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hineb100\Desktop\"/>
    </mc:Choice>
  </mc:AlternateContent>
  <xr:revisionPtr revIDLastSave="0" documentId="8_{E29C5640-A1A1-4282-9D48-79C281F3E11E}" xr6:coauthVersionLast="47" xr6:coauthVersionMax="47" xr10:uidLastSave="{00000000-0000-0000-0000-000000000000}"/>
  <bookViews>
    <workbookView xWindow="-110" yWindow="-110" windowWidth="19420" windowHeight="10420" tabRatio="942" firstSheet="24" activeTab="13" xr2:uid="{00000000-000D-0000-FFFF-FFFF00000000}"/>
  </bookViews>
  <sheets>
    <sheet name="Title Page" sheetId="127" r:id="rId1"/>
    <sheet name="Summary of Services" sheetId="166" r:id="rId2"/>
    <sheet name="SUMMARY Euro Indexed VL-02 ON" sheetId="192" r:id="rId3"/>
    <sheet name="SUMMARY Euro Unindex VL-02 ON" sheetId="193" r:id="rId4"/>
    <sheet name="SUMMARY Euro Indexed VL-02 OFF" sheetId="129" r:id="rId5"/>
    <sheet name="SUMMARY Euro Unindex VL-02 OFF" sheetId="11" r:id="rId6"/>
    <sheet name="SUMMARY GBP (Indexed)" sheetId="185" state="hidden" r:id="rId7"/>
    <sheet name="SUMMARY GBP (Unindexed)" sheetId="186" state="hidden" r:id="rId8"/>
    <sheet name="Establishment Price (Unindexed)" sheetId="187" state="hidden" r:id="rId9"/>
    <sheet name="Establishment Price (Indexed)" sheetId="188" state="hidden" r:id="rId10"/>
    <sheet name="Inflation Indicies" sheetId="182" r:id="rId11"/>
    <sheet name="Overheads, Profit" sheetId="128" r:id="rId12"/>
    <sheet name="Mobilisation and Exit" sheetId="184" r:id="rId13"/>
    <sheet name="Module A - Management Services" sheetId="69" r:id="rId14"/>
    <sheet name="Module B - Help Desk" sheetId="76" r:id="rId15"/>
    <sheet name="Module F - Housing" sheetId="35" r:id="rId16"/>
    <sheet name="Module F - DAS" sheetId="191" r:id="rId17"/>
    <sheet name="Module H Soft FM Summary" sheetId="80" r:id="rId18"/>
    <sheet name="HL-01 Cleaning (Summary)" sheetId="173" r:id="rId19"/>
    <sheet name="HL-01 Cleaning" sheetId="168" r:id="rId20"/>
    <sheet name="HL-01 Laundry &amp; Dry Cleaning" sheetId="151" r:id="rId21"/>
    <sheet name="HL-01 Tailoring" sheetId="181" r:id="rId22"/>
    <sheet name="HL-02 Extraneous Services" sheetId="155" r:id="rId23"/>
    <sheet name="HL-02 Ablution Rates" sheetId="145" r:id="rId24"/>
    <sheet name="HL-07 Mess and Accom Services " sheetId="157" r:id="rId25"/>
    <sheet name="HL-07A Functions" sheetId="167" r:id="rId26"/>
    <sheet name="HL-08 CRL Catering (Core &amp; Op)" sheetId="171" r:id="rId27"/>
    <sheet name="HL-08 CRL Catering (Core)" sheetId="189" r:id="rId28"/>
    <sheet name="HL-08 CRL (Retail)" sheetId="163" r:id="rId29"/>
    <sheet name="HL-08F CRL (CCM)" sheetId="164" r:id="rId30"/>
    <sheet name="HL-08G (Short Term Catering)" sheetId="162" r:id="rId31"/>
    <sheet name="HL-10 Waste Management" sheetId="165" r:id="rId32"/>
    <sheet name="KL-03 Stores Management" sheetId="160" r:id="rId33"/>
    <sheet name="KL-05 GFE" sheetId="159" r:id="rId34"/>
    <sheet name="Module I Summary" sheetId="144" r:id="rId35"/>
    <sheet name="Module I STAR Rates Misc" sheetId="174" r:id="rId36"/>
    <sheet name="Module VL-02 Operations" sheetId="149" r:id="rId37"/>
    <sheet name="Module V (VL01-Preparations)" sheetId="138" r:id="rId38"/>
  </sheets>
  <externalReferences>
    <externalReference r:id="rId39"/>
    <externalReference r:id="rId40"/>
    <externalReference r:id="rId41"/>
    <externalReference r:id="rId42"/>
    <externalReference r:id="rId43"/>
  </externalReferences>
  <definedNames>
    <definedName name="___thinkcell0yiY.KZh9UGHKXu_ALs4.g" localSheetId="23" hidden="1">#REF!</definedName>
    <definedName name="___thinkcell0yiY.KZh9UGHKXu_ALs4.g" localSheetId="34" hidden="1">#REF!</definedName>
    <definedName name="___thinkcell0yiY.KZh9UGHKXu_ALs4.g" localSheetId="11" hidden="1">#REF!</definedName>
    <definedName name="___thinkcell0yiY.KZh9UGHKXu_ALs4.g" localSheetId="4" hidden="1">#REF!</definedName>
    <definedName name="___thinkcell0yiY.KZh9UGHKXu_ALs4.g" localSheetId="2" hidden="1">#REF!</definedName>
    <definedName name="___thinkcell0yiY.KZh9UGHKXu_ALs4.g" localSheetId="6" hidden="1">#REF!</definedName>
    <definedName name="___thinkcell0yiY.KZh9UGHKXu_ALs4.g" hidden="1">#REF!</definedName>
    <definedName name="___thinkcellGXdeNDllXEqzynVyu6jM9A" localSheetId="23" hidden="1">#REF!</definedName>
    <definedName name="___thinkcellGXdeNDllXEqzynVyu6jM9A" localSheetId="34" hidden="1">#REF!</definedName>
    <definedName name="___thinkcellGXdeNDllXEqzynVyu6jM9A" localSheetId="11" hidden="1">#REF!</definedName>
    <definedName name="___thinkcellGXdeNDllXEqzynVyu6jM9A" localSheetId="4" hidden="1">#REF!</definedName>
    <definedName name="___thinkcellGXdeNDllXEqzynVyu6jM9A" localSheetId="2" hidden="1">#REF!</definedName>
    <definedName name="___thinkcellGXdeNDllXEqzynVyu6jM9A" localSheetId="6" hidden="1">#REF!</definedName>
    <definedName name="___thinkcellGXdeNDllXEqzynVyu6jM9A" hidden="1">#REF!</definedName>
    <definedName name="___thinkcellqBKYna5NmUerUR9llwfFRw" localSheetId="23" hidden="1">#REF!</definedName>
    <definedName name="___thinkcellqBKYna5NmUerUR9llwfFRw" localSheetId="34" hidden="1">#REF!</definedName>
    <definedName name="___thinkcellqBKYna5NmUerUR9llwfFRw" localSheetId="11" hidden="1">#REF!</definedName>
    <definedName name="___thinkcellqBKYna5NmUerUR9llwfFRw" localSheetId="4" hidden="1">#REF!</definedName>
    <definedName name="___thinkcellqBKYna5NmUerUR9llwfFRw" localSheetId="2" hidden="1">#REF!</definedName>
    <definedName name="___thinkcellqBKYna5NmUerUR9llwfFRw" localSheetId="6" hidden="1">#REF!</definedName>
    <definedName name="___thinkcellqBKYna5NmUerUR9llwfFRw" hidden="1">#REF!</definedName>
    <definedName name="__123Graph_A" localSheetId="23" hidden="1">'[1]Labour Costs'!#REF!</definedName>
    <definedName name="__123Graph_A" localSheetId="22" hidden="1">'[2]Labour Costs'!#REF!</definedName>
    <definedName name="__123Graph_A" localSheetId="24" hidden="1">'[2]Labour Costs'!#REF!</definedName>
    <definedName name="__123Graph_A" localSheetId="25" hidden="1">'[2]Labour Costs'!#REF!</definedName>
    <definedName name="__123Graph_A" localSheetId="28" hidden="1">'[2]Labour Costs'!#REF!</definedName>
    <definedName name="__123Graph_A" localSheetId="26" hidden="1">'[2]Labour Costs'!#REF!</definedName>
    <definedName name="__123Graph_A" localSheetId="27" hidden="1">'[2]Labour Costs'!#REF!</definedName>
    <definedName name="__123Graph_A" localSheetId="29" hidden="1">'[2]Labour Costs'!#REF!</definedName>
    <definedName name="__123Graph_A" localSheetId="30" hidden="1">'[2]Labour Costs'!#REF!</definedName>
    <definedName name="__123Graph_A" localSheetId="31" hidden="1">'[2]Labour Costs'!#REF!</definedName>
    <definedName name="__123Graph_A" localSheetId="10" hidden="1">'[1]Labour Costs'!#REF!</definedName>
    <definedName name="__123Graph_A" localSheetId="32" hidden="1">'[2]Labour Costs'!#REF!</definedName>
    <definedName name="__123Graph_A" localSheetId="33" hidden="1">'[2]Labour Costs'!#REF!</definedName>
    <definedName name="__123Graph_A" localSheetId="34" hidden="1">'[1]Labour Costs'!#REF!</definedName>
    <definedName name="__123Graph_A" localSheetId="11" hidden="1">'[1]Labour Costs'!#REF!</definedName>
    <definedName name="__123Graph_A" localSheetId="4" hidden="1">'[1]Labour Costs'!#REF!</definedName>
    <definedName name="__123Graph_A" localSheetId="2" hidden="1">'[1]Labour Costs'!#REF!</definedName>
    <definedName name="__123Graph_A" localSheetId="6" hidden="1">'[1]Labour Costs'!#REF!</definedName>
    <definedName name="__123Graph_A" hidden="1">'[1]Labour Costs'!#REF!</definedName>
    <definedName name="__123Graph_B" localSheetId="23" hidden="1">'[1]Labour Costs'!#REF!</definedName>
    <definedName name="__123Graph_B" localSheetId="22" hidden="1">'[2]Labour Costs'!#REF!</definedName>
    <definedName name="__123Graph_B" localSheetId="24" hidden="1">'[2]Labour Costs'!#REF!</definedName>
    <definedName name="__123Graph_B" localSheetId="25" hidden="1">'[2]Labour Costs'!#REF!</definedName>
    <definedName name="__123Graph_B" localSheetId="28" hidden="1">'[2]Labour Costs'!#REF!</definedName>
    <definedName name="__123Graph_B" localSheetId="26" hidden="1">'[2]Labour Costs'!#REF!</definedName>
    <definedName name="__123Graph_B" localSheetId="27" hidden="1">'[2]Labour Costs'!#REF!</definedName>
    <definedName name="__123Graph_B" localSheetId="29" hidden="1">'[2]Labour Costs'!#REF!</definedName>
    <definedName name="__123Graph_B" localSheetId="30" hidden="1">'[2]Labour Costs'!#REF!</definedName>
    <definedName name="__123Graph_B" localSheetId="31" hidden="1">'[2]Labour Costs'!#REF!</definedName>
    <definedName name="__123Graph_B" localSheetId="10" hidden="1">'[1]Labour Costs'!#REF!</definedName>
    <definedName name="__123Graph_B" localSheetId="32" hidden="1">'[2]Labour Costs'!#REF!</definedName>
    <definedName name="__123Graph_B" localSheetId="33" hidden="1">'[2]Labour Costs'!#REF!</definedName>
    <definedName name="__123Graph_B" localSheetId="34" hidden="1">'[1]Labour Costs'!#REF!</definedName>
    <definedName name="__123Graph_B" localSheetId="11" hidden="1">'[1]Labour Costs'!#REF!</definedName>
    <definedName name="__123Graph_B" localSheetId="4" hidden="1">'[1]Labour Costs'!#REF!</definedName>
    <definedName name="__123Graph_B" localSheetId="2" hidden="1">'[1]Labour Costs'!#REF!</definedName>
    <definedName name="__123Graph_B" localSheetId="6" hidden="1">'[1]Labour Costs'!#REF!</definedName>
    <definedName name="__123Graph_B" hidden="1">'[1]Labour Costs'!#REF!</definedName>
    <definedName name="__IntlFixup" hidden="1">TRUE</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5" hidden="1">'HL-07A Functions'!$B$34:$N$133</definedName>
    <definedName name="_IDL2" localSheetId="19" hidden="1">{#N/A,#N/A,TRUE,"AS";#N/A,#N/A,TRUE,"CU"}</definedName>
    <definedName name="_IDL2" localSheetId="18" hidden="1">{#N/A,#N/A,TRUE,"AS";#N/A,#N/A,TRUE,"CU"}</definedName>
    <definedName name="_IDL2" localSheetId="22" hidden="1">{#N/A,#N/A,TRUE,"AS";#N/A,#N/A,TRUE,"CU"}</definedName>
    <definedName name="_IDL2" localSheetId="24" hidden="1">{#N/A,#N/A,TRUE,"AS";#N/A,#N/A,TRUE,"CU"}</definedName>
    <definedName name="_IDL2" localSheetId="25" hidden="1">{#N/A,#N/A,TRUE,"AS";#N/A,#N/A,TRUE,"CU"}</definedName>
    <definedName name="_IDL2" localSheetId="28" hidden="1">{#N/A,#N/A,TRUE,"AS";#N/A,#N/A,TRUE,"CU"}</definedName>
    <definedName name="_IDL2" localSheetId="26" hidden="1">{#N/A,#N/A,TRUE,"AS";#N/A,#N/A,TRUE,"CU"}</definedName>
    <definedName name="_IDL2" localSheetId="27" hidden="1">{#N/A,#N/A,TRUE,"AS";#N/A,#N/A,TRUE,"CU"}</definedName>
    <definedName name="_IDL2" localSheetId="29" hidden="1">{#N/A,#N/A,TRUE,"AS";#N/A,#N/A,TRUE,"CU"}</definedName>
    <definedName name="_IDL2" localSheetId="30" hidden="1">{#N/A,#N/A,TRUE,"AS";#N/A,#N/A,TRUE,"CU"}</definedName>
    <definedName name="_IDL2" localSheetId="31" hidden="1">{#N/A,#N/A,TRUE,"AS";#N/A,#N/A,TRUE,"CU"}</definedName>
    <definedName name="_IDL2" localSheetId="10" hidden="1">{#N/A,#N/A,TRUE,"AS";#N/A,#N/A,TRUE,"CU"}</definedName>
    <definedName name="_IDL2" localSheetId="32" hidden="1">{#N/A,#N/A,TRUE,"AS";#N/A,#N/A,TRUE,"CU"}</definedName>
    <definedName name="_IDL2" localSheetId="33" hidden="1">{#N/A,#N/A,TRUE,"AS";#N/A,#N/A,TRUE,"CU"}</definedName>
    <definedName name="_IDL2" localSheetId="34" hidden="1">{#N/A,#N/A,TRUE,"AS";#N/A,#N/A,TRUE,"CU"}</definedName>
    <definedName name="_IDL2" localSheetId="11" hidden="1">{#N/A,#N/A,TRUE,"AS";#N/A,#N/A,TRUE,"CU"}</definedName>
    <definedName name="_IDL2" hidden="1">{#N/A,#N/A,TRUE,"AS";#N/A,#N/A,TRUE,"CU"}</definedName>
    <definedName name="_Key1" localSheetId="23" hidden="1">'[3]Cells Contract'!#REF!</definedName>
    <definedName name="_Key1" localSheetId="34" hidden="1">'[3]Cells Contract'!#REF!</definedName>
    <definedName name="_Key1" localSheetId="37" hidden="1">#REF!</definedName>
    <definedName name="_Key1" localSheetId="36" hidden="1">#REF!</definedName>
    <definedName name="_Key1" localSheetId="11" hidden="1">'[3]Cells Contract'!#REF!</definedName>
    <definedName name="_Key1" localSheetId="4" hidden="1">'[3]Cells Contract'!#REF!</definedName>
    <definedName name="_Key1" localSheetId="2" hidden="1">'[3]Cells Contract'!#REF!</definedName>
    <definedName name="_Key1" localSheetId="6" hidden="1">'[3]Cells Contract'!#REF!</definedName>
    <definedName name="_Key1" hidden="1">'[3]Cells Contract'!#REF!</definedName>
    <definedName name="_KEY124" hidden="1">'[4]Cells Contract'!#REF!</definedName>
    <definedName name="_Key2" localSheetId="19" hidden="1">#REF!</definedName>
    <definedName name="_Key2" localSheetId="18" hidden="1">#REF!</definedName>
    <definedName name="_Key2" localSheetId="23" hidden="1">#REF!</definedName>
    <definedName name="_Key2" localSheetId="22" hidden="1">#REF!</definedName>
    <definedName name="_Key2" localSheetId="24" hidden="1">#REF!</definedName>
    <definedName name="_Key2" localSheetId="25" hidden="1">#REF!</definedName>
    <definedName name="_Key2" localSheetId="28" hidden="1">#REF!</definedName>
    <definedName name="_Key2" localSheetId="26" hidden="1">#REF!</definedName>
    <definedName name="_Key2" localSheetId="27" hidden="1">#REF!</definedName>
    <definedName name="_Key2" localSheetId="29" hidden="1">#REF!</definedName>
    <definedName name="_Key2" localSheetId="30" hidden="1">#REF!</definedName>
    <definedName name="_Key2" localSheetId="31" hidden="1">#REF!</definedName>
    <definedName name="_Key2" localSheetId="10" hidden="1">#REF!</definedName>
    <definedName name="_Key2" localSheetId="32" hidden="1">#REF!</definedName>
    <definedName name="_Key2" localSheetId="33" hidden="1">#REF!</definedName>
    <definedName name="_Key2" localSheetId="34" hidden="1">#REF!</definedName>
    <definedName name="_Key2" localSheetId="11" hidden="1">#REF!</definedName>
    <definedName name="_Key2" localSheetId="4" hidden="1">#REF!</definedName>
    <definedName name="_Key2" localSheetId="2" hidden="1">#REF!</definedName>
    <definedName name="_Key2" localSheetId="6" hidden="1">#REF!</definedName>
    <definedName name="_Key2" hidden="1">#REF!</definedName>
    <definedName name="_New1" localSheetId="19" hidden="1">{#N/A,#N/A,FALSE,"Aging Summary";#N/A,#N/A,FALSE,"Ratio Analysis";#N/A,#N/A,FALSE,"Test 120 Day Accts";#N/A,#N/A,FALSE,"Tickmarks"}</definedName>
    <definedName name="_New1" localSheetId="18" hidden="1">{#N/A,#N/A,FALSE,"Aging Summary";#N/A,#N/A,FALSE,"Ratio Analysis";#N/A,#N/A,FALSE,"Test 120 Day Accts";#N/A,#N/A,FALSE,"Tickmarks"}</definedName>
    <definedName name="_New1" localSheetId="22" hidden="1">{#N/A,#N/A,FALSE,"Aging Summary";#N/A,#N/A,FALSE,"Ratio Analysis";#N/A,#N/A,FALSE,"Test 120 Day Accts";#N/A,#N/A,FALSE,"Tickmarks"}</definedName>
    <definedName name="_New1" localSheetId="25" hidden="1">{#N/A,#N/A,FALSE,"Aging Summary";#N/A,#N/A,FALSE,"Ratio Analysis";#N/A,#N/A,FALSE,"Test 120 Day Accts";#N/A,#N/A,FALSE,"Tickmarks"}</definedName>
    <definedName name="_New1" localSheetId="26" hidden="1">{#N/A,#N/A,FALSE,"Aging Summary";#N/A,#N/A,FALSE,"Ratio Analysis";#N/A,#N/A,FALSE,"Test 120 Day Accts";#N/A,#N/A,FALSE,"Tickmarks"}</definedName>
    <definedName name="_New1" localSheetId="27" hidden="1">{#N/A,#N/A,FALSE,"Aging Summary";#N/A,#N/A,FALSE,"Ratio Analysis";#N/A,#N/A,FALSE,"Test 120 Day Accts";#N/A,#N/A,FALSE,"Tickmarks"}</definedName>
    <definedName name="_New1" localSheetId="10" hidden="1">{#N/A,#N/A,FALSE,"Aging Summary";#N/A,#N/A,FALSE,"Ratio Analysis";#N/A,#N/A,FALSE,"Test 120 Day Accts";#N/A,#N/A,FALSE,"Tickmarks"}</definedName>
    <definedName name="_New1" localSheetId="32" hidden="1">{#N/A,#N/A,FALSE,"Aging Summary";#N/A,#N/A,FALSE,"Ratio Analysis";#N/A,#N/A,FALSE,"Test 120 Day Accts";#N/A,#N/A,FALSE,"Tickmarks"}</definedName>
    <definedName name="_New1" localSheetId="33" hidden="1">{#N/A,#N/A,FALSE,"Aging Summary";#N/A,#N/A,FALSE,"Ratio Analysis";#N/A,#N/A,FALSE,"Test 120 Day Accts";#N/A,#N/A,FALSE,"Tickmarks"}</definedName>
    <definedName name="_New1" localSheetId="34" hidden="1">{#N/A,#N/A,FALSE,"Aging Summary";#N/A,#N/A,FALSE,"Ratio Analysis";#N/A,#N/A,FALSE,"Test 120 Day Accts";#N/A,#N/A,FALSE,"Tickmarks"}</definedName>
    <definedName name="_New1" hidden="1">{#N/A,#N/A,FALSE,"Aging Summary";#N/A,#N/A,FALSE,"Ratio Analysis";#N/A,#N/A,FALSE,"Test 120 Day Accts";#N/A,#N/A,FALSE,"Tickmarks"}</definedName>
    <definedName name="_new2" localSheetId="19" hidden="1">{#N/A,#N/A,FALSE,"Aging Summary";#N/A,#N/A,FALSE,"Ratio Analysis";#N/A,#N/A,FALSE,"Test 120 Day Accts";#N/A,#N/A,FALSE,"Tickmarks"}</definedName>
    <definedName name="_new2" localSheetId="18" hidden="1">{#N/A,#N/A,FALSE,"Aging Summary";#N/A,#N/A,FALSE,"Ratio Analysis";#N/A,#N/A,FALSE,"Test 120 Day Accts";#N/A,#N/A,FALSE,"Tickmarks"}</definedName>
    <definedName name="_new2" localSheetId="22" hidden="1">{#N/A,#N/A,FALSE,"Aging Summary";#N/A,#N/A,FALSE,"Ratio Analysis";#N/A,#N/A,FALSE,"Test 120 Day Accts";#N/A,#N/A,FALSE,"Tickmarks"}</definedName>
    <definedName name="_new2" localSheetId="24" hidden="1">{#N/A,#N/A,FALSE,"Aging Summary";#N/A,#N/A,FALSE,"Ratio Analysis";#N/A,#N/A,FALSE,"Test 120 Day Accts";#N/A,#N/A,FALSE,"Tickmarks"}</definedName>
    <definedName name="_new2" localSheetId="25" hidden="1">{#N/A,#N/A,FALSE,"Aging Summary";#N/A,#N/A,FALSE,"Ratio Analysis";#N/A,#N/A,FALSE,"Test 120 Day Accts";#N/A,#N/A,FALSE,"Tickmarks"}</definedName>
    <definedName name="_new2" localSheetId="28" hidden="1">{#N/A,#N/A,FALSE,"Aging Summary";#N/A,#N/A,FALSE,"Ratio Analysis";#N/A,#N/A,FALSE,"Test 120 Day Accts";#N/A,#N/A,FALSE,"Tickmarks"}</definedName>
    <definedName name="_new2" localSheetId="26" hidden="1">{#N/A,#N/A,FALSE,"Aging Summary";#N/A,#N/A,FALSE,"Ratio Analysis";#N/A,#N/A,FALSE,"Test 120 Day Accts";#N/A,#N/A,FALSE,"Tickmarks"}</definedName>
    <definedName name="_new2" localSheetId="27" hidden="1">{#N/A,#N/A,FALSE,"Aging Summary";#N/A,#N/A,FALSE,"Ratio Analysis";#N/A,#N/A,FALSE,"Test 120 Day Accts";#N/A,#N/A,FALSE,"Tickmarks"}</definedName>
    <definedName name="_new2" localSheetId="29" hidden="1">{#N/A,#N/A,FALSE,"Aging Summary";#N/A,#N/A,FALSE,"Ratio Analysis";#N/A,#N/A,FALSE,"Test 120 Day Accts";#N/A,#N/A,FALSE,"Tickmarks"}</definedName>
    <definedName name="_new2" localSheetId="30" hidden="1">{#N/A,#N/A,FALSE,"Aging Summary";#N/A,#N/A,FALSE,"Ratio Analysis";#N/A,#N/A,FALSE,"Test 120 Day Accts";#N/A,#N/A,FALSE,"Tickmarks"}</definedName>
    <definedName name="_new2" localSheetId="31" hidden="1">{#N/A,#N/A,FALSE,"Aging Summary";#N/A,#N/A,FALSE,"Ratio Analysis";#N/A,#N/A,FALSE,"Test 120 Day Accts";#N/A,#N/A,FALSE,"Tickmarks"}</definedName>
    <definedName name="_new2" localSheetId="10" hidden="1">{#N/A,#N/A,FALSE,"Aging Summary";#N/A,#N/A,FALSE,"Ratio Analysis";#N/A,#N/A,FALSE,"Test 120 Day Accts";#N/A,#N/A,FALSE,"Tickmarks"}</definedName>
    <definedName name="_new2" localSheetId="32" hidden="1">{#N/A,#N/A,FALSE,"Aging Summary";#N/A,#N/A,FALSE,"Ratio Analysis";#N/A,#N/A,FALSE,"Test 120 Day Accts";#N/A,#N/A,FALSE,"Tickmarks"}</definedName>
    <definedName name="_new2" localSheetId="33" hidden="1">{#N/A,#N/A,FALSE,"Aging Summary";#N/A,#N/A,FALSE,"Ratio Analysis";#N/A,#N/A,FALSE,"Test 120 Day Accts";#N/A,#N/A,FALSE,"Tickmarks"}</definedName>
    <definedName name="_new2" localSheetId="34" hidden="1">{#N/A,#N/A,FALSE,"Aging Summary";#N/A,#N/A,FALSE,"Ratio Analysis";#N/A,#N/A,FALSE,"Test 120 Day Accts";#N/A,#N/A,FALSE,"Tickmarks"}</definedName>
    <definedName name="_new2" localSheetId="11" hidden="1">{#N/A,#N/A,FALSE,"Aging Summary";#N/A,#N/A,FALSE,"Ratio Analysis";#N/A,#N/A,FALSE,"Test 120 Day Accts";#N/A,#N/A,FALSE,"Tickmarks"}</definedName>
    <definedName name="_new2" hidden="1">{#N/A,#N/A,FALSE,"Aging Summary";#N/A,#N/A,FALSE,"Ratio Analysis";#N/A,#N/A,FALSE,"Test 120 Day Accts";#N/A,#N/A,FALSE,"Tickmarks"}</definedName>
    <definedName name="_Order1" hidden="1">255</definedName>
    <definedName name="_Order2" hidden="1">255</definedName>
    <definedName name="_Regression_Int" hidden="1">1</definedName>
    <definedName name="_Sort" localSheetId="19" hidden="1">'[3]Cells Contract'!#REF!</definedName>
    <definedName name="_Sort" localSheetId="18" hidden="1">'[3]Cells Contract'!#REF!</definedName>
    <definedName name="_Sort" localSheetId="23" hidden="1">'[3]Cells Contract'!#REF!</definedName>
    <definedName name="_Sort" localSheetId="22" hidden="1">'[3]Cells Contract'!#REF!</definedName>
    <definedName name="_Sort" localSheetId="25" hidden="1">'[3]Cells Contract'!#REF!</definedName>
    <definedName name="_Sort" localSheetId="26" hidden="1">'[3]Cells Contract'!#REF!</definedName>
    <definedName name="_Sort" localSheetId="27" hidden="1">'[3]Cells Contract'!#REF!</definedName>
    <definedName name="_Sort" localSheetId="10" hidden="1">'[3]Cells Contract'!#REF!</definedName>
    <definedName name="_Sort" localSheetId="32" hidden="1">'[3]Cells Contract'!#REF!</definedName>
    <definedName name="_Sort" localSheetId="33" hidden="1">'[3]Cells Contract'!#REF!</definedName>
    <definedName name="_Sort" localSheetId="34" hidden="1">'[3]Cells Contract'!#REF!</definedName>
    <definedName name="_Sort" localSheetId="37" hidden="1">#REF!</definedName>
    <definedName name="_Sort" localSheetId="36" hidden="1">#REF!</definedName>
    <definedName name="_Sort" localSheetId="11" hidden="1">'[3]Cells Contract'!#REF!</definedName>
    <definedName name="_Sort" localSheetId="4" hidden="1">'[3]Cells Contract'!#REF!</definedName>
    <definedName name="_Sort" localSheetId="2" hidden="1">'[3]Cells Contract'!#REF!</definedName>
    <definedName name="_Sort" localSheetId="6" hidden="1">'[3]Cells Contract'!#REF!</definedName>
    <definedName name="_Sort" hidden="1">'[3]Cells Contract'!#REF!</definedName>
    <definedName name="a" localSheetId="19" hidden="1">{#N/A,#N/A,FALSE,"Aging Summary";#N/A,#N/A,FALSE,"Ratio Analysis";#N/A,#N/A,FALSE,"Test 120 Day Accts";#N/A,#N/A,FALSE,"Tickmarks"}</definedName>
    <definedName name="a" localSheetId="18" hidden="1">{#N/A,#N/A,FALSE,"Aging Summary";#N/A,#N/A,FALSE,"Ratio Analysis";#N/A,#N/A,FALSE,"Test 120 Day Accts";#N/A,#N/A,FALSE,"Tickmarks"}</definedName>
    <definedName name="a" localSheetId="22" hidden="1">{#N/A,#N/A,FALSE,"Aging Summary";#N/A,#N/A,FALSE,"Ratio Analysis";#N/A,#N/A,FALSE,"Test 120 Day Accts";#N/A,#N/A,FALSE,"Tickmarks"}</definedName>
    <definedName name="a" localSheetId="24" hidden="1">{#N/A,#N/A,FALSE,"Aging Summary";#N/A,#N/A,FALSE,"Ratio Analysis";#N/A,#N/A,FALSE,"Test 120 Day Accts";#N/A,#N/A,FALSE,"Tickmarks"}</definedName>
    <definedName name="a" localSheetId="25" hidden="1">{#N/A,#N/A,FALSE,"Aging Summary";#N/A,#N/A,FALSE,"Ratio Analysis";#N/A,#N/A,FALSE,"Test 120 Day Accts";#N/A,#N/A,FALSE,"Tickmarks"}</definedName>
    <definedName name="a" localSheetId="28" hidden="1">{#N/A,#N/A,FALSE,"Aging Summary";#N/A,#N/A,FALSE,"Ratio Analysis";#N/A,#N/A,FALSE,"Test 120 Day Accts";#N/A,#N/A,FALSE,"Tickmarks"}</definedName>
    <definedName name="a" localSheetId="26" hidden="1">{#N/A,#N/A,FALSE,"Aging Summary";#N/A,#N/A,FALSE,"Ratio Analysis";#N/A,#N/A,FALSE,"Test 120 Day Accts";#N/A,#N/A,FALSE,"Tickmarks"}</definedName>
    <definedName name="a" localSheetId="27" hidden="1">{#N/A,#N/A,FALSE,"Aging Summary";#N/A,#N/A,FALSE,"Ratio Analysis";#N/A,#N/A,FALSE,"Test 120 Day Accts";#N/A,#N/A,FALSE,"Tickmarks"}</definedName>
    <definedName name="a" localSheetId="29" hidden="1">{#N/A,#N/A,FALSE,"Aging Summary";#N/A,#N/A,FALSE,"Ratio Analysis";#N/A,#N/A,FALSE,"Test 120 Day Accts";#N/A,#N/A,FALSE,"Tickmarks"}</definedName>
    <definedName name="a" localSheetId="30" hidden="1">{#N/A,#N/A,FALSE,"Aging Summary";#N/A,#N/A,FALSE,"Ratio Analysis";#N/A,#N/A,FALSE,"Test 120 Day Accts";#N/A,#N/A,FALSE,"Tickmarks"}</definedName>
    <definedName name="a" localSheetId="31" hidden="1">{#N/A,#N/A,FALSE,"Aging Summary";#N/A,#N/A,FALSE,"Ratio Analysis";#N/A,#N/A,FALSE,"Test 120 Day Accts";#N/A,#N/A,FALSE,"Tickmarks"}</definedName>
    <definedName name="a" localSheetId="10" hidden="1">{#N/A,#N/A,FALSE,"Aging Summary";#N/A,#N/A,FALSE,"Ratio Analysis";#N/A,#N/A,FALSE,"Test 120 Day Accts";#N/A,#N/A,FALSE,"Tickmarks"}</definedName>
    <definedName name="a" localSheetId="32" hidden="1">{#N/A,#N/A,FALSE,"Aging Summary";#N/A,#N/A,FALSE,"Ratio Analysis";#N/A,#N/A,FALSE,"Test 120 Day Accts";#N/A,#N/A,FALSE,"Tickmarks"}</definedName>
    <definedName name="a" localSheetId="33" hidden="1">{#N/A,#N/A,FALSE,"Aging Summary";#N/A,#N/A,FALSE,"Ratio Analysis";#N/A,#N/A,FALSE,"Test 120 Day Accts";#N/A,#N/A,FALSE,"Tickmarks"}</definedName>
    <definedName name="a" localSheetId="34" hidden="1">{#N/A,#N/A,FALSE,"Aging Summary";#N/A,#N/A,FALSE,"Ratio Analysis";#N/A,#N/A,FALSE,"Test 120 Day Accts";#N/A,#N/A,FALSE,"Tickmarks"}</definedName>
    <definedName name="a" localSheetId="11" hidden="1">{#N/A,#N/A,FALSE,"Aging Summary";#N/A,#N/A,FALSE,"Ratio Analysis";#N/A,#N/A,FALSE,"Test 120 Day Accts";#N/A,#N/A,FALSE,"Tickmarks"}</definedName>
    <definedName name="a" hidden="1">{#N/A,#N/A,FALSE,"Aging Summary";#N/A,#N/A,FALSE,"Ratio Analysis";#N/A,#N/A,FALSE,"Test 120 Day Accts";#N/A,#N/A,FALSE,"Tickmarks"}</definedName>
    <definedName name="a_" localSheetId="19" hidden="1">{#N/A,#N/A,FALSE,"Aging Summary";#N/A,#N/A,FALSE,"Ratio Analysis";#N/A,#N/A,FALSE,"Test 120 Day Accts";#N/A,#N/A,FALSE,"Tickmarks"}</definedName>
    <definedName name="a_" localSheetId="18" hidden="1">{#N/A,#N/A,FALSE,"Aging Summary";#N/A,#N/A,FALSE,"Ratio Analysis";#N/A,#N/A,FALSE,"Test 120 Day Accts";#N/A,#N/A,FALSE,"Tickmarks"}</definedName>
    <definedName name="a_" localSheetId="22" hidden="1">{#N/A,#N/A,FALSE,"Aging Summary";#N/A,#N/A,FALSE,"Ratio Analysis";#N/A,#N/A,FALSE,"Test 120 Day Accts";#N/A,#N/A,FALSE,"Tickmarks"}</definedName>
    <definedName name="a_" localSheetId="24" hidden="1">{#N/A,#N/A,FALSE,"Aging Summary";#N/A,#N/A,FALSE,"Ratio Analysis";#N/A,#N/A,FALSE,"Test 120 Day Accts";#N/A,#N/A,FALSE,"Tickmarks"}</definedName>
    <definedName name="a_" localSheetId="25" hidden="1">{#N/A,#N/A,FALSE,"Aging Summary";#N/A,#N/A,FALSE,"Ratio Analysis";#N/A,#N/A,FALSE,"Test 120 Day Accts";#N/A,#N/A,FALSE,"Tickmarks"}</definedName>
    <definedName name="a_" localSheetId="28" hidden="1">{#N/A,#N/A,FALSE,"Aging Summary";#N/A,#N/A,FALSE,"Ratio Analysis";#N/A,#N/A,FALSE,"Test 120 Day Accts";#N/A,#N/A,FALSE,"Tickmarks"}</definedName>
    <definedName name="a_" localSheetId="26" hidden="1">{#N/A,#N/A,FALSE,"Aging Summary";#N/A,#N/A,FALSE,"Ratio Analysis";#N/A,#N/A,FALSE,"Test 120 Day Accts";#N/A,#N/A,FALSE,"Tickmarks"}</definedName>
    <definedName name="a_" localSheetId="27" hidden="1">{#N/A,#N/A,FALSE,"Aging Summary";#N/A,#N/A,FALSE,"Ratio Analysis";#N/A,#N/A,FALSE,"Test 120 Day Accts";#N/A,#N/A,FALSE,"Tickmarks"}</definedName>
    <definedName name="a_" localSheetId="29" hidden="1">{#N/A,#N/A,FALSE,"Aging Summary";#N/A,#N/A,FALSE,"Ratio Analysis";#N/A,#N/A,FALSE,"Test 120 Day Accts";#N/A,#N/A,FALSE,"Tickmarks"}</definedName>
    <definedName name="a_" localSheetId="30" hidden="1">{#N/A,#N/A,FALSE,"Aging Summary";#N/A,#N/A,FALSE,"Ratio Analysis";#N/A,#N/A,FALSE,"Test 120 Day Accts";#N/A,#N/A,FALSE,"Tickmarks"}</definedName>
    <definedName name="a_" localSheetId="31" hidden="1">{#N/A,#N/A,FALSE,"Aging Summary";#N/A,#N/A,FALSE,"Ratio Analysis";#N/A,#N/A,FALSE,"Test 120 Day Accts";#N/A,#N/A,FALSE,"Tickmarks"}</definedName>
    <definedName name="a_" localSheetId="10" hidden="1">{#N/A,#N/A,FALSE,"Aging Summary";#N/A,#N/A,FALSE,"Ratio Analysis";#N/A,#N/A,FALSE,"Test 120 Day Accts";#N/A,#N/A,FALSE,"Tickmarks"}</definedName>
    <definedName name="a_" localSheetId="32" hidden="1">{#N/A,#N/A,FALSE,"Aging Summary";#N/A,#N/A,FALSE,"Ratio Analysis";#N/A,#N/A,FALSE,"Test 120 Day Accts";#N/A,#N/A,FALSE,"Tickmarks"}</definedName>
    <definedName name="a_" localSheetId="33" hidden="1">{#N/A,#N/A,FALSE,"Aging Summary";#N/A,#N/A,FALSE,"Ratio Analysis";#N/A,#N/A,FALSE,"Test 120 Day Accts";#N/A,#N/A,FALSE,"Tickmarks"}</definedName>
    <definedName name="a_" localSheetId="34" hidden="1">{#N/A,#N/A,FALSE,"Aging Summary";#N/A,#N/A,FALSE,"Ratio Analysis";#N/A,#N/A,FALSE,"Test 120 Day Accts";#N/A,#N/A,FALSE,"Tickmarks"}</definedName>
    <definedName name="a_" localSheetId="11" hidden="1">{#N/A,#N/A,FALSE,"Aging Summary";#N/A,#N/A,FALSE,"Ratio Analysis";#N/A,#N/A,FALSE,"Test 120 Day Accts";#N/A,#N/A,FALSE,"Tickmarks"}</definedName>
    <definedName name="a_" hidden="1">{#N/A,#N/A,FALSE,"Aging Summary";#N/A,#N/A,FALSE,"Ratio Analysis";#N/A,#N/A,FALSE,"Test 120 Day Accts";#N/A,#N/A,FALSE,"Tickmarks"}</definedName>
    <definedName name="aa" localSheetId="19" hidden="1">{#N/A,#N/A,FALSE,"Aging Summary";#N/A,#N/A,FALSE,"Ratio Analysis";#N/A,#N/A,FALSE,"Test 120 Day Accts";#N/A,#N/A,FALSE,"Tickmarks"}</definedName>
    <definedName name="aa" localSheetId="18" hidden="1">{#N/A,#N/A,FALSE,"Aging Summary";#N/A,#N/A,FALSE,"Ratio Analysis";#N/A,#N/A,FALSE,"Test 120 Day Accts";#N/A,#N/A,FALSE,"Tickmarks"}</definedName>
    <definedName name="aa" localSheetId="22" hidden="1">{#N/A,#N/A,FALSE,"Aging Summary";#N/A,#N/A,FALSE,"Ratio Analysis";#N/A,#N/A,FALSE,"Test 120 Day Accts";#N/A,#N/A,FALSE,"Tickmarks"}</definedName>
    <definedName name="aa" localSheetId="25" hidden="1">{#N/A,#N/A,FALSE,"Aging Summary";#N/A,#N/A,FALSE,"Ratio Analysis";#N/A,#N/A,FALSE,"Test 120 Day Accts";#N/A,#N/A,FALSE,"Tickmarks"}</definedName>
    <definedName name="aa" localSheetId="26" hidden="1">{#N/A,#N/A,FALSE,"Aging Summary";#N/A,#N/A,FALSE,"Ratio Analysis";#N/A,#N/A,FALSE,"Test 120 Day Accts";#N/A,#N/A,FALSE,"Tickmarks"}</definedName>
    <definedName name="aa" localSheetId="27" hidden="1">{#N/A,#N/A,FALSE,"Aging Summary";#N/A,#N/A,FALSE,"Ratio Analysis";#N/A,#N/A,FALSE,"Test 120 Day Accts";#N/A,#N/A,FALSE,"Tickmarks"}</definedName>
    <definedName name="aa" localSheetId="10" hidden="1">{#N/A,#N/A,FALSE,"Aging Summary";#N/A,#N/A,FALSE,"Ratio Analysis";#N/A,#N/A,FALSE,"Test 120 Day Accts";#N/A,#N/A,FALSE,"Tickmarks"}</definedName>
    <definedName name="aa" localSheetId="32" hidden="1">{#N/A,#N/A,FALSE,"Aging Summary";#N/A,#N/A,FALSE,"Ratio Analysis";#N/A,#N/A,FALSE,"Test 120 Day Accts";#N/A,#N/A,FALSE,"Tickmarks"}</definedName>
    <definedName name="aa" localSheetId="33" hidden="1">{#N/A,#N/A,FALSE,"Aging Summary";#N/A,#N/A,FALSE,"Ratio Analysis";#N/A,#N/A,FALSE,"Test 120 Day Accts";#N/A,#N/A,FALSE,"Tickmarks"}</definedName>
    <definedName name="aa" localSheetId="34" hidden="1">{#N/A,#N/A,FALSE,"Aging Summary";#N/A,#N/A,FALSE,"Ratio Analysis";#N/A,#N/A,FALSE,"Test 120 Day Accts";#N/A,#N/A,FALSE,"Tickmarks"}</definedName>
    <definedName name="aa" hidden="1">{#N/A,#N/A,FALSE,"Aging Summary";#N/A,#N/A,FALSE,"Ratio Analysis";#N/A,#N/A,FALSE,"Test 120 Day Accts";#N/A,#N/A,FALSE,"Tickmarks"}</definedName>
    <definedName name="aaa" localSheetId="19" hidden="1">{#N/A,#N/A,FALSE,"Aging Summary";#N/A,#N/A,FALSE,"Ratio Analysis";#N/A,#N/A,FALSE,"Test 120 Day Accts";#N/A,#N/A,FALSE,"Tickmarks"}</definedName>
    <definedName name="aaa" localSheetId="18" hidden="1">{#N/A,#N/A,FALSE,"Aging Summary";#N/A,#N/A,FALSE,"Ratio Analysis";#N/A,#N/A,FALSE,"Test 120 Day Accts";#N/A,#N/A,FALSE,"Tickmarks"}</definedName>
    <definedName name="aaa" localSheetId="22" hidden="1">{#N/A,#N/A,FALSE,"Aging Summary";#N/A,#N/A,FALSE,"Ratio Analysis";#N/A,#N/A,FALSE,"Test 120 Day Accts";#N/A,#N/A,FALSE,"Tickmarks"}</definedName>
    <definedName name="aaa" localSheetId="25" hidden="1">{#N/A,#N/A,FALSE,"Aging Summary";#N/A,#N/A,FALSE,"Ratio Analysis";#N/A,#N/A,FALSE,"Test 120 Day Accts";#N/A,#N/A,FALSE,"Tickmarks"}</definedName>
    <definedName name="aaa" localSheetId="26" hidden="1">{#N/A,#N/A,FALSE,"Aging Summary";#N/A,#N/A,FALSE,"Ratio Analysis";#N/A,#N/A,FALSE,"Test 120 Day Accts";#N/A,#N/A,FALSE,"Tickmarks"}</definedName>
    <definedName name="aaa" localSheetId="27" hidden="1">{#N/A,#N/A,FALSE,"Aging Summary";#N/A,#N/A,FALSE,"Ratio Analysis";#N/A,#N/A,FALSE,"Test 120 Day Accts";#N/A,#N/A,FALSE,"Tickmarks"}</definedName>
    <definedName name="aaa" localSheetId="10" hidden="1">{#N/A,#N/A,FALSE,"Aging Summary";#N/A,#N/A,FALSE,"Ratio Analysis";#N/A,#N/A,FALSE,"Test 120 Day Accts";#N/A,#N/A,FALSE,"Tickmarks"}</definedName>
    <definedName name="aaa" localSheetId="32" hidden="1">{#N/A,#N/A,FALSE,"Aging Summary";#N/A,#N/A,FALSE,"Ratio Analysis";#N/A,#N/A,FALSE,"Test 120 Day Accts";#N/A,#N/A,FALSE,"Tickmarks"}</definedName>
    <definedName name="aaa" localSheetId="33" hidden="1">{#N/A,#N/A,FALSE,"Aging Summary";#N/A,#N/A,FALSE,"Ratio Analysis";#N/A,#N/A,FALSE,"Test 120 Day Accts";#N/A,#N/A,FALSE,"Tickmarks"}</definedName>
    <definedName name="aaa" localSheetId="34" hidden="1">{#N/A,#N/A,FALSE,"Aging Summary";#N/A,#N/A,FALSE,"Ratio Analysis";#N/A,#N/A,FALSE,"Test 120 Day Accts";#N/A,#N/A,FALSE,"Tickmarks"}</definedName>
    <definedName name="aaa" hidden="1">{#N/A,#N/A,FALSE,"Aging Summary";#N/A,#N/A,FALSE,"Ratio Analysis";#N/A,#N/A,FALSE,"Test 120 Day Accts";#N/A,#N/A,FALSE,"Tickmarks"}</definedName>
    <definedName name="ACwvu.Print._.Area." hidden="1">'[5]MI Report'!$B$1:$H$37</definedName>
    <definedName name="Age"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lex" localSheetId="19" hidden="1">{#N/A,#N/A,TRUE,"AS";#N/A,#N/A,TRUE,"CU"}</definedName>
    <definedName name="Alex" localSheetId="18" hidden="1">{#N/A,#N/A,TRUE,"AS";#N/A,#N/A,TRUE,"CU"}</definedName>
    <definedName name="Alex" localSheetId="22" hidden="1">{#N/A,#N/A,TRUE,"AS";#N/A,#N/A,TRUE,"CU"}</definedName>
    <definedName name="Alex" localSheetId="24" hidden="1">{#N/A,#N/A,TRUE,"AS";#N/A,#N/A,TRUE,"CU"}</definedName>
    <definedName name="Alex" localSheetId="25" hidden="1">{#N/A,#N/A,TRUE,"AS";#N/A,#N/A,TRUE,"CU"}</definedName>
    <definedName name="Alex" localSheetId="28" hidden="1">{#N/A,#N/A,TRUE,"AS";#N/A,#N/A,TRUE,"CU"}</definedName>
    <definedName name="Alex" localSheetId="26" hidden="1">{#N/A,#N/A,TRUE,"AS";#N/A,#N/A,TRUE,"CU"}</definedName>
    <definedName name="Alex" localSheetId="27" hidden="1">{#N/A,#N/A,TRUE,"AS";#N/A,#N/A,TRUE,"CU"}</definedName>
    <definedName name="Alex" localSheetId="29" hidden="1">{#N/A,#N/A,TRUE,"AS";#N/A,#N/A,TRUE,"CU"}</definedName>
    <definedName name="Alex" localSheetId="30" hidden="1">{#N/A,#N/A,TRUE,"AS";#N/A,#N/A,TRUE,"CU"}</definedName>
    <definedName name="Alex" localSheetId="31" hidden="1">{#N/A,#N/A,TRUE,"AS";#N/A,#N/A,TRUE,"CU"}</definedName>
    <definedName name="Alex" localSheetId="10" hidden="1">{#N/A,#N/A,TRUE,"AS";#N/A,#N/A,TRUE,"CU"}</definedName>
    <definedName name="Alex" localSheetId="32" hidden="1">{#N/A,#N/A,TRUE,"AS";#N/A,#N/A,TRUE,"CU"}</definedName>
    <definedName name="Alex" localSheetId="33" hidden="1">{#N/A,#N/A,TRUE,"AS";#N/A,#N/A,TRUE,"CU"}</definedName>
    <definedName name="Alex" localSheetId="34" hidden="1">{#N/A,#N/A,TRUE,"AS";#N/A,#N/A,TRUE,"CU"}</definedName>
    <definedName name="Alex" localSheetId="11" hidden="1">{#N/A,#N/A,TRUE,"AS";#N/A,#N/A,TRUE,"CU"}</definedName>
    <definedName name="Alex" hidden="1">{#N/A,#N/A,TRUE,"AS";#N/A,#N/A,TRUE,"CU"}</definedName>
    <definedName name="AS2DocOpenMode" hidden="1">"AS2DocumentEdit"</definedName>
    <definedName name="asw" localSheetId="10" hidden="1">{"print montly",#N/A,FALSE,"Monthly";"print daily",#N/A,FALSE,"Daily";"Breakfast",#N/A,FALSE,"Breakfast";"am/pm break",#N/A,FALSE,"AM PM Break";"Print Lunch",#N/A,FALSE,"Lunch";"Print BCV",#N/A,FALSE,"BCV";"Print Hospitally",#N/A,FALSE,"Hospitality"}</definedName>
    <definedName name="asw" hidden="1">{"print montly",#N/A,FALSE,"Monthly";"print daily",#N/A,FALSE,"Daily";"Breakfast",#N/A,FALSE,"Breakfast";"am/pm break",#N/A,FALSE,"AM PM Break";"Print Lunch",#N/A,FALSE,"Lunch";"Print BCV",#N/A,FALSE,"BCV";"Print Hospitally",#N/A,FALSE,"Hospitality"}</definedName>
    <definedName name="Attachment" localSheetId="19" hidden="1">{"'Flowchart'!$A$2:$AO$22"}</definedName>
    <definedName name="Attachment" localSheetId="18" hidden="1">{"'Flowchart'!$A$2:$AO$22"}</definedName>
    <definedName name="Attachment" localSheetId="22" hidden="1">{"'Flowchart'!$A$2:$AO$22"}</definedName>
    <definedName name="Attachment" localSheetId="24" hidden="1">{"'Flowchart'!$A$2:$AO$22"}</definedName>
    <definedName name="Attachment" localSheetId="25" hidden="1">{"'Flowchart'!$A$2:$AO$22"}</definedName>
    <definedName name="Attachment" localSheetId="28" hidden="1">{"'Flowchart'!$A$2:$AO$22"}</definedName>
    <definedName name="Attachment" localSheetId="26" hidden="1">{"'Flowchart'!$A$2:$AO$22"}</definedName>
    <definedName name="Attachment" localSheetId="27" hidden="1">{"'Flowchart'!$A$2:$AO$22"}</definedName>
    <definedName name="Attachment" localSheetId="29" hidden="1">{"'Flowchart'!$A$2:$AO$22"}</definedName>
    <definedName name="Attachment" localSheetId="30" hidden="1">{"'Flowchart'!$A$2:$AO$22"}</definedName>
    <definedName name="Attachment" localSheetId="31" hidden="1">{"'Flowchart'!$A$2:$AO$22"}</definedName>
    <definedName name="Attachment" localSheetId="10" hidden="1">{"'Flowchart'!$A$2:$AO$22"}</definedName>
    <definedName name="Attachment" localSheetId="32" hidden="1">{"'Flowchart'!$A$2:$AO$22"}</definedName>
    <definedName name="Attachment" localSheetId="33" hidden="1">{"'Flowchart'!$A$2:$AO$22"}</definedName>
    <definedName name="Attachment" localSheetId="34" hidden="1">{"'Flowchart'!$A$2:$AO$22"}</definedName>
    <definedName name="Attachment" localSheetId="37" hidden="1">{"'Flowchart'!$A$2:$AO$22"}</definedName>
    <definedName name="Attachment" localSheetId="36" hidden="1">{"'Flowchart'!$A$2:$AO$22"}</definedName>
    <definedName name="Attachment" localSheetId="11" hidden="1">{"'Flowchart'!$A$2:$AO$22"}</definedName>
    <definedName name="Attachment" hidden="1">{"'Flowchart'!$A$2:$AO$22"}</definedName>
    <definedName name="b" localSheetId="19" hidden="1">{#N/A,#N/A,FALSE,"Aging Summary";#N/A,#N/A,FALSE,"Ratio Analysis";#N/A,#N/A,FALSE,"Test 120 Day Accts";#N/A,#N/A,FALSE,"Tickmarks"}</definedName>
    <definedName name="b" localSheetId="18" hidden="1">{#N/A,#N/A,FALSE,"Aging Summary";#N/A,#N/A,FALSE,"Ratio Analysis";#N/A,#N/A,FALSE,"Test 120 Day Accts";#N/A,#N/A,FALSE,"Tickmarks"}</definedName>
    <definedName name="b" localSheetId="22" hidden="1">{#N/A,#N/A,FALSE,"Aging Summary";#N/A,#N/A,FALSE,"Ratio Analysis";#N/A,#N/A,FALSE,"Test 120 Day Accts";#N/A,#N/A,FALSE,"Tickmarks"}</definedName>
    <definedName name="b" localSheetId="24" hidden="1">{#N/A,#N/A,FALSE,"Aging Summary";#N/A,#N/A,FALSE,"Ratio Analysis";#N/A,#N/A,FALSE,"Test 120 Day Accts";#N/A,#N/A,FALSE,"Tickmarks"}</definedName>
    <definedName name="b" localSheetId="25" hidden="1">{#N/A,#N/A,FALSE,"Aging Summary";#N/A,#N/A,FALSE,"Ratio Analysis";#N/A,#N/A,FALSE,"Test 120 Day Accts";#N/A,#N/A,FALSE,"Tickmarks"}</definedName>
    <definedName name="b" localSheetId="28" hidden="1">{#N/A,#N/A,FALSE,"Aging Summary";#N/A,#N/A,FALSE,"Ratio Analysis";#N/A,#N/A,FALSE,"Test 120 Day Accts";#N/A,#N/A,FALSE,"Tickmarks"}</definedName>
    <definedName name="b" localSheetId="26" hidden="1">{#N/A,#N/A,FALSE,"Aging Summary";#N/A,#N/A,FALSE,"Ratio Analysis";#N/A,#N/A,FALSE,"Test 120 Day Accts";#N/A,#N/A,FALSE,"Tickmarks"}</definedName>
    <definedName name="b" localSheetId="27" hidden="1">{#N/A,#N/A,FALSE,"Aging Summary";#N/A,#N/A,FALSE,"Ratio Analysis";#N/A,#N/A,FALSE,"Test 120 Day Accts";#N/A,#N/A,FALSE,"Tickmarks"}</definedName>
    <definedName name="b" localSheetId="29" hidden="1">{#N/A,#N/A,FALSE,"Aging Summary";#N/A,#N/A,FALSE,"Ratio Analysis";#N/A,#N/A,FALSE,"Test 120 Day Accts";#N/A,#N/A,FALSE,"Tickmarks"}</definedName>
    <definedName name="b" localSheetId="30" hidden="1">{#N/A,#N/A,FALSE,"Aging Summary";#N/A,#N/A,FALSE,"Ratio Analysis";#N/A,#N/A,FALSE,"Test 120 Day Accts";#N/A,#N/A,FALSE,"Tickmarks"}</definedName>
    <definedName name="b" localSheetId="31" hidden="1">{#N/A,#N/A,FALSE,"Aging Summary";#N/A,#N/A,FALSE,"Ratio Analysis";#N/A,#N/A,FALSE,"Test 120 Day Accts";#N/A,#N/A,FALSE,"Tickmarks"}</definedName>
    <definedName name="b" localSheetId="10" hidden="1">{#N/A,#N/A,FALSE,"Aging Summary";#N/A,#N/A,FALSE,"Ratio Analysis";#N/A,#N/A,FALSE,"Test 120 Day Accts";#N/A,#N/A,FALSE,"Tickmarks"}</definedName>
    <definedName name="b" localSheetId="32" hidden="1">{#N/A,#N/A,FALSE,"Aging Summary";#N/A,#N/A,FALSE,"Ratio Analysis";#N/A,#N/A,FALSE,"Test 120 Day Accts";#N/A,#N/A,FALSE,"Tickmarks"}</definedName>
    <definedName name="b" localSheetId="33" hidden="1">{#N/A,#N/A,FALSE,"Aging Summary";#N/A,#N/A,FALSE,"Ratio Analysis";#N/A,#N/A,FALSE,"Test 120 Day Accts";#N/A,#N/A,FALSE,"Tickmarks"}</definedName>
    <definedName name="b" localSheetId="34" hidden="1">{#N/A,#N/A,FALSE,"Aging Summary";#N/A,#N/A,FALSE,"Ratio Analysis";#N/A,#N/A,FALSE,"Test 120 Day Accts";#N/A,#N/A,FALSE,"Tickmarks"}</definedName>
    <definedName name="b" localSheetId="11" hidden="1">{#N/A,#N/A,FALSE,"Aging Summary";#N/A,#N/A,FALSE,"Ratio Analysis";#N/A,#N/A,FALSE,"Test 120 Day Accts";#N/A,#N/A,FALSE,"Tickmarks"}</definedName>
    <definedName name="b" hidden="1">{#N/A,#N/A,FALSE,"Aging Summary";#N/A,#N/A,FALSE,"Ratio Analysis";#N/A,#N/A,FALSE,"Test 120 Day Accts";#N/A,#N/A,FALSE,"Tickmarks"}</definedName>
    <definedName name="bbb" localSheetId="19" hidden="1">{#N/A,#N/A,TRUE,"AS";#N/A,#N/A,TRUE,"CU"}</definedName>
    <definedName name="bbb" localSheetId="18" hidden="1">{#N/A,#N/A,TRUE,"AS";#N/A,#N/A,TRUE,"CU"}</definedName>
    <definedName name="bbb" localSheetId="22" hidden="1">{#N/A,#N/A,TRUE,"AS";#N/A,#N/A,TRUE,"CU"}</definedName>
    <definedName name="bbb" localSheetId="24" hidden="1">{#N/A,#N/A,TRUE,"AS";#N/A,#N/A,TRUE,"CU"}</definedName>
    <definedName name="bbb" localSheetId="25" hidden="1">{#N/A,#N/A,TRUE,"AS";#N/A,#N/A,TRUE,"CU"}</definedName>
    <definedName name="bbb" localSheetId="28" hidden="1">{#N/A,#N/A,TRUE,"AS";#N/A,#N/A,TRUE,"CU"}</definedName>
    <definedName name="bbb" localSheetId="26" hidden="1">{#N/A,#N/A,TRUE,"AS";#N/A,#N/A,TRUE,"CU"}</definedName>
    <definedName name="bbb" localSheetId="27" hidden="1">{#N/A,#N/A,TRUE,"AS";#N/A,#N/A,TRUE,"CU"}</definedName>
    <definedName name="bbb" localSheetId="29" hidden="1">{#N/A,#N/A,TRUE,"AS";#N/A,#N/A,TRUE,"CU"}</definedName>
    <definedName name="bbb" localSheetId="30" hidden="1">{#N/A,#N/A,TRUE,"AS";#N/A,#N/A,TRUE,"CU"}</definedName>
    <definedName name="bbb" localSheetId="31" hidden="1">{#N/A,#N/A,TRUE,"AS";#N/A,#N/A,TRUE,"CU"}</definedName>
    <definedName name="bbb" localSheetId="10" hidden="1">{#N/A,#N/A,TRUE,"AS";#N/A,#N/A,TRUE,"CU"}</definedName>
    <definedName name="bbb" localSheetId="32" hidden="1">{#N/A,#N/A,TRUE,"AS";#N/A,#N/A,TRUE,"CU"}</definedName>
    <definedName name="bbb" localSheetId="33" hidden="1">{#N/A,#N/A,TRUE,"AS";#N/A,#N/A,TRUE,"CU"}</definedName>
    <definedName name="bbb" localSheetId="34" hidden="1">{#N/A,#N/A,TRUE,"AS";#N/A,#N/A,TRUE,"CU"}</definedName>
    <definedName name="bbb" localSheetId="11" hidden="1">{#N/A,#N/A,TRUE,"AS";#N/A,#N/A,TRUE,"CU"}</definedName>
    <definedName name="bbb" hidden="1">{#N/A,#N/A,TRUE,"AS";#N/A,#N/A,TRUE,"CU"}</definedName>
    <definedName name="Blank"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oth" localSheetId="19" hidden="1">{#N/A,#N/A,TRUE,"AS";#N/A,#N/A,TRUE,"CU"}</definedName>
    <definedName name="both" localSheetId="18" hidden="1">{#N/A,#N/A,TRUE,"AS";#N/A,#N/A,TRUE,"CU"}</definedName>
    <definedName name="both" localSheetId="22" hidden="1">{#N/A,#N/A,TRUE,"AS";#N/A,#N/A,TRUE,"CU"}</definedName>
    <definedName name="both" localSheetId="24" hidden="1">{#N/A,#N/A,TRUE,"AS";#N/A,#N/A,TRUE,"CU"}</definedName>
    <definedName name="both" localSheetId="25" hidden="1">{#N/A,#N/A,TRUE,"AS";#N/A,#N/A,TRUE,"CU"}</definedName>
    <definedName name="both" localSheetId="28" hidden="1">{#N/A,#N/A,TRUE,"AS";#N/A,#N/A,TRUE,"CU"}</definedName>
    <definedName name="both" localSheetId="26" hidden="1">{#N/A,#N/A,TRUE,"AS";#N/A,#N/A,TRUE,"CU"}</definedName>
    <definedName name="both" localSheetId="27" hidden="1">{#N/A,#N/A,TRUE,"AS";#N/A,#N/A,TRUE,"CU"}</definedName>
    <definedName name="both" localSheetId="29" hidden="1">{#N/A,#N/A,TRUE,"AS";#N/A,#N/A,TRUE,"CU"}</definedName>
    <definedName name="both" localSheetId="30" hidden="1">{#N/A,#N/A,TRUE,"AS";#N/A,#N/A,TRUE,"CU"}</definedName>
    <definedName name="both" localSheetId="31" hidden="1">{#N/A,#N/A,TRUE,"AS";#N/A,#N/A,TRUE,"CU"}</definedName>
    <definedName name="both" localSheetId="10" hidden="1">{#N/A,#N/A,TRUE,"AS";#N/A,#N/A,TRUE,"CU"}</definedName>
    <definedName name="both" localSheetId="32" hidden="1">{#N/A,#N/A,TRUE,"AS";#N/A,#N/A,TRUE,"CU"}</definedName>
    <definedName name="both" localSheetId="33" hidden="1">{#N/A,#N/A,TRUE,"AS";#N/A,#N/A,TRUE,"CU"}</definedName>
    <definedName name="both" localSheetId="34" hidden="1">{#N/A,#N/A,TRUE,"AS";#N/A,#N/A,TRUE,"CU"}</definedName>
    <definedName name="both" localSheetId="11" hidden="1">{#N/A,#N/A,TRUE,"AS";#N/A,#N/A,TRUE,"CU"}</definedName>
    <definedName name="both" hidden="1">{#N/A,#N/A,TRUE,"AS";#N/A,#N/A,TRUE,"CU"}</definedName>
    <definedName name="BothSites" localSheetId="19" hidden="1">{#N/A,#N/A,TRUE,"AS";#N/A,#N/A,TRUE,"CU"}</definedName>
    <definedName name="BothSites" localSheetId="18" hidden="1">{#N/A,#N/A,TRUE,"AS";#N/A,#N/A,TRUE,"CU"}</definedName>
    <definedName name="BothSites" localSheetId="22" hidden="1">{#N/A,#N/A,TRUE,"AS";#N/A,#N/A,TRUE,"CU"}</definedName>
    <definedName name="BothSites" localSheetId="24" hidden="1">{#N/A,#N/A,TRUE,"AS";#N/A,#N/A,TRUE,"CU"}</definedName>
    <definedName name="BothSites" localSheetId="25" hidden="1">{#N/A,#N/A,TRUE,"AS";#N/A,#N/A,TRUE,"CU"}</definedName>
    <definedName name="BothSites" localSheetId="28" hidden="1">{#N/A,#N/A,TRUE,"AS";#N/A,#N/A,TRUE,"CU"}</definedName>
    <definedName name="BothSites" localSheetId="26" hidden="1">{#N/A,#N/A,TRUE,"AS";#N/A,#N/A,TRUE,"CU"}</definedName>
    <definedName name="BothSites" localSheetId="27" hidden="1">{#N/A,#N/A,TRUE,"AS";#N/A,#N/A,TRUE,"CU"}</definedName>
    <definedName name="BothSites" localSheetId="29" hidden="1">{#N/A,#N/A,TRUE,"AS";#N/A,#N/A,TRUE,"CU"}</definedName>
    <definedName name="BothSites" localSheetId="30" hidden="1">{#N/A,#N/A,TRUE,"AS";#N/A,#N/A,TRUE,"CU"}</definedName>
    <definedName name="BothSites" localSheetId="31" hidden="1">{#N/A,#N/A,TRUE,"AS";#N/A,#N/A,TRUE,"CU"}</definedName>
    <definedName name="BothSites" localSheetId="10" hidden="1">{#N/A,#N/A,TRUE,"AS";#N/A,#N/A,TRUE,"CU"}</definedName>
    <definedName name="BothSites" localSheetId="32" hidden="1">{#N/A,#N/A,TRUE,"AS";#N/A,#N/A,TRUE,"CU"}</definedName>
    <definedName name="BothSites" localSheetId="33" hidden="1">{#N/A,#N/A,TRUE,"AS";#N/A,#N/A,TRUE,"CU"}</definedName>
    <definedName name="BothSites" localSheetId="34" hidden="1">{#N/A,#N/A,TRUE,"AS";#N/A,#N/A,TRUE,"CU"}</definedName>
    <definedName name="BothSites" localSheetId="11" hidden="1">{#N/A,#N/A,TRUE,"AS";#N/A,#N/A,TRUE,"CU"}</definedName>
    <definedName name="BothSites" hidden="1">{#N/A,#N/A,TRUE,"AS";#N/A,#N/A,TRUE,"CU"}</definedName>
    <definedName name="CBWorkbookPriority" hidden="1">-429962760</definedName>
    <definedName name="ccc" localSheetId="19" hidden="1">{#N/A,#N/A,TRUE,"AS";#N/A,#N/A,TRUE,"CU"}</definedName>
    <definedName name="ccc" localSheetId="18" hidden="1">{#N/A,#N/A,TRUE,"AS";#N/A,#N/A,TRUE,"CU"}</definedName>
    <definedName name="ccc" localSheetId="22" hidden="1">{#N/A,#N/A,TRUE,"AS";#N/A,#N/A,TRUE,"CU"}</definedName>
    <definedName name="ccc" localSheetId="24" hidden="1">{#N/A,#N/A,TRUE,"AS";#N/A,#N/A,TRUE,"CU"}</definedName>
    <definedName name="ccc" localSheetId="25" hidden="1">{#N/A,#N/A,TRUE,"AS";#N/A,#N/A,TRUE,"CU"}</definedName>
    <definedName name="ccc" localSheetId="28" hidden="1">{#N/A,#N/A,TRUE,"AS";#N/A,#N/A,TRUE,"CU"}</definedName>
    <definedName name="ccc" localSheetId="26" hidden="1">{#N/A,#N/A,TRUE,"AS";#N/A,#N/A,TRUE,"CU"}</definedName>
    <definedName name="ccc" localSheetId="27" hidden="1">{#N/A,#N/A,TRUE,"AS";#N/A,#N/A,TRUE,"CU"}</definedName>
    <definedName name="ccc" localSheetId="29" hidden="1">{#N/A,#N/A,TRUE,"AS";#N/A,#N/A,TRUE,"CU"}</definedName>
    <definedName name="ccc" localSheetId="30" hidden="1">{#N/A,#N/A,TRUE,"AS";#N/A,#N/A,TRUE,"CU"}</definedName>
    <definedName name="ccc" localSheetId="31" hidden="1">{#N/A,#N/A,TRUE,"AS";#N/A,#N/A,TRUE,"CU"}</definedName>
    <definedName name="ccc" localSheetId="10" hidden="1">{#N/A,#N/A,TRUE,"AS";#N/A,#N/A,TRUE,"CU"}</definedName>
    <definedName name="ccc" localSheetId="32" hidden="1">{#N/A,#N/A,TRUE,"AS";#N/A,#N/A,TRUE,"CU"}</definedName>
    <definedName name="ccc" localSheetId="33" hidden="1">{#N/A,#N/A,TRUE,"AS";#N/A,#N/A,TRUE,"CU"}</definedName>
    <definedName name="ccc" localSheetId="34" hidden="1">{#N/A,#N/A,TRUE,"AS";#N/A,#N/A,TRUE,"CU"}</definedName>
    <definedName name="ccc" localSheetId="11" hidden="1">{#N/A,#N/A,TRUE,"AS";#N/A,#N/A,TRUE,"CU"}</definedName>
    <definedName name="ccc" hidden="1">{#N/A,#N/A,TRUE,"AS";#N/A,#N/A,TRUE,"CU"}</definedName>
    <definedName name="fdasfd" localSheetId="23" hidden="1">#REF!</definedName>
    <definedName name="fdasfd" localSheetId="24" hidden="1">#REF!</definedName>
    <definedName name="fdasfd" localSheetId="25" hidden="1">#REF!</definedName>
    <definedName name="fdasfd" localSheetId="28" hidden="1">#REF!</definedName>
    <definedName name="fdasfd" localSheetId="26" hidden="1">#REF!</definedName>
    <definedName name="fdasfd" localSheetId="27" hidden="1">#REF!</definedName>
    <definedName name="fdasfd" localSheetId="29" hidden="1">#REF!</definedName>
    <definedName name="fdasfd" localSheetId="30" hidden="1">#REF!</definedName>
    <definedName name="fdasfd" localSheetId="31" hidden="1">#REF!</definedName>
    <definedName name="fdasfd" localSheetId="34" hidden="1">#REF!</definedName>
    <definedName name="fdasfd" localSheetId="11" hidden="1">#REF!</definedName>
    <definedName name="fdasfd" localSheetId="4" hidden="1">#REF!</definedName>
    <definedName name="fdasfd" localSheetId="2" hidden="1">#REF!</definedName>
    <definedName name="fdasfd" localSheetId="6" hidden="1">#REF!</definedName>
    <definedName name="fdasfd" hidden="1">#REF!</definedName>
    <definedName name="fdsafsafdsafdsa" localSheetId="23" hidden="1">#REF!</definedName>
    <definedName name="fdsafsafdsafdsa" localSheetId="24" hidden="1">#REF!</definedName>
    <definedName name="fdsafsafdsafdsa" localSheetId="25" hidden="1">#REF!</definedName>
    <definedName name="fdsafsafdsafdsa" localSheetId="28" hidden="1">#REF!</definedName>
    <definedName name="fdsafsafdsafdsa" localSheetId="26" hidden="1">#REF!</definedName>
    <definedName name="fdsafsafdsafdsa" localSheetId="27" hidden="1">#REF!</definedName>
    <definedName name="fdsafsafdsafdsa" localSheetId="29" hidden="1">#REF!</definedName>
    <definedName name="fdsafsafdsafdsa" localSheetId="30" hidden="1">#REF!</definedName>
    <definedName name="fdsafsafdsafdsa" localSheetId="31" hidden="1">#REF!</definedName>
    <definedName name="fdsafsafdsafdsa" localSheetId="34" hidden="1">#REF!</definedName>
    <definedName name="fdsafsafdsafdsa" localSheetId="11" hidden="1">#REF!</definedName>
    <definedName name="fdsafsafdsafdsa" localSheetId="4" hidden="1">#REF!</definedName>
    <definedName name="fdsafsafdsafdsa" localSheetId="2" hidden="1">#REF!</definedName>
    <definedName name="fdsafsafdsafdsa" localSheetId="6" hidden="1">#REF!</definedName>
    <definedName name="fdsafsafdsafdsa" hidden="1">#REF!</definedName>
    <definedName name="FIN"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19" hidden="1">{"Dividend",#N/A,FALSE,"Cash Flow"}</definedName>
    <definedName name="FIND...ME" localSheetId="18" hidden="1">{"Dividend",#N/A,FALSE,"Cash Flow"}</definedName>
    <definedName name="FIND...ME" localSheetId="22" hidden="1">{"Dividend",#N/A,FALSE,"Cash Flow"}</definedName>
    <definedName name="FIND...ME" localSheetId="24" hidden="1">{"Dividend",#N/A,FALSE,"Cash Flow"}</definedName>
    <definedName name="FIND...ME" localSheetId="25" hidden="1">{"Dividend",#N/A,FALSE,"Cash Flow"}</definedName>
    <definedName name="FIND...ME" localSheetId="28" hidden="1">{"Dividend",#N/A,FALSE,"Cash Flow"}</definedName>
    <definedName name="FIND...ME" localSheetId="26" hidden="1">{"Dividend",#N/A,FALSE,"Cash Flow"}</definedName>
    <definedName name="FIND...ME" localSheetId="27" hidden="1">{"Dividend",#N/A,FALSE,"Cash Flow"}</definedName>
    <definedName name="FIND...ME" localSheetId="29" hidden="1">{"Dividend",#N/A,FALSE,"Cash Flow"}</definedName>
    <definedName name="FIND...ME" localSheetId="30" hidden="1">{"Dividend",#N/A,FALSE,"Cash Flow"}</definedName>
    <definedName name="FIND...ME" localSheetId="31" hidden="1">{"Dividend",#N/A,FALSE,"Cash Flow"}</definedName>
    <definedName name="FIND...ME" localSheetId="10" hidden="1">{"Dividend",#N/A,FALSE,"Cash Flow"}</definedName>
    <definedName name="FIND...ME" localSheetId="32" hidden="1">{"Dividend",#N/A,FALSE,"Cash Flow"}</definedName>
    <definedName name="FIND...ME" localSheetId="33" hidden="1">{"Dividend",#N/A,FALSE,"Cash Flow"}</definedName>
    <definedName name="FIND...ME" localSheetId="34" hidden="1">{"Dividend",#N/A,FALSE,"Cash Flow"}</definedName>
    <definedName name="FIND...ME" localSheetId="11" hidden="1">{"Dividend",#N/A,FALSE,"Cash Flow"}</definedName>
    <definedName name="FIND...ME" hidden="1">{"Dividend",#N/A,FALSE,"Cash Flow"}</definedName>
    <definedName name="FIND.ME"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ME" localSheetId="19" hidden="1">{"Dividend",#N/A,FALSE,"Cash Flow"}</definedName>
    <definedName name="FINDFINDME" localSheetId="18" hidden="1">{"Dividend",#N/A,FALSE,"Cash Flow"}</definedName>
    <definedName name="FINDFINDME" localSheetId="22" hidden="1">{"Dividend",#N/A,FALSE,"Cash Flow"}</definedName>
    <definedName name="FINDFINDME" localSheetId="24" hidden="1">{"Dividend",#N/A,FALSE,"Cash Flow"}</definedName>
    <definedName name="FINDFINDME" localSheetId="25" hidden="1">{"Dividend",#N/A,FALSE,"Cash Flow"}</definedName>
    <definedName name="FINDFINDME" localSheetId="28" hidden="1">{"Dividend",#N/A,FALSE,"Cash Flow"}</definedName>
    <definedName name="FINDFINDME" localSheetId="26" hidden="1">{"Dividend",#N/A,FALSE,"Cash Flow"}</definedName>
    <definedName name="FINDFINDME" localSheetId="27" hidden="1">{"Dividend",#N/A,FALSE,"Cash Flow"}</definedName>
    <definedName name="FINDFINDME" localSheetId="29" hidden="1">{"Dividend",#N/A,FALSE,"Cash Flow"}</definedName>
    <definedName name="FINDFINDME" localSheetId="30" hidden="1">{"Dividend",#N/A,FALSE,"Cash Flow"}</definedName>
    <definedName name="FINDFINDME" localSheetId="31" hidden="1">{"Dividend",#N/A,FALSE,"Cash Flow"}</definedName>
    <definedName name="FINDFINDME" localSheetId="10" hidden="1">{"Dividend",#N/A,FALSE,"Cash Flow"}</definedName>
    <definedName name="FINDFINDME" localSheetId="32" hidden="1">{"Dividend",#N/A,FALSE,"Cash Flow"}</definedName>
    <definedName name="FINDFINDME" localSheetId="33" hidden="1">{"Dividend",#N/A,FALSE,"Cash Flow"}</definedName>
    <definedName name="FINDFINDME" localSheetId="34" hidden="1">{"Dividend",#N/A,FALSE,"Cash Flow"}</definedName>
    <definedName name="FINDFINDME" localSheetId="11" hidden="1">{"Dividend",#N/A,FALSE,"Cash Flow"}</definedName>
    <definedName name="FINDFINDME" hidden="1">{"Dividend",#N/A,FALSE,"Cash Flow"}</definedName>
    <definedName name="Findit" localSheetId="19" hidden="1">{#N/A,#N/A,FALSE,"Aging Summary";#N/A,#N/A,FALSE,"Ratio Analysis";#N/A,#N/A,FALSE,"Test 120 Day Accts";#N/A,#N/A,FALSE,"Tickmarks"}</definedName>
    <definedName name="Findit" localSheetId="18" hidden="1">{#N/A,#N/A,FALSE,"Aging Summary";#N/A,#N/A,FALSE,"Ratio Analysis";#N/A,#N/A,FALSE,"Test 120 Day Accts";#N/A,#N/A,FALSE,"Tickmarks"}</definedName>
    <definedName name="Findit" localSheetId="22" hidden="1">{#N/A,#N/A,FALSE,"Aging Summary";#N/A,#N/A,FALSE,"Ratio Analysis";#N/A,#N/A,FALSE,"Test 120 Day Accts";#N/A,#N/A,FALSE,"Tickmarks"}</definedName>
    <definedName name="Findit" localSheetId="24" hidden="1">{#N/A,#N/A,FALSE,"Aging Summary";#N/A,#N/A,FALSE,"Ratio Analysis";#N/A,#N/A,FALSE,"Test 120 Day Accts";#N/A,#N/A,FALSE,"Tickmarks"}</definedName>
    <definedName name="Findit" localSheetId="25" hidden="1">{#N/A,#N/A,FALSE,"Aging Summary";#N/A,#N/A,FALSE,"Ratio Analysis";#N/A,#N/A,FALSE,"Test 120 Day Accts";#N/A,#N/A,FALSE,"Tickmarks"}</definedName>
    <definedName name="Findit" localSheetId="28" hidden="1">{#N/A,#N/A,FALSE,"Aging Summary";#N/A,#N/A,FALSE,"Ratio Analysis";#N/A,#N/A,FALSE,"Test 120 Day Accts";#N/A,#N/A,FALSE,"Tickmarks"}</definedName>
    <definedName name="Findit" localSheetId="26" hidden="1">{#N/A,#N/A,FALSE,"Aging Summary";#N/A,#N/A,FALSE,"Ratio Analysis";#N/A,#N/A,FALSE,"Test 120 Day Accts";#N/A,#N/A,FALSE,"Tickmarks"}</definedName>
    <definedName name="Findit" localSheetId="27" hidden="1">{#N/A,#N/A,FALSE,"Aging Summary";#N/A,#N/A,FALSE,"Ratio Analysis";#N/A,#N/A,FALSE,"Test 120 Day Accts";#N/A,#N/A,FALSE,"Tickmarks"}</definedName>
    <definedName name="Findit" localSheetId="29" hidden="1">{#N/A,#N/A,FALSE,"Aging Summary";#N/A,#N/A,FALSE,"Ratio Analysis";#N/A,#N/A,FALSE,"Test 120 Day Accts";#N/A,#N/A,FALSE,"Tickmarks"}</definedName>
    <definedName name="Findit" localSheetId="30" hidden="1">{#N/A,#N/A,FALSE,"Aging Summary";#N/A,#N/A,FALSE,"Ratio Analysis";#N/A,#N/A,FALSE,"Test 120 Day Accts";#N/A,#N/A,FALSE,"Tickmarks"}</definedName>
    <definedName name="Findit" localSheetId="31" hidden="1">{#N/A,#N/A,FALSE,"Aging Summary";#N/A,#N/A,FALSE,"Ratio Analysis";#N/A,#N/A,FALSE,"Test 120 Day Accts";#N/A,#N/A,FALSE,"Tickmarks"}</definedName>
    <definedName name="Findit" localSheetId="10" hidden="1">{#N/A,#N/A,FALSE,"Aging Summary";#N/A,#N/A,FALSE,"Ratio Analysis";#N/A,#N/A,FALSE,"Test 120 Day Accts";#N/A,#N/A,FALSE,"Tickmarks"}</definedName>
    <definedName name="Findit" localSheetId="32" hidden="1">{#N/A,#N/A,FALSE,"Aging Summary";#N/A,#N/A,FALSE,"Ratio Analysis";#N/A,#N/A,FALSE,"Test 120 Day Accts";#N/A,#N/A,FALSE,"Tickmarks"}</definedName>
    <definedName name="Findit" localSheetId="33" hidden="1">{#N/A,#N/A,FALSE,"Aging Summary";#N/A,#N/A,FALSE,"Ratio Analysis";#N/A,#N/A,FALSE,"Test 120 Day Accts";#N/A,#N/A,FALSE,"Tickmarks"}</definedName>
    <definedName name="Findit" localSheetId="34" hidden="1">{#N/A,#N/A,FALSE,"Aging Summary";#N/A,#N/A,FALSE,"Ratio Analysis";#N/A,#N/A,FALSE,"Test 120 Day Accts";#N/A,#N/A,FALSE,"Tickmarks"}</definedName>
    <definedName name="Findit" localSheetId="11" hidden="1">{#N/A,#N/A,FALSE,"Aging Summary";#N/A,#N/A,FALSE,"Ratio Analysis";#N/A,#N/A,FALSE,"Test 120 Day Accts";#N/A,#N/A,FALSE,"Tickmarks"}</definedName>
    <definedName name="Findit" hidden="1">{#N/A,#N/A,FALSE,"Aging Summary";#N/A,#N/A,FALSE,"Ratio Analysis";#N/A,#N/A,FALSE,"Test 120 Day Accts";#N/A,#N/A,FALSE,"Tickmarks"}</definedName>
    <definedName name="FINDME"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19" hidden="1">{"Dividend",#N/A,FALSE,"Cash Flow"}</definedName>
    <definedName name="FINDME." localSheetId="18" hidden="1">{"Dividend",#N/A,FALSE,"Cash Flow"}</definedName>
    <definedName name="FINDME." localSheetId="22" hidden="1">{"Dividend",#N/A,FALSE,"Cash Flow"}</definedName>
    <definedName name="FINDME." localSheetId="24" hidden="1">{"Dividend",#N/A,FALSE,"Cash Flow"}</definedName>
    <definedName name="FINDME." localSheetId="25" hidden="1">{"Dividend",#N/A,FALSE,"Cash Flow"}</definedName>
    <definedName name="FINDME." localSheetId="28" hidden="1">{"Dividend",#N/A,FALSE,"Cash Flow"}</definedName>
    <definedName name="FINDME." localSheetId="26" hidden="1">{"Dividend",#N/A,FALSE,"Cash Flow"}</definedName>
    <definedName name="FINDME." localSheetId="27" hidden="1">{"Dividend",#N/A,FALSE,"Cash Flow"}</definedName>
    <definedName name="FINDME." localSheetId="29" hidden="1">{"Dividend",#N/A,FALSE,"Cash Flow"}</definedName>
    <definedName name="FINDME." localSheetId="30" hidden="1">{"Dividend",#N/A,FALSE,"Cash Flow"}</definedName>
    <definedName name="FINDME." localSheetId="31" hidden="1">{"Dividend",#N/A,FALSE,"Cash Flow"}</definedName>
    <definedName name="FINDME." localSheetId="10" hidden="1">{"Dividend",#N/A,FALSE,"Cash Flow"}</definedName>
    <definedName name="FINDME." localSheetId="32" hidden="1">{"Dividend",#N/A,FALSE,"Cash Flow"}</definedName>
    <definedName name="FINDME." localSheetId="33" hidden="1">{"Dividend",#N/A,FALSE,"Cash Flow"}</definedName>
    <definedName name="FINDME." localSheetId="34" hidden="1">{"Dividend",#N/A,FALSE,"Cash Flow"}</definedName>
    <definedName name="FINDME." localSheetId="11" hidden="1">{"Dividend",#N/A,FALSE,"Cash Flow"}</definedName>
    <definedName name="FINDME." hidden="1">{"Dividend",#N/A,FALSE,"Cash Flow"}</definedName>
    <definedName name="FINDME.."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19" hidden="1">{"Dividend",#N/A,FALSE,"Cash Flow"}</definedName>
    <definedName name="FINDME........" localSheetId="18" hidden="1">{"Dividend",#N/A,FALSE,"Cash Flow"}</definedName>
    <definedName name="FINDME........" localSheetId="22" hidden="1">{"Dividend",#N/A,FALSE,"Cash Flow"}</definedName>
    <definedName name="FINDME........" localSheetId="24" hidden="1">{"Dividend",#N/A,FALSE,"Cash Flow"}</definedName>
    <definedName name="FINDME........" localSheetId="25" hidden="1">{"Dividend",#N/A,FALSE,"Cash Flow"}</definedName>
    <definedName name="FINDME........" localSheetId="28" hidden="1">{"Dividend",#N/A,FALSE,"Cash Flow"}</definedName>
    <definedName name="FINDME........" localSheetId="26" hidden="1">{"Dividend",#N/A,FALSE,"Cash Flow"}</definedName>
    <definedName name="FINDME........" localSheetId="27" hidden="1">{"Dividend",#N/A,FALSE,"Cash Flow"}</definedName>
    <definedName name="FINDME........" localSheetId="29" hidden="1">{"Dividend",#N/A,FALSE,"Cash Flow"}</definedName>
    <definedName name="FINDME........" localSheetId="30" hidden="1">{"Dividend",#N/A,FALSE,"Cash Flow"}</definedName>
    <definedName name="FINDME........" localSheetId="31" hidden="1">{"Dividend",#N/A,FALSE,"Cash Flow"}</definedName>
    <definedName name="FINDME........" localSheetId="10" hidden="1">{"Dividend",#N/A,FALSE,"Cash Flow"}</definedName>
    <definedName name="FINDME........" localSheetId="32" hidden="1">{"Dividend",#N/A,FALSE,"Cash Flow"}</definedName>
    <definedName name="FINDME........" localSheetId="33" hidden="1">{"Dividend",#N/A,FALSE,"Cash Flow"}</definedName>
    <definedName name="FINDME........" localSheetId="34" hidden="1">{"Dividend",#N/A,FALSE,"Cash Flow"}</definedName>
    <definedName name="FINDME........" localSheetId="11" hidden="1">{"Dividend",#N/A,FALSE,"Cash Flow"}</definedName>
    <definedName name="FINDME........" hidden="1">{"Dividend",#N/A,FALSE,"Cash Flow"}</definedName>
    <definedName name="FINDME...ME"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rvr" localSheetId="19" hidden="1">{"Dividend",#N/A,FALSE,"Cash Flow"}</definedName>
    <definedName name="frvr" localSheetId="18" hidden="1">{"Dividend",#N/A,FALSE,"Cash Flow"}</definedName>
    <definedName name="frvr" localSheetId="22" hidden="1">{"Dividend",#N/A,FALSE,"Cash Flow"}</definedName>
    <definedName name="frvr" localSheetId="24" hidden="1">{"Dividend",#N/A,FALSE,"Cash Flow"}</definedName>
    <definedName name="frvr" localSheetId="25" hidden="1">{"Dividend",#N/A,FALSE,"Cash Flow"}</definedName>
    <definedName name="frvr" localSheetId="28" hidden="1">{"Dividend",#N/A,FALSE,"Cash Flow"}</definedName>
    <definedName name="frvr" localSheetId="26" hidden="1">{"Dividend",#N/A,FALSE,"Cash Flow"}</definedName>
    <definedName name="frvr" localSheetId="27" hidden="1">{"Dividend",#N/A,FALSE,"Cash Flow"}</definedName>
    <definedName name="frvr" localSheetId="29" hidden="1">{"Dividend",#N/A,FALSE,"Cash Flow"}</definedName>
    <definedName name="frvr" localSheetId="30" hidden="1">{"Dividend",#N/A,FALSE,"Cash Flow"}</definedName>
    <definedName name="frvr" localSheetId="31" hidden="1">{"Dividend",#N/A,FALSE,"Cash Flow"}</definedName>
    <definedName name="frvr" localSheetId="10" hidden="1">{"Dividend",#N/A,FALSE,"Cash Flow"}</definedName>
    <definedName name="frvr" localSheetId="32" hidden="1">{"Dividend",#N/A,FALSE,"Cash Flow"}</definedName>
    <definedName name="frvr" localSheetId="33" hidden="1">{"Dividend",#N/A,FALSE,"Cash Flow"}</definedName>
    <definedName name="frvr" localSheetId="34" hidden="1">{"Dividend",#N/A,FALSE,"Cash Flow"}</definedName>
    <definedName name="frvr" localSheetId="11" hidden="1">{"Dividend",#N/A,FALSE,"Cash Flow"}</definedName>
    <definedName name="frvr" hidden="1">{"Dividend",#N/A,FALSE,"Cash Flow"}</definedName>
    <definedName name="ggg" localSheetId="19" hidden="1">{#N/A,#N/A,TRUE,"AS";#N/A,#N/A,TRUE,"CU"}</definedName>
    <definedName name="ggg" localSheetId="18" hidden="1">{#N/A,#N/A,TRUE,"AS";#N/A,#N/A,TRUE,"CU"}</definedName>
    <definedName name="ggg" localSheetId="22" hidden="1">{#N/A,#N/A,TRUE,"AS";#N/A,#N/A,TRUE,"CU"}</definedName>
    <definedName name="ggg" localSheetId="24" hidden="1">{#N/A,#N/A,TRUE,"AS";#N/A,#N/A,TRUE,"CU"}</definedName>
    <definedName name="ggg" localSheetId="25" hidden="1">{#N/A,#N/A,TRUE,"AS";#N/A,#N/A,TRUE,"CU"}</definedName>
    <definedName name="ggg" localSheetId="28" hidden="1">{#N/A,#N/A,TRUE,"AS";#N/A,#N/A,TRUE,"CU"}</definedName>
    <definedName name="ggg" localSheetId="26" hidden="1">{#N/A,#N/A,TRUE,"AS";#N/A,#N/A,TRUE,"CU"}</definedName>
    <definedName name="ggg" localSheetId="27" hidden="1">{#N/A,#N/A,TRUE,"AS";#N/A,#N/A,TRUE,"CU"}</definedName>
    <definedName name="ggg" localSheetId="29" hidden="1">{#N/A,#N/A,TRUE,"AS";#N/A,#N/A,TRUE,"CU"}</definedName>
    <definedName name="ggg" localSheetId="30" hidden="1">{#N/A,#N/A,TRUE,"AS";#N/A,#N/A,TRUE,"CU"}</definedName>
    <definedName name="ggg" localSheetId="31" hidden="1">{#N/A,#N/A,TRUE,"AS";#N/A,#N/A,TRUE,"CU"}</definedName>
    <definedName name="ggg" localSheetId="10" hidden="1">{#N/A,#N/A,TRUE,"AS";#N/A,#N/A,TRUE,"CU"}</definedName>
    <definedName name="ggg" localSheetId="32" hidden="1">{#N/A,#N/A,TRUE,"AS";#N/A,#N/A,TRUE,"CU"}</definedName>
    <definedName name="ggg" localSheetId="33" hidden="1">{#N/A,#N/A,TRUE,"AS";#N/A,#N/A,TRUE,"CU"}</definedName>
    <definedName name="ggg" localSheetId="34" hidden="1">{#N/A,#N/A,TRUE,"AS";#N/A,#N/A,TRUE,"CU"}</definedName>
    <definedName name="ggg" localSheetId="11" hidden="1">{#N/A,#N/A,TRUE,"AS";#N/A,#N/A,TRUE,"CU"}</definedName>
    <definedName name="ggg" hidden="1">{#N/A,#N/A,TRUE,"AS";#N/A,#N/A,TRUE,"CU"}</definedName>
    <definedName name="grge"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ounds_Maint" localSheetId="19" hidden="1">{#N/A,#N/A,FALSE,"Aging Summary";#N/A,#N/A,FALSE,"Ratio Analysis";#N/A,#N/A,FALSE,"Test 120 Day Accts";#N/A,#N/A,FALSE,"Tickmarks"}</definedName>
    <definedName name="Grounds_Maint" localSheetId="18" hidden="1">{#N/A,#N/A,FALSE,"Aging Summary";#N/A,#N/A,FALSE,"Ratio Analysis";#N/A,#N/A,FALSE,"Test 120 Day Accts";#N/A,#N/A,FALSE,"Tickmarks"}</definedName>
    <definedName name="Grounds_Maint" localSheetId="22" hidden="1">{#N/A,#N/A,FALSE,"Aging Summary";#N/A,#N/A,FALSE,"Ratio Analysis";#N/A,#N/A,FALSE,"Test 120 Day Accts";#N/A,#N/A,FALSE,"Tickmarks"}</definedName>
    <definedName name="Grounds_Maint" localSheetId="24" hidden="1">{#N/A,#N/A,FALSE,"Aging Summary";#N/A,#N/A,FALSE,"Ratio Analysis";#N/A,#N/A,FALSE,"Test 120 Day Accts";#N/A,#N/A,FALSE,"Tickmarks"}</definedName>
    <definedName name="Grounds_Maint" localSheetId="25" hidden="1">{#N/A,#N/A,FALSE,"Aging Summary";#N/A,#N/A,FALSE,"Ratio Analysis";#N/A,#N/A,FALSE,"Test 120 Day Accts";#N/A,#N/A,FALSE,"Tickmarks"}</definedName>
    <definedName name="Grounds_Maint" localSheetId="28" hidden="1">{#N/A,#N/A,FALSE,"Aging Summary";#N/A,#N/A,FALSE,"Ratio Analysis";#N/A,#N/A,FALSE,"Test 120 Day Accts";#N/A,#N/A,FALSE,"Tickmarks"}</definedName>
    <definedName name="Grounds_Maint" localSheetId="26" hidden="1">{#N/A,#N/A,FALSE,"Aging Summary";#N/A,#N/A,FALSE,"Ratio Analysis";#N/A,#N/A,FALSE,"Test 120 Day Accts";#N/A,#N/A,FALSE,"Tickmarks"}</definedName>
    <definedName name="Grounds_Maint" localSheetId="27" hidden="1">{#N/A,#N/A,FALSE,"Aging Summary";#N/A,#N/A,FALSE,"Ratio Analysis";#N/A,#N/A,FALSE,"Test 120 Day Accts";#N/A,#N/A,FALSE,"Tickmarks"}</definedName>
    <definedName name="Grounds_Maint" localSheetId="29" hidden="1">{#N/A,#N/A,FALSE,"Aging Summary";#N/A,#N/A,FALSE,"Ratio Analysis";#N/A,#N/A,FALSE,"Test 120 Day Accts";#N/A,#N/A,FALSE,"Tickmarks"}</definedName>
    <definedName name="Grounds_Maint" localSheetId="30" hidden="1">{#N/A,#N/A,FALSE,"Aging Summary";#N/A,#N/A,FALSE,"Ratio Analysis";#N/A,#N/A,FALSE,"Test 120 Day Accts";#N/A,#N/A,FALSE,"Tickmarks"}</definedName>
    <definedName name="Grounds_Maint" localSheetId="31" hidden="1">{#N/A,#N/A,FALSE,"Aging Summary";#N/A,#N/A,FALSE,"Ratio Analysis";#N/A,#N/A,FALSE,"Test 120 Day Accts";#N/A,#N/A,FALSE,"Tickmarks"}</definedName>
    <definedName name="Grounds_Maint" localSheetId="10" hidden="1">{#N/A,#N/A,FALSE,"Aging Summary";#N/A,#N/A,FALSE,"Ratio Analysis";#N/A,#N/A,FALSE,"Test 120 Day Accts";#N/A,#N/A,FALSE,"Tickmarks"}</definedName>
    <definedName name="Grounds_Maint" localSheetId="32" hidden="1">{#N/A,#N/A,FALSE,"Aging Summary";#N/A,#N/A,FALSE,"Ratio Analysis";#N/A,#N/A,FALSE,"Test 120 Day Accts";#N/A,#N/A,FALSE,"Tickmarks"}</definedName>
    <definedName name="Grounds_Maint" localSheetId="33" hidden="1">{#N/A,#N/A,FALSE,"Aging Summary";#N/A,#N/A,FALSE,"Ratio Analysis";#N/A,#N/A,FALSE,"Test 120 Day Accts";#N/A,#N/A,FALSE,"Tickmarks"}</definedName>
    <definedName name="Grounds_Maint" localSheetId="34" hidden="1">{#N/A,#N/A,FALSE,"Aging Summary";#N/A,#N/A,FALSE,"Ratio Analysis";#N/A,#N/A,FALSE,"Test 120 Day Accts";#N/A,#N/A,FALSE,"Tickmarks"}</definedName>
    <definedName name="Grounds_Maint" localSheetId="11" hidden="1">{#N/A,#N/A,FALSE,"Aging Summary";#N/A,#N/A,FALSE,"Ratio Analysis";#N/A,#N/A,FALSE,"Test 120 Day Accts";#N/A,#N/A,FALSE,"Tickmarks"}</definedName>
    <definedName name="Grounds_Maint" hidden="1">{#N/A,#N/A,FALSE,"Aging Summary";#N/A,#N/A,FALSE,"Ratio Analysis";#N/A,#N/A,FALSE,"Test 120 Day Accts";#N/A,#N/A,FALSE,"Tickmarks"}</definedName>
    <definedName name="gtrg" localSheetId="19" hidden="1">{"Dividend",#N/A,FALSE,"Cash Flow"}</definedName>
    <definedName name="gtrg" localSheetId="18" hidden="1">{"Dividend",#N/A,FALSE,"Cash Flow"}</definedName>
    <definedName name="gtrg" localSheetId="22" hidden="1">{"Dividend",#N/A,FALSE,"Cash Flow"}</definedName>
    <definedName name="gtrg" localSheetId="24" hidden="1">{"Dividend",#N/A,FALSE,"Cash Flow"}</definedName>
    <definedName name="gtrg" localSheetId="25" hidden="1">{"Dividend",#N/A,FALSE,"Cash Flow"}</definedName>
    <definedName name="gtrg" localSheetId="28" hidden="1">{"Dividend",#N/A,FALSE,"Cash Flow"}</definedName>
    <definedName name="gtrg" localSheetId="26" hidden="1">{"Dividend",#N/A,FALSE,"Cash Flow"}</definedName>
    <definedName name="gtrg" localSheetId="27" hidden="1">{"Dividend",#N/A,FALSE,"Cash Flow"}</definedName>
    <definedName name="gtrg" localSheetId="29" hidden="1">{"Dividend",#N/A,FALSE,"Cash Flow"}</definedName>
    <definedName name="gtrg" localSheetId="30" hidden="1">{"Dividend",#N/A,FALSE,"Cash Flow"}</definedName>
    <definedName name="gtrg" localSheetId="31" hidden="1">{"Dividend",#N/A,FALSE,"Cash Flow"}</definedName>
    <definedName name="gtrg" localSheetId="10" hidden="1">{"Dividend",#N/A,FALSE,"Cash Flow"}</definedName>
    <definedName name="gtrg" localSheetId="32" hidden="1">{"Dividend",#N/A,FALSE,"Cash Flow"}</definedName>
    <definedName name="gtrg" localSheetId="33" hidden="1">{"Dividend",#N/A,FALSE,"Cash Flow"}</definedName>
    <definedName name="gtrg" localSheetId="34" hidden="1">{"Dividend",#N/A,FALSE,"Cash Flow"}</definedName>
    <definedName name="gtrg" localSheetId="11" hidden="1">{"Dividend",#N/A,FALSE,"Cash Flow"}</definedName>
    <definedName name="gtrg" hidden="1">{"Dividend",#N/A,FALSE,"Cash Flow"}</definedName>
    <definedName name="HP" localSheetId="19" hidden="1">{#N/A,#N/A,TRUE,"AS";#N/A,#N/A,TRUE,"CU"}</definedName>
    <definedName name="HP" localSheetId="18" hidden="1">{#N/A,#N/A,TRUE,"AS";#N/A,#N/A,TRUE,"CU"}</definedName>
    <definedName name="HP" localSheetId="22" hidden="1">{#N/A,#N/A,TRUE,"AS";#N/A,#N/A,TRUE,"CU"}</definedName>
    <definedName name="HP" localSheetId="24" hidden="1">{#N/A,#N/A,TRUE,"AS";#N/A,#N/A,TRUE,"CU"}</definedName>
    <definedName name="HP" localSheetId="25" hidden="1">{#N/A,#N/A,TRUE,"AS";#N/A,#N/A,TRUE,"CU"}</definedName>
    <definedName name="HP" localSheetId="28" hidden="1">{#N/A,#N/A,TRUE,"AS";#N/A,#N/A,TRUE,"CU"}</definedName>
    <definedName name="HP" localSheetId="26" hidden="1">{#N/A,#N/A,TRUE,"AS";#N/A,#N/A,TRUE,"CU"}</definedName>
    <definedName name="HP" localSheetId="27" hidden="1">{#N/A,#N/A,TRUE,"AS";#N/A,#N/A,TRUE,"CU"}</definedName>
    <definedName name="HP" localSheetId="29" hidden="1">{#N/A,#N/A,TRUE,"AS";#N/A,#N/A,TRUE,"CU"}</definedName>
    <definedName name="HP" localSheetId="30" hidden="1">{#N/A,#N/A,TRUE,"AS";#N/A,#N/A,TRUE,"CU"}</definedName>
    <definedName name="HP" localSheetId="31" hidden="1">{#N/A,#N/A,TRUE,"AS";#N/A,#N/A,TRUE,"CU"}</definedName>
    <definedName name="HP" localSheetId="10" hidden="1">{#N/A,#N/A,TRUE,"AS";#N/A,#N/A,TRUE,"CU"}</definedName>
    <definedName name="HP" localSheetId="32" hidden="1">{#N/A,#N/A,TRUE,"AS";#N/A,#N/A,TRUE,"CU"}</definedName>
    <definedName name="HP" localSheetId="33" hidden="1">{#N/A,#N/A,TRUE,"AS";#N/A,#N/A,TRUE,"CU"}</definedName>
    <definedName name="HP" localSheetId="34" hidden="1">{#N/A,#N/A,TRUE,"AS";#N/A,#N/A,TRUE,"CU"}</definedName>
    <definedName name="HP" localSheetId="11" hidden="1">{#N/A,#N/A,TRUE,"AS";#N/A,#N/A,TRUE,"CU"}</definedName>
    <definedName name="HP" hidden="1">{#N/A,#N/A,TRUE,"AS";#N/A,#N/A,TRUE,"CU"}</definedName>
    <definedName name="HTML_CodePage" hidden="1">1252</definedName>
    <definedName name="HTML_Control" localSheetId="19" hidden="1">{"'Flowchart'!$A$2:$AO$22"}</definedName>
    <definedName name="HTML_Control" localSheetId="18" hidden="1">{"'Flowchart'!$A$2:$AO$22"}</definedName>
    <definedName name="HTML_Control" localSheetId="22" hidden="1">{"'Flowchart'!$A$2:$AO$22"}</definedName>
    <definedName name="HTML_Control" localSheetId="24" hidden="1">{"'Flowchart'!$A$2:$AO$22"}</definedName>
    <definedName name="HTML_Control" localSheetId="25" hidden="1">{"'Flowchart'!$A$2:$AO$22"}</definedName>
    <definedName name="HTML_Control" localSheetId="28" hidden="1">{"'Flowchart'!$A$2:$AO$22"}</definedName>
    <definedName name="HTML_Control" localSheetId="26" hidden="1">{"'Flowchart'!$A$2:$AO$22"}</definedName>
    <definedName name="HTML_Control" localSheetId="27" hidden="1">{"'Flowchart'!$A$2:$AO$22"}</definedName>
    <definedName name="HTML_Control" localSheetId="29" hidden="1">{"'Flowchart'!$A$2:$AO$22"}</definedName>
    <definedName name="HTML_Control" localSheetId="30" hidden="1">{"'Flowchart'!$A$2:$AO$22"}</definedName>
    <definedName name="HTML_Control" localSheetId="31" hidden="1">{"'Flowchart'!$A$2:$AO$22"}</definedName>
    <definedName name="HTML_Control" localSheetId="10" hidden="1">{"'Flowchart'!$A$2:$AO$22"}</definedName>
    <definedName name="HTML_Control" localSheetId="32" hidden="1">{"'Flowchart'!$A$2:$AO$22"}</definedName>
    <definedName name="HTML_Control" localSheetId="33" hidden="1">{"'Flowchart'!$A$2:$AO$22"}</definedName>
    <definedName name="HTML_Control" localSheetId="34" hidden="1">{"'Flowchart'!$A$2:$AO$22"}</definedName>
    <definedName name="HTML_Control" localSheetId="37" hidden="1">{"'Flowchart'!$A$2:$AO$22"}</definedName>
    <definedName name="HTML_Control" localSheetId="36" hidden="1">{"'Flowchart'!$A$2:$AO$22"}</definedName>
    <definedName name="HTML_Control" localSheetId="11" hidden="1">{"'Flowchart'!$A$2:$AO$22"}</definedName>
    <definedName name="HTML_Control" hidden="1">{"'Flowchart'!$A$2:$AO$22"}</definedName>
    <definedName name="HTML_Description" hidden="1">""</definedName>
    <definedName name="HTML_Email" hidden="1">""</definedName>
    <definedName name="HTML_Header" hidden="1">"Flowchart"</definedName>
    <definedName name="HTML_LastUpdate" hidden="1">"23/03/99"</definedName>
    <definedName name="HTML_LineAfter" hidden="1">FALSE</definedName>
    <definedName name="HTML_LineBefore" hidden="1">FALSE</definedName>
    <definedName name="HTML_Name" hidden="1">"Phil Sheldrick"</definedName>
    <definedName name="HTML_OBDlg2" hidden="1">TRUE</definedName>
    <definedName name="HTML_OBDlg4" hidden="1">TRUE</definedName>
    <definedName name="HTML_OS" hidden="1">0</definedName>
    <definedName name="HTML_PathFile" hidden="1">"C:\My Documents\MyHTML.htm"</definedName>
    <definedName name="HTML_Title" hidden="1">"PMTemplate"</definedName>
    <definedName name="Hyde" localSheetId="19" hidden="1">{#N/A,#N/A,TRUE,"AS";#N/A,#N/A,TRUE,"CU"}</definedName>
    <definedName name="Hyde" localSheetId="18" hidden="1">{#N/A,#N/A,TRUE,"AS";#N/A,#N/A,TRUE,"CU"}</definedName>
    <definedName name="Hyde" localSheetId="22" hidden="1">{#N/A,#N/A,TRUE,"AS";#N/A,#N/A,TRUE,"CU"}</definedName>
    <definedName name="Hyde" localSheetId="24" hidden="1">{#N/A,#N/A,TRUE,"AS";#N/A,#N/A,TRUE,"CU"}</definedName>
    <definedName name="Hyde" localSheetId="25" hidden="1">{#N/A,#N/A,TRUE,"AS";#N/A,#N/A,TRUE,"CU"}</definedName>
    <definedName name="Hyde" localSheetId="28" hidden="1">{#N/A,#N/A,TRUE,"AS";#N/A,#N/A,TRUE,"CU"}</definedName>
    <definedName name="Hyde" localSheetId="26" hidden="1">{#N/A,#N/A,TRUE,"AS";#N/A,#N/A,TRUE,"CU"}</definedName>
    <definedName name="Hyde" localSheetId="27" hidden="1">{#N/A,#N/A,TRUE,"AS";#N/A,#N/A,TRUE,"CU"}</definedName>
    <definedName name="Hyde" localSheetId="29" hidden="1">{#N/A,#N/A,TRUE,"AS";#N/A,#N/A,TRUE,"CU"}</definedName>
    <definedName name="Hyde" localSheetId="30" hidden="1">{#N/A,#N/A,TRUE,"AS";#N/A,#N/A,TRUE,"CU"}</definedName>
    <definedName name="Hyde" localSheetId="31" hidden="1">{#N/A,#N/A,TRUE,"AS";#N/A,#N/A,TRUE,"CU"}</definedName>
    <definedName name="Hyde" localSheetId="10" hidden="1">{#N/A,#N/A,TRUE,"AS";#N/A,#N/A,TRUE,"CU"}</definedName>
    <definedName name="Hyde" localSheetId="32" hidden="1">{#N/A,#N/A,TRUE,"AS";#N/A,#N/A,TRUE,"CU"}</definedName>
    <definedName name="Hyde" localSheetId="33" hidden="1">{#N/A,#N/A,TRUE,"AS";#N/A,#N/A,TRUE,"CU"}</definedName>
    <definedName name="Hyde" localSheetId="34" hidden="1">{#N/A,#N/A,TRUE,"AS";#N/A,#N/A,TRUE,"CU"}</definedName>
    <definedName name="Hyde" localSheetId="11" hidden="1">{#N/A,#N/A,TRUE,"AS";#N/A,#N/A,TRUE,"CU"}</definedName>
    <definedName name="Hyde" hidden="1">{#N/A,#N/A,TRUE,"AS";#N/A,#N/A,TRUE,"CU"}</definedName>
    <definedName name="IDL" localSheetId="19" hidden="1">{#N/A,#N/A,TRUE,"AS";#N/A,#N/A,TRUE,"CU"}</definedName>
    <definedName name="IDL" localSheetId="18" hidden="1">{#N/A,#N/A,TRUE,"AS";#N/A,#N/A,TRUE,"CU"}</definedName>
    <definedName name="IDL" localSheetId="22" hidden="1">{#N/A,#N/A,TRUE,"AS";#N/A,#N/A,TRUE,"CU"}</definedName>
    <definedName name="IDL" localSheetId="24" hidden="1">{#N/A,#N/A,TRUE,"AS";#N/A,#N/A,TRUE,"CU"}</definedName>
    <definedName name="IDL" localSheetId="25" hidden="1">{#N/A,#N/A,TRUE,"AS";#N/A,#N/A,TRUE,"CU"}</definedName>
    <definedName name="IDL" localSheetId="28" hidden="1">{#N/A,#N/A,TRUE,"AS";#N/A,#N/A,TRUE,"CU"}</definedName>
    <definedName name="IDL" localSheetId="26" hidden="1">{#N/A,#N/A,TRUE,"AS";#N/A,#N/A,TRUE,"CU"}</definedName>
    <definedName name="IDL" localSheetId="27" hidden="1">{#N/A,#N/A,TRUE,"AS";#N/A,#N/A,TRUE,"CU"}</definedName>
    <definedName name="IDL" localSheetId="29" hidden="1">{#N/A,#N/A,TRUE,"AS";#N/A,#N/A,TRUE,"CU"}</definedName>
    <definedName name="IDL" localSheetId="30" hidden="1">{#N/A,#N/A,TRUE,"AS";#N/A,#N/A,TRUE,"CU"}</definedName>
    <definedName name="IDL" localSheetId="31" hidden="1">{#N/A,#N/A,TRUE,"AS";#N/A,#N/A,TRUE,"CU"}</definedName>
    <definedName name="IDL" localSheetId="10" hidden="1">{#N/A,#N/A,TRUE,"AS";#N/A,#N/A,TRUE,"CU"}</definedName>
    <definedName name="IDL" localSheetId="32" hidden="1">{#N/A,#N/A,TRUE,"AS";#N/A,#N/A,TRUE,"CU"}</definedName>
    <definedName name="IDL" localSheetId="33" hidden="1">{#N/A,#N/A,TRUE,"AS";#N/A,#N/A,TRUE,"CU"}</definedName>
    <definedName name="IDL" localSheetId="34" hidden="1">{#N/A,#N/A,TRUE,"AS";#N/A,#N/A,TRUE,"CU"}</definedName>
    <definedName name="IDL" localSheetId="11" hidden="1">{#N/A,#N/A,TRUE,"AS";#N/A,#N/A,TRUE,"CU"}</definedName>
    <definedName name="IDL" hidden="1">{#N/A,#N/A,TRUE,"AS";#N/A,#N/A,TRUE,"CU"}</definedName>
    <definedName name="IDL." localSheetId="19" hidden="1">{#N/A,#N/A,TRUE,"AS";#N/A,#N/A,TRUE,"CU"}</definedName>
    <definedName name="IDL." localSheetId="18" hidden="1">{#N/A,#N/A,TRUE,"AS";#N/A,#N/A,TRUE,"CU"}</definedName>
    <definedName name="IDL." localSheetId="22" hidden="1">{#N/A,#N/A,TRUE,"AS";#N/A,#N/A,TRUE,"CU"}</definedName>
    <definedName name="IDL." localSheetId="24" hidden="1">{#N/A,#N/A,TRUE,"AS";#N/A,#N/A,TRUE,"CU"}</definedName>
    <definedName name="IDL." localSheetId="25" hidden="1">{#N/A,#N/A,TRUE,"AS";#N/A,#N/A,TRUE,"CU"}</definedName>
    <definedName name="IDL." localSheetId="28" hidden="1">{#N/A,#N/A,TRUE,"AS";#N/A,#N/A,TRUE,"CU"}</definedName>
    <definedName name="IDL." localSheetId="26" hidden="1">{#N/A,#N/A,TRUE,"AS";#N/A,#N/A,TRUE,"CU"}</definedName>
    <definedName name="IDL." localSheetId="27" hidden="1">{#N/A,#N/A,TRUE,"AS";#N/A,#N/A,TRUE,"CU"}</definedName>
    <definedName name="IDL." localSheetId="29" hidden="1">{#N/A,#N/A,TRUE,"AS";#N/A,#N/A,TRUE,"CU"}</definedName>
    <definedName name="IDL." localSheetId="30" hidden="1">{#N/A,#N/A,TRUE,"AS";#N/A,#N/A,TRUE,"CU"}</definedName>
    <definedName name="IDL." localSheetId="31" hidden="1">{#N/A,#N/A,TRUE,"AS";#N/A,#N/A,TRUE,"CU"}</definedName>
    <definedName name="IDL." localSheetId="10" hidden="1">{#N/A,#N/A,TRUE,"AS";#N/A,#N/A,TRUE,"CU"}</definedName>
    <definedName name="IDL." localSheetId="32" hidden="1">{#N/A,#N/A,TRUE,"AS";#N/A,#N/A,TRUE,"CU"}</definedName>
    <definedName name="IDL." localSheetId="33" hidden="1">{#N/A,#N/A,TRUE,"AS";#N/A,#N/A,TRUE,"CU"}</definedName>
    <definedName name="IDL." localSheetId="34" hidden="1">{#N/A,#N/A,TRUE,"AS";#N/A,#N/A,TRUE,"CU"}</definedName>
    <definedName name="IDL." localSheetId="11" hidden="1">{#N/A,#N/A,TRUE,"AS";#N/A,#N/A,TRUE,"CU"}</definedName>
    <definedName name="IDL." hidden="1">{#N/A,#N/A,TRUE,"AS";#N/A,#N/A,TRUE,"CU"}</definedName>
    <definedName name="MEEFIND"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findmeme" localSheetId="19" hidden="1">{"Dividend",#N/A,FALSE,"Cash Flow"}</definedName>
    <definedName name="mefindfindmeme" localSheetId="18" hidden="1">{"Dividend",#N/A,FALSE,"Cash Flow"}</definedName>
    <definedName name="mefindfindmeme" localSheetId="22" hidden="1">{"Dividend",#N/A,FALSE,"Cash Flow"}</definedName>
    <definedName name="mefindfindmeme" localSheetId="24" hidden="1">{"Dividend",#N/A,FALSE,"Cash Flow"}</definedName>
    <definedName name="mefindfindmeme" localSheetId="25" hidden="1">{"Dividend",#N/A,FALSE,"Cash Flow"}</definedName>
    <definedName name="mefindfindmeme" localSheetId="28" hidden="1">{"Dividend",#N/A,FALSE,"Cash Flow"}</definedName>
    <definedName name="mefindfindmeme" localSheetId="26" hidden="1">{"Dividend",#N/A,FALSE,"Cash Flow"}</definedName>
    <definedName name="mefindfindmeme" localSheetId="27" hidden="1">{"Dividend",#N/A,FALSE,"Cash Flow"}</definedName>
    <definedName name="mefindfindmeme" localSheetId="29" hidden="1">{"Dividend",#N/A,FALSE,"Cash Flow"}</definedName>
    <definedName name="mefindfindmeme" localSheetId="30" hidden="1">{"Dividend",#N/A,FALSE,"Cash Flow"}</definedName>
    <definedName name="mefindfindmeme" localSheetId="31" hidden="1">{"Dividend",#N/A,FALSE,"Cash Flow"}</definedName>
    <definedName name="mefindfindmeme" localSheetId="10" hidden="1">{"Dividend",#N/A,FALSE,"Cash Flow"}</definedName>
    <definedName name="mefindfindmeme" localSheetId="32" hidden="1">{"Dividend",#N/A,FALSE,"Cash Flow"}</definedName>
    <definedName name="mefindfindmeme" localSheetId="33" hidden="1">{"Dividend",#N/A,FALSE,"Cash Flow"}</definedName>
    <definedName name="mefindfindmeme" localSheetId="34" hidden="1">{"Dividend",#N/A,FALSE,"Cash Flow"}</definedName>
    <definedName name="mefindfindmeme" localSheetId="11" hidden="1">{"Dividend",#N/A,FALSE,"Cash Flow"}</definedName>
    <definedName name="mefindfindmeme" hidden="1">{"Dividend",#N/A,FALSE,"Cash Flow"}</definedName>
    <definedName name="MEFINDME"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 localSheetId="19" hidden="1">{"Dividend",#N/A,FALSE,"Cash Flow"}</definedName>
    <definedName name="MEMEFIND" localSheetId="18" hidden="1">{"Dividend",#N/A,FALSE,"Cash Flow"}</definedName>
    <definedName name="MEMEFIND" localSheetId="22" hidden="1">{"Dividend",#N/A,FALSE,"Cash Flow"}</definedName>
    <definedName name="MEMEFIND" localSheetId="24" hidden="1">{"Dividend",#N/A,FALSE,"Cash Flow"}</definedName>
    <definedName name="MEMEFIND" localSheetId="25" hidden="1">{"Dividend",#N/A,FALSE,"Cash Flow"}</definedName>
    <definedName name="MEMEFIND" localSheetId="28" hidden="1">{"Dividend",#N/A,FALSE,"Cash Flow"}</definedName>
    <definedName name="MEMEFIND" localSheetId="26" hidden="1">{"Dividend",#N/A,FALSE,"Cash Flow"}</definedName>
    <definedName name="MEMEFIND" localSheetId="27" hidden="1">{"Dividend",#N/A,FALSE,"Cash Flow"}</definedName>
    <definedName name="MEMEFIND" localSheetId="29" hidden="1">{"Dividend",#N/A,FALSE,"Cash Flow"}</definedName>
    <definedName name="MEMEFIND" localSheetId="30" hidden="1">{"Dividend",#N/A,FALSE,"Cash Flow"}</definedName>
    <definedName name="MEMEFIND" localSheetId="31" hidden="1">{"Dividend",#N/A,FALSE,"Cash Flow"}</definedName>
    <definedName name="MEMEFIND" localSheetId="10" hidden="1">{"Dividend",#N/A,FALSE,"Cash Flow"}</definedName>
    <definedName name="MEMEFIND" localSheetId="32" hidden="1">{"Dividend",#N/A,FALSE,"Cash Flow"}</definedName>
    <definedName name="MEMEFIND" localSheetId="33" hidden="1">{"Dividend",#N/A,FALSE,"Cash Flow"}</definedName>
    <definedName name="MEMEFIND" localSheetId="34" hidden="1">{"Dividend",#N/A,FALSE,"Cash Flow"}</definedName>
    <definedName name="MEMEFIND" localSheetId="11" hidden="1">{"Dividend",#N/A,FALSE,"Cash Flow"}</definedName>
    <definedName name="MEMEFIND" hidden="1">{"Dividend",#N/A,FALSE,"Cash Flow"}</definedName>
    <definedName name="memefindmeme"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New" localSheetId="19" hidden="1">{#N/A,#N/A,FALSE,"Aging Summary";#N/A,#N/A,FALSE,"Ratio Analysis";#N/A,#N/A,FALSE,"Test 120 Day Accts";#N/A,#N/A,FALSE,"Tickmarks"}</definedName>
    <definedName name="New" localSheetId="18" hidden="1">{#N/A,#N/A,FALSE,"Aging Summary";#N/A,#N/A,FALSE,"Ratio Analysis";#N/A,#N/A,FALSE,"Test 120 Day Accts";#N/A,#N/A,FALSE,"Tickmarks"}</definedName>
    <definedName name="New" localSheetId="22" hidden="1">{#N/A,#N/A,FALSE,"Aging Summary";#N/A,#N/A,FALSE,"Ratio Analysis";#N/A,#N/A,FALSE,"Test 120 Day Accts";#N/A,#N/A,FALSE,"Tickmarks"}</definedName>
    <definedName name="New" localSheetId="24" hidden="1">{#N/A,#N/A,FALSE,"Aging Summary";#N/A,#N/A,FALSE,"Ratio Analysis";#N/A,#N/A,FALSE,"Test 120 Day Accts";#N/A,#N/A,FALSE,"Tickmarks"}</definedName>
    <definedName name="New" localSheetId="25" hidden="1">{#N/A,#N/A,FALSE,"Aging Summary";#N/A,#N/A,FALSE,"Ratio Analysis";#N/A,#N/A,FALSE,"Test 120 Day Accts";#N/A,#N/A,FALSE,"Tickmarks"}</definedName>
    <definedName name="New" localSheetId="28" hidden="1">{#N/A,#N/A,FALSE,"Aging Summary";#N/A,#N/A,FALSE,"Ratio Analysis";#N/A,#N/A,FALSE,"Test 120 Day Accts";#N/A,#N/A,FALSE,"Tickmarks"}</definedName>
    <definedName name="New" localSheetId="26" hidden="1">{#N/A,#N/A,FALSE,"Aging Summary";#N/A,#N/A,FALSE,"Ratio Analysis";#N/A,#N/A,FALSE,"Test 120 Day Accts";#N/A,#N/A,FALSE,"Tickmarks"}</definedName>
    <definedName name="New" localSheetId="27" hidden="1">{#N/A,#N/A,FALSE,"Aging Summary";#N/A,#N/A,FALSE,"Ratio Analysis";#N/A,#N/A,FALSE,"Test 120 Day Accts";#N/A,#N/A,FALSE,"Tickmarks"}</definedName>
    <definedName name="New" localSheetId="29" hidden="1">{#N/A,#N/A,FALSE,"Aging Summary";#N/A,#N/A,FALSE,"Ratio Analysis";#N/A,#N/A,FALSE,"Test 120 Day Accts";#N/A,#N/A,FALSE,"Tickmarks"}</definedName>
    <definedName name="New" localSheetId="30" hidden="1">{#N/A,#N/A,FALSE,"Aging Summary";#N/A,#N/A,FALSE,"Ratio Analysis";#N/A,#N/A,FALSE,"Test 120 Day Accts";#N/A,#N/A,FALSE,"Tickmarks"}</definedName>
    <definedName name="New" localSheetId="31" hidden="1">{#N/A,#N/A,FALSE,"Aging Summary";#N/A,#N/A,FALSE,"Ratio Analysis";#N/A,#N/A,FALSE,"Test 120 Day Accts";#N/A,#N/A,FALSE,"Tickmarks"}</definedName>
    <definedName name="New" localSheetId="10" hidden="1">{#N/A,#N/A,FALSE,"Aging Summary";#N/A,#N/A,FALSE,"Ratio Analysis";#N/A,#N/A,FALSE,"Test 120 Day Accts";#N/A,#N/A,FALSE,"Tickmarks"}</definedName>
    <definedName name="New" localSheetId="32" hidden="1">{#N/A,#N/A,FALSE,"Aging Summary";#N/A,#N/A,FALSE,"Ratio Analysis";#N/A,#N/A,FALSE,"Test 120 Day Accts";#N/A,#N/A,FALSE,"Tickmarks"}</definedName>
    <definedName name="New" localSheetId="33" hidden="1">{#N/A,#N/A,FALSE,"Aging Summary";#N/A,#N/A,FALSE,"Ratio Analysis";#N/A,#N/A,FALSE,"Test 120 Day Accts";#N/A,#N/A,FALSE,"Tickmarks"}</definedName>
    <definedName name="New" localSheetId="34" hidden="1">{#N/A,#N/A,FALSE,"Aging Summary";#N/A,#N/A,FALSE,"Ratio Analysis";#N/A,#N/A,FALSE,"Test 120 Day Accts";#N/A,#N/A,FALSE,"Tickmarks"}</definedName>
    <definedName name="New" localSheetId="11" hidden="1">{#N/A,#N/A,FALSE,"Aging Summary";#N/A,#N/A,FALSE,"Ratio Analysis";#N/A,#N/A,FALSE,"Test 120 Day Accts";#N/A,#N/A,FALSE,"Tickmarks"}</definedName>
    <definedName name="New" hidden="1">{#N/A,#N/A,FALSE,"Aging Summary";#N/A,#N/A,FALSE,"Ratio Analysis";#N/A,#N/A,FALSE,"Test 120 Day Accts";#N/A,#N/A,FALSE,"Tickmarks"}</definedName>
    <definedName name="Pal_Workbook_GUID" hidden="1">"UGS9PW9CTR45HPJPR54LFHS9"</definedName>
    <definedName name="_xlnm.Print_Area" localSheetId="37">'Module V (VL01-Preparations)'!$A$1:$L$220</definedName>
    <definedName name="RiskAfterRecalcMacro" hidden="1">""</definedName>
    <definedName name="RiskAfterSimMacro" hidden="1">""</definedName>
    <definedName name="RiskBeforeRecalcMacro" hidden="1">""</definedName>
    <definedName name="RiskBeforeSimMacro" hidden="1">""</definedName>
    <definedName name="RiskIsInput" hidden="1">FALSE</definedName>
    <definedName name="RiskIsOptimization" hidden="1">FALSE</definedName>
    <definedName name="RiskIsOutput" hidden="1">FALSE</definedName>
    <definedName name="RiskIsStatistics" hidden="1">FALSE</definedName>
    <definedName name="RiskMultipleCPUSupportEnabled" hidden="1">TRUE</definedName>
    <definedName name="Roisin" localSheetId="19" hidden="1">{#N/A,#N/A,TRUE,"AS";#N/A,#N/A,TRUE,"CU"}</definedName>
    <definedName name="Roisin" localSheetId="18" hidden="1">{#N/A,#N/A,TRUE,"AS";#N/A,#N/A,TRUE,"CU"}</definedName>
    <definedName name="Roisin" localSheetId="22" hidden="1">{#N/A,#N/A,TRUE,"AS";#N/A,#N/A,TRUE,"CU"}</definedName>
    <definedName name="Roisin" localSheetId="24" hidden="1">{#N/A,#N/A,TRUE,"AS";#N/A,#N/A,TRUE,"CU"}</definedName>
    <definedName name="Roisin" localSheetId="25" hidden="1">{#N/A,#N/A,TRUE,"AS";#N/A,#N/A,TRUE,"CU"}</definedName>
    <definedName name="Roisin" localSheetId="28" hidden="1">{#N/A,#N/A,TRUE,"AS";#N/A,#N/A,TRUE,"CU"}</definedName>
    <definedName name="Roisin" localSheetId="26" hidden="1">{#N/A,#N/A,TRUE,"AS";#N/A,#N/A,TRUE,"CU"}</definedName>
    <definedName name="Roisin" localSheetId="27" hidden="1">{#N/A,#N/A,TRUE,"AS";#N/A,#N/A,TRUE,"CU"}</definedName>
    <definedName name="Roisin" localSheetId="29" hidden="1">{#N/A,#N/A,TRUE,"AS";#N/A,#N/A,TRUE,"CU"}</definedName>
    <definedName name="Roisin" localSheetId="30" hidden="1">{#N/A,#N/A,TRUE,"AS";#N/A,#N/A,TRUE,"CU"}</definedName>
    <definedName name="Roisin" localSheetId="31" hidden="1">{#N/A,#N/A,TRUE,"AS";#N/A,#N/A,TRUE,"CU"}</definedName>
    <definedName name="Roisin" localSheetId="10" hidden="1">{#N/A,#N/A,TRUE,"AS";#N/A,#N/A,TRUE,"CU"}</definedName>
    <definedName name="Roisin" localSheetId="32" hidden="1">{#N/A,#N/A,TRUE,"AS";#N/A,#N/A,TRUE,"CU"}</definedName>
    <definedName name="Roisin" localSheetId="33" hidden="1">{#N/A,#N/A,TRUE,"AS";#N/A,#N/A,TRUE,"CU"}</definedName>
    <definedName name="Roisin" localSheetId="34" hidden="1">{#N/A,#N/A,TRUE,"AS";#N/A,#N/A,TRUE,"CU"}</definedName>
    <definedName name="Roisin" localSheetId="11" hidden="1">{#N/A,#N/A,TRUE,"AS";#N/A,#N/A,TRUE,"CU"}</definedName>
    <definedName name="Roisin" hidden="1">{#N/A,#N/A,TRUE,"AS";#N/A,#N/A,TRUE,"CU"}</definedName>
    <definedName name="Rosh" localSheetId="19" hidden="1">{#N/A,#N/A,TRUE,"AS";#N/A,#N/A,TRUE,"CU"}</definedName>
    <definedName name="Rosh" localSheetId="18" hidden="1">{#N/A,#N/A,TRUE,"AS";#N/A,#N/A,TRUE,"CU"}</definedName>
    <definedName name="Rosh" localSheetId="22" hidden="1">{#N/A,#N/A,TRUE,"AS";#N/A,#N/A,TRUE,"CU"}</definedName>
    <definedName name="Rosh" localSheetId="24" hidden="1">{#N/A,#N/A,TRUE,"AS";#N/A,#N/A,TRUE,"CU"}</definedName>
    <definedName name="Rosh" localSheetId="25" hidden="1">{#N/A,#N/A,TRUE,"AS";#N/A,#N/A,TRUE,"CU"}</definedName>
    <definedName name="Rosh" localSheetId="28" hidden="1">{#N/A,#N/A,TRUE,"AS";#N/A,#N/A,TRUE,"CU"}</definedName>
    <definedName name="Rosh" localSheetId="26" hidden="1">{#N/A,#N/A,TRUE,"AS";#N/A,#N/A,TRUE,"CU"}</definedName>
    <definedName name="Rosh" localSheetId="27" hidden="1">{#N/A,#N/A,TRUE,"AS";#N/A,#N/A,TRUE,"CU"}</definedName>
    <definedName name="Rosh" localSheetId="29" hidden="1">{#N/A,#N/A,TRUE,"AS";#N/A,#N/A,TRUE,"CU"}</definedName>
    <definedName name="Rosh" localSheetId="30" hidden="1">{#N/A,#N/A,TRUE,"AS";#N/A,#N/A,TRUE,"CU"}</definedName>
    <definedName name="Rosh" localSheetId="31" hidden="1">{#N/A,#N/A,TRUE,"AS";#N/A,#N/A,TRUE,"CU"}</definedName>
    <definedName name="Rosh" localSheetId="10" hidden="1">{#N/A,#N/A,TRUE,"AS";#N/A,#N/A,TRUE,"CU"}</definedName>
    <definedName name="Rosh" localSheetId="32" hidden="1">{#N/A,#N/A,TRUE,"AS";#N/A,#N/A,TRUE,"CU"}</definedName>
    <definedName name="Rosh" localSheetId="33" hidden="1">{#N/A,#N/A,TRUE,"AS";#N/A,#N/A,TRUE,"CU"}</definedName>
    <definedName name="Rosh" localSheetId="34" hidden="1">{#N/A,#N/A,TRUE,"AS";#N/A,#N/A,TRUE,"CU"}</definedName>
    <definedName name="Rosh" localSheetId="11" hidden="1">{#N/A,#N/A,TRUE,"AS";#N/A,#N/A,TRUE,"CU"}</definedName>
    <definedName name="Rosh" hidden="1">{#N/A,#N/A,TRUE,"AS";#N/A,#N/A,TRUE,"CU"}</definedName>
    <definedName name="rr" localSheetId="19" hidden="1">{#N/A,#N/A,FALSE,"Aging Summary";#N/A,#N/A,FALSE,"Ratio Analysis";#N/A,#N/A,FALSE,"Test 120 Day Accts";#N/A,#N/A,FALSE,"Tickmarks"}</definedName>
    <definedName name="rr" localSheetId="18" hidden="1">{#N/A,#N/A,FALSE,"Aging Summary";#N/A,#N/A,FALSE,"Ratio Analysis";#N/A,#N/A,FALSE,"Test 120 Day Accts";#N/A,#N/A,FALSE,"Tickmarks"}</definedName>
    <definedName name="rr" localSheetId="22" hidden="1">{#N/A,#N/A,FALSE,"Aging Summary";#N/A,#N/A,FALSE,"Ratio Analysis";#N/A,#N/A,FALSE,"Test 120 Day Accts";#N/A,#N/A,FALSE,"Tickmarks"}</definedName>
    <definedName name="rr" localSheetId="24" hidden="1">{#N/A,#N/A,FALSE,"Aging Summary";#N/A,#N/A,FALSE,"Ratio Analysis";#N/A,#N/A,FALSE,"Test 120 Day Accts";#N/A,#N/A,FALSE,"Tickmarks"}</definedName>
    <definedName name="rr" localSheetId="25" hidden="1">{#N/A,#N/A,FALSE,"Aging Summary";#N/A,#N/A,FALSE,"Ratio Analysis";#N/A,#N/A,FALSE,"Test 120 Day Accts";#N/A,#N/A,FALSE,"Tickmarks"}</definedName>
    <definedName name="rr" localSheetId="28" hidden="1">{#N/A,#N/A,FALSE,"Aging Summary";#N/A,#N/A,FALSE,"Ratio Analysis";#N/A,#N/A,FALSE,"Test 120 Day Accts";#N/A,#N/A,FALSE,"Tickmarks"}</definedName>
    <definedName name="rr" localSheetId="26" hidden="1">{#N/A,#N/A,FALSE,"Aging Summary";#N/A,#N/A,FALSE,"Ratio Analysis";#N/A,#N/A,FALSE,"Test 120 Day Accts";#N/A,#N/A,FALSE,"Tickmarks"}</definedName>
    <definedName name="rr" localSheetId="27" hidden="1">{#N/A,#N/A,FALSE,"Aging Summary";#N/A,#N/A,FALSE,"Ratio Analysis";#N/A,#N/A,FALSE,"Test 120 Day Accts";#N/A,#N/A,FALSE,"Tickmarks"}</definedName>
    <definedName name="rr" localSheetId="29" hidden="1">{#N/A,#N/A,FALSE,"Aging Summary";#N/A,#N/A,FALSE,"Ratio Analysis";#N/A,#N/A,FALSE,"Test 120 Day Accts";#N/A,#N/A,FALSE,"Tickmarks"}</definedName>
    <definedName name="rr" localSheetId="30" hidden="1">{#N/A,#N/A,FALSE,"Aging Summary";#N/A,#N/A,FALSE,"Ratio Analysis";#N/A,#N/A,FALSE,"Test 120 Day Accts";#N/A,#N/A,FALSE,"Tickmarks"}</definedName>
    <definedName name="rr" localSheetId="31" hidden="1">{#N/A,#N/A,FALSE,"Aging Summary";#N/A,#N/A,FALSE,"Ratio Analysis";#N/A,#N/A,FALSE,"Test 120 Day Accts";#N/A,#N/A,FALSE,"Tickmarks"}</definedName>
    <definedName name="rr" localSheetId="10" hidden="1">{#N/A,#N/A,FALSE,"Aging Summary";#N/A,#N/A,FALSE,"Ratio Analysis";#N/A,#N/A,FALSE,"Test 120 Day Accts";#N/A,#N/A,FALSE,"Tickmarks"}</definedName>
    <definedName name="rr" localSheetId="32" hidden="1">{#N/A,#N/A,FALSE,"Aging Summary";#N/A,#N/A,FALSE,"Ratio Analysis";#N/A,#N/A,FALSE,"Test 120 Day Accts";#N/A,#N/A,FALSE,"Tickmarks"}</definedName>
    <definedName name="rr" localSheetId="33" hidden="1">{#N/A,#N/A,FALSE,"Aging Summary";#N/A,#N/A,FALSE,"Ratio Analysis";#N/A,#N/A,FALSE,"Test 120 Day Accts";#N/A,#N/A,FALSE,"Tickmarks"}</definedName>
    <definedName name="rr" localSheetId="34" hidden="1">{#N/A,#N/A,FALSE,"Aging Summary";#N/A,#N/A,FALSE,"Ratio Analysis";#N/A,#N/A,FALSE,"Test 120 Day Accts";#N/A,#N/A,FALSE,"Tickmarks"}</definedName>
    <definedName name="rr" localSheetId="11" hidden="1">{#N/A,#N/A,FALSE,"Aging Summary";#N/A,#N/A,FALSE,"Ratio Analysis";#N/A,#N/A,FALSE,"Test 120 Day Accts";#N/A,#N/A,FALSE,"Tickmarks"}</definedName>
    <definedName name="rr" hidden="1">{#N/A,#N/A,FALSE,"Aging Summary";#N/A,#N/A,FALSE,"Ratio Analysis";#N/A,#N/A,FALSE,"Test 120 Day Accts";#N/A,#N/A,FALSE,"Tickmarks"}</definedName>
    <definedName name="s" localSheetId="10" hidden="1">{"print montly",#N/A,FALSE,"Monthly";"print daily",#N/A,FALSE,"Daily";"Breakfast",#N/A,FALSE,"Breakfast";"am/pm break",#N/A,FALSE,"AM PM Break";"Print Lunch",#N/A,FALSE,"Lunch";"Print BCV",#N/A,FALSE,"BCV";"Print Hospitally",#N/A,FALSE,"Hospitality"}</definedName>
    <definedName name="s" hidden="1">{"print montly",#N/A,FALSE,"Monthly";"print daily",#N/A,FALSE,"Daily";"Breakfast",#N/A,FALSE,"Breakfast";"am/pm break",#N/A,FALSE,"AM PM Break";"Print Lunch",#N/A,FALSE,"Lunch";"Print BCV",#N/A,FALSE,"BCV";"Print Hospitally",#N/A,FALSE,"Hospitality"}</definedName>
    <definedName name="sasas" localSheetId="19" hidden="1">{"print montly",#N/A,FALSE,"Monthly";"print daily",#N/A,FALSE,"Daily";"Breakfast",#N/A,FALSE,"Breakfast";"am/pm break",#N/A,FALSE,"AM PM Break";"Print Lunch",#N/A,FALSE,"Lunch";"Print BCV",#N/A,FALSE,"BCV";"Print Hospitally",#N/A,FALSE,"Hospitality"}</definedName>
    <definedName name="sasas" localSheetId="18" hidden="1">{"print montly",#N/A,FALSE,"Monthly";"print daily",#N/A,FALSE,"Daily";"Breakfast",#N/A,FALSE,"Breakfast";"am/pm break",#N/A,FALSE,"AM PM Break";"Print Lunch",#N/A,FALSE,"Lunch";"Print BCV",#N/A,FALSE,"BCV";"Print Hospitally",#N/A,FALSE,"Hospitality"}</definedName>
    <definedName name="sasas" localSheetId="22" hidden="1">{"print montly",#N/A,FALSE,"Monthly";"print daily",#N/A,FALSE,"Daily";"Breakfast",#N/A,FALSE,"Breakfast";"am/pm break",#N/A,FALSE,"AM PM Break";"Print Lunch",#N/A,FALSE,"Lunch";"Print BCV",#N/A,FALSE,"BCV";"Print Hospitally",#N/A,FALSE,"Hospitality"}</definedName>
    <definedName name="sasas" localSheetId="24" hidden="1">{"print montly",#N/A,FALSE,"Monthly";"print daily",#N/A,FALSE,"Daily";"Breakfast",#N/A,FALSE,"Breakfast";"am/pm break",#N/A,FALSE,"AM PM Break";"Print Lunch",#N/A,FALSE,"Lunch";"Print BCV",#N/A,FALSE,"BCV";"Print Hospitally",#N/A,FALSE,"Hospitality"}</definedName>
    <definedName name="sasas" localSheetId="25" hidden="1">{"print montly",#N/A,FALSE,"Monthly";"print daily",#N/A,FALSE,"Daily";"Breakfast",#N/A,FALSE,"Breakfast";"am/pm break",#N/A,FALSE,"AM PM Break";"Print Lunch",#N/A,FALSE,"Lunch";"Print BCV",#N/A,FALSE,"BCV";"Print Hospitally",#N/A,FALSE,"Hospitality"}</definedName>
    <definedName name="sasas" localSheetId="28" hidden="1">{"print montly",#N/A,FALSE,"Monthly";"print daily",#N/A,FALSE,"Daily";"Breakfast",#N/A,FALSE,"Breakfast";"am/pm break",#N/A,FALSE,"AM PM Break";"Print Lunch",#N/A,FALSE,"Lunch";"Print BCV",#N/A,FALSE,"BCV";"Print Hospitally",#N/A,FALSE,"Hospitality"}</definedName>
    <definedName name="sasas" localSheetId="26" hidden="1">{"print montly",#N/A,FALSE,"Monthly";"print daily",#N/A,FALSE,"Daily";"Breakfast",#N/A,FALSE,"Breakfast";"am/pm break",#N/A,FALSE,"AM PM Break";"Print Lunch",#N/A,FALSE,"Lunch";"Print BCV",#N/A,FALSE,"BCV";"Print Hospitally",#N/A,FALSE,"Hospitality"}</definedName>
    <definedName name="sasas" localSheetId="27" hidden="1">{"print montly",#N/A,FALSE,"Monthly";"print daily",#N/A,FALSE,"Daily";"Breakfast",#N/A,FALSE,"Breakfast";"am/pm break",#N/A,FALSE,"AM PM Break";"Print Lunch",#N/A,FALSE,"Lunch";"Print BCV",#N/A,FALSE,"BCV";"Print Hospitally",#N/A,FALSE,"Hospitality"}</definedName>
    <definedName name="sasas" localSheetId="29" hidden="1">{"print montly",#N/A,FALSE,"Monthly";"print daily",#N/A,FALSE,"Daily";"Breakfast",#N/A,FALSE,"Breakfast";"am/pm break",#N/A,FALSE,"AM PM Break";"Print Lunch",#N/A,FALSE,"Lunch";"Print BCV",#N/A,FALSE,"BCV";"Print Hospitally",#N/A,FALSE,"Hospitality"}</definedName>
    <definedName name="sasas" localSheetId="30" hidden="1">{"print montly",#N/A,FALSE,"Monthly";"print daily",#N/A,FALSE,"Daily";"Breakfast",#N/A,FALSE,"Breakfast";"am/pm break",#N/A,FALSE,"AM PM Break";"Print Lunch",#N/A,FALSE,"Lunch";"Print BCV",#N/A,FALSE,"BCV";"Print Hospitally",#N/A,FALSE,"Hospitality"}</definedName>
    <definedName name="sasas" localSheetId="31" hidden="1">{"print montly",#N/A,FALSE,"Monthly";"print daily",#N/A,FALSE,"Daily";"Breakfast",#N/A,FALSE,"Breakfast";"am/pm break",#N/A,FALSE,"AM PM Break";"Print Lunch",#N/A,FALSE,"Lunch";"Print BCV",#N/A,FALSE,"BCV";"Print Hospitally",#N/A,FALSE,"Hospitality"}</definedName>
    <definedName name="sasas" localSheetId="10" hidden="1">{"print montly",#N/A,FALSE,"Monthly";"print daily",#N/A,FALSE,"Daily";"Breakfast",#N/A,FALSE,"Breakfast";"am/pm break",#N/A,FALSE,"AM PM Break";"Print Lunch",#N/A,FALSE,"Lunch";"Print BCV",#N/A,FALSE,"BCV";"Print Hospitally",#N/A,FALSE,"Hospitality"}</definedName>
    <definedName name="sasas" localSheetId="32" hidden="1">{"print montly",#N/A,FALSE,"Monthly";"print daily",#N/A,FALSE,"Daily";"Breakfast",#N/A,FALSE,"Breakfast";"am/pm break",#N/A,FALSE,"AM PM Break";"Print Lunch",#N/A,FALSE,"Lunch";"Print BCV",#N/A,FALSE,"BCV";"Print Hospitally",#N/A,FALSE,"Hospitality"}</definedName>
    <definedName name="sasas" localSheetId="33" hidden="1">{"print montly",#N/A,FALSE,"Monthly";"print daily",#N/A,FALSE,"Daily";"Breakfast",#N/A,FALSE,"Breakfast";"am/pm break",#N/A,FALSE,"AM PM Break";"Print Lunch",#N/A,FALSE,"Lunch";"Print BCV",#N/A,FALSE,"BCV";"Print Hospitally",#N/A,FALSE,"Hospitality"}</definedName>
    <definedName name="sasas" localSheetId="34" hidden="1">{"print montly",#N/A,FALSE,"Monthly";"print daily",#N/A,FALSE,"Daily";"Breakfast",#N/A,FALSE,"Breakfast";"am/pm break",#N/A,FALSE,"AM PM Break";"Print Lunch",#N/A,FALSE,"Lunch";"Print BCV",#N/A,FALSE,"BCV";"Print Hospitally",#N/A,FALSE,"Hospitality"}</definedName>
    <definedName name="sasas" localSheetId="11" hidden="1">{"print montly",#N/A,FALSE,"Monthly";"print daily",#N/A,FALSE,"Daily";"Breakfast",#N/A,FALSE,"Breakfast";"am/pm break",#N/A,FALSE,"AM PM Break";"Print Lunch",#N/A,FALSE,"Lunch";"Print BCV",#N/A,FALSE,"BCV";"Print Hospitally",#N/A,FALSE,"Hospitality"}</definedName>
    <definedName name="sasas" hidden="1">{"print montly",#N/A,FALSE,"Monthly";"print daily",#N/A,FALSE,"Daily";"Breakfast",#N/A,FALSE,"Breakfast";"am/pm break",#N/A,FALSE,"AM PM Break";"Print Lunch",#N/A,FALSE,"Lunch";"Print BCV",#N/A,FALSE,"BCV";"Print Hospitally",#N/A,FALSE,"Hospitality"}</definedName>
    <definedName name="SEC" localSheetId="19" hidden="1">{#N/A,#N/A,TRUE,"AS";#N/A,#N/A,TRUE,"CU"}</definedName>
    <definedName name="SEC" localSheetId="18" hidden="1">{#N/A,#N/A,TRUE,"AS";#N/A,#N/A,TRUE,"CU"}</definedName>
    <definedName name="SEC" localSheetId="22" hidden="1">{#N/A,#N/A,TRUE,"AS";#N/A,#N/A,TRUE,"CU"}</definedName>
    <definedName name="SEC" localSheetId="24" hidden="1">{#N/A,#N/A,TRUE,"AS";#N/A,#N/A,TRUE,"CU"}</definedName>
    <definedName name="SEC" localSheetId="25" hidden="1">{#N/A,#N/A,TRUE,"AS";#N/A,#N/A,TRUE,"CU"}</definedName>
    <definedName name="SEC" localSheetId="28" hidden="1">{#N/A,#N/A,TRUE,"AS";#N/A,#N/A,TRUE,"CU"}</definedName>
    <definedName name="SEC" localSheetId="26" hidden="1">{#N/A,#N/A,TRUE,"AS";#N/A,#N/A,TRUE,"CU"}</definedName>
    <definedName name="SEC" localSheetId="27" hidden="1">{#N/A,#N/A,TRUE,"AS";#N/A,#N/A,TRUE,"CU"}</definedName>
    <definedName name="SEC" localSheetId="29" hidden="1">{#N/A,#N/A,TRUE,"AS";#N/A,#N/A,TRUE,"CU"}</definedName>
    <definedName name="SEC" localSheetId="30" hidden="1">{#N/A,#N/A,TRUE,"AS";#N/A,#N/A,TRUE,"CU"}</definedName>
    <definedName name="SEC" localSheetId="31" hidden="1">{#N/A,#N/A,TRUE,"AS";#N/A,#N/A,TRUE,"CU"}</definedName>
    <definedName name="SEC" localSheetId="10" hidden="1">{#N/A,#N/A,TRUE,"AS";#N/A,#N/A,TRUE,"CU"}</definedName>
    <definedName name="SEC" localSheetId="32" hidden="1">{#N/A,#N/A,TRUE,"AS";#N/A,#N/A,TRUE,"CU"}</definedName>
    <definedName name="SEC" localSheetId="33" hidden="1">{#N/A,#N/A,TRUE,"AS";#N/A,#N/A,TRUE,"CU"}</definedName>
    <definedName name="SEC" localSheetId="34" hidden="1">{#N/A,#N/A,TRUE,"AS";#N/A,#N/A,TRUE,"CU"}</definedName>
    <definedName name="SEC" localSheetId="11" hidden="1">{#N/A,#N/A,TRUE,"AS";#N/A,#N/A,TRUE,"CU"}</definedName>
    <definedName name="SEC" hidden="1">{#N/A,#N/A,TRUE,"AS";#N/A,#N/A,TRUE,"CU"}</definedName>
    <definedName name="SECIDL" localSheetId="19" hidden="1">{#N/A,#N/A,TRUE,"AS";#N/A,#N/A,TRUE,"CU"}</definedName>
    <definedName name="SECIDL" localSheetId="18" hidden="1">{#N/A,#N/A,TRUE,"AS";#N/A,#N/A,TRUE,"CU"}</definedName>
    <definedName name="SECIDL" localSheetId="22" hidden="1">{#N/A,#N/A,TRUE,"AS";#N/A,#N/A,TRUE,"CU"}</definedName>
    <definedName name="SECIDL" localSheetId="24" hidden="1">{#N/A,#N/A,TRUE,"AS";#N/A,#N/A,TRUE,"CU"}</definedName>
    <definedName name="SECIDL" localSheetId="25" hidden="1">{#N/A,#N/A,TRUE,"AS";#N/A,#N/A,TRUE,"CU"}</definedName>
    <definedName name="SECIDL" localSheetId="28" hidden="1">{#N/A,#N/A,TRUE,"AS";#N/A,#N/A,TRUE,"CU"}</definedName>
    <definedName name="SECIDL" localSheetId="26" hidden="1">{#N/A,#N/A,TRUE,"AS";#N/A,#N/A,TRUE,"CU"}</definedName>
    <definedName name="SECIDL" localSheetId="27" hidden="1">{#N/A,#N/A,TRUE,"AS";#N/A,#N/A,TRUE,"CU"}</definedName>
    <definedName name="SECIDL" localSheetId="29" hidden="1">{#N/A,#N/A,TRUE,"AS";#N/A,#N/A,TRUE,"CU"}</definedName>
    <definedName name="SECIDL" localSheetId="30" hidden="1">{#N/A,#N/A,TRUE,"AS";#N/A,#N/A,TRUE,"CU"}</definedName>
    <definedName name="SECIDL" localSheetId="31" hidden="1">{#N/A,#N/A,TRUE,"AS";#N/A,#N/A,TRUE,"CU"}</definedName>
    <definedName name="SECIDL" localSheetId="10" hidden="1">{#N/A,#N/A,TRUE,"AS";#N/A,#N/A,TRUE,"CU"}</definedName>
    <definedName name="SECIDL" localSheetId="32" hidden="1">{#N/A,#N/A,TRUE,"AS";#N/A,#N/A,TRUE,"CU"}</definedName>
    <definedName name="SECIDL" localSheetId="33" hidden="1">{#N/A,#N/A,TRUE,"AS";#N/A,#N/A,TRUE,"CU"}</definedName>
    <definedName name="SECIDL" localSheetId="34" hidden="1">{#N/A,#N/A,TRUE,"AS";#N/A,#N/A,TRUE,"CU"}</definedName>
    <definedName name="SECIDL" localSheetId="11" hidden="1">{#N/A,#N/A,TRUE,"AS";#N/A,#N/A,TRUE,"CU"}</definedName>
    <definedName name="SECIDL" hidden="1">{#N/A,#N/A,TRUE,"AS";#N/A,#N/A,TRUE,"CU"}</definedName>
    <definedName name="sencount" hidden="1">1</definedName>
    <definedName name="SitesBoth" localSheetId="19" hidden="1">{#N/A,#N/A,TRUE,"AS";#N/A,#N/A,TRUE,"CU"}</definedName>
    <definedName name="SitesBoth" localSheetId="18" hidden="1">{#N/A,#N/A,TRUE,"AS";#N/A,#N/A,TRUE,"CU"}</definedName>
    <definedName name="SitesBoth" localSheetId="22" hidden="1">{#N/A,#N/A,TRUE,"AS";#N/A,#N/A,TRUE,"CU"}</definedName>
    <definedName name="SitesBoth" localSheetId="24" hidden="1">{#N/A,#N/A,TRUE,"AS";#N/A,#N/A,TRUE,"CU"}</definedName>
    <definedName name="SitesBoth" localSheetId="25" hidden="1">{#N/A,#N/A,TRUE,"AS";#N/A,#N/A,TRUE,"CU"}</definedName>
    <definedName name="SitesBoth" localSheetId="28" hidden="1">{#N/A,#N/A,TRUE,"AS";#N/A,#N/A,TRUE,"CU"}</definedName>
    <definedName name="SitesBoth" localSheetId="26" hidden="1">{#N/A,#N/A,TRUE,"AS";#N/A,#N/A,TRUE,"CU"}</definedName>
    <definedName name="SitesBoth" localSheetId="27" hidden="1">{#N/A,#N/A,TRUE,"AS";#N/A,#N/A,TRUE,"CU"}</definedName>
    <definedName name="SitesBoth" localSheetId="29" hidden="1">{#N/A,#N/A,TRUE,"AS";#N/A,#N/A,TRUE,"CU"}</definedName>
    <definedName name="SitesBoth" localSheetId="30" hidden="1">{#N/A,#N/A,TRUE,"AS";#N/A,#N/A,TRUE,"CU"}</definedName>
    <definedName name="SitesBoth" localSheetId="31" hidden="1">{#N/A,#N/A,TRUE,"AS";#N/A,#N/A,TRUE,"CU"}</definedName>
    <definedName name="SitesBoth" localSheetId="10" hidden="1">{#N/A,#N/A,TRUE,"AS";#N/A,#N/A,TRUE,"CU"}</definedName>
    <definedName name="SitesBoth" localSheetId="32" hidden="1">{#N/A,#N/A,TRUE,"AS";#N/A,#N/A,TRUE,"CU"}</definedName>
    <definedName name="SitesBoth" localSheetId="33" hidden="1">{#N/A,#N/A,TRUE,"AS";#N/A,#N/A,TRUE,"CU"}</definedName>
    <definedName name="SitesBoth" localSheetId="34" hidden="1">{#N/A,#N/A,TRUE,"AS";#N/A,#N/A,TRUE,"CU"}</definedName>
    <definedName name="SitesBoth" localSheetId="11" hidden="1">{#N/A,#N/A,TRUE,"AS";#N/A,#N/A,TRUE,"CU"}</definedName>
    <definedName name="SitesBoth" hidden="1">{#N/A,#N/A,TRUE,"AS";#N/A,#N/A,TRUE,"CU"}</definedName>
    <definedName name="Swvu.Print._.Area." hidden="1">'[5]MI Report'!$B$1:$H$37</definedName>
    <definedName name="Test" localSheetId="19" hidden="1">{#N/A,#N/A,FALSE,"Aging Summary";#N/A,#N/A,FALSE,"Ratio Analysis";#N/A,#N/A,FALSE,"Test 120 Day Accts";#N/A,#N/A,FALSE,"Tickmarks"}</definedName>
    <definedName name="Test" localSheetId="18" hidden="1">{#N/A,#N/A,FALSE,"Aging Summary";#N/A,#N/A,FALSE,"Ratio Analysis";#N/A,#N/A,FALSE,"Test 120 Day Accts";#N/A,#N/A,FALSE,"Tickmarks"}</definedName>
    <definedName name="Test" localSheetId="22" hidden="1">{#N/A,#N/A,FALSE,"Aging Summary";#N/A,#N/A,FALSE,"Ratio Analysis";#N/A,#N/A,FALSE,"Test 120 Day Accts";#N/A,#N/A,FALSE,"Tickmarks"}</definedName>
    <definedName name="Test" localSheetId="24" hidden="1">{#N/A,#N/A,FALSE,"Aging Summary";#N/A,#N/A,FALSE,"Ratio Analysis";#N/A,#N/A,FALSE,"Test 120 Day Accts";#N/A,#N/A,FALSE,"Tickmarks"}</definedName>
    <definedName name="Test" localSheetId="25" hidden="1">{#N/A,#N/A,FALSE,"Aging Summary";#N/A,#N/A,FALSE,"Ratio Analysis";#N/A,#N/A,FALSE,"Test 120 Day Accts";#N/A,#N/A,FALSE,"Tickmarks"}</definedName>
    <definedName name="Test" localSheetId="28" hidden="1">{#N/A,#N/A,FALSE,"Aging Summary";#N/A,#N/A,FALSE,"Ratio Analysis";#N/A,#N/A,FALSE,"Test 120 Day Accts";#N/A,#N/A,FALSE,"Tickmarks"}</definedName>
    <definedName name="Test" localSheetId="26" hidden="1">{#N/A,#N/A,FALSE,"Aging Summary";#N/A,#N/A,FALSE,"Ratio Analysis";#N/A,#N/A,FALSE,"Test 120 Day Accts";#N/A,#N/A,FALSE,"Tickmarks"}</definedName>
    <definedName name="Test" localSheetId="27" hidden="1">{#N/A,#N/A,FALSE,"Aging Summary";#N/A,#N/A,FALSE,"Ratio Analysis";#N/A,#N/A,FALSE,"Test 120 Day Accts";#N/A,#N/A,FALSE,"Tickmarks"}</definedName>
    <definedName name="Test" localSheetId="29" hidden="1">{#N/A,#N/A,FALSE,"Aging Summary";#N/A,#N/A,FALSE,"Ratio Analysis";#N/A,#N/A,FALSE,"Test 120 Day Accts";#N/A,#N/A,FALSE,"Tickmarks"}</definedName>
    <definedName name="Test" localSheetId="30" hidden="1">{#N/A,#N/A,FALSE,"Aging Summary";#N/A,#N/A,FALSE,"Ratio Analysis";#N/A,#N/A,FALSE,"Test 120 Day Accts";#N/A,#N/A,FALSE,"Tickmarks"}</definedName>
    <definedName name="Test" localSheetId="31" hidden="1">{#N/A,#N/A,FALSE,"Aging Summary";#N/A,#N/A,FALSE,"Ratio Analysis";#N/A,#N/A,FALSE,"Test 120 Day Accts";#N/A,#N/A,FALSE,"Tickmarks"}</definedName>
    <definedName name="Test" localSheetId="10" hidden="1">{#N/A,#N/A,FALSE,"Aging Summary";#N/A,#N/A,FALSE,"Ratio Analysis";#N/A,#N/A,FALSE,"Test 120 Day Accts";#N/A,#N/A,FALSE,"Tickmarks"}</definedName>
    <definedName name="Test" localSheetId="32" hidden="1">{#N/A,#N/A,FALSE,"Aging Summary";#N/A,#N/A,FALSE,"Ratio Analysis";#N/A,#N/A,FALSE,"Test 120 Day Accts";#N/A,#N/A,FALSE,"Tickmarks"}</definedName>
    <definedName name="Test" localSheetId="33" hidden="1">{#N/A,#N/A,FALSE,"Aging Summary";#N/A,#N/A,FALSE,"Ratio Analysis";#N/A,#N/A,FALSE,"Test 120 Day Accts";#N/A,#N/A,FALSE,"Tickmarks"}</definedName>
    <definedName name="Test" localSheetId="34" hidden="1">{#N/A,#N/A,FALSE,"Aging Summary";#N/A,#N/A,FALSE,"Ratio Analysis";#N/A,#N/A,FALSE,"Test 120 Day Accts";#N/A,#N/A,FALSE,"Tickmarks"}</definedName>
    <definedName name="Test" localSheetId="11" hidden="1">{#N/A,#N/A,FALSE,"Aging Summary";#N/A,#N/A,FALSE,"Ratio Analysis";#N/A,#N/A,FALSE,"Test 120 Day Accts";#N/A,#N/A,FALSE,"Tickmarks"}</definedName>
    <definedName name="Test" hidden="1">{#N/A,#N/A,FALSE,"Aging Summary";#N/A,#N/A,FALSE,"Ratio Analysis";#N/A,#N/A,FALSE,"Test 120 Day Accts";#N/A,#N/A,FALSE,"Tickmarks"}</definedName>
    <definedName name="treeList" hidden="1">"10000000000000000000000000000000000000000000000000000000000000000000000000000000000000000000000000000000000000000000000000000000000000000000000000000000000000000000000000000000000000000000000000000000"</definedName>
    <definedName name="v" localSheetId="19" hidden="1">{#N/A,#N/A,FALSE,"Aging Summary";#N/A,#N/A,FALSE,"Ratio Analysis";#N/A,#N/A,FALSE,"Test 120 Day Accts";#N/A,#N/A,FALSE,"Tickmarks"}</definedName>
    <definedName name="v" localSheetId="18" hidden="1">{#N/A,#N/A,FALSE,"Aging Summary";#N/A,#N/A,FALSE,"Ratio Analysis";#N/A,#N/A,FALSE,"Test 120 Day Accts";#N/A,#N/A,FALSE,"Tickmarks"}</definedName>
    <definedName name="v" localSheetId="22" hidden="1">{#N/A,#N/A,FALSE,"Aging Summary";#N/A,#N/A,FALSE,"Ratio Analysis";#N/A,#N/A,FALSE,"Test 120 Day Accts";#N/A,#N/A,FALSE,"Tickmarks"}</definedName>
    <definedName name="v" localSheetId="25" hidden="1">{#N/A,#N/A,FALSE,"Aging Summary";#N/A,#N/A,FALSE,"Ratio Analysis";#N/A,#N/A,FALSE,"Test 120 Day Accts";#N/A,#N/A,FALSE,"Tickmarks"}</definedName>
    <definedName name="v" localSheetId="26" hidden="1">{#N/A,#N/A,FALSE,"Aging Summary";#N/A,#N/A,FALSE,"Ratio Analysis";#N/A,#N/A,FALSE,"Test 120 Day Accts";#N/A,#N/A,FALSE,"Tickmarks"}</definedName>
    <definedName name="v" localSheetId="27" hidden="1">{#N/A,#N/A,FALSE,"Aging Summary";#N/A,#N/A,FALSE,"Ratio Analysis";#N/A,#N/A,FALSE,"Test 120 Day Accts";#N/A,#N/A,FALSE,"Tickmarks"}</definedName>
    <definedName name="v" localSheetId="10" hidden="1">{#N/A,#N/A,FALSE,"Aging Summary";#N/A,#N/A,FALSE,"Ratio Analysis";#N/A,#N/A,FALSE,"Test 120 Day Accts";#N/A,#N/A,FALSE,"Tickmarks"}</definedName>
    <definedName name="v" localSheetId="32" hidden="1">{#N/A,#N/A,FALSE,"Aging Summary";#N/A,#N/A,FALSE,"Ratio Analysis";#N/A,#N/A,FALSE,"Test 120 Day Accts";#N/A,#N/A,FALSE,"Tickmarks"}</definedName>
    <definedName name="v" localSheetId="33" hidden="1">{#N/A,#N/A,FALSE,"Aging Summary";#N/A,#N/A,FALSE,"Ratio Analysis";#N/A,#N/A,FALSE,"Test 120 Day Accts";#N/A,#N/A,FALSE,"Tickmarks"}</definedName>
    <definedName name="v" localSheetId="34" hidden="1">{#N/A,#N/A,FALSE,"Aging Summary";#N/A,#N/A,FALSE,"Ratio Analysis";#N/A,#N/A,FALSE,"Test 120 Day Accts";#N/A,#N/A,FALSE,"Tickmarks"}</definedName>
    <definedName name="v" hidden="1">{#N/A,#N/A,FALSE,"Aging Summary";#N/A,#N/A,FALSE,"Ratio Analysis";#N/A,#N/A,FALSE,"Test 120 Day Accts";#N/A,#N/A,FALSE,"Tickmarks"}</definedName>
    <definedName name="vv" localSheetId="19" hidden="1">{#N/A,#N/A,TRUE,"AS";#N/A,#N/A,TRUE,"CU"}</definedName>
    <definedName name="vv" localSheetId="18" hidden="1">{#N/A,#N/A,TRUE,"AS";#N/A,#N/A,TRUE,"CU"}</definedName>
    <definedName name="vv" localSheetId="22" hidden="1">{#N/A,#N/A,TRUE,"AS";#N/A,#N/A,TRUE,"CU"}</definedName>
    <definedName name="vv" localSheetId="24" hidden="1">{#N/A,#N/A,TRUE,"AS";#N/A,#N/A,TRUE,"CU"}</definedName>
    <definedName name="vv" localSheetId="25" hidden="1">{#N/A,#N/A,TRUE,"AS";#N/A,#N/A,TRUE,"CU"}</definedName>
    <definedName name="vv" localSheetId="28" hidden="1">{#N/A,#N/A,TRUE,"AS";#N/A,#N/A,TRUE,"CU"}</definedName>
    <definedName name="vv" localSheetId="26" hidden="1">{#N/A,#N/A,TRUE,"AS";#N/A,#N/A,TRUE,"CU"}</definedName>
    <definedName name="vv" localSheetId="27" hidden="1">{#N/A,#N/A,TRUE,"AS";#N/A,#N/A,TRUE,"CU"}</definedName>
    <definedName name="vv" localSheetId="29" hidden="1">{#N/A,#N/A,TRUE,"AS";#N/A,#N/A,TRUE,"CU"}</definedName>
    <definedName name="vv" localSheetId="30" hidden="1">{#N/A,#N/A,TRUE,"AS";#N/A,#N/A,TRUE,"CU"}</definedName>
    <definedName name="vv" localSheetId="31" hidden="1">{#N/A,#N/A,TRUE,"AS";#N/A,#N/A,TRUE,"CU"}</definedName>
    <definedName name="vv" localSheetId="10" hidden="1">{#N/A,#N/A,TRUE,"AS";#N/A,#N/A,TRUE,"CU"}</definedName>
    <definedName name="vv" localSheetId="32" hidden="1">{#N/A,#N/A,TRUE,"AS";#N/A,#N/A,TRUE,"CU"}</definedName>
    <definedName name="vv" localSheetId="33" hidden="1">{#N/A,#N/A,TRUE,"AS";#N/A,#N/A,TRUE,"CU"}</definedName>
    <definedName name="vv" localSheetId="34" hidden="1">{#N/A,#N/A,TRUE,"AS";#N/A,#N/A,TRUE,"CU"}</definedName>
    <definedName name="vv" localSheetId="11" hidden="1">{#N/A,#N/A,TRUE,"AS";#N/A,#N/A,TRUE,"CU"}</definedName>
    <definedName name="vv" hidden="1">{#N/A,#N/A,TRUE,"AS";#N/A,#N/A,TRUE,"CU"}</definedName>
    <definedName name="Willoughby" localSheetId="19" hidden="1">{#N/A,#N/A,FALSE,"Aging Summary";#N/A,#N/A,FALSE,"Ratio Analysis";#N/A,#N/A,FALSE,"Test 120 Day Accts";#N/A,#N/A,FALSE,"Tickmarks"}</definedName>
    <definedName name="Willoughby" localSheetId="18" hidden="1">{#N/A,#N/A,FALSE,"Aging Summary";#N/A,#N/A,FALSE,"Ratio Analysis";#N/A,#N/A,FALSE,"Test 120 Day Accts";#N/A,#N/A,FALSE,"Tickmarks"}</definedName>
    <definedName name="Willoughby" localSheetId="22" hidden="1">{#N/A,#N/A,FALSE,"Aging Summary";#N/A,#N/A,FALSE,"Ratio Analysis";#N/A,#N/A,FALSE,"Test 120 Day Accts";#N/A,#N/A,FALSE,"Tickmarks"}</definedName>
    <definedName name="Willoughby" localSheetId="24" hidden="1">{#N/A,#N/A,FALSE,"Aging Summary";#N/A,#N/A,FALSE,"Ratio Analysis";#N/A,#N/A,FALSE,"Test 120 Day Accts";#N/A,#N/A,FALSE,"Tickmarks"}</definedName>
    <definedName name="Willoughby" localSheetId="25" hidden="1">{#N/A,#N/A,FALSE,"Aging Summary";#N/A,#N/A,FALSE,"Ratio Analysis";#N/A,#N/A,FALSE,"Test 120 Day Accts";#N/A,#N/A,FALSE,"Tickmarks"}</definedName>
    <definedName name="Willoughby" localSheetId="28" hidden="1">{#N/A,#N/A,FALSE,"Aging Summary";#N/A,#N/A,FALSE,"Ratio Analysis";#N/A,#N/A,FALSE,"Test 120 Day Accts";#N/A,#N/A,FALSE,"Tickmarks"}</definedName>
    <definedName name="Willoughby" localSheetId="26" hidden="1">{#N/A,#N/A,FALSE,"Aging Summary";#N/A,#N/A,FALSE,"Ratio Analysis";#N/A,#N/A,FALSE,"Test 120 Day Accts";#N/A,#N/A,FALSE,"Tickmarks"}</definedName>
    <definedName name="Willoughby" localSheetId="27" hidden="1">{#N/A,#N/A,FALSE,"Aging Summary";#N/A,#N/A,FALSE,"Ratio Analysis";#N/A,#N/A,FALSE,"Test 120 Day Accts";#N/A,#N/A,FALSE,"Tickmarks"}</definedName>
    <definedName name="Willoughby" localSheetId="29" hidden="1">{#N/A,#N/A,FALSE,"Aging Summary";#N/A,#N/A,FALSE,"Ratio Analysis";#N/A,#N/A,FALSE,"Test 120 Day Accts";#N/A,#N/A,FALSE,"Tickmarks"}</definedName>
    <definedName name="Willoughby" localSheetId="30" hidden="1">{#N/A,#N/A,FALSE,"Aging Summary";#N/A,#N/A,FALSE,"Ratio Analysis";#N/A,#N/A,FALSE,"Test 120 Day Accts";#N/A,#N/A,FALSE,"Tickmarks"}</definedName>
    <definedName name="Willoughby" localSheetId="31" hidden="1">{#N/A,#N/A,FALSE,"Aging Summary";#N/A,#N/A,FALSE,"Ratio Analysis";#N/A,#N/A,FALSE,"Test 120 Day Accts";#N/A,#N/A,FALSE,"Tickmarks"}</definedName>
    <definedName name="Willoughby" localSheetId="10" hidden="1">{#N/A,#N/A,FALSE,"Aging Summary";#N/A,#N/A,FALSE,"Ratio Analysis";#N/A,#N/A,FALSE,"Test 120 Day Accts";#N/A,#N/A,FALSE,"Tickmarks"}</definedName>
    <definedName name="Willoughby" localSheetId="32" hidden="1">{#N/A,#N/A,FALSE,"Aging Summary";#N/A,#N/A,FALSE,"Ratio Analysis";#N/A,#N/A,FALSE,"Test 120 Day Accts";#N/A,#N/A,FALSE,"Tickmarks"}</definedName>
    <definedName name="Willoughby" localSheetId="33" hidden="1">{#N/A,#N/A,FALSE,"Aging Summary";#N/A,#N/A,FALSE,"Ratio Analysis";#N/A,#N/A,FALSE,"Test 120 Day Accts";#N/A,#N/A,FALSE,"Tickmarks"}</definedName>
    <definedName name="Willoughby" localSheetId="34" hidden="1">{#N/A,#N/A,FALSE,"Aging Summary";#N/A,#N/A,FALSE,"Ratio Analysis";#N/A,#N/A,FALSE,"Test 120 Day Accts";#N/A,#N/A,FALSE,"Tickmarks"}</definedName>
    <definedName name="Willoughby" localSheetId="11" hidden="1">{#N/A,#N/A,FALSE,"Aging Summary";#N/A,#N/A,FALSE,"Ratio Analysis";#N/A,#N/A,FALSE,"Test 120 Day Accts";#N/A,#N/A,FALSE,"Tickmarks"}</definedName>
    <definedName name="Willoughby" hidden="1">{#N/A,#N/A,FALSE,"Aging Summary";#N/A,#N/A,FALSE,"Ratio Analysis";#N/A,#N/A,FALSE,"Test 120 Day Accts";#N/A,#N/A,FALSE,"Tickmarks"}</definedName>
    <definedName name="WO" localSheetId="19" hidden="1">{#N/A,#N/A,FALSE,"Aging Summary";#N/A,#N/A,FALSE,"Ratio Analysis";#N/A,#N/A,FALSE,"Test 120 Day Accts";#N/A,#N/A,FALSE,"Tickmarks"}</definedName>
    <definedName name="WO" localSheetId="18" hidden="1">{#N/A,#N/A,FALSE,"Aging Summary";#N/A,#N/A,FALSE,"Ratio Analysis";#N/A,#N/A,FALSE,"Test 120 Day Accts";#N/A,#N/A,FALSE,"Tickmarks"}</definedName>
    <definedName name="WO" localSheetId="22" hidden="1">{#N/A,#N/A,FALSE,"Aging Summary";#N/A,#N/A,FALSE,"Ratio Analysis";#N/A,#N/A,FALSE,"Test 120 Day Accts";#N/A,#N/A,FALSE,"Tickmarks"}</definedName>
    <definedName name="WO" localSheetId="24" hidden="1">{#N/A,#N/A,FALSE,"Aging Summary";#N/A,#N/A,FALSE,"Ratio Analysis";#N/A,#N/A,FALSE,"Test 120 Day Accts";#N/A,#N/A,FALSE,"Tickmarks"}</definedName>
    <definedName name="WO" localSheetId="25" hidden="1">{#N/A,#N/A,FALSE,"Aging Summary";#N/A,#N/A,FALSE,"Ratio Analysis";#N/A,#N/A,FALSE,"Test 120 Day Accts";#N/A,#N/A,FALSE,"Tickmarks"}</definedName>
    <definedName name="WO" localSheetId="28" hidden="1">{#N/A,#N/A,FALSE,"Aging Summary";#N/A,#N/A,FALSE,"Ratio Analysis";#N/A,#N/A,FALSE,"Test 120 Day Accts";#N/A,#N/A,FALSE,"Tickmarks"}</definedName>
    <definedName name="WO" localSheetId="26" hidden="1">{#N/A,#N/A,FALSE,"Aging Summary";#N/A,#N/A,FALSE,"Ratio Analysis";#N/A,#N/A,FALSE,"Test 120 Day Accts";#N/A,#N/A,FALSE,"Tickmarks"}</definedName>
    <definedName name="WO" localSheetId="27" hidden="1">{#N/A,#N/A,FALSE,"Aging Summary";#N/A,#N/A,FALSE,"Ratio Analysis";#N/A,#N/A,FALSE,"Test 120 Day Accts";#N/A,#N/A,FALSE,"Tickmarks"}</definedName>
    <definedName name="WO" localSheetId="29" hidden="1">{#N/A,#N/A,FALSE,"Aging Summary";#N/A,#N/A,FALSE,"Ratio Analysis";#N/A,#N/A,FALSE,"Test 120 Day Accts";#N/A,#N/A,FALSE,"Tickmarks"}</definedName>
    <definedName name="WO" localSheetId="30" hidden="1">{#N/A,#N/A,FALSE,"Aging Summary";#N/A,#N/A,FALSE,"Ratio Analysis";#N/A,#N/A,FALSE,"Test 120 Day Accts";#N/A,#N/A,FALSE,"Tickmarks"}</definedName>
    <definedName name="WO" localSheetId="31" hidden="1">{#N/A,#N/A,FALSE,"Aging Summary";#N/A,#N/A,FALSE,"Ratio Analysis";#N/A,#N/A,FALSE,"Test 120 Day Accts";#N/A,#N/A,FALSE,"Tickmarks"}</definedName>
    <definedName name="WO" localSheetId="10" hidden="1">{#N/A,#N/A,FALSE,"Aging Summary";#N/A,#N/A,FALSE,"Ratio Analysis";#N/A,#N/A,FALSE,"Test 120 Day Accts";#N/A,#N/A,FALSE,"Tickmarks"}</definedName>
    <definedName name="WO" localSheetId="32" hidden="1">{#N/A,#N/A,FALSE,"Aging Summary";#N/A,#N/A,FALSE,"Ratio Analysis";#N/A,#N/A,FALSE,"Test 120 Day Accts";#N/A,#N/A,FALSE,"Tickmarks"}</definedName>
    <definedName name="WO" localSheetId="33" hidden="1">{#N/A,#N/A,FALSE,"Aging Summary";#N/A,#N/A,FALSE,"Ratio Analysis";#N/A,#N/A,FALSE,"Test 120 Day Accts";#N/A,#N/A,FALSE,"Tickmarks"}</definedName>
    <definedName name="WO" localSheetId="34" hidden="1">{#N/A,#N/A,FALSE,"Aging Summary";#N/A,#N/A,FALSE,"Ratio Analysis";#N/A,#N/A,FALSE,"Test 120 Day Accts";#N/A,#N/A,FALSE,"Tickmarks"}</definedName>
    <definedName name="WO" localSheetId="11" hidden="1">{#N/A,#N/A,FALSE,"Aging Summary";#N/A,#N/A,FALSE,"Ratio Analysis";#N/A,#N/A,FALSE,"Test 120 Day Accts";#N/A,#N/A,FALSE,"Tickmarks"}</definedName>
    <definedName name="WO"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localSheetId="24" hidden="1">{#N/A,#N/A,FALSE,"Aging Summary";#N/A,#N/A,FALSE,"Ratio Analysis";#N/A,#N/A,FALSE,"Test 120 Day Accts";#N/A,#N/A,FALSE,"Tickmarks"}</definedName>
    <definedName name="wrn.Aging._.and._.Trend._.Analysis." localSheetId="25" hidden="1">{#N/A,#N/A,FALSE,"Aging Summary";#N/A,#N/A,FALSE,"Ratio Analysis";#N/A,#N/A,FALSE,"Test 120 Day Accts";#N/A,#N/A,FALSE,"Tickmarks"}</definedName>
    <definedName name="wrn.Aging._.and._.Trend._.Analysis." localSheetId="28" hidden="1">{#N/A,#N/A,FALSE,"Aging Summary";#N/A,#N/A,FALSE,"Ratio Analysis";#N/A,#N/A,FALSE,"Test 120 Day Accts";#N/A,#N/A,FALSE,"Tickmarks"}</definedName>
    <definedName name="wrn.Aging._.and._.Trend._.Analysis." localSheetId="26" hidden="1">{#N/A,#N/A,FALSE,"Aging Summary";#N/A,#N/A,FALSE,"Ratio Analysis";#N/A,#N/A,FALSE,"Test 120 Day Accts";#N/A,#N/A,FALSE,"Tickmarks"}</definedName>
    <definedName name="wrn.Aging._.and._.Trend._.Analysis." localSheetId="27" hidden="1">{#N/A,#N/A,FALSE,"Aging Summary";#N/A,#N/A,FALSE,"Ratio Analysis";#N/A,#N/A,FALSE,"Test 120 Day Accts";#N/A,#N/A,FALSE,"Tickmarks"}</definedName>
    <definedName name="wrn.Aging._.and._.Trend._.Analysis." localSheetId="29" hidden="1">{#N/A,#N/A,FALSE,"Aging Summary";#N/A,#N/A,FALSE,"Ratio Analysis";#N/A,#N/A,FALSE,"Test 120 Day Accts";#N/A,#N/A,FALSE,"Tickmarks"}</definedName>
    <definedName name="wrn.Aging._.and._.Trend._.Analysis." localSheetId="30" hidden="1">{#N/A,#N/A,FALSE,"Aging Summary";#N/A,#N/A,FALSE,"Ratio Analysis";#N/A,#N/A,FALSE,"Test 120 Day Accts";#N/A,#N/A,FALSE,"Tickmarks"}</definedName>
    <definedName name="wrn.Aging._.and._.Trend._.Analysis." localSheetId="3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32" hidden="1">{#N/A,#N/A,FALSE,"Aging Summary";#N/A,#N/A,FALSE,"Ratio Analysis";#N/A,#N/A,FALSE,"Test 120 Day Accts";#N/A,#N/A,FALSE,"Tickmarks"}</definedName>
    <definedName name="wrn.Aging._.and._.Trend._.Analysis." localSheetId="33" hidden="1">{#N/A,#N/A,FALSE,"Aging Summary";#N/A,#N/A,FALSE,"Ratio Analysis";#N/A,#N/A,FALSE,"Test 120 Day Accts";#N/A,#N/A,FALSE,"Tickmarks"}</definedName>
    <definedName name="wrn.Aging._.and._.Trend._.Analysis." localSheetId="34"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S._.CU." localSheetId="19" hidden="1">{#N/A,#N/A,TRUE,"AS";#N/A,#N/A,TRUE,"CU"}</definedName>
    <definedName name="wrn.AS._.CU." localSheetId="18" hidden="1">{#N/A,#N/A,TRUE,"AS";#N/A,#N/A,TRUE,"CU"}</definedName>
    <definedName name="wrn.AS._.CU." localSheetId="22" hidden="1">{#N/A,#N/A,TRUE,"AS";#N/A,#N/A,TRUE,"CU"}</definedName>
    <definedName name="wrn.AS._.CU." localSheetId="24" hidden="1">{#N/A,#N/A,TRUE,"AS";#N/A,#N/A,TRUE,"CU"}</definedName>
    <definedName name="wrn.AS._.CU." localSheetId="25" hidden="1">{#N/A,#N/A,TRUE,"AS";#N/A,#N/A,TRUE,"CU"}</definedName>
    <definedName name="wrn.AS._.CU." localSheetId="28" hidden="1">{#N/A,#N/A,TRUE,"AS";#N/A,#N/A,TRUE,"CU"}</definedName>
    <definedName name="wrn.AS._.CU." localSheetId="26" hidden="1">{#N/A,#N/A,TRUE,"AS";#N/A,#N/A,TRUE,"CU"}</definedName>
    <definedName name="wrn.AS._.CU." localSheetId="27" hidden="1">{#N/A,#N/A,TRUE,"AS";#N/A,#N/A,TRUE,"CU"}</definedName>
    <definedName name="wrn.AS._.CU." localSheetId="29" hidden="1">{#N/A,#N/A,TRUE,"AS";#N/A,#N/A,TRUE,"CU"}</definedName>
    <definedName name="wrn.AS._.CU." localSheetId="30" hidden="1">{#N/A,#N/A,TRUE,"AS";#N/A,#N/A,TRUE,"CU"}</definedName>
    <definedName name="wrn.AS._.CU." localSheetId="31" hidden="1">{#N/A,#N/A,TRUE,"AS";#N/A,#N/A,TRUE,"CU"}</definedName>
    <definedName name="wrn.AS._.CU." localSheetId="10" hidden="1">{#N/A,#N/A,TRUE,"AS";#N/A,#N/A,TRUE,"CU"}</definedName>
    <definedName name="wrn.AS._.CU." localSheetId="32" hidden="1">{#N/A,#N/A,TRUE,"AS";#N/A,#N/A,TRUE,"CU"}</definedName>
    <definedName name="wrn.AS._.CU." localSheetId="33" hidden="1">{#N/A,#N/A,TRUE,"AS";#N/A,#N/A,TRUE,"CU"}</definedName>
    <definedName name="wrn.AS._.CU." localSheetId="34" hidden="1">{#N/A,#N/A,TRUE,"AS";#N/A,#N/A,TRUE,"CU"}</definedName>
    <definedName name="wrn.AS._.CU." localSheetId="11" hidden="1">{#N/A,#N/A,TRUE,"AS";#N/A,#N/A,TRUE,"CU"}</definedName>
    <definedName name="wrn.AS._.CU." hidden="1">{#N/A,#N/A,TRUE,"AS";#N/A,#N/A,TRUE,"CU"}</definedName>
    <definedName name="wrn.Calulation._.Sheets." localSheetId="19" hidden="1">{#N/A,#N/A,FALSE,"cover";#N/A,#N/A,FALSE,"page_1";#N/A,#N/A,FALSE,"page_2";#N/A,#N/A,FALSE,"page_3";#N/A,#N/A,FALSE,"page_4"}</definedName>
    <definedName name="wrn.Calulation._.Sheets." localSheetId="18" hidden="1">{#N/A,#N/A,FALSE,"cover";#N/A,#N/A,FALSE,"page_1";#N/A,#N/A,FALSE,"page_2";#N/A,#N/A,FALSE,"page_3";#N/A,#N/A,FALSE,"page_4"}</definedName>
    <definedName name="wrn.Calulation._.Sheets." localSheetId="22" hidden="1">{#N/A,#N/A,FALSE,"cover";#N/A,#N/A,FALSE,"page_1";#N/A,#N/A,FALSE,"page_2";#N/A,#N/A,FALSE,"page_3";#N/A,#N/A,FALSE,"page_4"}</definedName>
    <definedName name="wrn.Calulation._.Sheets." localSheetId="24" hidden="1">{#N/A,#N/A,FALSE,"cover";#N/A,#N/A,FALSE,"page_1";#N/A,#N/A,FALSE,"page_2";#N/A,#N/A,FALSE,"page_3";#N/A,#N/A,FALSE,"page_4"}</definedName>
    <definedName name="wrn.Calulation._.Sheets." localSheetId="25" hidden="1">{#N/A,#N/A,FALSE,"cover";#N/A,#N/A,FALSE,"page_1";#N/A,#N/A,FALSE,"page_2";#N/A,#N/A,FALSE,"page_3";#N/A,#N/A,FALSE,"page_4"}</definedName>
    <definedName name="wrn.Calulation._.Sheets." localSheetId="28" hidden="1">{#N/A,#N/A,FALSE,"cover";#N/A,#N/A,FALSE,"page_1";#N/A,#N/A,FALSE,"page_2";#N/A,#N/A,FALSE,"page_3";#N/A,#N/A,FALSE,"page_4"}</definedName>
    <definedName name="wrn.Calulation._.Sheets." localSheetId="26" hidden="1">{#N/A,#N/A,FALSE,"cover";#N/A,#N/A,FALSE,"page_1";#N/A,#N/A,FALSE,"page_2";#N/A,#N/A,FALSE,"page_3";#N/A,#N/A,FALSE,"page_4"}</definedName>
    <definedName name="wrn.Calulation._.Sheets." localSheetId="27" hidden="1">{#N/A,#N/A,FALSE,"cover";#N/A,#N/A,FALSE,"page_1";#N/A,#N/A,FALSE,"page_2";#N/A,#N/A,FALSE,"page_3";#N/A,#N/A,FALSE,"page_4"}</definedName>
    <definedName name="wrn.Calulation._.Sheets." localSheetId="29" hidden="1">{#N/A,#N/A,FALSE,"cover";#N/A,#N/A,FALSE,"page_1";#N/A,#N/A,FALSE,"page_2";#N/A,#N/A,FALSE,"page_3";#N/A,#N/A,FALSE,"page_4"}</definedName>
    <definedName name="wrn.Calulation._.Sheets." localSheetId="30" hidden="1">{#N/A,#N/A,FALSE,"cover";#N/A,#N/A,FALSE,"page_1";#N/A,#N/A,FALSE,"page_2";#N/A,#N/A,FALSE,"page_3";#N/A,#N/A,FALSE,"page_4"}</definedName>
    <definedName name="wrn.Calulation._.Sheets." localSheetId="31" hidden="1">{#N/A,#N/A,FALSE,"cover";#N/A,#N/A,FALSE,"page_1";#N/A,#N/A,FALSE,"page_2";#N/A,#N/A,FALSE,"page_3";#N/A,#N/A,FALSE,"page_4"}</definedName>
    <definedName name="wrn.Calulation._.Sheets." localSheetId="10" hidden="1">{#N/A,#N/A,FALSE,"cover";#N/A,#N/A,FALSE,"page_1";#N/A,#N/A,FALSE,"page_2";#N/A,#N/A,FALSE,"page_3";#N/A,#N/A,FALSE,"page_4"}</definedName>
    <definedName name="wrn.Calulation._.Sheets." localSheetId="32" hidden="1">{#N/A,#N/A,FALSE,"cover";#N/A,#N/A,FALSE,"page_1";#N/A,#N/A,FALSE,"page_2";#N/A,#N/A,FALSE,"page_3";#N/A,#N/A,FALSE,"page_4"}</definedName>
    <definedName name="wrn.Calulation._.Sheets." localSheetId="33" hidden="1">{#N/A,#N/A,FALSE,"cover";#N/A,#N/A,FALSE,"page_1";#N/A,#N/A,FALSE,"page_2";#N/A,#N/A,FALSE,"page_3";#N/A,#N/A,FALSE,"page_4"}</definedName>
    <definedName name="wrn.Calulation._.Sheets." localSheetId="34" hidden="1">{#N/A,#N/A,FALSE,"cover";#N/A,#N/A,FALSE,"page_1";#N/A,#N/A,FALSE,"page_2";#N/A,#N/A,FALSE,"page_3";#N/A,#N/A,FALSE,"page_4"}</definedName>
    <definedName name="wrn.Calulation._.Sheets." localSheetId="37" hidden="1">{#N/A,#N/A,FALSE,"cover";#N/A,#N/A,FALSE,"page_1";#N/A,#N/A,FALSE,"page_2";#N/A,#N/A,FALSE,"page_3";#N/A,#N/A,FALSE,"page_4"}</definedName>
    <definedName name="wrn.Calulation._.Sheets." localSheetId="36" hidden="1">{#N/A,#N/A,FALSE,"cover";#N/A,#N/A,FALSE,"page_1";#N/A,#N/A,FALSE,"page_2";#N/A,#N/A,FALSE,"page_3";#N/A,#N/A,FALSE,"page_4"}</definedName>
    <definedName name="wrn.Calulation._.Sheets." localSheetId="11" hidden="1">{#N/A,#N/A,FALSE,"cover";#N/A,#N/A,FALSE,"page_1";#N/A,#N/A,FALSE,"page_2";#N/A,#N/A,FALSE,"page_3";#N/A,#N/A,FALSE,"page_4"}</definedName>
    <definedName name="wrn.Calulation._.Sheets." hidden="1">{#N/A,#N/A,FALSE,"cover";#N/A,#N/A,FALSE,"page_1";#N/A,#N/A,FALSE,"page_2";#N/A,#N/A,FALSE,"page_3";#N/A,#N/A,FALSE,"page_4"}</definedName>
    <definedName name="wrn.Dividend._.Schedule." localSheetId="19" hidden="1">{"Dividend",#N/A,FALSE,"Cash Flow"}</definedName>
    <definedName name="wrn.Dividend._.Schedule." localSheetId="18" hidden="1">{"Dividend",#N/A,FALSE,"Cash Flow"}</definedName>
    <definedName name="wrn.Dividend._.Schedule." localSheetId="22" hidden="1">{"Dividend",#N/A,FALSE,"Cash Flow"}</definedName>
    <definedName name="wrn.Dividend._.Schedule." localSheetId="24" hidden="1">{"Dividend",#N/A,FALSE,"Cash Flow"}</definedName>
    <definedName name="wrn.Dividend._.Schedule." localSheetId="25" hidden="1">{"Dividend",#N/A,FALSE,"Cash Flow"}</definedName>
    <definedName name="wrn.Dividend._.Schedule." localSheetId="28" hidden="1">{"Dividend",#N/A,FALSE,"Cash Flow"}</definedName>
    <definedName name="wrn.Dividend._.Schedule." localSheetId="26" hidden="1">{"Dividend",#N/A,FALSE,"Cash Flow"}</definedName>
    <definedName name="wrn.Dividend._.Schedule." localSheetId="27" hidden="1">{"Dividend",#N/A,FALSE,"Cash Flow"}</definedName>
    <definedName name="wrn.Dividend._.Schedule." localSheetId="29" hidden="1">{"Dividend",#N/A,FALSE,"Cash Flow"}</definedName>
    <definedName name="wrn.Dividend._.Schedule." localSheetId="30" hidden="1">{"Dividend",#N/A,FALSE,"Cash Flow"}</definedName>
    <definedName name="wrn.Dividend._.Schedule." localSheetId="31" hidden="1">{"Dividend",#N/A,FALSE,"Cash Flow"}</definedName>
    <definedName name="wrn.Dividend._.Schedule." localSheetId="10" hidden="1">{"Dividend",#N/A,FALSE,"Cash Flow"}</definedName>
    <definedName name="wrn.Dividend._.Schedule." localSheetId="32" hidden="1">{"Dividend",#N/A,FALSE,"Cash Flow"}</definedName>
    <definedName name="wrn.Dividend._.Schedule." localSheetId="33" hidden="1">{"Dividend",#N/A,FALSE,"Cash Flow"}</definedName>
    <definedName name="wrn.Dividend._.Schedule." localSheetId="34" hidden="1">{"Dividend",#N/A,FALSE,"Cash Flow"}</definedName>
    <definedName name="wrn.Dividend._.Schedule." localSheetId="11" hidden="1">{"Dividend",#N/A,FALSE,"Cash Flow"}</definedName>
    <definedName name="wrn.Dividend._.Schedule." hidden="1">{"Dividend",#N/A,FALSE,"Cash Flow"}</definedName>
    <definedName name="wrn.Print._.All._.Financials." localSheetId="19" hidden="1">{"print montly",#N/A,FALSE,"Monthly";"print daily",#N/A,FALSE,"Daily";"Breakfast",#N/A,FALSE,"Breakfast";"am/pm break",#N/A,FALSE,"AM PM Break";"Print Lunch",#N/A,FALSE,"Lunch";"Print BCV",#N/A,FALSE,"BCV";"Print Hospitally",#N/A,FALSE,"Hospitality"}</definedName>
    <definedName name="wrn.Print._.All._.Financials." localSheetId="18" hidden="1">{"print montly",#N/A,FALSE,"Monthly";"print daily",#N/A,FALSE,"Daily";"Breakfast",#N/A,FALSE,"Breakfast";"am/pm break",#N/A,FALSE,"AM PM Break";"Print Lunch",#N/A,FALSE,"Lunch";"Print BCV",#N/A,FALSE,"BCV";"Print Hospitally",#N/A,FALSE,"Hospitality"}</definedName>
    <definedName name="wrn.Print._.All._.Financials." localSheetId="22" hidden="1">{"print montly",#N/A,FALSE,"Monthly";"print daily",#N/A,FALSE,"Daily";"Breakfast",#N/A,FALSE,"Breakfast";"am/pm break",#N/A,FALSE,"AM PM Break";"Print Lunch",#N/A,FALSE,"Lunch";"Print BCV",#N/A,FALSE,"BCV";"Print Hospitally",#N/A,FALSE,"Hospitality"}</definedName>
    <definedName name="wrn.Print._.All._.Financials." localSheetId="24" hidden="1">{"print montly",#N/A,FALSE,"Monthly";"print daily",#N/A,FALSE,"Daily";"Breakfast",#N/A,FALSE,"Breakfast";"am/pm break",#N/A,FALSE,"AM PM Break";"Print Lunch",#N/A,FALSE,"Lunch";"Print BCV",#N/A,FALSE,"BCV";"Print Hospitally",#N/A,FALSE,"Hospitality"}</definedName>
    <definedName name="wrn.Print._.All._.Financials." localSheetId="25" hidden="1">{"print montly",#N/A,FALSE,"Monthly";"print daily",#N/A,FALSE,"Daily";"Breakfast",#N/A,FALSE,"Breakfast";"am/pm break",#N/A,FALSE,"AM PM Break";"Print Lunch",#N/A,FALSE,"Lunch";"Print BCV",#N/A,FALSE,"BCV";"Print Hospitally",#N/A,FALSE,"Hospitality"}</definedName>
    <definedName name="wrn.Print._.All._.Financials." localSheetId="28" hidden="1">{"print montly",#N/A,FALSE,"Monthly";"print daily",#N/A,FALSE,"Daily";"Breakfast",#N/A,FALSE,"Breakfast";"am/pm break",#N/A,FALSE,"AM PM Break";"Print Lunch",#N/A,FALSE,"Lunch";"Print BCV",#N/A,FALSE,"BCV";"Print Hospitally",#N/A,FALSE,"Hospitality"}</definedName>
    <definedName name="wrn.Print._.All._.Financials." localSheetId="26" hidden="1">{"print montly",#N/A,FALSE,"Monthly";"print daily",#N/A,FALSE,"Daily";"Breakfast",#N/A,FALSE,"Breakfast";"am/pm break",#N/A,FALSE,"AM PM Break";"Print Lunch",#N/A,FALSE,"Lunch";"Print BCV",#N/A,FALSE,"BCV";"Print Hospitally",#N/A,FALSE,"Hospitality"}</definedName>
    <definedName name="wrn.Print._.All._.Financials." localSheetId="27" hidden="1">{"print montly",#N/A,FALSE,"Monthly";"print daily",#N/A,FALSE,"Daily";"Breakfast",#N/A,FALSE,"Breakfast";"am/pm break",#N/A,FALSE,"AM PM Break";"Print Lunch",#N/A,FALSE,"Lunch";"Print BCV",#N/A,FALSE,"BCV";"Print Hospitally",#N/A,FALSE,"Hospitality"}</definedName>
    <definedName name="wrn.Print._.All._.Financials." localSheetId="29" hidden="1">{"print montly",#N/A,FALSE,"Monthly";"print daily",#N/A,FALSE,"Daily";"Breakfast",#N/A,FALSE,"Breakfast";"am/pm break",#N/A,FALSE,"AM PM Break";"Print Lunch",#N/A,FALSE,"Lunch";"Print BCV",#N/A,FALSE,"BCV";"Print Hospitally",#N/A,FALSE,"Hospitality"}</definedName>
    <definedName name="wrn.Print._.All._.Financials." localSheetId="30" hidden="1">{"print montly",#N/A,FALSE,"Monthly";"print daily",#N/A,FALSE,"Daily";"Breakfast",#N/A,FALSE,"Breakfast";"am/pm break",#N/A,FALSE,"AM PM Break";"Print Lunch",#N/A,FALSE,"Lunch";"Print BCV",#N/A,FALSE,"BCV";"Print Hospitally",#N/A,FALSE,"Hospitality"}</definedName>
    <definedName name="wrn.Print._.All._.Financials." localSheetId="31" hidden="1">{"print montly",#N/A,FALSE,"Monthly";"print daily",#N/A,FALSE,"Daily";"Breakfast",#N/A,FALSE,"Breakfast";"am/pm break",#N/A,FALSE,"AM PM Break";"Print Lunch",#N/A,FALSE,"Lunch";"Print BCV",#N/A,FALSE,"BCV";"Print Hospitally",#N/A,FALSE,"Hospitality"}</definedName>
    <definedName name="wrn.Print._.All._.Financials." localSheetId="10" hidden="1">{"print montly",#N/A,FALSE,"Monthly";"print daily",#N/A,FALSE,"Daily";"Breakfast",#N/A,FALSE,"Breakfast";"am/pm break",#N/A,FALSE,"AM PM Break";"Print Lunch",#N/A,FALSE,"Lunch";"Print BCV",#N/A,FALSE,"BCV";"Print Hospitally",#N/A,FALSE,"Hospitality"}</definedName>
    <definedName name="wrn.Print._.All._.Financials." localSheetId="32" hidden="1">{"print montly",#N/A,FALSE,"Monthly";"print daily",#N/A,FALSE,"Daily";"Breakfast",#N/A,FALSE,"Breakfast";"am/pm break",#N/A,FALSE,"AM PM Break";"Print Lunch",#N/A,FALSE,"Lunch";"Print BCV",#N/A,FALSE,"BCV";"Print Hospitally",#N/A,FALSE,"Hospitality"}</definedName>
    <definedName name="wrn.Print._.All._.Financials." localSheetId="33" hidden="1">{"print montly",#N/A,FALSE,"Monthly";"print daily",#N/A,FALSE,"Daily";"Breakfast",#N/A,FALSE,"Breakfast";"am/pm break",#N/A,FALSE,"AM PM Break";"Print Lunch",#N/A,FALSE,"Lunch";"Print BCV",#N/A,FALSE,"BCV";"Print Hospitally",#N/A,FALSE,"Hospitality"}</definedName>
    <definedName name="wrn.Print._.All._.Financials." localSheetId="34" hidden="1">{"print montly",#N/A,FALSE,"Monthly";"print daily",#N/A,FALSE,"Daily";"Breakfast",#N/A,FALSE,"Breakfast";"am/pm break",#N/A,FALSE,"AM PM Break";"Print Lunch",#N/A,FALSE,"Lunch";"Print BCV",#N/A,FALSE,"BCV";"Print Hospitally",#N/A,FALSE,"Hospitality"}</definedName>
    <definedName name="wrn.Print._.All._.Financials." localSheetId="11" hidden="1">{"print montly",#N/A,FALSE,"Monthly";"print daily",#N/A,FALSE,"Daily";"Breakfast",#N/A,FALSE,"Breakfast";"am/pm break",#N/A,FALSE,"AM PM Break";"Print Lunch",#N/A,FALSE,"Lunch";"Print BCV",#N/A,FALSE,"BCV";"Print Hospitally",#N/A,FALSE,"Hospitality"}</definedName>
    <definedName name="wrn.Print._.All._.Financials." hidden="1">{"print montly",#N/A,FALSE,"Monthly";"print daily",#N/A,FALSE,"Daily";"Breakfast",#N/A,FALSE,"Breakfast";"am/pm break",#N/A,FALSE,"AM PM Break";"Print Lunch",#N/A,FALSE,"Lunch";"Print BCV",#N/A,FALSE,"BCV";"Print Hospitally",#N/A,FALSE,"Hospitality"}</definedName>
    <definedName name="wrn.Print._.Breakfast." localSheetId="19" hidden="1">{"Breakfast",#N/A,FALSE,"Breakfast"}</definedName>
    <definedName name="wrn.Print._.Breakfast." localSheetId="18" hidden="1">{"Breakfast",#N/A,FALSE,"Breakfast"}</definedName>
    <definedName name="wrn.Print._.Breakfast." localSheetId="22" hidden="1">{"Breakfast",#N/A,FALSE,"Breakfast"}</definedName>
    <definedName name="wrn.Print._.Breakfast." localSheetId="24" hidden="1">{"Breakfast",#N/A,FALSE,"Breakfast"}</definedName>
    <definedName name="wrn.Print._.Breakfast." localSheetId="25" hidden="1">{"Breakfast",#N/A,FALSE,"Breakfast"}</definedName>
    <definedName name="wrn.Print._.Breakfast." localSheetId="28" hidden="1">{"Breakfast",#N/A,FALSE,"Breakfast"}</definedName>
    <definedName name="wrn.Print._.Breakfast." localSheetId="26" hidden="1">{"Breakfast",#N/A,FALSE,"Breakfast"}</definedName>
    <definedName name="wrn.Print._.Breakfast." localSheetId="27" hidden="1">{"Breakfast",#N/A,FALSE,"Breakfast"}</definedName>
    <definedName name="wrn.Print._.Breakfast." localSheetId="29" hidden="1">{"Breakfast",#N/A,FALSE,"Breakfast"}</definedName>
    <definedName name="wrn.Print._.Breakfast." localSheetId="30" hidden="1">{"Breakfast",#N/A,FALSE,"Breakfast"}</definedName>
    <definedName name="wrn.Print._.Breakfast." localSheetId="31" hidden="1">{"Breakfast",#N/A,FALSE,"Breakfast"}</definedName>
    <definedName name="wrn.Print._.Breakfast." localSheetId="10" hidden="1">{"Breakfast",#N/A,FALSE,"Breakfast"}</definedName>
    <definedName name="wrn.Print._.Breakfast." localSheetId="32" hidden="1">{"Breakfast",#N/A,FALSE,"Breakfast"}</definedName>
    <definedName name="wrn.Print._.Breakfast." localSheetId="33" hidden="1">{"Breakfast",#N/A,FALSE,"Breakfast"}</definedName>
    <definedName name="wrn.Print._.Breakfast." localSheetId="34" hidden="1">{"Breakfast",#N/A,FALSE,"Breakfast"}</definedName>
    <definedName name="wrn.Print._.Breakfast." localSheetId="11" hidden="1">{"Breakfast",#N/A,FALSE,"Breakfast"}</definedName>
    <definedName name="wrn.Print._.Breakfast." hidden="1">{"Breakfast",#N/A,FALSE,"Breakfast"}</definedName>
    <definedName name="wrn.Worcester._.Model._._._.Full."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vu.Print._.Area." localSheetId="19"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18"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22"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24"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25"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28"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26"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27"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29"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30"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31"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10"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32"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33"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34"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11"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Year1">'Inflation Indicies'!$Q$9</definedName>
    <definedName name="Year2">'Inflation Indicies'!$Q$10</definedName>
    <definedName name="Year3">'Inflation Indicies'!$Q$11</definedName>
    <definedName name="Year4">'Inflation Indicies'!$Q$12</definedName>
    <definedName name="Year5">'Inflation Indicies'!$Q$13</definedName>
    <definedName name="Year6">'Inflation Indicies'!$Q$14</definedName>
    <definedName name="Year7">'Inflation Indicies'!$Q$15</definedName>
    <definedName name="z" localSheetId="1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1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2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2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2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28"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26"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27"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29"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3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3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1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3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3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3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1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49" i="168" l="1"/>
  <c r="M148" i="168"/>
  <c r="M176" i="168" l="1"/>
  <c r="S8" i="155" l="1"/>
  <c r="J10" i="80" s="1"/>
  <c r="R8" i="155"/>
  <c r="I10" i="80" s="1"/>
  <c r="P8" i="155"/>
  <c r="G10" i="80" s="1"/>
  <c r="O8" i="155"/>
  <c r="F10" i="80" s="1"/>
  <c r="N8" i="155"/>
  <c r="E10" i="80" s="1"/>
  <c r="M8" i="155"/>
  <c r="D10" i="80" s="1"/>
  <c r="L8" i="155"/>
  <c r="Q8" i="155" s="1"/>
  <c r="T8" i="155" s="1"/>
  <c r="K14" i="182"/>
  <c r="K13" i="182"/>
  <c r="K12" i="182"/>
  <c r="K11" i="182"/>
  <c r="K10" i="182"/>
  <c r="L26" i="185"/>
  <c r="K26" i="185"/>
  <c r="H26" i="185"/>
  <c r="G26" i="185"/>
  <c r="F26" i="185"/>
  <c r="E26" i="185"/>
  <c r="D26" i="185"/>
  <c r="L26" i="129"/>
  <c r="K26" i="129"/>
  <c r="H26" i="129"/>
  <c r="G26" i="129"/>
  <c r="F26" i="129"/>
  <c r="E26" i="129"/>
  <c r="D26" i="129"/>
  <c r="L26" i="192"/>
  <c r="K26" i="192"/>
  <c r="H26" i="192"/>
  <c r="G26" i="192"/>
  <c r="F26" i="192"/>
  <c r="E26" i="192"/>
  <c r="D26" i="192"/>
  <c r="K96" i="155"/>
  <c r="J96" i="155"/>
  <c r="K95" i="155"/>
  <c r="J95" i="155"/>
  <c r="K94" i="155"/>
  <c r="J94" i="155"/>
  <c r="K93" i="155"/>
  <c r="J93" i="155"/>
  <c r="K92" i="155"/>
  <c r="J92" i="155"/>
  <c r="K91" i="155"/>
  <c r="J91" i="155"/>
  <c r="K90" i="155"/>
  <c r="J90" i="155"/>
  <c r="K89" i="155"/>
  <c r="J89" i="155"/>
  <c r="K88" i="155"/>
  <c r="J88" i="155"/>
  <c r="K87" i="155"/>
  <c r="J87" i="155"/>
  <c r="K86" i="155"/>
  <c r="J86" i="155"/>
  <c r="K85" i="155"/>
  <c r="J85" i="155"/>
  <c r="D86" i="155"/>
  <c r="E86" i="155"/>
  <c r="F86" i="155"/>
  <c r="G86" i="155"/>
  <c r="H86" i="155"/>
  <c r="D87" i="155"/>
  <c r="E87" i="155"/>
  <c r="F87" i="155"/>
  <c r="G87" i="155"/>
  <c r="H87" i="155"/>
  <c r="D88" i="155"/>
  <c r="E88" i="155"/>
  <c r="F88" i="155"/>
  <c r="G88" i="155"/>
  <c r="H88" i="155"/>
  <c r="D89" i="155"/>
  <c r="E89" i="155"/>
  <c r="F89" i="155"/>
  <c r="G89" i="155"/>
  <c r="H89" i="155"/>
  <c r="D90" i="155"/>
  <c r="E90" i="155"/>
  <c r="F90" i="155"/>
  <c r="G90" i="155"/>
  <c r="H90" i="155"/>
  <c r="D91" i="155"/>
  <c r="E91" i="155"/>
  <c r="F91" i="155"/>
  <c r="G91" i="155"/>
  <c r="H91" i="155"/>
  <c r="D92" i="155"/>
  <c r="E92" i="155"/>
  <c r="F92" i="155"/>
  <c r="G92" i="155"/>
  <c r="H92" i="155"/>
  <c r="D93" i="155"/>
  <c r="E93" i="155"/>
  <c r="F93" i="155"/>
  <c r="G93" i="155"/>
  <c r="H93" i="155"/>
  <c r="D94" i="155"/>
  <c r="E94" i="155"/>
  <c r="F94" i="155"/>
  <c r="G94" i="155"/>
  <c r="H94" i="155"/>
  <c r="D95" i="155"/>
  <c r="E95" i="155"/>
  <c r="F95" i="155"/>
  <c r="G95" i="155"/>
  <c r="H95" i="155"/>
  <c r="D96" i="155"/>
  <c r="E96" i="155"/>
  <c r="F96" i="155"/>
  <c r="G96" i="155"/>
  <c r="H96" i="155"/>
  <c r="E85" i="155"/>
  <c r="F85" i="155"/>
  <c r="G85" i="155"/>
  <c r="H85" i="155"/>
  <c r="D85" i="155"/>
  <c r="C10" i="80" l="1"/>
  <c r="J16" i="186"/>
  <c r="J15" i="186"/>
  <c r="H17" i="186"/>
  <c r="L17" i="186"/>
  <c r="K17" i="186"/>
  <c r="J18" i="187"/>
  <c r="I18" i="187"/>
  <c r="D18" i="187"/>
  <c r="E18" i="187"/>
  <c r="F18" i="187"/>
  <c r="G18" i="187"/>
  <c r="C39" i="185" l="1"/>
  <c r="C36" i="185"/>
  <c r="C37" i="185" s="1"/>
  <c r="B36" i="185"/>
  <c r="C39" i="129"/>
  <c r="C39" i="186"/>
  <c r="C37" i="186"/>
  <c r="C38" i="186"/>
  <c r="I37" i="186"/>
  <c r="I38" i="186" s="1"/>
  <c r="C36" i="186"/>
  <c r="I36" i="186"/>
  <c r="B36" i="186"/>
  <c r="D15" i="186"/>
  <c r="E15" i="186"/>
  <c r="F15" i="186"/>
  <c r="M15" i="186" s="1"/>
  <c r="G15" i="186"/>
  <c r="H15" i="186"/>
  <c r="K15" i="186"/>
  <c r="L15" i="186"/>
  <c r="B24" i="185"/>
  <c r="B24" i="186"/>
  <c r="D24" i="186"/>
  <c r="E24" i="186"/>
  <c r="F24" i="186"/>
  <c r="J24" i="186" s="1"/>
  <c r="M24" i="186" s="1"/>
  <c r="G24" i="186"/>
  <c r="H24" i="186"/>
  <c r="K24" i="186"/>
  <c r="L24" i="186"/>
  <c r="L14" i="186"/>
  <c r="K14" i="186"/>
  <c r="E14" i="186"/>
  <c r="F14" i="186"/>
  <c r="G14" i="186"/>
  <c r="H14" i="186"/>
  <c r="J12" i="187"/>
  <c r="I12" i="187"/>
  <c r="D12" i="187"/>
  <c r="E12" i="187"/>
  <c r="F12" i="187"/>
  <c r="G12" i="187"/>
  <c r="C12" i="187"/>
  <c r="J42" i="187"/>
  <c r="I42" i="187"/>
  <c r="D42" i="187"/>
  <c r="E42" i="187"/>
  <c r="F42" i="187"/>
  <c r="G42" i="187"/>
  <c r="C42" i="187"/>
  <c r="J34" i="187"/>
  <c r="I34" i="187"/>
  <c r="D34" i="187"/>
  <c r="E34" i="187"/>
  <c r="F34" i="187"/>
  <c r="G34" i="187"/>
  <c r="C34" i="187"/>
  <c r="J26" i="187"/>
  <c r="I26" i="187"/>
  <c r="D26" i="187"/>
  <c r="E26" i="187"/>
  <c r="F26" i="187"/>
  <c r="G26" i="187"/>
  <c r="C26" i="187"/>
  <c r="C18" i="187"/>
  <c r="J10" i="187"/>
  <c r="I10" i="187"/>
  <c r="D10" i="187"/>
  <c r="E10" i="187"/>
  <c r="F10" i="187"/>
  <c r="G10" i="187"/>
  <c r="C10" i="187"/>
  <c r="J41" i="187"/>
  <c r="I41" i="187"/>
  <c r="D41" i="187"/>
  <c r="E41" i="187"/>
  <c r="F41" i="187"/>
  <c r="G41" i="187"/>
  <c r="C41" i="187"/>
  <c r="J33" i="187"/>
  <c r="I33" i="187"/>
  <c r="D33" i="187"/>
  <c r="E33" i="187"/>
  <c r="F33" i="187"/>
  <c r="G33" i="187"/>
  <c r="C33" i="187"/>
  <c r="J25" i="187"/>
  <c r="I25" i="187"/>
  <c r="D25" i="187"/>
  <c r="E25" i="187"/>
  <c r="F25" i="187"/>
  <c r="G25" i="187"/>
  <c r="C25" i="187"/>
  <c r="J17" i="187"/>
  <c r="I17" i="187"/>
  <c r="D17" i="187"/>
  <c r="E17" i="187"/>
  <c r="F17" i="187"/>
  <c r="G17" i="187"/>
  <c r="C17" i="187"/>
  <c r="J9" i="187"/>
  <c r="I9" i="187"/>
  <c r="D9" i="187"/>
  <c r="E9" i="187"/>
  <c r="F9" i="187"/>
  <c r="G9" i="187"/>
  <c r="C9" i="187"/>
  <c r="J48" i="188"/>
  <c r="I48" i="188"/>
  <c r="D48" i="188"/>
  <c r="E48" i="188"/>
  <c r="F48" i="188"/>
  <c r="G48" i="188"/>
  <c r="C48" i="188"/>
  <c r="AU57" i="168"/>
  <c r="AT57" i="168"/>
  <c r="AR57" i="168"/>
  <c r="AQ57" i="168"/>
  <c r="AP57" i="168"/>
  <c r="AO57" i="168"/>
  <c r="AN57" i="168"/>
  <c r="C188" i="189"/>
  <c r="C187" i="189"/>
  <c r="C246" i="189"/>
  <c r="K122" i="191"/>
  <c r="K66" i="191"/>
  <c r="L66" i="191"/>
  <c r="M66" i="191"/>
  <c r="N66" i="191"/>
  <c r="P66" i="191" s="1"/>
  <c r="S66" i="191" s="1"/>
  <c r="O66" i="191"/>
  <c r="Q66" i="191"/>
  <c r="R66" i="191"/>
  <c r="B23" i="11"/>
  <c r="D23" i="11"/>
  <c r="E23" i="11"/>
  <c r="F23" i="11"/>
  <c r="J23" i="11" s="1"/>
  <c r="M23" i="11" s="1"/>
  <c r="G23" i="11"/>
  <c r="H23" i="11"/>
  <c r="K23" i="11"/>
  <c r="L23" i="11"/>
  <c r="B24" i="11"/>
  <c r="D24" i="11"/>
  <c r="J24" i="11" s="1"/>
  <c r="M24" i="11" s="1"/>
  <c r="E24" i="11"/>
  <c r="F24" i="11"/>
  <c r="G24" i="11"/>
  <c r="H24" i="11"/>
  <c r="K24" i="11"/>
  <c r="L24" i="11"/>
  <c r="B24" i="129"/>
  <c r="D24" i="193"/>
  <c r="B24" i="193"/>
  <c r="E24" i="193"/>
  <c r="F24" i="193"/>
  <c r="J24" i="193" s="1"/>
  <c r="M24" i="193" s="1"/>
  <c r="G24" i="193"/>
  <c r="H24" i="193"/>
  <c r="K24" i="193"/>
  <c r="L24" i="193"/>
  <c r="B24" i="192"/>
  <c r="B21" i="192"/>
  <c r="AM37" i="168"/>
  <c r="J9" i="80"/>
  <c r="I9" i="80"/>
  <c r="S41" i="69"/>
  <c r="N41" i="69"/>
  <c r="S40" i="69"/>
  <c r="S39" i="69"/>
  <c r="N40" i="69"/>
  <c r="N39" i="69"/>
  <c r="N34" i="69"/>
  <c r="S34" i="69" s="1"/>
  <c r="S35" i="69" s="1"/>
  <c r="S4" i="69"/>
  <c r="S5" i="69"/>
  <c r="S6" i="69"/>
  <c r="S7" i="69"/>
  <c r="S8" i="69"/>
  <c r="S9" i="69"/>
  <c r="S10" i="69"/>
  <c r="S11" i="69"/>
  <c r="S12" i="69"/>
  <c r="S13" i="69"/>
  <c r="S14" i="69"/>
  <c r="S15" i="69"/>
  <c r="S16" i="69"/>
  <c r="S17" i="69"/>
  <c r="S18" i="69"/>
  <c r="S19" i="69"/>
  <c r="S20" i="69"/>
  <c r="S21" i="69"/>
  <c r="S22" i="69"/>
  <c r="S23" i="69"/>
  <c r="S24" i="69"/>
  <c r="S25" i="69"/>
  <c r="S26" i="69"/>
  <c r="S27" i="69"/>
  <c r="S28" i="69"/>
  <c r="S29" i="69"/>
  <c r="S30" i="69"/>
  <c r="S31" i="69"/>
  <c r="S32" i="69"/>
  <c r="S33" i="69"/>
  <c r="S3" i="69"/>
  <c r="N4" i="69"/>
  <c r="N5" i="69"/>
  <c r="N6" i="69"/>
  <c r="N7" i="69"/>
  <c r="N8" i="69"/>
  <c r="N9" i="69"/>
  <c r="N10" i="69"/>
  <c r="N11" i="69"/>
  <c r="N12" i="69"/>
  <c r="N13" i="69"/>
  <c r="N14" i="69"/>
  <c r="N15" i="69"/>
  <c r="N16" i="69"/>
  <c r="N17" i="69"/>
  <c r="N18" i="69"/>
  <c r="N19" i="69"/>
  <c r="N20" i="69"/>
  <c r="N21" i="69"/>
  <c r="N22" i="69"/>
  <c r="N23" i="69"/>
  <c r="N24" i="69"/>
  <c r="N25" i="69"/>
  <c r="N26" i="69"/>
  <c r="N27" i="69"/>
  <c r="N28" i="69"/>
  <c r="N29" i="69"/>
  <c r="N30" i="69"/>
  <c r="N31" i="69"/>
  <c r="N32" i="69"/>
  <c r="N33" i="69"/>
  <c r="N3" i="69"/>
  <c r="N9" i="182"/>
  <c r="O8" i="182"/>
  <c r="K15" i="182"/>
  <c r="AS57" i="168" l="1"/>
  <c r="AV57" i="168" s="1"/>
  <c r="C38" i="185"/>
  <c r="H41" i="187"/>
  <c r="K41" i="187" s="1"/>
  <c r="H33" i="187"/>
  <c r="K33" i="187" s="1"/>
  <c r="H25" i="187"/>
  <c r="K25" i="187" s="1"/>
  <c r="H17" i="187"/>
  <c r="K17" i="187" s="1"/>
  <c r="H9" i="187"/>
  <c r="K9" i="187" s="1"/>
  <c r="H48" i="188"/>
  <c r="K48" i="188" s="1"/>
  <c r="H50" i="188"/>
  <c r="K50" i="188" s="1"/>
  <c r="D12" i="80"/>
  <c r="E12" i="80"/>
  <c r="F12" i="80"/>
  <c r="G12" i="80"/>
  <c r="I12" i="80"/>
  <c r="J12" i="80"/>
  <c r="R8" i="191" l="1"/>
  <c r="Q8" i="191"/>
  <c r="O8" i="191"/>
  <c r="P8" i="191"/>
  <c r="K8" i="191"/>
  <c r="L192" i="168"/>
  <c r="C25" i="173" l="1"/>
  <c r="S196" i="168"/>
  <c r="R196" i="168"/>
  <c r="P196" i="168"/>
  <c r="O196" i="168"/>
  <c r="N196" i="168"/>
  <c r="M196" i="168"/>
  <c r="L196" i="168"/>
  <c r="S195" i="168"/>
  <c r="R195" i="168"/>
  <c r="P195" i="168"/>
  <c r="O195" i="168"/>
  <c r="N195" i="168"/>
  <c r="M195" i="168"/>
  <c r="L195" i="168"/>
  <c r="S194" i="168"/>
  <c r="R194" i="168"/>
  <c r="P194" i="168"/>
  <c r="O194" i="168"/>
  <c r="N194" i="168"/>
  <c r="M194" i="168"/>
  <c r="L194" i="168"/>
  <c r="S193" i="168"/>
  <c r="R193" i="168"/>
  <c r="P193" i="168"/>
  <c r="O193" i="168"/>
  <c r="N193" i="168"/>
  <c r="M193" i="168"/>
  <c r="L193" i="168"/>
  <c r="S192" i="168"/>
  <c r="R192" i="168"/>
  <c r="P192" i="168"/>
  <c r="O192" i="168"/>
  <c r="N192" i="168"/>
  <c r="M192" i="168"/>
  <c r="T184" i="168"/>
  <c r="T183" i="168" s="1"/>
  <c r="J46" i="173" s="1"/>
  <c r="S184" i="168"/>
  <c r="Q184" i="168"/>
  <c r="P184" i="168"/>
  <c r="P183" i="168" s="1"/>
  <c r="F46" i="173" s="1"/>
  <c r="O184" i="168"/>
  <c r="O183" i="168" s="1"/>
  <c r="E46" i="173" s="1"/>
  <c r="N184" i="168"/>
  <c r="N183" i="168" s="1"/>
  <c r="D46" i="173" s="1"/>
  <c r="M184" i="168"/>
  <c r="S183" i="168"/>
  <c r="I46" i="173" s="1"/>
  <c r="Q183" i="168"/>
  <c r="G46" i="173" s="1"/>
  <c r="M183" i="168"/>
  <c r="T182" i="168"/>
  <c r="T181" i="168" s="1"/>
  <c r="J45" i="173" s="1"/>
  <c r="S182" i="168"/>
  <c r="S181" i="168" s="1"/>
  <c r="I45" i="173" s="1"/>
  <c r="Q182" i="168"/>
  <c r="Q181" i="168" s="1"/>
  <c r="G45" i="173" s="1"/>
  <c r="P182" i="168"/>
  <c r="P181" i="168" s="1"/>
  <c r="F45" i="173" s="1"/>
  <c r="O182" i="168"/>
  <c r="O181" i="168" s="1"/>
  <c r="E45" i="173" s="1"/>
  <c r="N182" i="168"/>
  <c r="N181" i="168" s="1"/>
  <c r="D45" i="173" s="1"/>
  <c r="M182" i="168"/>
  <c r="M181" i="168" s="1"/>
  <c r="C45" i="173" s="1"/>
  <c r="T180" i="168"/>
  <c r="T179" i="168" s="1"/>
  <c r="J44" i="173" s="1"/>
  <c r="S180" i="168"/>
  <c r="S179" i="168" s="1"/>
  <c r="I44" i="173" s="1"/>
  <c r="Q180" i="168"/>
  <c r="Q179" i="168" s="1"/>
  <c r="G44" i="173" s="1"/>
  <c r="P180" i="168"/>
  <c r="P179" i="168" s="1"/>
  <c r="F44" i="173" s="1"/>
  <c r="O180" i="168"/>
  <c r="O179" i="168" s="1"/>
  <c r="E44" i="173" s="1"/>
  <c r="N180" i="168"/>
  <c r="N179" i="168" s="1"/>
  <c r="D44" i="173" s="1"/>
  <c r="M180" i="168"/>
  <c r="M179" i="168" s="1"/>
  <c r="C44" i="173" s="1"/>
  <c r="T178" i="168"/>
  <c r="S178" i="168"/>
  <c r="Q178" i="168"/>
  <c r="P178" i="168"/>
  <c r="O178" i="168"/>
  <c r="N178" i="168"/>
  <c r="M178" i="168"/>
  <c r="T177" i="168"/>
  <c r="S177" i="168"/>
  <c r="Q177" i="168"/>
  <c r="P177" i="168"/>
  <c r="O177" i="168"/>
  <c r="N177" i="168"/>
  <c r="M177" i="168"/>
  <c r="T176" i="168"/>
  <c r="S176" i="168"/>
  <c r="Q176" i="168"/>
  <c r="P176" i="168"/>
  <c r="O176" i="168"/>
  <c r="N176" i="168"/>
  <c r="T168" i="168"/>
  <c r="S168" i="168"/>
  <c r="Q168" i="168"/>
  <c r="P168" i="168"/>
  <c r="O168" i="168"/>
  <c r="N168" i="168"/>
  <c r="M168" i="168"/>
  <c r="T167" i="168"/>
  <c r="S167" i="168"/>
  <c r="Q167" i="168"/>
  <c r="P167" i="168"/>
  <c r="O167" i="168"/>
  <c r="N167" i="168"/>
  <c r="M167" i="168"/>
  <c r="T166" i="168"/>
  <c r="S166" i="168"/>
  <c r="Q166" i="168"/>
  <c r="P166" i="168"/>
  <c r="O166" i="168"/>
  <c r="N166" i="168"/>
  <c r="M166" i="168"/>
  <c r="T164" i="168"/>
  <c r="S164" i="168"/>
  <c r="Q164" i="168"/>
  <c r="P164" i="168"/>
  <c r="O164" i="168"/>
  <c r="N164" i="168"/>
  <c r="M164" i="168"/>
  <c r="T163" i="168"/>
  <c r="S163" i="168"/>
  <c r="Q163" i="168"/>
  <c r="P163" i="168"/>
  <c r="O163" i="168"/>
  <c r="N163" i="168"/>
  <c r="M163" i="168"/>
  <c r="T162" i="168"/>
  <c r="S162" i="168"/>
  <c r="Q162" i="168"/>
  <c r="P162" i="168"/>
  <c r="O162" i="168"/>
  <c r="N162" i="168"/>
  <c r="M162" i="168"/>
  <c r="T160" i="168"/>
  <c r="S160" i="168"/>
  <c r="Q160" i="168"/>
  <c r="P160" i="168"/>
  <c r="O160" i="168"/>
  <c r="N160" i="168"/>
  <c r="M160" i="168"/>
  <c r="T159" i="168"/>
  <c r="S159" i="168"/>
  <c r="Q159" i="168"/>
  <c r="P159" i="168"/>
  <c r="O159" i="168"/>
  <c r="N159" i="168"/>
  <c r="M159" i="168"/>
  <c r="T158" i="168"/>
  <c r="S158" i="168"/>
  <c r="Q158" i="168"/>
  <c r="P158" i="168"/>
  <c r="O158" i="168"/>
  <c r="N158" i="168"/>
  <c r="M158" i="168"/>
  <c r="T156" i="168"/>
  <c r="S156" i="168"/>
  <c r="Q156" i="168"/>
  <c r="P156" i="168"/>
  <c r="O156" i="168"/>
  <c r="N156" i="168"/>
  <c r="M156" i="168"/>
  <c r="T155" i="168"/>
  <c r="S155" i="168"/>
  <c r="Q155" i="168"/>
  <c r="P155" i="168"/>
  <c r="O155" i="168"/>
  <c r="N155" i="168"/>
  <c r="M155" i="168"/>
  <c r="T154" i="168"/>
  <c r="S154" i="168"/>
  <c r="Q154" i="168"/>
  <c r="P154" i="168"/>
  <c r="O154" i="168"/>
  <c r="N154" i="168"/>
  <c r="M154" i="168"/>
  <c r="T153" i="168"/>
  <c r="S153" i="168"/>
  <c r="Q153" i="168"/>
  <c r="P153" i="168"/>
  <c r="O153" i="168"/>
  <c r="N153" i="168"/>
  <c r="M153" i="168"/>
  <c r="T151" i="168"/>
  <c r="S151" i="168"/>
  <c r="Q151" i="168"/>
  <c r="P151" i="168"/>
  <c r="O151" i="168"/>
  <c r="N151" i="168"/>
  <c r="M151" i="168"/>
  <c r="T150" i="168"/>
  <c r="S150" i="168"/>
  <c r="Q150" i="168"/>
  <c r="P150" i="168"/>
  <c r="O150" i="168"/>
  <c r="N150" i="168"/>
  <c r="M150" i="168"/>
  <c r="T149" i="168"/>
  <c r="S149" i="168"/>
  <c r="Q149" i="168"/>
  <c r="P149" i="168"/>
  <c r="O149" i="168"/>
  <c r="N149" i="168"/>
  <c r="BA141" i="168"/>
  <c r="AZ141" i="168"/>
  <c r="AX141" i="168"/>
  <c r="AW141" i="168"/>
  <c r="AV141" i="168"/>
  <c r="AU141" i="168"/>
  <c r="AT141" i="168"/>
  <c r="BA140" i="168"/>
  <c r="AZ140" i="168"/>
  <c r="AX140" i="168"/>
  <c r="AW140" i="168"/>
  <c r="AV140" i="168"/>
  <c r="AU140" i="168"/>
  <c r="AT140" i="168"/>
  <c r="BA139" i="168"/>
  <c r="AZ139" i="168"/>
  <c r="AX139" i="168"/>
  <c r="AW139" i="168"/>
  <c r="AV139" i="168"/>
  <c r="AU139" i="168"/>
  <c r="AT139" i="168"/>
  <c r="BA138" i="168"/>
  <c r="AZ138" i="168"/>
  <c r="AX138" i="168"/>
  <c r="AW138" i="168"/>
  <c r="AV138" i="168"/>
  <c r="AU138" i="168"/>
  <c r="AT138" i="168"/>
  <c r="BA137" i="168"/>
  <c r="AZ137" i="168"/>
  <c r="AX137" i="168"/>
  <c r="AW137" i="168"/>
  <c r="AV137" i="168"/>
  <c r="AU137" i="168"/>
  <c r="AT137" i="168"/>
  <c r="BA136" i="168"/>
  <c r="AZ136" i="168"/>
  <c r="AX136" i="168"/>
  <c r="AW136" i="168"/>
  <c r="AV136" i="168"/>
  <c r="AU136" i="168"/>
  <c r="AT136" i="168"/>
  <c r="BA135" i="168"/>
  <c r="AZ135" i="168"/>
  <c r="AX135" i="168"/>
  <c r="AW135" i="168"/>
  <c r="AV135" i="168"/>
  <c r="AU135" i="168"/>
  <c r="AT135" i="168"/>
  <c r="BA134" i="168"/>
  <c r="AZ134" i="168"/>
  <c r="AX134" i="168"/>
  <c r="AW134" i="168"/>
  <c r="AV134" i="168"/>
  <c r="AU134" i="168"/>
  <c r="AT134" i="168"/>
  <c r="BA133" i="168"/>
  <c r="AZ133" i="168"/>
  <c r="AX133" i="168"/>
  <c r="AW133" i="168"/>
  <c r="AV133" i="168"/>
  <c r="AU133" i="168"/>
  <c r="AT133" i="168"/>
  <c r="BA132" i="168"/>
  <c r="AZ132" i="168"/>
  <c r="AX132" i="168"/>
  <c r="AW132" i="168"/>
  <c r="AV132" i="168"/>
  <c r="AU132" i="168"/>
  <c r="AT132" i="168"/>
  <c r="BA131" i="168"/>
  <c r="AZ131" i="168"/>
  <c r="AX131" i="168"/>
  <c r="AW131" i="168"/>
  <c r="AV131" i="168"/>
  <c r="AU131" i="168"/>
  <c r="AT131" i="168"/>
  <c r="BA130" i="168"/>
  <c r="AZ130" i="168"/>
  <c r="AX130" i="168"/>
  <c r="AW130" i="168"/>
  <c r="AV130" i="168"/>
  <c r="AU130" i="168"/>
  <c r="AT130" i="168"/>
  <c r="BA128" i="168"/>
  <c r="AZ128" i="168"/>
  <c r="AX128" i="168"/>
  <c r="AW128" i="168"/>
  <c r="AV128" i="168"/>
  <c r="AU128" i="168"/>
  <c r="AT128" i="168"/>
  <c r="BA127" i="168"/>
  <c r="AZ127" i="168"/>
  <c r="AX127" i="168"/>
  <c r="AW127" i="168"/>
  <c r="AV127" i="168"/>
  <c r="AU127" i="168"/>
  <c r="AT127" i="168"/>
  <c r="BA126" i="168"/>
  <c r="AZ126" i="168"/>
  <c r="AX126" i="168"/>
  <c r="AW126" i="168"/>
  <c r="AV126" i="168"/>
  <c r="AU126" i="168"/>
  <c r="AT126" i="168"/>
  <c r="BA125" i="168"/>
  <c r="AZ125" i="168"/>
  <c r="AX125" i="168"/>
  <c r="AW125" i="168"/>
  <c r="AV125" i="168"/>
  <c r="AU125" i="168"/>
  <c r="AT125" i="168"/>
  <c r="BA124" i="168"/>
  <c r="AZ124" i="168"/>
  <c r="AX124" i="168"/>
  <c r="AW124" i="168"/>
  <c r="AV124" i="168"/>
  <c r="AU124" i="168"/>
  <c r="AT124" i="168"/>
  <c r="BA123" i="168"/>
  <c r="AZ123" i="168"/>
  <c r="AX123" i="168"/>
  <c r="AW123" i="168"/>
  <c r="AV123" i="168"/>
  <c r="AU123" i="168"/>
  <c r="AT123" i="168"/>
  <c r="BA122" i="168"/>
  <c r="AZ122" i="168"/>
  <c r="AX122" i="168"/>
  <c r="AW122" i="168"/>
  <c r="AV122" i="168"/>
  <c r="AU122" i="168"/>
  <c r="AT122" i="168"/>
  <c r="BA121" i="168"/>
  <c r="AZ121" i="168"/>
  <c r="AX121" i="168"/>
  <c r="AW121" i="168"/>
  <c r="AV121" i="168"/>
  <c r="AU121" i="168"/>
  <c r="AT121" i="168"/>
  <c r="BA120" i="168"/>
  <c r="AZ120" i="168"/>
  <c r="AX120" i="168"/>
  <c r="AW120" i="168"/>
  <c r="AV120" i="168"/>
  <c r="AU120" i="168"/>
  <c r="AT120" i="168"/>
  <c r="BA119" i="168"/>
  <c r="AZ119" i="168"/>
  <c r="AX119" i="168"/>
  <c r="AW119" i="168"/>
  <c r="AV119" i="168"/>
  <c r="AU119" i="168"/>
  <c r="AT119" i="168"/>
  <c r="BA118" i="168"/>
  <c r="AZ118" i="168"/>
  <c r="AX118" i="168"/>
  <c r="AW118" i="168"/>
  <c r="AV118" i="168"/>
  <c r="AU118" i="168"/>
  <c r="AT118" i="168"/>
  <c r="BA117" i="168"/>
  <c r="AZ117" i="168"/>
  <c r="AX117" i="168"/>
  <c r="AW117" i="168"/>
  <c r="AV117" i="168"/>
  <c r="AU117" i="168"/>
  <c r="AT117" i="168"/>
  <c r="BA115" i="168"/>
  <c r="AZ115" i="168"/>
  <c r="AX115" i="168"/>
  <c r="AW115" i="168"/>
  <c r="AV115" i="168"/>
  <c r="AU115" i="168"/>
  <c r="AT115" i="168"/>
  <c r="BA114" i="168"/>
  <c r="AZ114" i="168"/>
  <c r="AX114" i="168"/>
  <c r="AW114" i="168"/>
  <c r="AV114" i="168"/>
  <c r="AU114" i="168"/>
  <c r="AT114" i="168"/>
  <c r="BA113" i="168"/>
  <c r="AZ113" i="168"/>
  <c r="AX113" i="168"/>
  <c r="AW113" i="168"/>
  <c r="AV113" i="168"/>
  <c r="AU113" i="168"/>
  <c r="AT113" i="168"/>
  <c r="BA112" i="168"/>
  <c r="AZ112" i="168"/>
  <c r="AX112" i="168"/>
  <c r="AW112" i="168"/>
  <c r="AV112" i="168"/>
  <c r="AU112" i="168"/>
  <c r="AT112" i="168"/>
  <c r="BA111" i="168"/>
  <c r="AZ111" i="168"/>
  <c r="AX111" i="168"/>
  <c r="AW111" i="168"/>
  <c r="AV111" i="168"/>
  <c r="AU111" i="168"/>
  <c r="AT111" i="168"/>
  <c r="BA110" i="168"/>
  <c r="AZ110" i="168"/>
  <c r="AX110" i="168"/>
  <c r="AW110" i="168"/>
  <c r="AV110" i="168"/>
  <c r="AU110" i="168"/>
  <c r="AT110" i="168"/>
  <c r="BA109" i="168"/>
  <c r="AZ109" i="168"/>
  <c r="AX109" i="168"/>
  <c r="AW109" i="168"/>
  <c r="AV109" i="168"/>
  <c r="AU109" i="168"/>
  <c r="AT109" i="168"/>
  <c r="BA108" i="168"/>
  <c r="AZ108" i="168"/>
  <c r="AX108" i="168"/>
  <c r="AW108" i="168"/>
  <c r="AV108" i="168"/>
  <c r="AU108" i="168"/>
  <c r="AT108" i="168"/>
  <c r="BA107" i="168"/>
  <c r="AZ107" i="168"/>
  <c r="AX107" i="168"/>
  <c r="AW107" i="168"/>
  <c r="AV107" i="168"/>
  <c r="AU107" i="168"/>
  <c r="AT107" i="168"/>
  <c r="BA106" i="168"/>
  <c r="AZ106" i="168"/>
  <c r="AX106" i="168"/>
  <c r="AW106" i="168"/>
  <c r="AV106" i="168"/>
  <c r="AU106" i="168"/>
  <c r="AT106" i="168"/>
  <c r="BA105" i="168"/>
  <c r="AZ105" i="168"/>
  <c r="AX105" i="168"/>
  <c r="AW105" i="168"/>
  <c r="AV105" i="168"/>
  <c r="AU105" i="168"/>
  <c r="AT105" i="168"/>
  <c r="BA104" i="168"/>
  <c r="AZ104" i="168"/>
  <c r="AX104" i="168"/>
  <c r="AW104" i="168"/>
  <c r="AV104" i="168"/>
  <c r="AU104" i="168"/>
  <c r="AT104" i="168"/>
  <c r="BA102" i="168"/>
  <c r="AZ102" i="168"/>
  <c r="AX102" i="168"/>
  <c r="AW102" i="168"/>
  <c r="AV102" i="168"/>
  <c r="AU102" i="168"/>
  <c r="AT102" i="168"/>
  <c r="BA101" i="168"/>
  <c r="AZ101" i="168"/>
  <c r="AX101" i="168"/>
  <c r="AW101" i="168"/>
  <c r="AV101" i="168"/>
  <c r="AU101" i="168"/>
  <c r="AT101" i="168"/>
  <c r="BA100" i="168"/>
  <c r="AZ100" i="168"/>
  <c r="AX100" i="168"/>
  <c r="AW100" i="168"/>
  <c r="AV100" i="168"/>
  <c r="AU100" i="168"/>
  <c r="AT100" i="168"/>
  <c r="BA99" i="168"/>
  <c r="AZ99" i="168"/>
  <c r="AX99" i="168"/>
  <c r="AW99" i="168"/>
  <c r="AV99" i="168"/>
  <c r="AU99" i="168"/>
  <c r="AT99" i="168"/>
  <c r="BA98" i="168"/>
  <c r="AZ98" i="168"/>
  <c r="AX98" i="168"/>
  <c r="AW98" i="168"/>
  <c r="AV98" i="168"/>
  <c r="AU98" i="168"/>
  <c r="AT98" i="168"/>
  <c r="BA97" i="168"/>
  <c r="AZ97" i="168"/>
  <c r="AX97" i="168"/>
  <c r="AW97" i="168"/>
  <c r="AV97" i="168"/>
  <c r="AU97" i="168"/>
  <c r="AT97" i="168"/>
  <c r="BA96" i="168"/>
  <c r="AZ96" i="168"/>
  <c r="AX96" i="168"/>
  <c r="AW96" i="168"/>
  <c r="AV96" i="168"/>
  <c r="AU96" i="168"/>
  <c r="AT96" i="168"/>
  <c r="BA95" i="168"/>
  <c r="AZ95" i="168"/>
  <c r="AX95" i="168"/>
  <c r="AW95" i="168"/>
  <c r="AV95" i="168"/>
  <c r="AU95" i="168"/>
  <c r="AT95" i="168"/>
  <c r="BA94" i="168"/>
  <c r="AZ94" i="168"/>
  <c r="AX94" i="168"/>
  <c r="AW94" i="168"/>
  <c r="AV94" i="168"/>
  <c r="AU94" i="168"/>
  <c r="AT94" i="168"/>
  <c r="BA93" i="168"/>
  <c r="AZ93" i="168"/>
  <c r="AX93" i="168"/>
  <c r="AW93" i="168"/>
  <c r="AV93" i="168"/>
  <c r="AU93" i="168"/>
  <c r="AT93" i="168"/>
  <c r="BA92" i="168"/>
  <c r="AZ92" i="168"/>
  <c r="AX92" i="168"/>
  <c r="AW92" i="168"/>
  <c r="AV92" i="168"/>
  <c r="AU92" i="168"/>
  <c r="AT92" i="168"/>
  <c r="BA91" i="168"/>
  <c r="AZ91" i="168"/>
  <c r="AX91" i="168"/>
  <c r="AW91" i="168"/>
  <c r="AV91" i="168"/>
  <c r="AU91" i="168"/>
  <c r="AT91" i="168"/>
  <c r="AT82" i="168"/>
  <c r="AS82" i="168"/>
  <c r="AQ82" i="168"/>
  <c r="AP82" i="168"/>
  <c r="AO82" i="168"/>
  <c r="AN82" i="168"/>
  <c r="AM82" i="168"/>
  <c r="AT81" i="168"/>
  <c r="AS81" i="168"/>
  <c r="AQ81" i="168"/>
  <c r="AP81" i="168"/>
  <c r="AO81" i="168"/>
  <c r="AN81" i="168"/>
  <c r="AM81" i="168"/>
  <c r="AT80" i="168"/>
  <c r="AS80" i="168"/>
  <c r="AQ80" i="168"/>
  <c r="AP80" i="168"/>
  <c r="AO80" i="168"/>
  <c r="AN80" i="168"/>
  <c r="AM80" i="168"/>
  <c r="AT79" i="168"/>
  <c r="AS79" i="168"/>
  <c r="AQ79" i="168"/>
  <c r="AP79" i="168"/>
  <c r="AO79" i="168"/>
  <c r="AN79" i="168"/>
  <c r="AM79" i="168"/>
  <c r="AT78" i="168"/>
  <c r="AS78" i="168"/>
  <c r="AQ78" i="168"/>
  <c r="AP78" i="168"/>
  <c r="AO78" i="168"/>
  <c r="AN78" i="168"/>
  <c r="AM78" i="168"/>
  <c r="AT77" i="168"/>
  <c r="AS77" i="168"/>
  <c r="AQ77" i="168"/>
  <c r="AP77" i="168"/>
  <c r="AO77" i="168"/>
  <c r="AN77" i="168"/>
  <c r="AM77" i="168"/>
  <c r="AU68" i="168"/>
  <c r="AT68" i="168"/>
  <c r="AR68" i="168"/>
  <c r="AQ68" i="168"/>
  <c r="AP68" i="168"/>
  <c r="AO68" i="168"/>
  <c r="AN68" i="168"/>
  <c r="AU67" i="168"/>
  <c r="AT67" i="168"/>
  <c r="AR67" i="168"/>
  <c r="AQ67" i="168"/>
  <c r="AP67" i="168"/>
  <c r="AO67" i="168"/>
  <c r="AN67" i="168"/>
  <c r="AU66" i="168"/>
  <c r="AT66" i="168"/>
  <c r="AR66" i="168"/>
  <c r="AQ66" i="168"/>
  <c r="AP66" i="168"/>
  <c r="AO66" i="168"/>
  <c r="AN66" i="168"/>
  <c r="AU65" i="168"/>
  <c r="AT65" i="168"/>
  <c r="AR65" i="168"/>
  <c r="AQ65" i="168"/>
  <c r="AP65" i="168"/>
  <c r="AO65" i="168"/>
  <c r="AN65" i="168"/>
  <c r="AU64" i="168"/>
  <c r="AT64" i="168"/>
  <c r="AR64" i="168"/>
  <c r="AQ64" i="168"/>
  <c r="AP64" i="168"/>
  <c r="AO64" i="168"/>
  <c r="AN64" i="168"/>
  <c r="AU63" i="168"/>
  <c r="AT63" i="168"/>
  <c r="AR63" i="168"/>
  <c r="AQ63" i="168"/>
  <c r="AP63" i="168"/>
  <c r="AO63" i="168"/>
  <c r="AN63" i="168"/>
  <c r="AU60" i="168"/>
  <c r="AT60" i="168"/>
  <c r="AR60" i="168"/>
  <c r="AQ60" i="168"/>
  <c r="AP60" i="168"/>
  <c r="AO60" i="168"/>
  <c r="AN60" i="168"/>
  <c r="AU59" i="168"/>
  <c r="AT59" i="168"/>
  <c r="AR59" i="168"/>
  <c r="AQ59" i="168"/>
  <c r="AP59" i="168"/>
  <c r="AO59" i="168"/>
  <c r="AN59" i="168"/>
  <c r="AU58" i="168"/>
  <c r="AT58" i="168"/>
  <c r="AR58" i="168"/>
  <c r="AQ58" i="168"/>
  <c r="AP58" i="168"/>
  <c r="AO58" i="168"/>
  <c r="AN58" i="168"/>
  <c r="AU56" i="168"/>
  <c r="AT56" i="168"/>
  <c r="AR56" i="168"/>
  <c r="AQ56" i="168"/>
  <c r="AP56" i="168"/>
  <c r="AO56" i="168"/>
  <c r="AN56" i="168"/>
  <c r="AU55" i="168"/>
  <c r="AT55" i="168"/>
  <c r="AR55" i="168"/>
  <c r="AQ55" i="168"/>
  <c r="AP55" i="168"/>
  <c r="AO55" i="168"/>
  <c r="AN55" i="168"/>
  <c r="AT46" i="168"/>
  <c r="AS46" i="168"/>
  <c r="AQ46" i="168"/>
  <c r="AP46" i="168"/>
  <c r="AO46" i="168"/>
  <c r="AN46" i="168"/>
  <c r="AM46" i="168"/>
  <c r="AT45" i="168"/>
  <c r="AS45" i="168"/>
  <c r="AQ45" i="168"/>
  <c r="AP45" i="168"/>
  <c r="AO45" i="168"/>
  <c r="AN45" i="168"/>
  <c r="AM45" i="168"/>
  <c r="AT44" i="168"/>
  <c r="AS44" i="168"/>
  <c r="AQ44" i="168"/>
  <c r="AP44" i="168"/>
  <c r="AO44" i="168"/>
  <c r="AN44" i="168"/>
  <c r="AM44" i="168"/>
  <c r="AT43" i="168"/>
  <c r="AS43" i="168"/>
  <c r="AQ43" i="168"/>
  <c r="AP43" i="168"/>
  <c r="AO43" i="168"/>
  <c r="AN43" i="168"/>
  <c r="AM43" i="168"/>
  <c r="AT42" i="168"/>
  <c r="AS42" i="168"/>
  <c r="AQ42" i="168"/>
  <c r="AP42" i="168"/>
  <c r="AO42" i="168"/>
  <c r="AN42" i="168"/>
  <c r="AM42" i="168"/>
  <c r="AT41" i="168"/>
  <c r="AS41" i="168"/>
  <c r="AQ41" i="168"/>
  <c r="AP41" i="168"/>
  <c r="AO41" i="168"/>
  <c r="AN41" i="168"/>
  <c r="AM41" i="168"/>
  <c r="AT38" i="168"/>
  <c r="AS38" i="168"/>
  <c r="AQ38" i="168"/>
  <c r="AP38" i="168"/>
  <c r="AO38" i="168"/>
  <c r="AN38" i="168"/>
  <c r="AM38" i="168"/>
  <c r="AT37" i="168"/>
  <c r="AS37" i="168"/>
  <c r="AQ37" i="168"/>
  <c r="AP37" i="168"/>
  <c r="AO37" i="168"/>
  <c r="AN37" i="168"/>
  <c r="AT36" i="168"/>
  <c r="AS36" i="168"/>
  <c r="AQ36" i="168"/>
  <c r="AP36" i="168"/>
  <c r="AO36" i="168"/>
  <c r="AN36" i="168"/>
  <c r="AM36" i="168"/>
  <c r="AT35" i="168"/>
  <c r="AS35" i="168"/>
  <c r="AQ35" i="168"/>
  <c r="AP35" i="168"/>
  <c r="AO35" i="168"/>
  <c r="AN35" i="168"/>
  <c r="AM35" i="168"/>
  <c r="AT34" i="168"/>
  <c r="AS34" i="168"/>
  <c r="AQ34" i="168"/>
  <c r="AP34" i="168"/>
  <c r="AO34" i="168"/>
  <c r="AN34" i="168"/>
  <c r="AM34" i="168"/>
  <c r="AT33" i="168"/>
  <c r="AS33" i="168"/>
  <c r="AQ33" i="168"/>
  <c r="AP33" i="168"/>
  <c r="AO33" i="168"/>
  <c r="AN33" i="168"/>
  <c r="AM33" i="168"/>
  <c r="AT30" i="168"/>
  <c r="AS30" i="168"/>
  <c r="AQ30" i="168"/>
  <c r="AP30" i="168"/>
  <c r="AO30" i="168"/>
  <c r="AN30" i="168"/>
  <c r="AM30" i="168"/>
  <c r="AT29" i="168"/>
  <c r="AS29" i="168"/>
  <c r="AQ29" i="168"/>
  <c r="AP29" i="168"/>
  <c r="AO29" i="168"/>
  <c r="AN29" i="168"/>
  <c r="AM29" i="168"/>
  <c r="AT28" i="168"/>
  <c r="AS28" i="168"/>
  <c r="AQ28" i="168"/>
  <c r="AP28" i="168"/>
  <c r="AO28" i="168"/>
  <c r="AN28" i="168"/>
  <c r="AM28" i="168"/>
  <c r="AT27" i="168"/>
  <c r="AS27" i="168"/>
  <c r="AQ27" i="168"/>
  <c r="AP27" i="168"/>
  <c r="AO27" i="168"/>
  <c r="AN27" i="168"/>
  <c r="AM27" i="168"/>
  <c r="AT26" i="168"/>
  <c r="AS26" i="168"/>
  <c r="AQ26" i="168"/>
  <c r="AP26" i="168"/>
  <c r="AO26" i="168"/>
  <c r="AN26" i="168"/>
  <c r="AM26" i="168"/>
  <c r="AT25" i="168"/>
  <c r="AS25" i="168"/>
  <c r="AQ25" i="168"/>
  <c r="AP25" i="168"/>
  <c r="AO25" i="168"/>
  <c r="AN25" i="168"/>
  <c r="AM25" i="168"/>
  <c r="AT22" i="168"/>
  <c r="AS22" i="168"/>
  <c r="AQ22" i="168"/>
  <c r="AP22" i="168"/>
  <c r="AO22" i="168"/>
  <c r="AN22" i="168"/>
  <c r="AM22" i="168"/>
  <c r="AT21" i="168"/>
  <c r="AS21" i="168"/>
  <c r="AQ21" i="168"/>
  <c r="AP21" i="168"/>
  <c r="AO21" i="168"/>
  <c r="AN21" i="168"/>
  <c r="AM21" i="168"/>
  <c r="AT20" i="168"/>
  <c r="AS20" i="168"/>
  <c r="AQ20" i="168"/>
  <c r="AP20" i="168"/>
  <c r="AO20" i="168"/>
  <c r="AN20" i="168"/>
  <c r="AM20" i="168"/>
  <c r="AT19" i="168"/>
  <c r="AS19" i="168"/>
  <c r="AQ19" i="168"/>
  <c r="AP19" i="168"/>
  <c r="AO19" i="168"/>
  <c r="AN19" i="168"/>
  <c r="AM19" i="168"/>
  <c r="AT18" i="168"/>
  <c r="AS18" i="168"/>
  <c r="AQ18" i="168"/>
  <c r="AP18" i="168"/>
  <c r="AO18" i="168"/>
  <c r="AN18" i="168"/>
  <c r="AM18" i="168"/>
  <c r="AT17" i="168"/>
  <c r="AS17" i="168"/>
  <c r="AQ17" i="168"/>
  <c r="AP17" i="168"/>
  <c r="AO17" i="168"/>
  <c r="AN17" i="168"/>
  <c r="AM17" i="168"/>
  <c r="AT14" i="168"/>
  <c r="AS14" i="168"/>
  <c r="AQ14" i="168"/>
  <c r="AP14" i="168"/>
  <c r="AO14" i="168"/>
  <c r="AN14" i="168"/>
  <c r="AM14" i="168"/>
  <c r="AT13" i="168"/>
  <c r="AS13" i="168"/>
  <c r="AQ13" i="168"/>
  <c r="AP13" i="168"/>
  <c r="AO13" i="168"/>
  <c r="AN13" i="168"/>
  <c r="AM13" i="168"/>
  <c r="AT12" i="168"/>
  <c r="AS12" i="168"/>
  <c r="AQ12" i="168"/>
  <c r="AP12" i="168"/>
  <c r="AO12" i="168"/>
  <c r="AN12" i="168"/>
  <c r="AM12" i="168"/>
  <c r="AT11" i="168"/>
  <c r="AS11" i="168"/>
  <c r="AQ11" i="168"/>
  <c r="AP11" i="168"/>
  <c r="AO11" i="168"/>
  <c r="AN11" i="168"/>
  <c r="AM11" i="168"/>
  <c r="AT10" i="168"/>
  <c r="AS10" i="168"/>
  <c r="AQ10" i="168"/>
  <c r="AP10" i="168"/>
  <c r="AO10" i="168"/>
  <c r="AN10" i="168"/>
  <c r="AM10" i="168"/>
  <c r="AT9" i="168"/>
  <c r="AS9" i="168"/>
  <c r="AQ9" i="168"/>
  <c r="AP9" i="168"/>
  <c r="AO9" i="168"/>
  <c r="AN9" i="168"/>
  <c r="AM9" i="168"/>
  <c r="C46" i="173"/>
  <c r="AR62" i="168" l="1"/>
  <c r="G16" i="173" s="1"/>
  <c r="N175" i="168"/>
  <c r="S175" i="168"/>
  <c r="I43" i="173" s="1"/>
  <c r="C35" i="173"/>
  <c r="AR10" i="168"/>
  <c r="AU10" i="168" s="1"/>
  <c r="AT16" i="168"/>
  <c r="J8" i="173" s="1"/>
  <c r="M152" i="168"/>
  <c r="C36" i="173" s="1"/>
  <c r="O157" i="168"/>
  <c r="E37" i="173" s="1"/>
  <c r="T157" i="168"/>
  <c r="J37" i="173" s="1"/>
  <c r="P157" i="168"/>
  <c r="F37" i="173" s="1"/>
  <c r="R160" i="168"/>
  <c r="U160" i="168" s="1"/>
  <c r="T161" i="168"/>
  <c r="J38" i="173" s="1"/>
  <c r="S191" i="168"/>
  <c r="S197" i="168" s="1"/>
  <c r="J50" i="173" s="1"/>
  <c r="AO32" i="168"/>
  <c r="E10" i="173" s="1"/>
  <c r="AR79" i="168"/>
  <c r="AU79" i="168" s="1"/>
  <c r="AY115" i="168"/>
  <c r="BB115" i="168" s="1"/>
  <c r="O175" i="168"/>
  <c r="O185" i="168" s="1"/>
  <c r="O191" i="168"/>
  <c r="O197" i="168" s="1"/>
  <c r="F50" i="173" s="1"/>
  <c r="Q148" i="168"/>
  <c r="G35" i="173" s="1"/>
  <c r="T165" i="168"/>
  <c r="J39" i="173" s="1"/>
  <c r="P165" i="168"/>
  <c r="F39" i="173" s="1"/>
  <c r="AS8" i="168"/>
  <c r="I7" i="173" s="1"/>
  <c r="AM24" i="168"/>
  <c r="C9" i="173" s="1"/>
  <c r="AQ24" i="168"/>
  <c r="G9" i="173" s="1"/>
  <c r="AR29" i="168"/>
  <c r="AU29" i="168" s="1"/>
  <c r="AR30" i="168"/>
  <c r="AU30" i="168" s="1"/>
  <c r="AR43" i="168"/>
  <c r="AU43" i="168" s="1"/>
  <c r="AU103" i="168"/>
  <c r="D29" i="173" s="1"/>
  <c r="AY96" i="168"/>
  <c r="BB96" i="168" s="1"/>
  <c r="AY117" i="168"/>
  <c r="BB117" i="168" s="1"/>
  <c r="AY121" i="168"/>
  <c r="BB121" i="168" s="1"/>
  <c r="AY122" i="168"/>
  <c r="BB122" i="168" s="1"/>
  <c r="AY126" i="168"/>
  <c r="BB126" i="168" s="1"/>
  <c r="AR81" i="168"/>
  <c r="AU81" i="168" s="1"/>
  <c r="AR82" i="168"/>
  <c r="AU82" i="168" s="1"/>
  <c r="AS68" i="168"/>
  <c r="AV68" i="168" s="1"/>
  <c r="AR37" i="168"/>
  <c r="AU37" i="168" s="1"/>
  <c r="AR22" i="168"/>
  <c r="AU22" i="168" s="1"/>
  <c r="AR21" i="168"/>
  <c r="AU21" i="168" s="1"/>
  <c r="AO8" i="168"/>
  <c r="E7" i="173" s="1"/>
  <c r="AR14" i="168"/>
  <c r="AU14" i="168" s="1"/>
  <c r="AR13" i="168"/>
  <c r="AU13" i="168" s="1"/>
  <c r="AR19" i="168"/>
  <c r="AU19" i="168" s="1"/>
  <c r="AR20" i="168"/>
  <c r="AU20" i="168" s="1"/>
  <c r="AN16" i="168"/>
  <c r="D8" i="173" s="1"/>
  <c r="AO16" i="168"/>
  <c r="E8" i="173" s="1"/>
  <c r="AP16" i="168"/>
  <c r="F8" i="173" s="1"/>
  <c r="AS16" i="168"/>
  <c r="I8" i="173" s="1"/>
  <c r="AR18" i="168"/>
  <c r="AU18" i="168" s="1"/>
  <c r="AR11" i="168"/>
  <c r="AU11" i="168" s="1"/>
  <c r="AP8" i="168"/>
  <c r="F7" i="173" s="1"/>
  <c r="AT8" i="168"/>
  <c r="J7" i="173" s="1"/>
  <c r="AR9" i="168"/>
  <c r="AU9" i="168" s="1"/>
  <c r="AT24" i="168"/>
  <c r="J9" i="173" s="1"/>
  <c r="AP24" i="168"/>
  <c r="F9" i="173" s="1"/>
  <c r="AR35" i="168"/>
  <c r="AS32" i="168"/>
  <c r="I10" i="173" s="1"/>
  <c r="AN32" i="168"/>
  <c r="D10" i="173" s="1"/>
  <c r="AR36" i="168"/>
  <c r="AU36" i="168" s="1"/>
  <c r="AR44" i="168"/>
  <c r="AU44" i="168" s="1"/>
  <c r="AS40" i="168"/>
  <c r="AQ40" i="168"/>
  <c r="AN54" i="168"/>
  <c r="C15" i="173" s="1"/>
  <c r="AQ54" i="168"/>
  <c r="F15" i="173" s="1"/>
  <c r="AR54" i="168"/>
  <c r="AR70" i="168" s="1"/>
  <c r="AO54" i="168"/>
  <c r="D15" i="173" s="1"/>
  <c r="AT54" i="168"/>
  <c r="I15" i="173" s="1"/>
  <c r="AU54" i="168"/>
  <c r="J15" i="173" s="1"/>
  <c r="AS58" i="168"/>
  <c r="AV58" i="168" s="1"/>
  <c r="AU62" i="168"/>
  <c r="J16" i="173" s="1"/>
  <c r="AQ62" i="168"/>
  <c r="F16" i="173" s="1"/>
  <c r="AS65" i="168"/>
  <c r="AV65" i="168" s="1"/>
  <c r="AR80" i="168"/>
  <c r="AU80" i="168" s="1"/>
  <c r="AO76" i="168"/>
  <c r="AT76" i="168"/>
  <c r="AP84" i="168"/>
  <c r="F20" i="173" s="1"/>
  <c r="AY99" i="168"/>
  <c r="BB99" i="168" s="1"/>
  <c r="AY111" i="168"/>
  <c r="BB111" i="168" s="1"/>
  <c r="AY107" i="168"/>
  <c r="BB107" i="168" s="1"/>
  <c r="AY92" i="168"/>
  <c r="BB92" i="168" s="1"/>
  <c r="AY110" i="168"/>
  <c r="BB110" i="168" s="1"/>
  <c r="AY106" i="168"/>
  <c r="BB106" i="168" s="1"/>
  <c r="AY95" i="168"/>
  <c r="BB95" i="168" s="1"/>
  <c r="AU90" i="168"/>
  <c r="D28" i="173" s="1"/>
  <c r="AY93" i="168"/>
  <c r="BB93" i="168" s="1"/>
  <c r="AW90" i="168"/>
  <c r="F28" i="173" s="1"/>
  <c r="M175" i="168"/>
  <c r="M185" i="168" s="1"/>
  <c r="Q175" i="168"/>
  <c r="G43" i="173" s="1"/>
  <c r="R166" i="168"/>
  <c r="N165" i="168"/>
  <c r="D39" i="173" s="1"/>
  <c r="P161" i="168"/>
  <c r="F38" i="173" s="1"/>
  <c r="N157" i="168"/>
  <c r="D37" i="173" s="1"/>
  <c r="Q152" i="168"/>
  <c r="G36" i="173" s="1"/>
  <c r="S152" i="168"/>
  <c r="I36" i="173" s="1"/>
  <c r="T148" i="168"/>
  <c r="P148" i="168"/>
  <c r="F35" i="173" s="1"/>
  <c r="R150" i="168"/>
  <c r="U150" i="168" s="1"/>
  <c r="R151" i="168"/>
  <c r="U151" i="168" s="1"/>
  <c r="AY134" i="168"/>
  <c r="BB134" i="168" s="1"/>
  <c r="AY123" i="168"/>
  <c r="BB123" i="168" s="1"/>
  <c r="AY119" i="168"/>
  <c r="BB119" i="168" s="1"/>
  <c r="AY124" i="168"/>
  <c r="BB124" i="168" s="1"/>
  <c r="AW116" i="168"/>
  <c r="F30" i="173" s="1"/>
  <c r="AY128" i="168"/>
  <c r="BB128" i="168" s="1"/>
  <c r="AT103" i="168"/>
  <c r="C29" i="173" s="1"/>
  <c r="AX103" i="168"/>
  <c r="G29" i="173" s="1"/>
  <c r="AW103" i="168"/>
  <c r="F29" i="173" s="1"/>
  <c r="AY114" i="168"/>
  <c r="BB114" i="168" s="1"/>
  <c r="AZ103" i="168"/>
  <c r="I29" i="173" s="1"/>
  <c r="BA116" i="168"/>
  <c r="J30" i="173" s="1"/>
  <c r="AY127" i="168"/>
  <c r="BB127" i="168" s="1"/>
  <c r="AV129" i="168"/>
  <c r="E31" i="173" s="1"/>
  <c r="AY139" i="168"/>
  <c r="BB139" i="168" s="1"/>
  <c r="AU116" i="168"/>
  <c r="D30" i="173" s="1"/>
  <c r="AX116" i="168"/>
  <c r="G30" i="173" s="1"/>
  <c r="AY125" i="168"/>
  <c r="BB125" i="168" s="1"/>
  <c r="AY138" i="168"/>
  <c r="BB138" i="168" s="1"/>
  <c r="AU129" i="168"/>
  <c r="D31" i="173" s="1"/>
  <c r="AZ129" i="168"/>
  <c r="I31" i="173" s="1"/>
  <c r="AW129" i="168"/>
  <c r="F31" i="173" s="1"/>
  <c r="BA129" i="168"/>
  <c r="J31" i="173" s="1"/>
  <c r="AY135" i="168"/>
  <c r="BB135" i="168" s="1"/>
  <c r="AT129" i="168"/>
  <c r="C31" i="173" s="1"/>
  <c r="AX129" i="168"/>
  <c r="G31" i="173" s="1"/>
  <c r="S148" i="168"/>
  <c r="R153" i="168"/>
  <c r="O152" i="168"/>
  <c r="E36" i="173" s="1"/>
  <c r="R156" i="168"/>
  <c r="U156" i="168" s="1"/>
  <c r="R162" i="168"/>
  <c r="Q161" i="168"/>
  <c r="G38" i="173" s="1"/>
  <c r="N161" i="168"/>
  <c r="D38" i="173" s="1"/>
  <c r="S165" i="168"/>
  <c r="I39" i="173" s="1"/>
  <c r="R149" i="168"/>
  <c r="O148" i="168"/>
  <c r="E35" i="173" s="1"/>
  <c r="T152" i="168"/>
  <c r="J36" i="173" s="1"/>
  <c r="R158" i="168"/>
  <c r="U158" i="168" s="1"/>
  <c r="Q157" i="168"/>
  <c r="G37" i="173" s="1"/>
  <c r="S161" i="168"/>
  <c r="I38" i="173" s="1"/>
  <c r="O165" i="168"/>
  <c r="E39" i="173" s="1"/>
  <c r="R168" i="168"/>
  <c r="U168" i="168" s="1"/>
  <c r="Q165" i="168"/>
  <c r="G39" i="173" s="1"/>
  <c r="P152" i="168"/>
  <c r="F36" i="173" s="1"/>
  <c r="R154" i="168"/>
  <c r="U154" i="168" s="1"/>
  <c r="R155" i="168"/>
  <c r="U155" i="168" s="1"/>
  <c r="S157" i="168"/>
  <c r="I37" i="173" s="1"/>
  <c r="O161" i="168"/>
  <c r="E38" i="173" s="1"/>
  <c r="R164" i="168"/>
  <c r="U164" i="168" s="1"/>
  <c r="R182" i="168"/>
  <c r="U182" i="168" s="1"/>
  <c r="U181" i="168" s="1"/>
  <c r="T175" i="168"/>
  <c r="P175" i="168"/>
  <c r="P185" i="168" s="1"/>
  <c r="R178" i="168"/>
  <c r="U178" i="168" s="1"/>
  <c r="Q192" i="168"/>
  <c r="T192" i="168" s="1"/>
  <c r="Q193" i="168"/>
  <c r="T193" i="168" s="1"/>
  <c r="Q196" i="168"/>
  <c r="T196" i="168" s="1"/>
  <c r="R191" i="168"/>
  <c r="R197" i="168" s="1"/>
  <c r="I50" i="173" s="1"/>
  <c r="Q195" i="168"/>
  <c r="T195" i="168" s="1"/>
  <c r="N191" i="168"/>
  <c r="N197" i="168" s="1"/>
  <c r="E50" i="173" s="1"/>
  <c r="Q194" i="168"/>
  <c r="T194" i="168" s="1"/>
  <c r="P191" i="168"/>
  <c r="P197" i="168" s="1"/>
  <c r="G50" i="173" s="1"/>
  <c r="U166" i="168"/>
  <c r="D43" i="173"/>
  <c r="N185" i="168"/>
  <c r="T185" i="168"/>
  <c r="J43" i="173"/>
  <c r="I35" i="173"/>
  <c r="U153" i="168"/>
  <c r="U162" i="168"/>
  <c r="U149" i="168"/>
  <c r="R167" i="168"/>
  <c r="U167" i="168" s="1"/>
  <c r="R176" i="168"/>
  <c r="R180" i="168"/>
  <c r="E43" i="173"/>
  <c r="N148" i="168"/>
  <c r="N152" i="168"/>
  <c r="D36" i="173" s="1"/>
  <c r="M157" i="168"/>
  <c r="C37" i="173" s="1"/>
  <c r="M161" i="168"/>
  <c r="C38" i="173" s="1"/>
  <c r="M165" i="168"/>
  <c r="C39" i="173" s="1"/>
  <c r="R177" i="168"/>
  <c r="U177" i="168" s="1"/>
  <c r="L191" i="168"/>
  <c r="L197" i="168" s="1"/>
  <c r="C50" i="173" s="1"/>
  <c r="R159" i="168"/>
  <c r="U159" i="168" s="1"/>
  <c r="R163" i="168"/>
  <c r="U163" i="168" s="1"/>
  <c r="S185" i="168"/>
  <c r="M191" i="168"/>
  <c r="M197" i="168" s="1"/>
  <c r="D50" i="173" s="1"/>
  <c r="R184" i="168"/>
  <c r="AR12" i="168"/>
  <c r="AU12" i="168" s="1"/>
  <c r="AN24" i="168"/>
  <c r="D9" i="173" s="1"/>
  <c r="AR25" i="168"/>
  <c r="AR26" i="168"/>
  <c r="AU26" i="168" s="1"/>
  <c r="AP32" i="168"/>
  <c r="F10" i="173" s="1"/>
  <c r="AR42" i="168"/>
  <c r="AU42" i="168" s="1"/>
  <c r="AM40" i="168"/>
  <c r="AR45" i="168"/>
  <c r="AU45" i="168" s="1"/>
  <c r="AP76" i="168"/>
  <c r="AZ90" i="168"/>
  <c r="I28" i="173" s="1"/>
  <c r="AY118" i="168"/>
  <c r="BB118" i="168" s="1"/>
  <c r="AY91" i="168"/>
  <c r="AN8" i="168"/>
  <c r="D7" i="173" s="1"/>
  <c r="AM8" i="168"/>
  <c r="C7" i="173" s="1"/>
  <c r="AQ8" i="168"/>
  <c r="G7" i="173" s="1"/>
  <c r="AO24" i="168"/>
  <c r="E9" i="173" s="1"/>
  <c r="AR28" i="168"/>
  <c r="AU28" i="168" s="1"/>
  <c r="AS24" i="168"/>
  <c r="I9" i="173" s="1"/>
  <c r="AR33" i="168"/>
  <c r="AM32" i="168"/>
  <c r="C10" i="173" s="1"/>
  <c r="AQ32" i="168"/>
  <c r="G10" i="173" s="1"/>
  <c r="AN40" i="168"/>
  <c r="AR41" i="168"/>
  <c r="AS56" i="168"/>
  <c r="AV56" i="168" s="1"/>
  <c r="AS59" i="168"/>
  <c r="AV59" i="168" s="1"/>
  <c r="AO62" i="168"/>
  <c r="D16" i="173" s="1"/>
  <c r="AZ116" i="168"/>
  <c r="I30" i="173" s="1"/>
  <c r="AU35" i="168"/>
  <c r="AS76" i="168"/>
  <c r="AS84" i="168"/>
  <c r="I20" i="173" s="1"/>
  <c r="AM16" i="168"/>
  <c r="C8" i="173" s="1"/>
  <c r="AQ16" i="168"/>
  <c r="G8" i="173" s="1"/>
  <c r="AR27" i="168"/>
  <c r="AU27" i="168" s="1"/>
  <c r="AR38" i="168"/>
  <c r="AU38" i="168" s="1"/>
  <c r="AS60" i="168"/>
  <c r="AV60" i="168" s="1"/>
  <c r="AS66" i="168"/>
  <c r="AV66" i="168" s="1"/>
  <c r="AO84" i="168"/>
  <c r="E20" i="173" s="1"/>
  <c r="AT84" i="168"/>
  <c r="J20" i="173" s="1"/>
  <c r="AQ76" i="168"/>
  <c r="AV90" i="168"/>
  <c r="E28" i="173" s="1"/>
  <c r="AY94" i="168"/>
  <c r="BB94" i="168" s="1"/>
  <c r="AV103" i="168"/>
  <c r="E29" i="173" s="1"/>
  <c r="AR17" i="168"/>
  <c r="AT32" i="168"/>
  <c r="J10" i="173" s="1"/>
  <c r="AO40" i="168"/>
  <c r="AP54" i="168"/>
  <c r="E15" i="173" s="1"/>
  <c r="AS63" i="168"/>
  <c r="AN62" i="168"/>
  <c r="C16" i="173" s="1"/>
  <c r="AR78" i="168"/>
  <c r="AU78" i="168" s="1"/>
  <c r="AQ84" i="168"/>
  <c r="G20" i="173" s="1"/>
  <c r="BA90" i="168"/>
  <c r="J28" i="173" s="1"/>
  <c r="AY98" i="168"/>
  <c r="BB98" i="168" s="1"/>
  <c r="AY102" i="168"/>
  <c r="BB102" i="168" s="1"/>
  <c r="BA103" i="168"/>
  <c r="J29" i="173" s="1"/>
  <c r="AY120" i="168"/>
  <c r="BB120" i="168" s="1"/>
  <c r="AT116" i="168"/>
  <c r="C30" i="173" s="1"/>
  <c r="AY130" i="168"/>
  <c r="AY131" i="168"/>
  <c r="BB131" i="168" s="1"/>
  <c r="AY132" i="168"/>
  <c r="BB132" i="168" s="1"/>
  <c r="AY133" i="168"/>
  <c r="BB133" i="168" s="1"/>
  <c r="AY136" i="168"/>
  <c r="BB136" i="168" s="1"/>
  <c r="AY137" i="168"/>
  <c r="BB137" i="168" s="1"/>
  <c r="AY140" i="168"/>
  <c r="BB140" i="168" s="1"/>
  <c r="AY141" i="168"/>
  <c r="BB141" i="168" s="1"/>
  <c r="AV116" i="168"/>
  <c r="E30" i="173" s="1"/>
  <c r="AT62" i="168"/>
  <c r="AS64" i="168"/>
  <c r="AV64" i="168" s="1"/>
  <c r="AM84" i="168"/>
  <c r="C20" i="173" s="1"/>
  <c r="AR34" i="168"/>
  <c r="AU34" i="168" s="1"/>
  <c r="AP40" i="168"/>
  <c r="AT40" i="168"/>
  <c r="AR46" i="168"/>
  <c r="AU46" i="168" s="1"/>
  <c r="AS55" i="168"/>
  <c r="AP62" i="168"/>
  <c r="E16" i="173" s="1"/>
  <c r="AS67" i="168"/>
  <c r="AV67" i="168" s="1"/>
  <c r="AM76" i="168"/>
  <c r="AN84" i="168"/>
  <c r="D20" i="173" s="1"/>
  <c r="AN76" i="168"/>
  <c r="AR77" i="168"/>
  <c r="AT90" i="168"/>
  <c r="C28" i="173" s="1"/>
  <c r="AX90" i="168"/>
  <c r="G28" i="173" s="1"/>
  <c r="AY97" i="168"/>
  <c r="BB97" i="168" s="1"/>
  <c r="AY100" i="168"/>
  <c r="BB100" i="168" s="1"/>
  <c r="AY101" i="168"/>
  <c r="BB101" i="168" s="1"/>
  <c r="AY104" i="168"/>
  <c r="AY105" i="168"/>
  <c r="BB105" i="168" s="1"/>
  <c r="AY108" i="168"/>
  <c r="BB108" i="168" s="1"/>
  <c r="AY109" i="168"/>
  <c r="BB109" i="168" s="1"/>
  <c r="AY112" i="168"/>
  <c r="BB112" i="168" s="1"/>
  <c r="AY113" i="168"/>
  <c r="BB113" i="168" s="1"/>
  <c r="J11" i="173" l="1"/>
  <c r="AT48" i="168"/>
  <c r="AQ48" i="168"/>
  <c r="G11" i="173"/>
  <c r="AM48" i="168"/>
  <c r="C11" i="173"/>
  <c r="F11" i="173"/>
  <c r="AP48" i="168"/>
  <c r="D11" i="173"/>
  <c r="AN48" i="168"/>
  <c r="E11" i="173"/>
  <c r="AO48" i="168"/>
  <c r="I11" i="173"/>
  <c r="I12" i="173" s="1"/>
  <c r="AS48" i="168"/>
  <c r="R181" i="168"/>
  <c r="Q185" i="168"/>
  <c r="C43" i="173"/>
  <c r="T169" i="168"/>
  <c r="T191" i="168"/>
  <c r="T197" i="168" s="1"/>
  <c r="Q191" i="168"/>
  <c r="Q197" i="168" s="1"/>
  <c r="O169" i="168"/>
  <c r="J35" i="173"/>
  <c r="G15" i="173"/>
  <c r="G17" i="173" s="1"/>
  <c r="F17" i="173"/>
  <c r="J17" i="173"/>
  <c r="AU70" i="168"/>
  <c r="C17" i="173"/>
  <c r="H10" i="173"/>
  <c r="K10" i="173" s="1"/>
  <c r="AR8" i="168"/>
  <c r="AQ70" i="168"/>
  <c r="I16" i="173"/>
  <c r="I17" i="173" s="1"/>
  <c r="Q169" i="168"/>
  <c r="S169" i="168"/>
  <c r="P169" i="168"/>
  <c r="R148" i="168"/>
  <c r="U148" i="168"/>
  <c r="AW142" i="168"/>
  <c r="BA142" i="168"/>
  <c r="AU142" i="168"/>
  <c r="R157" i="168"/>
  <c r="U152" i="168"/>
  <c r="R152" i="168"/>
  <c r="F43" i="173"/>
  <c r="U184" i="168"/>
  <c r="U183" i="168" s="1"/>
  <c r="R183" i="168"/>
  <c r="U157" i="168"/>
  <c r="R165" i="168"/>
  <c r="R161" i="168"/>
  <c r="M169" i="168"/>
  <c r="U165" i="168"/>
  <c r="D35" i="173"/>
  <c r="N169" i="168"/>
  <c r="U176" i="168"/>
  <c r="U175" i="168" s="1"/>
  <c r="R175" i="168"/>
  <c r="U180" i="168"/>
  <c r="U179" i="168" s="1"/>
  <c r="R179" i="168"/>
  <c r="U161" i="168"/>
  <c r="AV55" i="168"/>
  <c r="AV54" i="168" s="1"/>
  <c r="AS54" i="168"/>
  <c r="BB116" i="168"/>
  <c r="AS62" i="168"/>
  <c r="AV63" i="168"/>
  <c r="AV62" i="168" s="1"/>
  <c r="AT142" i="168"/>
  <c r="AO70" i="168"/>
  <c r="D17" i="173"/>
  <c r="AU8" i="168"/>
  <c r="AR84" i="168"/>
  <c r="AU77" i="168"/>
  <c r="AR76" i="168"/>
  <c r="AP70" i="168"/>
  <c r="E17" i="173"/>
  <c r="AR16" i="168"/>
  <c r="AU17" i="168"/>
  <c r="AU16" i="168" s="1"/>
  <c r="BB91" i="168"/>
  <c r="BB90" i="168" s="1"/>
  <c r="AY90" i="168"/>
  <c r="BB104" i="168"/>
  <c r="BB103" i="168" s="1"/>
  <c r="AY103" i="168"/>
  <c r="AX142" i="168"/>
  <c r="AU41" i="168"/>
  <c r="AU40" i="168" s="1"/>
  <c r="AR40" i="168"/>
  <c r="AR32" i="168"/>
  <c r="AU33" i="168"/>
  <c r="AU32" i="168" s="1"/>
  <c r="AV142" i="168"/>
  <c r="BB130" i="168"/>
  <c r="BB129" i="168" s="1"/>
  <c r="AY129" i="168"/>
  <c r="AT70" i="168"/>
  <c r="AZ142" i="168"/>
  <c r="AY116" i="168"/>
  <c r="AR24" i="168"/>
  <c r="AU25" i="168"/>
  <c r="AU24" i="168" s="1"/>
  <c r="AN70" i="168"/>
  <c r="AR48" i="168" l="1"/>
  <c r="AU48" i="168"/>
  <c r="J12" i="173"/>
  <c r="E12" i="173"/>
  <c r="D12" i="173"/>
  <c r="G12" i="173"/>
  <c r="H9" i="173"/>
  <c r="K9" i="173" s="1"/>
  <c r="H11" i="173"/>
  <c r="K11" i="173" s="1"/>
  <c r="AS70" i="168"/>
  <c r="AV70" i="168"/>
  <c r="BB142" i="168"/>
  <c r="U169" i="168"/>
  <c r="R169" i="168"/>
  <c r="R185" i="168"/>
  <c r="U185" i="168"/>
  <c r="H7" i="173"/>
  <c r="C12" i="173"/>
  <c r="AU76" i="168"/>
  <c r="AU84" i="168"/>
  <c r="F12" i="173"/>
  <c r="AY142" i="168"/>
  <c r="H8" i="173"/>
  <c r="K8" i="173" s="1"/>
  <c r="K7" i="173" l="1"/>
  <c r="K12" i="173" s="1"/>
  <c r="H12" i="173"/>
  <c r="J13" i="167" l="1"/>
  <c r="J7" i="167"/>
  <c r="J8" i="167"/>
  <c r="J9" i="167"/>
  <c r="J10" i="167"/>
  <c r="J11" i="167"/>
  <c r="I11" i="167"/>
  <c r="I10" i="167"/>
  <c r="I9" i="167"/>
  <c r="I8" i="167"/>
  <c r="I7" i="167"/>
  <c r="L132" i="167"/>
  <c r="L37" i="167"/>
  <c r="L35" i="167" s="1"/>
  <c r="L38" i="167"/>
  <c r="L39" i="167"/>
  <c r="L40" i="167"/>
  <c r="L41" i="167"/>
  <c r="L42" i="167"/>
  <c r="L43" i="167"/>
  <c r="L45" i="167"/>
  <c r="L46" i="167"/>
  <c r="L47" i="167"/>
  <c r="L48" i="167"/>
  <c r="L49" i="167"/>
  <c r="L50" i="167"/>
  <c r="L51" i="167"/>
  <c r="L52" i="167"/>
  <c r="L55" i="167"/>
  <c r="L53" i="167" s="1"/>
  <c r="L56" i="167"/>
  <c r="L57" i="167"/>
  <c r="L58" i="167"/>
  <c r="L59" i="167"/>
  <c r="L60" i="167"/>
  <c r="L61" i="167"/>
  <c r="L62" i="167"/>
  <c r="L63" i="167"/>
  <c r="L64" i="167"/>
  <c r="L65" i="167"/>
  <c r="L66" i="167"/>
  <c r="L67" i="167"/>
  <c r="L68" i="167"/>
  <c r="L69" i="167"/>
  <c r="L70" i="167"/>
  <c r="L71" i="167"/>
  <c r="L72" i="167"/>
  <c r="L73" i="167"/>
  <c r="L74" i="167"/>
  <c r="L75" i="167"/>
  <c r="L77" i="167"/>
  <c r="L78" i="167"/>
  <c r="L79" i="167"/>
  <c r="L80" i="167"/>
  <c r="L81" i="167"/>
  <c r="L82" i="167"/>
  <c r="L83" i="167"/>
  <c r="L84" i="167"/>
  <c r="L85" i="167"/>
  <c r="L88" i="167"/>
  <c r="L89" i="167"/>
  <c r="L90" i="167"/>
  <c r="L91" i="167"/>
  <c r="L86" i="167" s="1"/>
  <c r="L92" i="167"/>
  <c r="L94" i="167"/>
  <c r="L95" i="167"/>
  <c r="L96" i="167"/>
  <c r="L97" i="167"/>
  <c r="L98" i="167"/>
  <c r="L99" i="167"/>
  <c r="L100" i="167"/>
  <c r="L101" i="167"/>
  <c r="L103" i="167"/>
  <c r="L104" i="167"/>
  <c r="L105" i="167"/>
  <c r="L106" i="167"/>
  <c r="L107" i="167"/>
  <c r="L108" i="167"/>
  <c r="L109" i="167"/>
  <c r="L110" i="167"/>
  <c r="L112" i="167"/>
  <c r="L113" i="167"/>
  <c r="L114" i="167"/>
  <c r="L116" i="167"/>
  <c r="L117" i="167"/>
  <c r="L118" i="167"/>
  <c r="L119" i="167"/>
  <c r="L121" i="167"/>
  <c r="L122" i="167"/>
  <c r="L123" i="167"/>
  <c r="L124" i="167"/>
  <c r="L125" i="167"/>
  <c r="L126" i="167"/>
  <c r="L128" i="167"/>
  <c r="L129" i="167"/>
  <c r="L130" i="167"/>
  <c r="L131" i="167"/>
  <c r="M132" i="167"/>
  <c r="M131" i="167"/>
  <c r="M130" i="167"/>
  <c r="M129" i="167"/>
  <c r="M128" i="167"/>
  <c r="M126" i="167"/>
  <c r="M125" i="167"/>
  <c r="M124" i="167"/>
  <c r="M123" i="167"/>
  <c r="M122" i="167"/>
  <c r="M121" i="167"/>
  <c r="M119" i="167"/>
  <c r="M118" i="167"/>
  <c r="M117" i="167"/>
  <c r="M116" i="167"/>
  <c r="M114" i="167"/>
  <c r="M113" i="167"/>
  <c r="M112" i="167"/>
  <c r="M110" i="167"/>
  <c r="M109" i="167"/>
  <c r="M108" i="167"/>
  <c r="M107" i="167"/>
  <c r="M106" i="167"/>
  <c r="M105" i="167"/>
  <c r="M104" i="167"/>
  <c r="M103" i="167"/>
  <c r="M101" i="167"/>
  <c r="M100" i="167"/>
  <c r="M99" i="167"/>
  <c r="M98" i="167"/>
  <c r="M97" i="167"/>
  <c r="M96" i="167"/>
  <c r="M95" i="167"/>
  <c r="M94" i="167"/>
  <c r="M92" i="167"/>
  <c r="M91" i="167"/>
  <c r="M90" i="167"/>
  <c r="M89" i="167"/>
  <c r="M88" i="167"/>
  <c r="M86" i="167"/>
  <c r="M85" i="167"/>
  <c r="M84" i="167"/>
  <c r="M83" i="167"/>
  <c r="M82" i="167"/>
  <c r="M81" i="167"/>
  <c r="M80" i="167"/>
  <c r="M79" i="167"/>
  <c r="M78" i="167"/>
  <c r="M77" i="167"/>
  <c r="M75" i="167"/>
  <c r="M74" i="167"/>
  <c r="M73" i="167"/>
  <c r="M72" i="167"/>
  <c r="M71" i="167"/>
  <c r="M70" i="167"/>
  <c r="M69" i="167"/>
  <c r="M68" i="167"/>
  <c r="M67" i="167"/>
  <c r="M66" i="167"/>
  <c r="M65" i="167"/>
  <c r="M64" i="167"/>
  <c r="M63" i="167"/>
  <c r="M62" i="167"/>
  <c r="M61" i="167"/>
  <c r="M60" i="167"/>
  <c r="M59" i="167"/>
  <c r="M58" i="167"/>
  <c r="M57" i="167"/>
  <c r="M56" i="167"/>
  <c r="M55" i="167"/>
  <c r="M53" i="167" s="1"/>
  <c r="M52" i="167"/>
  <c r="M51" i="167"/>
  <c r="M50" i="167"/>
  <c r="M49" i="167"/>
  <c r="M48" i="167"/>
  <c r="M47" i="167"/>
  <c r="M46" i="167"/>
  <c r="M45" i="167"/>
  <c r="M43" i="167"/>
  <c r="M42" i="167"/>
  <c r="M41" i="167"/>
  <c r="M40" i="167"/>
  <c r="M39" i="167"/>
  <c r="M38" i="167"/>
  <c r="M37" i="167"/>
  <c r="M35" i="167" s="1"/>
  <c r="G37" i="167"/>
  <c r="G35" i="167" s="1"/>
  <c r="H37" i="167"/>
  <c r="H35" i="167" s="1"/>
  <c r="I37" i="167"/>
  <c r="I35" i="167" s="1"/>
  <c r="J37" i="167"/>
  <c r="J35" i="167" s="1"/>
  <c r="G38" i="167"/>
  <c r="H38" i="167"/>
  <c r="I38" i="167"/>
  <c r="J38" i="167"/>
  <c r="G39" i="167"/>
  <c r="H39" i="167"/>
  <c r="I39" i="167"/>
  <c r="J39" i="167"/>
  <c r="G40" i="167"/>
  <c r="H40" i="167"/>
  <c r="I40" i="167"/>
  <c r="J40" i="167"/>
  <c r="G41" i="167"/>
  <c r="H41" i="167"/>
  <c r="I41" i="167"/>
  <c r="J41" i="167"/>
  <c r="G42" i="167"/>
  <c r="H42" i="167"/>
  <c r="I42" i="167"/>
  <c r="J42" i="167"/>
  <c r="G43" i="167"/>
  <c r="H43" i="167"/>
  <c r="I43" i="167"/>
  <c r="J43" i="167"/>
  <c r="G45" i="167"/>
  <c r="H45" i="167"/>
  <c r="I45" i="167"/>
  <c r="J45" i="167"/>
  <c r="G46" i="167"/>
  <c r="H46" i="167"/>
  <c r="I46" i="167"/>
  <c r="J46" i="167"/>
  <c r="G47" i="167"/>
  <c r="H47" i="167"/>
  <c r="I47" i="167"/>
  <c r="J47" i="167"/>
  <c r="G48" i="167"/>
  <c r="H48" i="167"/>
  <c r="I48" i="167"/>
  <c r="J48" i="167"/>
  <c r="G49" i="167"/>
  <c r="H49" i="167"/>
  <c r="I49" i="167"/>
  <c r="J49" i="167"/>
  <c r="G50" i="167"/>
  <c r="H50" i="167"/>
  <c r="I50" i="167"/>
  <c r="J50" i="167"/>
  <c r="G51" i="167"/>
  <c r="H51" i="167"/>
  <c r="I51" i="167"/>
  <c r="J51" i="167"/>
  <c r="G52" i="167"/>
  <c r="H52" i="167"/>
  <c r="I52" i="167"/>
  <c r="J52" i="167"/>
  <c r="G55" i="167"/>
  <c r="G53" i="167" s="1"/>
  <c r="H55" i="167"/>
  <c r="H53" i="167" s="1"/>
  <c r="I55" i="167"/>
  <c r="I53" i="167" s="1"/>
  <c r="J55" i="167"/>
  <c r="J53" i="167" s="1"/>
  <c r="G56" i="167"/>
  <c r="H56" i="167"/>
  <c r="I56" i="167"/>
  <c r="J56" i="167"/>
  <c r="G57" i="167"/>
  <c r="H57" i="167"/>
  <c r="I57" i="167"/>
  <c r="J57" i="167"/>
  <c r="G58" i="167"/>
  <c r="H58" i="167"/>
  <c r="I58" i="167"/>
  <c r="J58" i="167"/>
  <c r="G59" i="167"/>
  <c r="H59" i="167"/>
  <c r="I59" i="167"/>
  <c r="J59" i="167"/>
  <c r="G60" i="167"/>
  <c r="H60" i="167"/>
  <c r="I60" i="167"/>
  <c r="J60" i="167"/>
  <c r="G61" i="167"/>
  <c r="H61" i="167"/>
  <c r="I61" i="167"/>
  <c r="J61" i="167"/>
  <c r="G62" i="167"/>
  <c r="H62" i="167"/>
  <c r="I62" i="167"/>
  <c r="J62" i="167"/>
  <c r="G63" i="167"/>
  <c r="H63" i="167"/>
  <c r="I63" i="167"/>
  <c r="J63" i="167"/>
  <c r="G64" i="167"/>
  <c r="H64" i="167"/>
  <c r="I64" i="167"/>
  <c r="J64" i="167"/>
  <c r="G65" i="167"/>
  <c r="H65" i="167"/>
  <c r="I65" i="167"/>
  <c r="J65" i="167"/>
  <c r="G66" i="167"/>
  <c r="H66" i="167"/>
  <c r="I66" i="167"/>
  <c r="J66" i="167"/>
  <c r="G67" i="167"/>
  <c r="H67" i="167"/>
  <c r="I67" i="167"/>
  <c r="J67" i="167"/>
  <c r="G68" i="167"/>
  <c r="H68" i="167"/>
  <c r="I68" i="167"/>
  <c r="J68" i="167"/>
  <c r="G69" i="167"/>
  <c r="H69" i="167"/>
  <c r="I69" i="167"/>
  <c r="J69" i="167"/>
  <c r="G70" i="167"/>
  <c r="H70" i="167"/>
  <c r="I70" i="167"/>
  <c r="J70" i="167"/>
  <c r="G71" i="167"/>
  <c r="H71" i="167"/>
  <c r="I71" i="167"/>
  <c r="J71" i="167"/>
  <c r="G72" i="167"/>
  <c r="H72" i="167"/>
  <c r="I72" i="167"/>
  <c r="J72" i="167"/>
  <c r="G73" i="167"/>
  <c r="H73" i="167"/>
  <c r="I73" i="167"/>
  <c r="J73" i="167"/>
  <c r="G74" i="167"/>
  <c r="H74" i="167"/>
  <c r="I74" i="167"/>
  <c r="J74" i="167"/>
  <c r="G75" i="167"/>
  <c r="H75" i="167"/>
  <c r="I75" i="167"/>
  <c r="J75" i="167"/>
  <c r="G77" i="167"/>
  <c r="H77" i="167"/>
  <c r="I77" i="167"/>
  <c r="J77" i="167"/>
  <c r="G78" i="167"/>
  <c r="H78" i="167"/>
  <c r="I78" i="167"/>
  <c r="J78" i="167"/>
  <c r="G79" i="167"/>
  <c r="H79" i="167"/>
  <c r="I79" i="167"/>
  <c r="J79" i="167"/>
  <c r="G80" i="167"/>
  <c r="H80" i="167"/>
  <c r="I80" i="167"/>
  <c r="J80" i="167"/>
  <c r="G81" i="167"/>
  <c r="H81" i="167"/>
  <c r="I81" i="167"/>
  <c r="J81" i="167"/>
  <c r="G82" i="167"/>
  <c r="H82" i="167"/>
  <c r="I82" i="167"/>
  <c r="J82" i="167"/>
  <c r="G83" i="167"/>
  <c r="H83" i="167"/>
  <c r="I83" i="167"/>
  <c r="J83" i="167"/>
  <c r="G84" i="167"/>
  <c r="H84" i="167"/>
  <c r="I84" i="167"/>
  <c r="J84" i="167"/>
  <c r="G85" i="167"/>
  <c r="H85" i="167"/>
  <c r="I85" i="167"/>
  <c r="J85" i="167"/>
  <c r="G88" i="167"/>
  <c r="G86" i="167" s="1"/>
  <c r="H88" i="167"/>
  <c r="H86" i="167" s="1"/>
  <c r="I88" i="167"/>
  <c r="I86" i="167" s="1"/>
  <c r="J88" i="167"/>
  <c r="J86" i="167" s="1"/>
  <c r="G89" i="167"/>
  <c r="H89" i="167"/>
  <c r="I89" i="167"/>
  <c r="J89" i="167"/>
  <c r="G90" i="167"/>
  <c r="H90" i="167"/>
  <c r="I90" i="167"/>
  <c r="J90" i="167"/>
  <c r="G91" i="167"/>
  <c r="H91" i="167"/>
  <c r="I91" i="167"/>
  <c r="J91" i="167"/>
  <c r="G92" i="167"/>
  <c r="H92" i="167"/>
  <c r="I92" i="167"/>
  <c r="J92" i="167"/>
  <c r="G94" i="167"/>
  <c r="H94" i="167"/>
  <c r="I94" i="167"/>
  <c r="J94" i="167"/>
  <c r="G95" i="167"/>
  <c r="H95" i="167"/>
  <c r="I95" i="167"/>
  <c r="J95" i="167"/>
  <c r="G96" i="167"/>
  <c r="H96" i="167"/>
  <c r="I96" i="167"/>
  <c r="J96" i="167"/>
  <c r="G97" i="167"/>
  <c r="H97" i="167"/>
  <c r="I97" i="167"/>
  <c r="J97" i="167"/>
  <c r="G98" i="167"/>
  <c r="H98" i="167"/>
  <c r="I98" i="167"/>
  <c r="J98" i="167"/>
  <c r="G99" i="167"/>
  <c r="H99" i="167"/>
  <c r="I99" i="167"/>
  <c r="J99" i="167"/>
  <c r="G100" i="167"/>
  <c r="H100" i="167"/>
  <c r="I100" i="167"/>
  <c r="J100" i="167"/>
  <c r="G101" i="167"/>
  <c r="H101" i="167"/>
  <c r="I101" i="167"/>
  <c r="J101" i="167"/>
  <c r="G103" i="167"/>
  <c r="H103" i="167"/>
  <c r="I103" i="167"/>
  <c r="J103" i="167"/>
  <c r="G104" i="167"/>
  <c r="H104" i="167"/>
  <c r="I104" i="167"/>
  <c r="J104" i="167"/>
  <c r="G105" i="167"/>
  <c r="H105" i="167"/>
  <c r="I105" i="167"/>
  <c r="J105" i="167"/>
  <c r="G106" i="167"/>
  <c r="H106" i="167"/>
  <c r="I106" i="167"/>
  <c r="J106" i="167"/>
  <c r="G107" i="167"/>
  <c r="H107" i="167"/>
  <c r="I107" i="167"/>
  <c r="J107" i="167"/>
  <c r="G108" i="167"/>
  <c r="H108" i="167"/>
  <c r="I108" i="167"/>
  <c r="J108" i="167"/>
  <c r="G109" i="167"/>
  <c r="H109" i="167"/>
  <c r="I109" i="167"/>
  <c r="J109" i="167"/>
  <c r="G110" i="167"/>
  <c r="H110" i="167"/>
  <c r="I110" i="167"/>
  <c r="J110" i="167"/>
  <c r="G112" i="167"/>
  <c r="H112" i="167"/>
  <c r="I112" i="167"/>
  <c r="J112" i="167"/>
  <c r="G113" i="167"/>
  <c r="H113" i="167"/>
  <c r="I113" i="167"/>
  <c r="J113" i="167"/>
  <c r="G116" i="167"/>
  <c r="G114" i="167" s="1"/>
  <c r="H116" i="167"/>
  <c r="H114" i="167" s="1"/>
  <c r="I116" i="167"/>
  <c r="I114" i="167" s="1"/>
  <c r="J116" i="167"/>
  <c r="J114" i="167" s="1"/>
  <c r="G117" i="167"/>
  <c r="H117" i="167"/>
  <c r="I117" i="167"/>
  <c r="J117" i="167"/>
  <c r="G118" i="167"/>
  <c r="H118" i="167"/>
  <c r="I118" i="167"/>
  <c r="J118" i="167"/>
  <c r="G121" i="167"/>
  <c r="G119" i="167" s="1"/>
  <c r="H121" i="167"/>
  <c r="H119" i="167" s="1"/>
  <c r="I121" i="167"/>
  <c r="I119" i="167" s="1"/>
  <c r="J121" i="167"/>
  <c r="J119" i="167" s="1"/>
  <c r="G122" i="167"/>
  <c r="H122" i="167"/>
  <c r="I122" i="167"/>
  <c r="J122" i="167"/>
  <c r="G123" i="167"/>
  <c r="H123" i="167"/>
  <c r="I123" i="167"/>
  <c r="J123" i="167"/>
  <c r="G124" i="167"/>
  <c r="H124" i="167"/>
  <c r="I124" i="167"/>
  <c r="J124" i="167"/>
  <c r="G125" i="167"/>
  <c r="H125" i="167"/>
  <c r="I125" i="167"/>
  <c r="J125" i="167"/>
  <c r="G126" i="167"/>
  <c r="H126" i="167"/>
  <c r="I126" i="167"/>
  <c r="J126" i="167"/>
  <c r="G128" i="167"/>
  <c r="H128" i="167"/>
  <c r="I128" i="167"/>
  <c r="J128" i="167"/>
  <c r="G129" i="167"/>
  <c r="H129" i="167"/>
  <c r="I129" i="167"/>
  <c r="J129" i="167"/>
  <c r="G130" i="167"/>
  <c r="H130" i="167"/>
  <c r="I130" i="167"/>
  <c r="J130" i="167"/>
  <c r="G131" i="167"/>
  <c r="H131" i="167"/>
  <c r="I131" i="167"/>
  <c r="J131" i="167"/>
  <c r="G132" i="167"/>
  <c r="H132" i="167"/>
  <c r="I132" i="167"/>
  <c r="J132" i="167"/>
  <c r="F132" i="167"/>
  <c r="F131" i="167"/>
  <c r="F130" i="167"/>
  <c r="F129" i="167"/>
  <c r="F128" i="167"/>
  <c r="F126" i="167"/>
  <c r="F125" i="167"/>
  <c r="F124" i="167"/>
  <c r="F122" i="167"/>
  <c r="F121" i="167"/>
  <c r="F116" i="167"/>
  <c r="F110" i="167"/>
  <c r="F108" i="167"/>
  <c r="F103" i="167"/>
  <c r="F100" i="167"/>
  <c r="F98" i="167"/>
  <c r="F97" i="167"/>
  <c r="F96" i="167"/>
  <c r="F95" i="167"/>
  <c r="F94" i="167"/>
  <c r="F90" i="167"/>
  <c r="F84" i="167"/>
  <c r="F83" i="167"/>
  <c r="F81" i="167"/>
  <c r="F79" i="167"/>
  <c r="F77" i="167"/>
  <c r="F75" i="167"/>
  <c r="F73" i="167"/>
  <c r="F68" i="167"/>
  <c r="F67" i="167"/>
  <c r="F66" i="167"/>
  <c r="F65" i="167"/>
  <c r="F63" i="167"/>
  <c r="F62" i="167"/>
  <c r="F61" i="167"/>
  <c r="F60" i="167"/>
  <c r="F59" i="167"/>
  <c r="F58" i="167"/>
  <c r="F57" i="167"/>
  <c r="F56" i="167"/>
  <c r="F55" i="167"/>
  <c r="F52" i="167"/>
  <c r="F64" i="167"/>
  <c r="F51" i="167"/>
  <c r="F50" i="167"/>
  <c r="F49" i="167"/>
  <c r="F48" i="167"/>
  <c r="F47" i="167"/>
  <c r="F46" i="167"/>
  <c r="F45" i="167"/>
  <c r="F43" i="167"/>
  <c r="F42" i="167"/>
  <c r="F41" i="167"/>
  <c r="F39" i="167"/>
  <c r="F38" i="167"/>
  <c r="F37" i="167"/>
  <c r="F85" i="167"/>
  <c r="F69" i="167"/>
  <c r="F123" i="167" l="1"/>
  <c r="F118" i="167"/>
  <c r="F117" i="167"/>
  <c r="F113" i="167"/>
  <c r="F112" i="167"/>
  <c r="F109" i="167"/>
  <c r="F107" i="167"/>
  <c r="F106" i="167"/>
  <c r="F105" i="167"/>
  <c r="F104" i="167"/>
  <c r="F101" i="167"/>
  <c r="F99" i="167"/>
  <c r="F92" i="167"/>
  <c r="F91" i="167"/>
  <c r="F89" i="167"/>
  <c r="F88" i="167"/>
  <c r="F82" i="167"/>
  <c r="F80" i="167"/>
  <c r="F78" i="167"/>
  <c r="F74" i="167"/>
  <c r="F72" i="167"/>
  <c r="F71" i="167"/>
  <c r="F70" i="167"/>
  <c r="F40" i="167"/>
  <c r="F86" i="167" l="1"/>
  <c r="F35" i="167"/>
  <c r="D40" i="192" l="1"/>
  <c r="J40" i="192" s="1"/>
  <c r="B25" i="192"/>
  <c r="B25" i="193"/>
  <c r="L299" i="171"/>
  <c r="M299" i="171"/>
  <c r="N299" i="171"/>
  <c r="O299" i="171"/>
  <c r="P299" i="171"/>
  <c r="Q299" i="171"/>
  <c r="L300" i="171"/>
  <c r="M300" i="171"/>
  <c r="N300" i="171"/>
  <c r="O300" i="171"/>
  <c r="P300" i="171"/>
  <c r="Q300" i="171"/>
  <c r="L301" i="171"/>
  <c r="M301" i="171"/>
  <c r="N301" i="171"/>
  <c r="O301" i="171"/>
  <c r="P301" i="171"/>
  <c r="Q301" i="171"/>
  <c r="L302" i="171"/>
  <c r="M302" i="171"/>
  <c r="N302" i="171"/>
  <c r="O302" i="171"/>
  <c r="P302" i="171"/>
  <c r="Q302" i="171"/>
  <c r="K302" i="171"/>
  <c r="K301" i="171"/>
  <c r="K300" i="171"/>
  <c r="K299" i="171"/>
  <c r="B302" i="171"/>
  <c r="B301" i="171"/>
  <c r="B300" i="171"/>
  <c r="B299" i="171"/>
  <c r="J40" i="193"/>
  <c r="M40" i="193" s="1"/>
  <c r="L33" i="193"/>
  <c r="L34" i="193" s="1"/>
  <c r="K33" i="193"/>
  <c r="K34" i="193" s="1"/>
  <c r="H33" i="193"/>
  <c r="H34" i="193" s="1"/>
  <c r="G33" i="193"/>
  <c r="G34" i="193" s="1"/>
  <c r="F33" i="193"/>
  <c r="F34" i="193" s="1"/>
  <c r="E33" i="193"/>
  <c r="E34" i="193" s="1"/>
  <c r="D33" i="193"/>
  <c r="D34" i="193" s="1"/>
  <c r="B27" i="193"/>
  <c r="B23" i="193"/>
  <c r="B22" i="193"/>
  <c r="B21" i="193"/>
  <c r="B20" i="193"/>
  <c r="B19" i="193"/>
  <c r="L11" i="193"/>
  <c r="L12" i="193" s="1"/>
  <c r="K11" i="193"/>
  <c r="K12" i="193" s="1"/>
  <c r="H11" i="193"/>
  <c r="H12" i="193" s="1"/>
  <c r="G11" i="193"/>
  <c r="G12" i="193" s="1"/>
  <c r="F11" i="193"/>
  <c r="F12" i="193" s="1"/>
  <c r="E11" i="193"/>
  <c r="E12" i="193" s="1"/>
  <c r="D11" i="193"/>
  <c r="D12" i="193" s="1"/>
  <c r="L8" i="193"/>
  <c r="L9" i="193" s="1"/>
  <c r="K8" i="193"/>
  <c r="K9" i="193" s="1"/>
  <c r="H8" i="193"/>
  <c r="H9" i="193" s="1"/>
  <c r="G8" i="193"/>
  <c r="G9" i="193" s="1"/>
  <c r="F8" i="193"/>
  <c r="F9" i="193" s="1"/>
  <c r="E8" i="193"/>
  <c r="E9" i="193" s="1"/>
  <c r="D8" i="193"/>
  <c r="I5" i="193"/>
  <c r="I6" i="193" s="1"/>
  <c r="I35" i="193" s="1"/>
  <c r="C5" i="193"/>
  <c r="C6" i="193" s="1"/>
  <c r="B36" i="192"/>
  <c r="B27" i="192"/>
  <c r="B26" i="192"/>
  <c r="B23" i="192"/>
  <c r="B22" i="192"/>
  <c r="B20" i="192"/>
  <c r="B19" i="192"/>
  <c r="C5" i="192" l="1"/>
  <c r="C6" i="192" s="1"/>
  <c r="J5" i="193"/>
  <c r="M5" i="193" s="1"/>
  <c r="J6" i="193"/>
  <c r="M6" i="193" s="1"/>
  <c r="D9" i="193"/>
  <c r="J8" i="193"/>
  <c r="C35" i="193"/>
  <c r="I36" i="193"/>
  <c r="J11" i="193"/>
  <c r="J33" i="193"/>
  <c r="J34" i="193" s="1"/>
  <c r="M40" i="192"/>
  <c r="C35" i="192"/>
  <c r="C36" i="193" l="1"/>
  <c r="M11" i="193"/>
  <c r="M12" i="193" s="1"/>
  <c r="J12" i="193"/>
  <c r="M33" i="193"/>
  <c r="M34" i="193"/>
  <c r="I37" i="193"/>
  <c r="I38" i="193" s="1"/>
  <c r="J9" i="193"/>
  <c r="M8" i="193"/>
  <c r="M9" i="193" s="1"/>
  <c r="C36" i="192"/>
  <c r="I35" i="35"/>
  <c r="J35" i="35"/>
  <c r="I36" i="35"/>
  <c r="J36" i="35"/>
  <c r="C36" i="35"/>
  <c r="D36" i="35"/>
  <c r="E36" i="35"/>
  <c r="F36" i="35"/>
  <c r="G36" i="35"/>
  <c r="D35" i="35"/>
  <c r="E35" i="35"/>
  <c r="F35" i="35"/>
  <c r="G35" i="35"/>
  <c r="C35" i="35"/>
  <c r="D14" i="186" s="1"/>
  <c r="K119" i="191"/>
  <c r="L119" i="191"/>
  <c r="M119" i="191"/>
  <c r="N119" i="191"/>
  <c r="O119" i="191"/>
  <c r="Q119" i="191"/>
  <c r="R119" i="191"/>
  <c r="K120" i="191"/>
  <c r="L120" i="191"/>
  <c r="M120" i="191"/>
  <c r="N120" i="191"/>
  <c r="O120" i="191"/>
  <c r="Q120" i="191"/>
  <c r="R120" i="191"/>
  <c r="K121" i="191"/>
  <c r="L121" i="191"/>
  <c r="M121" i="191"/>
  <c r="N121" i="191"/>
  <c r="O121" i="191"/>
  <c r="Q121" i="191"/>
  <c r="R121" i="191"/>
  <c r="K67" i="191"/>
  <c r="L67" i="191"/>
  <c r="M67" i="191"/>
  <c r="N67" i="191"/>
  <c r="O67" i="191"/>
  <c r="Q67" i="191"/>
  <c r="R67" i="191"/>
  <c r="K69" i="191"/>
  <c r="L69" i="191"/>
  <c r="M69" i="191"/>
  <c r="N69" i="191"/>
  <c r="O69" i="191"/>
  <c r="Q69" i="191"/>
  <c r="R69" i="191"/>
  <c r="K71" i="191"/>
  <c r="L71" i="191"/>
  <c r="M71" i="191"/>
  <c r="N71" i="191"/>
  <c r="O71" i="191"/>
  <c r="Q71" i="191"/>
  <c r="R71" i="191"/>
  <c r="K72" i="191"/>
  <c r="L72" i="191"/>
  <c r="M72" i="191"/>
  <c r="N72" i="191"/>
  <c r="O72" i="191"/>
  <c r="Q72" i="191"/>
  <c r="R72" i="191"/>
  <c r="K73" i="191"/>
  <c r="L73" i="191"/>
  <c r="M73" i="191"/>
  <c r="N73" i="191"/>
  <c r="O73" i="191"/>
  <c r="Q73" i="191"/>
  <c r="R73" i="191"/>
  <c r="K77" i="191"/>
  <c r="L77" i="191"/>
  <c r="M77" i="191"/>
  <c r="N77" i="191"/>
  <c r="O77" i="191"/>
  <c r="Q77" i="191"/>
  <c r="R77" i="191"/>
  <c r="K78" i="191"/>
  <c r="L78" i="191"/>
  <c r="M78" i="191"/>
  <c r="N78" i="191"/>
  <c r="O78" i="191"/>
  <c r="Q78" i="191"/>
  <c r="R78" i="191"/>
  <c r="K79" i="191"/>
  <c r="L79" i="191"/>
  <c r="M79" i="191"/>
  <c r="N79" i="191"/>
  <c r="O79" i="191"/>
  <c r="Q79" i="191"/>
  <c r="R79" i="191"/>
  <c r="K84" i="191"/>
  <c r="L84" i="191"/>
  <c r="M84" i="191"/>
  <c r="N84" i="191"/>
  <c r="O84" i="191"/>
  <c r="Q84" i="191"/>
  <c r="R84" i="191"/>
  <c r="K85" i="191"/>
  <c r="L85" i="191"/>
  <c r="M85" i="191"/>
  <c r="N85" i="191"/>
  <c r="O85" i="191"/>
  <c r="Q85" i="191"/>
  <c r="R85" i="191"/>
  <c r="K86" i="191"/>
  <c r="L86" i="191"/>
  <c r="M86" i="191"/>
  <c r="N86" i="191"/>
  <c r="O86" i="191"/>
  <c r="Q86" i="191"/>
  <c r="R86" i="191"/>
  <c r="K98" i="191"/>
  <c r="L98" i="191"/>
  <c r="M98" i="191"/>
  <c r="N98" i="191"/>
  <c r="O98" i="191"/>
  <c r="Q98" i="191"/>
  <c r="R98" i="191"/>
  <c r="K99" i="191"/>
  <c r="L99" i="191"/>
  <c r="M99" i="191"/>
  <c r="N99" i="191"/>
  <c r="O99" i="191"/>
  <c r="Q99" i="191"/>
  <c r="R99" i="191"/>
  <c r="K100" i="191"/>
  <c r="L100" i="191"/>
  <c r="M100" i="191"/>
  <c r="N100" i="191"/>
  <c r="O100" i="191"/>
  <c r="Q100" i="191"/>
  <c r="R100" i="191"/>
  <c r="K101" i="191"/>
  <c r="L101" i="191"/>
  <c r="M101" i="191"/>
  <c r="N101" i="191"/>
  <c r="O101" i="191"/>
  <c r="Q101" i="191"/>
  <c r="R101" i="191"/>
  <c r="K112" i="191"/>
  <c r="L112" i="191"/>
  <c r="M112" i="191"/>
  <c r="N112" i="191"/>
  <c r="O112" i="191"/>
  <c r="Q112" i="191"/>
  <c r="R112" i="191"/>
  <c r="K113" i="191"/>
  <c r="L113" i="191"/>
  <c r="M113" i="191"/>
  <c r="N113" i="191"/>
  <c r="O113" i="191"/>
  <c r="Q113" i="191"/>
  <c r="R113" i="191"/>
  <c r="K114" i="191"/>
  <c r="L114" i="191"/>
  <c r="M114" i="191"/>
  <c r="N114" i="191"/>
  <c r="O114" i="191"/>
  <c r="Q114" i="191"/>
  <c r="R114" i="191"/>
  <c r="K115" i="191"/>
  <c r="L115" i="191"/>
  <c r="M115" i="191"/>
  <c r="N115" i="191"/>
  <c r="O115" i="191"/>
  <c r="Q115" i="191"/>
  <c r="R115" i="191"/>
  <c r="K55" i="191"/>
  <c r="L55" i="191"/>
  <c r="M55" i="191"/>
  <c r="N55" i="191"/>
  <c r="O55" i="191"/>
  <c r="Q55" i="191"/>
  <c r="R55" i="191"/>
  <c r="K56" i="191"/>
  <c r="L56" i="191"/>
  <c r="M56" i="191"/>
  <c r="N56" i="191"/>
  <c r="O56" i="191"/>
  <c r="Q56" i="191"/>
  <c r="R56" i="191"/>
  <c r="K57" i="191"/>
  <c r="L57" i="191"/>
  <c r="M57" i="191"/>
  <c r="N57" i="191"/>
  <c r="O57" i="191"/>
  <c r="Q57" i="191"/>
  <c r="R57" i="191"/>
  <c r="K59" i="191"/>
  <c r="L59" i="191"/>
  <c r="M59" i="191"/>
  <c r="N59" i="191"/>
  <c r="O59" i="191"/>
  <c r="Q59" i="191"/>
  <c r="R59" i="191"/>
  <c r="K60" i="191"/>
  <c r="L60" i="191"/>
  <c r="M60" i="191"/>
  <c r="N60" i="191"/>
  <c r="O60" i="191"/>
  <c r="Q60" i="191"/>
  <c r="R60" i="191"/>
  <c r="R63" i="191"/>
  <c r="Q63" i="191"/>
  <c r="O63" i="191"/>
  <c r="N63" i="191"/>
  <c r="M63" i="191"/>
  <c r="L63" i="191"/>
  <c r="K63" i="191"/>
  <c r="R62" i="191"/>
  <c r="Q62" i="191"/>
  <c r="O62" i="191"/>
  <c r="N62" i="191"/>
  <c r="M62" i="191"/>
  <c r="L62" i="191"/>
  <c r="K62" i="191"/>
  <c r="R54" i="191"/>
  <c r="Q54" i="191"/>
  <c r="O54" i="191"/>
  <c r="N54" i="191"/>
  <c r="M54" i="191"/>
  <c r="L54" i="191"/>
  <c r="K54" i="191"/>
  <c r="Q9" i="191"/>
  <c r="R9" i="191"/>
  <c r="Q13" i="191"/>
  <c r="R13" i="191"/>
  <c r="Q14" i="191"/>
  <c r="R14" i="191"/>
  <c r="Q15" i="191"/>
  <c r="R15" i="191"/>
  <c r="Q16" i="191"/>
  <c r="R16" i="191"/>
  <c r="Q23" i="191"/>
  <c r="R23" i="191"/>
  <c r="Q24" i="191"/>
  <c r="R24" i="191"/>
  <c r="Q25" i="191"/>
  <c r="R25" i="191"/>
  <c r="Q26" i="191"/>
  <c r="R26" i="191"/>
  <c r="Q27" i="191"/>
  <c r="R27" i="191"/>
  <c r="Q29" i="191"/>
  <c r="R29" i="191"/>
  <c r="Q30" i="191"/>
  <c r="R30" i="191"/>
  <c r="Q33" i="191"/>
  <c r="R33" i="191"/>
  <c r="Q37" i="191"/>
  <c r="R37" i="191"/>
  <c r="Q38" i="191"/>
  <c r="R38" i="191"/>
  <c r="Q39" i="191"/>
  <c r="R39" i="191"/>
  <c r="Q43" i="191"/>
  <c r="R43" i="191"/>
  <c r="R122" i="191" s="1"/>
  <c r="K13" i="191"/>
  <c r="L13" i="191"/>
  <c r="M13" i="191"/>
  <c r="N13" i="191"/>
  <c r="O13" i="191"/>
  <c r="K14" i="191"/>
  <c r="L14" i="191"/>
  <c r="M14" i="191"/>
  <c r="N14" i="191"/>
  <c r="O14" i="191"/>
  <c r="K15" i="191"/>
  <c r="L15" i="191"/>
  <c r="M15" i="191"/>
  <c r="N15" i="191"/>
  <c r="O15" i="191"/>
  <c r="K16" i="191"/>
  <c r="L16" i="191"/>
  <c r="M16" i="191"/>
  <c r="N16" i="191"/>
  <c r="O16" i="191"/>
  <c r="K23" i="191"/>
  <c r="L23" i="191"/>
  <c r="M23" i="191"/>
  <c r="N23" i="191"/>
  <c r="O23" i="191"/>
  <c r="K24" i="191"/>
  <c r="L24" i="191"/>
  <c r="M24" i="191"/>
  <c r="N24" i="191"/>
  <c r="O24" i="191"/>
  <c r="K25" i="191"/>
  <c r="L25" i="191"/>
  <c r="M25" i="191"/>
  <c r="N25" i="191"/>
  <c r="O25" i="191"/>
  <c r="K26" i="191"/>
  <c r="L26" i="191"/>
  <c r="M26" i="191"/>
  <c r="N26" i="191"/>
  <c r="O26" i="191"/>
  <c r="K27" i="191"/>
  <c r="L27" i="191"/>
  <c r="M27" i="191"/>
  <c r="N27" i="191"/>
  <c r="O27" i="191"/>
  <c r="K29" i="191"/>
  <c r="L29" i="191"/>
  <c r="M29" i="191"/>
  <c r="N29" i="191"/>
  <c r="O29" i="191"/>
  <c r="K30" i="191"/>
  <c r="L30" i="191"/>
  <c r="M30" i="191"/>
  <c r="N30" i="191"/>
  <c r="O30" i="191"/>
  <c r="K33" i="191"/>
  <c r="L33" i="191"/>
  <c r="M33" i="191"/>
  <c r="N33" i="191"/>
  <c r="O33" i="191"/>
  <c r="K37" i="191"/>
  <c r="L37" i="191"/>
  <c r="M37" i="191"/>
  <c r="N37" i="191"/>
  <c r="O37" i="191"/>
  <c r="K38" i="191"/>
  <c r="L38" i="191"/>
  <c r="M38" i="191"/>
  <c r="N38" i="191"/>
  <c r="O38" i="191"/>
  <c r="K39" i="191"/>
  <c r="L39" i="191"/>
  <c r="M39" i="191"/>
  <c r="N39" i="191"/>
  <c r="O39" i="191"/>
  <c r="K43" i="191"/>
  <c r="L43" i="191"/>
  <c r="M43" i="191"/>
  <c r="N43" i="191"/>
  <c r="O43" i="191"/>
  <c r="K9" i="191"/>
  <c r="L9" i="191"/>
  <c r="M9" i="191"/>
  <c r="N9" i="191"/>
  <c r="O9" i="191"/>
  <c r="N8" i="191"/>
  <c r="M8" i="191"/>
  <c r="L8" i="191"/>
  <c r="N6" i="162"/>
  <c r="C16" i="163"/>
  <c r="C6" i="163"/>
  <c r="J14" i="186" l="1"/>
  <c r="D17" i="186"/>
  <c r="D14" i="193"/>
  <c r="D14" i="11"/>
  <c r="E14" i="11"/>
  <c r="E14" i="193"/>
  <c r="E15" i="193"/>
  <c r="E15" i="11"/>
  <c r="L14" i="193"/>
  <c r="L14" i="11"/>
  <c r="H14" i="193"/>
  <c r="H14" i="11"/>
  <c r="H15" i="11"/>
  <c r="H15" i="193"/>
  <c r="D15" i="11"/>
  <c r="D15" i="193"/>
  <c r="K14" i="11"/>
  <c r="K14" i="193"/>
  <c r="G14" i="11"/>
  <c r="G14" i="193"/>
  <c r="G15" i="193"/>
  <c r="G15" i="11"/>
  <c r="L15" i="193"/>
  <c r="L15" i="11"/>
  <c r="F14" i="11"/>
  <c r="F14" i="193"/>
  <c r="F15" i="11"/>
  <c r="F15" i="193"/>
  <c r="K15" i="193"/>
  <c r="K15" i="11"/>
  <c r="H35" i="35"/>
  <c r="H36" i="35"/>
  <c r="K36" i="35" s="1"/>
  <c r="I39" i="193"/>
  <c r="I41" i="193" s="1"/>
  <c r="I49" i="193" s="1"/>
  <c r="C37" i="193"/>
  <c r="C37" i="192"/>
  <c r="C38" i="192" s="1"/>
  <c r="P121" i="191"/>
  <c r="S121" i="191" s="1"/>
  <c r="P100" i="191"/>
  <c r="S100" i="191" s="1"/>
  <c r="P98" i="191"/>
  <c r="S98" i="191" s="1"/>
  <c r="P86" i="191"/>
  <c r="S86" i="191" s="1"/>
  <c r="P84" i="191"/>
  <c r="S84" i="191" s="1"/>
  <c r="P37" i="191"/>
  <c r="S37" i="191" s="1"/>
  <c r="P33" i="191"/>
  <c r="S33" i="191" s="1"/>
  <c r="P29" i="191"/>
  <c r="S29" i="191" s="1"/>
  <c r="P25" i="191"/>
  <c r="S25" i="191" s="1"/>
  <c r="P13" i="191"/>
  <c r="S13" i="191" s="1"/>
  <c r="P43" i="191"/>
  <c r="S43" i="191" s="1"/>
  <c r="P39" i="191"/>
  <c r="S39" i="191" s="1"/>
  <c r="P38" i="191"/>
  <c r="S38" i="191" s="1"/>
  <c r="P30" i="191"/>
  <c r="S30" i="191" s="1"/>
  <c r="P27" i="191"/>
  <c r="S27" i="191" s="1"/>
  <c r="P26" i="191"/>
  <c r="S26" i="191" s="1"/>
  <c r="P24" i="191"/>
  <c r="S24" i="191" s="1"/>
  <c r="P23" i="191"/>
  <c r="S23" i="191" s="1"/>
  <c r="P114" i="191"/>
  <c r="S114" i="191" s="1"/>
  <c r="P71" i="191"/>
  <c r="S71" i="191" s="1"/>
  <c r="P15" i="191"/>
  <c r="S15" i="191" s="1"/>
  <c r="P63" i="191"/>
  <c r="S63" i="191" s="1"/>
  <c r="P57" i="191"/>
  <c r="S57" i="191" s="1"/>
  <c r="P78" i="191"/>
  <c r="S78" i="191" s="1"/>
  <c r="P59" i="191"/>
  <c r="S59" i="191" s="1"/>
  <c r="P113" i="191"/>
  <c r="S113" i="191" s="1"/>
  <c r="P119" i="191"/>
  <c r="S119" i="191" s="1"/>
  <c r="P60" i="191"/>
  <c r="S60" i="191" s="1"/>
  <c r="P56" i="191"/>
  <c r="S56" i="191" s="1"/>
  <c r="P115" i="191"/>
  <c r="S115" i="191" s="1"/>
  <c r="P99" i="191"/>
  <c r="S99" i="191" s="1"/>
  <c r="P79" i="191"/>
  <c r="S79" i="191" s="1"/>
  <c r="P73" i="191"/>
  <c r="S73" i="191" s="1"/>
  <c r="P72" i="191"/>
  <c r="S72" i="191" s="1"/>
  <c r="P120" i="191"/>
  <c r="S120" i="191" s="1"/>
  <c r="P101" i="191"/>
  <c r="S101" i="191" s="1"/>
  <c r="P85" i="191"/>
  <c r="S85" i="191" s="1"/>
  <c r="P16" i="191"/>
  <c r="S16" i="191" s="1"/>
  <c r="P54" i="191"/>
  <c r="S54" i="191" s="1"/>
  <c r="P55" i="191"/>
  <c r="S55" i="191" s="1"/>
  <c r="P112" i="191"/>
  <c r="S112" i="191" s="1"/>
  <c r="P77" i="191"/>
  <c r="S77" i="191" s="1"/>
  <c r="P67" i="191"/>
  <c r="S67" i="191" s="1"/>
  <c r="P14" i="191"/>
  <c r="S14" i="191" s="1"/>
  <c r="P62" i="191"/>
  <c r="S62" i="191" s="1"/>
  <c r="P69" i="191"/>
  <c r="S69" i="191" s="1"/>
  <c r="P9" i="191"/>
  <c r="S9" i="191" s="1"/>
  <c r="S8" i="191"/>
  <c r="Q122" i="191"/>
  <c r="I37" i="35" s="1"/>
  <c r="K16" i="186" s="1"/>
  <c r="O122" i="191"/>
  <c r="G37" i="35" s="1"/>
  <c r="J37" i="35"/>
  <c r="L16" i="186" s="1"/>
  <c r="L122" i="191"/>
  <c r="D37" i="35" s="1"/>
  <c r="M122" i="191"/>
  <c r="E37" i="35" s="1"/>
  <c r="F16" i="186" s="1"/>
  <c r="N122" i="191"/>
  <c r="F37" i="35" s="1"/>
  <c r="C37" i="35"/>
  <c r="D16" i="186" s="1"/>
  <c r="C21" i="163"/>
  <c r="H5" i="35"/>
  <c r="K5" i="35" s="1"/>
  <c r="E8" i="76"/>
  <c r="E6" i="76"/>
  <c r="F6" i="76"/>
  <c r="G6" i="76"/>
  <c r="H6" i="76"/>
  <c r="I6" i="76"/>
  <c r="J6" i="76"/>
  <c r="K6" i="76"/>
  <c r="L6" i="76"/>
  <c r="M6" i="76"/>
  <c r="N6" i="76"/>
  <c r="O6" i="76"/>
  <c r="P6" i="76"/>
  <c r="Q6" i="76"/>
  <c r="R6" i="76"/>
  <c r="S6" i="76"/>
  <c r="D6" i="76"/>
  <c r="S5" i="76"/>
  <c r="S4" i="76"/>
  <c r="N4" i="76"/>
  <c r="M14" i="186" l="1"/>
  <c r="J17" i="186"/>
  <c r="F38" i="35"/>
  <c r="G16" i="186"/>
  <c r="G17" i="186" s="1"/>
  <c r="G38" i="35"/>
  <c r="H16" i="186"/>
  <c r="F17" i="186"/>
  <c r="D38" i="35"/>
  <c r="E16" i="186"/>
  <c r="E17" i="186" s="1"/>
  <c r="F16" i="11"/>
  <c r="F16" i="193"/>
  <c r="F17" i="193" s="1"/>
  <c r="K16" i="11"/>
  <c r="K16" i="193"/>
  <c r="K17" i="193" s="1"/>
  <c r="E16" i="11"/>
  <c r="E16" i="193"/>
  <c r="E17" i="193" s="1"/>
  <c r="I38" i="35"/>
  <c r="J14" i="11"/>
  <c r="D16" i="11"/>
  <c r="D16" i="193"/>
  <c r="D17" i="193" s="1"/>
  <c r="L16" i="193"/>
  <c r="L17" i="193" s="1"/>
  <c r="L16" i="11"/>
  <c r="J15" i="193"/>
  <c r="M15" i="193" s="1"/>
  <c r="G16" i="193"/>
  <c r="G17" i="193" s="1"/>
  <c r="G16" i="11"/>
  <c r="H16" i="11"/>
  <c r="H16" i="193"/>
  <c r="H17" i="193" s="1"/>
  <c r="E38" i="35"/>
  <c r="J15" i="11"/>
  <c r="M15" i="11" s="1"/>
  <c r="J38" i="35"/>
  <c r="C38" i="35"/>
  <c r="C41" i="35" s="1"/>
  <c r="K35" i="35"/>
  <c r="H37" i="35"/>
  <c r="C38" i="193"/>
  <c r="C39" i="192"/>
  <c r="C41" i="192" s="1"/>
  <c r="C49" i="192" s="1"/>
  <c r="S122" i="191"/>
  <c r="P122" i="191"/>
  <c r="R35" i="69"/>
  <c r="B10" i="182"/>
  <c r="B11" i="182"/>
  <c r="B12" i="182"/>
  <c r="B13" i="182"/>
  <c r="B14" i="182"/>
  <c r="B15" i="182"/>
  <c r="B16" i="182"/>
  <c r="B17" i="182"/>
  <c r="B18" i="182"/>
  <c r="B19" i="182"/>
  <c r="B20" i="182"/>
  <c r="B21" i="182"/>
  <c r="B22" i="182"/>
  <c r="B23" i="182"/>
  <c r="B24" i="182"/>
  <c r="B25" i="182"/>
  <c r="B26" i="182"/>
  <c r="B27" i="182"/>
  <c r="B28" i="182"/>
  <c r="B29" i="182"/>
  <c r="B30" i="182"/>
  <c r="B31" i="182"/>
  <c r="B32" i="182"/>
  <c r="B33" i="182"/>
  <c r="B34" i="182"/>
  <c r="B35" i="182"/>
  <c r="B36" i="182"/>
  <c r="B37" i="182"/>
  <c r="B38" i="182"/>
  <c r="B39" i="182"/>
  <c r="B40" i="182"/>
  <c r="B41" i="182"/>
  <c r="B42" i="182"/>
  <c r="B43" i="182"/>
  <c r="B44" i="182"/>
  <c r="B45" i="182"/>
  <c r="B46" i="182"/>
  <c r="B47" i="182"/>
  <c r="B48" i="182"/>
  <c r="B49" i="182"/>
  <c r="B50" i="182"/>
  <c r="B51" i="182"/>
  <c r="B52" i="182"/>
  <c r="B53" i="182"/>
  <c r="B54" i="182"/>
  <c r="B55" i="182"/>
  <c r="B56" i="182"/>
  <c r="B57" i="182"/>
  <c r="B58" i="182"/>
  <c r="B59" i="182"/>
  <c r="B60" i="182"/>
  <c r="B61" i="182"/>
  <c r="B62" i="182"/>
  <c r="B63" i="182"/>
  <c r="B64" i="182"/>
  <c r="B65" i="182"/>
  <c r="B66" i="182"/>
  <c r="B67" i="182"/>
  <c r="B68" i="182"/>
  <c r="B69" i="182"/>
  <c r="B70" i="182"/>
  <c r="B71" i="182"/>
  <c r="B72" i="182"/>
  <c r="B73" i="182"/>
  <c r="B74" i="182"/>
  <c r="B75" i="182"/>
  <c r="B76" i="182"/>
  <c r="B77" i="182"/>
  <c r="B78" i="182"/>
  <c r="B79" i="182"/>
  <c r="B80" i="182"/>
  <c r="B81" i="182"/>
  <c r="B82" i="182"/>
  <c r="B83" i="182"/>
  <c r="B84" i="182"/>
  <c r="B85" i="182"/>
  <c r="B86" i="182"/>
  <c r="B87" i="182"/>
  <c r="B88" i="182"/>
  <c r="B89" i="182"/>
  <c r="B90" i="182"/>
  <c r="B91" i="182"/>
  <c r="B92" i="182"/>
  <c r="B93" i="182"/>
  <c r="B94" i="182"/>
  <c r="B95" i="182"/>
  <c r="B96" i="182"/>
  <c r="B97" i="182"/>
  <c r="B98" i="182"/>
  <c r="B99" i="182"/>
  <c r="B100" i="182"/>
  <c r="B101" i="182"/>
  <c r="B102" i="182"/>
  <c r="B103" i="182"/>
  <c r="B104" i="182"/>
  <c r="B105" i="182"/>
  <c r="B106" i="182"/>
  <c r="B107" i="182"/>
  <c r="B108" i="182"/>
  <c r="B109" i="182"/>
  <c r="B110" i="182"/>
  <c r="B111" i="182"/>
  <c r="B112" i="182"/>
  <c r="B9" i="182"/>
  <c r="O9" i="182"/>
  <c r="N10" i="182"/>
  <c r="O10" i="182" s="1"/>
  <c r="N11" i="182"/>
  <c r="N12" i="182"/>
  <c r="O12" i="182" s="1"/>
  <c r="N13" i="182"/>
  <c r="O13" i="182" s="1"/>
  <c r="N14" i="182"/>
  <c r="O14" i="182" s="1"/>
  <c r="N15" i="182"/>
  <c r="N8" i="182"/>
  <c r="L17" i="11" l="1"/>
  <c r="G17" i="11"/>
  <c r="K17" i="11"/>
  <c r="K16" i="185"/>
  <c r="H17" i="11"/>
  <c r="E17" i="11"/>
  <c r="F17" i="11"/>
  <c r="M16" i="186"/>
  <c r="J16" i="193"/>
  <c r="M16" i="193" s="1"/>
  <c r="J16" i="11"/>
  <c r="M16" i="11" s="1"/>
  <c r="M14" i="11"/>
  <c r="D17" i="11"/>
  <c r="P10" i="182"/>
  <c r="P9" i="182"/>
  <c r="K37" i="35"/>
  <c r="K38" i="35" s="1"/>
  <c r="H38" i="35"/>
  <c r="C39" i="193"/>
  <c r="C41" i="193" s="1"/>
  <c r="C49" i="193" s="1"/>
  <c r="Q13" i="182"/>
  <c r="P13" i="182"/>
  <c r="Q9" i="182"/>
  <c r="P14" i="182"/>
  <c r="Q10" i="182"/>
  <c r="Q12" i="182"/>
  <c r="Q14" i="182"/>
  <c r="O15" i="182"/>
  <c r="O11" i="182"/>
  <c r="D24" i="192" l="1"/>
  <c r="D24" i="185"/>
  <c r="C42" i="188"/>
  <c r="C17" i="188"/>
  <c r="D15" i="185"/>
  <c r="C34" i="188"/>
  <c r="D23" i="129"/>
  <c r="C25" i="188"/>
  <c r="D24" i="129"/>
  <c r="C9" i="188"/>
  <c r="E24" i="192"/>
  <c r="E24" i="185"/>
  <c r="D17" i="188"/>
  <c r="E24" i="129"/>
  <c r="E15" i="185"/>
  <c r="D25" i="188"/>
  <c r="E23" i="129"/>
  <c r="D42" i="188"/>
  <c r="D34" i="188"/>
  <c r="D9" i="188"/>
  <c r="H24" i="192"/>
  <c r="H24" i="185"/>
  <c r="G25" i="188"/>
  <c r="H15" i="185"/>
  <c r="G42" i="188"/>
  <c r="G17" i="188"/>
  <c r="H24" i="129"/>
  <c r="G9" i="188"/>
  <c r="H23" i="129"/>
  <c r="G34" i="188"/>
  <c r="E16" i="185"/>
  <c r="K24" i="185"/>
  <c r="I25" i="188"/>
  <c r="I34" i="188"/>
  <c r="K24" i="192"/>
  <c r="K15" i="185"/>
  <c r="K24" i="129"/>
  <c r="K23" i="129"/>
  <c r="I42" i="188"/>
  <c r="I17" i="188"/>
  <c r="I9" i="188"/>
  <c r="G15" i="185"/>
  <c r="F42" i="188"/>
  <c r="G24" i="192"/>
  <c r="G24" i="185"/>
  <c r="F34" i="188"/>
  <c r="G23" i="129"/>
  <c r="F17" i="188"/>
  <c r="F9" i="188"/>
  <c r="F25" i="188"/>
  <c r="G24" i="129"/>
  <c r="H16" i="185"/>
  <c r="G16" i="185"/>
  <c r="D16" i="185"/>
  <c r="J17" i="11"/>
  <c r="M17" i="11"/>
  <c r="K15" i="192"/>
  <c r="K16" i="129"/>
  <c r="K15" i="129"/>
  <c r="K16" i="192"/>
  <c r="K33" i="192"/>
  <c r="K34" i="192" s="1"/>
  <c r="K11" i="192"/>
  <c r="K12" i="192" s="1"/>
  <c r="K8" i="192"/>
  <c r="K9" i="192" s="1"/>
  <c r="H16" i="192"/>
  <c r="H15" i="192"/>
  <c r="H16" i="129"/>
  <c r="H15" i="129"/>
  <c r="I5" i="192"/>
  <c r="H33" i="192"/>
  <c r="H34" i="192" s="1"/>
  <c r="H11" i="192"/>
  <c r="H12" i="192" s="1"/>
  <c r="H8" i="192"/>
  <c r="H9" i="192" s="1"/>
  <c r="G16" i="192"/>
  <c r="G16" i="129"/>
  <c r="G15" i="192"/>
  <c r="G15" i="129"/>
  <c r="G33" i="192"/>
  <c r="G34" i="192" s="1"/>
  <c r="G8" i="192"/>
  <c r="G9" i="192" s="1"/>
  <c r="G11" i="192"/>
  <c r="G12" i="192" s="1"/>
  <c r="E16" i="192"/>
  <c r="E16" i="129"/>
  <c r="E15" i="129"/>
  <c r="E15" i="192"/>
  <c r="E33" i="192"/>
  <c r="E34" i="192" s="1"/>
  <c r="E11" i="192"/>
  <c r="E12" i="192" s="1"/>
  <c r="E8" i="192"/>
  <c r="E9" i="192" s="1"/>
  <c r="D16" i="129"/>
  <c r="D15" i="192"/>
  <c r="D16" i="192"/>
  <c r="D15" i="129"/>
  <c r="D8" i="192"/>
  <c r="D33" i="192"/>
  <c r="D11" i="192"/>
  <c r="P11" i="182"/>
  <c r="Q11" i="182"/>
  <c r="P12" i="182"/>
  <c r="P15" i="182"/>
  <c r="Q15" i="182"/>
  <c r="F15" i="185" l="1"/>
  <c r="J15" i="185" s="1"/>
  <c r="F24" i="192"/>
  <c r="J24" i="192" s="1"/>
  <c r="F24" i="185"/>
  <c r="J24" i="185" s="1"/>
  <c r="E9" i="188"/>
  <c r="H9" i="188" s="1"/>
  <c r="F24" i="129"/>
  <c r="E25" i="188"/>
  <c r="H25" i="188" s="1"/>
  <c r="E34" i="188"/>
  <c r="H34" i="188" s="1"/>
  <c r="E17" i="188"/>
  <c r="H17" i="188" s="1"/>
  <c r="F23" i="129"/>
  <c r="J23" i="129" s="1"/>
  <c r="E42" i="188"/>
  <c r="H42" i="188" s="1"/>
  <c r="K42" i="188" s="1"/>
  <c r="F16" i="185"/>
  <c r="J16" i="185" s="1"/>
  <c r="L23" i="129"/>
  <c r="J42" i="188"/>
  <c r="L24" i="185"/>
  <c r="L24" i="192"/>
  <c r="L15" i="185"/>
  <c r="J9" i="188"/>
  <c r="J34" i="188"/>
  <c r="J17" i="188"/>
  <c r="L24" i="129"/>
  <c r="J25" i="188"/>
  <c r="L16" i="185"/>
  <c r="J24" i="129"/>
  <c r="F16" i="192"/>
  <c r="F16" i="129"/>
  <c r="J16" i="129" s="1"/>
  <c r="F15" i="129"/>
  <c r="J15" i="129" s="1"/>
  <c r="F15" i="192"/>
  <c r="J15" i="192" s="1"/>
  <c r="F33" i="192"/>
  <c r="F34" i="192" s="1"/>
  <c r="F8" i="192"/>
  <c r="F9" i="192" s="1"/>
  <c r="F11" i="192"/>
  <c r="F12" i="192" s="1"/>
  <c r="I6" i="192"/>
  <c r="J5" i="192"/>
  <c r="M5" i="192" s="1"/>
  <c r="L15" i="129"/>
  <c r="L15" i="192"/>
  <c r="L16" i="192"/>
  <c r="L16" i="129"/>
  <c r="L8" i="192"/>
  <c r="L9" i="192" s="1"/>
  <c r="L33" i="192"/>
  <c r="L34" i="192" s="1"/>
  <c r="L11" i="192"/>
  <c r="L12" i="192" s="1"/>
  <c r="J16" i="192"/>
  <c r="D34" i="192"/>
  <c r="D9" i="192"/>
  <c r="D12" i="192"/>
  <c r="B20" i="186"/>
  <c r="B21" i="186"/>
  <c r="B22" i="186"/>
  <c r="B23" i="186"/>
  <c r="B25" i="186"/>
  <c r="B26" i="186"/>
  <c r="B27" i="186"/>
  <c r="B19" i="186"/>
  <c r="B27" i="185"/>
  <c r="B20" i="185"/>
  <c r="B21" i="185"/>
  <c r="B22" i="185"/>
  <c r="B23" i="185"/>
  <c r="B25" i="185"/>
  <c r="B26" i="185"/>
  <c r="B19" i="185"/>
  <c r="B36" i="129"/>
  <c r="B27" i="129"/>
  <c r="B20" i="129"/>
  <c r="B21" i="129"/>
  <c r="B22" i="129"/>
  <c r="B23" i="129"/>
  <c r="B25" i="129"/>
  <c r="B26" i="129"/>
  <c r="B19" i="129"/>
  <c r="B27" i="11"/>
  <c r="B25" i="11"/>
  <c r="B20" i="11"/>
  <c r="B21" i="11"/>
  <c r="B22" i="11"/>
  <c r="B19" i="11"/>
  <c r="I275" i="189"/>
  <c r="I25" i="189" s="1"/>
  <c r="I247" i="189"/>
  <c r="I23" i="189" s="1"/>
  <c r="I289" i="189"/>
  <c r="I27" i="189" s="1"/>
  <c r="H289" i="189"/>
  <c r="G289" i="189"/>
  <c r="E289" i="189"/>
  <c r="J289" i="189"/>
  <c r="J27" i="189" s="1"/>
  <c r="C288" i="189"/>
  <c r="J288" i="189" s="1"/>
  <c r="C287" i="189"/>
  <c r="J287" i="189" s="1"/>
  <c r="C286" i="189"/>
  <c r="J286" i="189" s="1"/>
  <c r="C285" i="189"/>
  <c r="J285" i="189" s="1"/>
  <c r="H275" i="189"/>
  <c r="J275" i="189"/>
  <c r="C274" i="189"/>
  <c r="J274" i="189" s="1"/>
  <c r="C273" i="189"/>
  <c r="I273" i="189" s="1"/>
  <c r="C272" i="189"/>
  <c r="G272" i="189" s="1"/>
  <c r="C271" i="189"/>
  <c r="G264" i="189"/>
  <c r="C264" i="189"/>
  <c r="I264" i="189" s="1"/>
  <c r="C263" i="189"/>
  <c r="G261" i="189"/>
  <c r="F24" i="189" s="1"/>
  <c r="E261" i="189"/>
  <c r="D24" i="189" s="1"/>
  <c r="C259" i="189"/>
  <c r="C258" i="189"/>
  <c r="C257" i="189"/>
  <c r="H257" i="189" s="1"/>
  <c r="C251" i="189"/>
  <c r="I251" i="189" s="1"/>
  <c r="C250" i="189"/>
  <c r="C248" i="189"/>
  <c r="I248" i="189" s="1"/>
  <c r="G247" i="189"/>
  <c r="E247" i="189"/>
  <c r="D23" i="189" s="1"/>
  <c r="C244" i="189"/>
  <c r="H244" i="189" s="1"/>
  <c r="C243" i="189"/>
  <c r="I243" i="189" s="1"/>
  <c r="C237" i="189"/>
  <c r="G236" i="189"/>
  <c r="E236" i="189"/>
  <c r="C236" i="189"/>
  <c r="I236" i="189" s="1"/>
  <c r="E235" i="189"/>
  <c r="C235" i="189"/>
  <c r="I235" i="189" s="1"/>
  <c r="G234" i="189"/>
  <c r="E234" i="189"/>
  <c r="C234" i="189"/>
  <c r="I234" i="189" s="1"/>
  <c r="J233" i="189"/>
  <c r="I233" i="189"/>
  <c r="H233" i="189"/>
  <c r="G233" i="189"/>
  <c r="F233" i="189"/>
  <c r="E233" i="189"/>
  <c r="D233" i="189"/>
  <c r="C21" i="189" s="1"/>
  <c r="C232" i="189"/>
  <c r="J232" i="189" s="1"/>
  <c r="C231" i="189"/>
  <c r="J231" i="189" s="1"/>
  <c r="C230" i="189"/>
  <c r="J230" i="189" s="1"/>
  <c r="C229" i="189"/>
  <c r="J229" i="189" s="1"/>
  <c r="G223" i="189"/>
  <c r="F223" i="189"/>
  <c r="C223" i="189"/>
  <c r="I223" i="189" s="1"/>
  <c r="C222" i="189"/>
  <c r="I222" i="189" s="1"/>
  <c r="G221" i="189"/>
  <c r="F221" i="189"/>
  <c r="C221" i="189"/>
  <c r="I221" i="189" s="1"/>
  <c r="C220" i="189"/>
  <c r="I220" i="189" s="1"/>
  <c r="J219" i="189"/>
  <c r="I219" i="189"/>
  <c r="H219" i="189"/>
  <c r="G219" i="189"/>
  <c r="F219" i="189"/>
  <c r="E219" i="189"/>
  <c r="D219" i="189"/>
  <c r="F218" i="189"/>
  <c r="C218" i="189"/>
  <c r="I218" i="189" s="1"/>
  <c r="I217" i="189"/>
  <c r="E217" i="189"/>
  <c r="C217" i="189"/>
  <c r="G216" i="189"/>
  <c r="F216" i="189"/>
  <c r="C216" i="189"/>
  <c r="E216" i="189" s="1"/>
  <c r="C215" i="189"/>
  <c r="I209" i="189"/>
  <c r="C209" i="189"/>
  <c r="G209" i="189" s="1"/>
  <c r="G208" i="189"/>
  <c r="F208" i="189"/>
  <c r="C208" i="189"/>
  <c r="I208" i="189" s="1"/>
  <c r="C207" i="189"/>
  <c r="I206" i="189"/>
  <c r="G206" i="189"/>
  <c r="C206" i="189"/>
  <c r="F206" i="189" s="1"/>
  <c r="J205" i="189"/>
  <c r="I205" i="189"/>
  <c r="H205" i="189"/>
  <c r="G205" i="189"/>
  <c r="F205" i="189"/>
  <c r="E205" i="189"/>
  <c r="D205" i="189"/>
  <c r="C204" i="189"/>
  <c r="G204" i="189" s="1"/>
  <c r="F203" i="189"/>
  <c r="C203" i="189"/>
  <c r="G203" i="189" s="1"/>
  <c r="J202" i="189"/>
  <c r="F202" i="189"/>
  <c r="E202" i="189"/>
  <c r="C202" i="189"/>
  <c r="G202" i="189" s="1"/>
  <c r="J201" i="189"/>
  <c r="I201" i="189"/>
  <c r="F201" i="189"/>
  <c r="E201" i="189"/>
  <c r="D201" i="189"/>
  <c r="C201" i="189"/>
  <c r="G201" i="189" s="1"/>
  <c r="C195" i="189"/>
  <c r="G195" i="189" s="1"/>
  <c r="F194" i="189"/>
  <c r="C194" i="189"/>
  <c r="G194" i="189" s="1"/>
  <c r="J193" i="189"/>
  <c r="F193" i="189"/>
  <c r="E193" i="189"/>
  <c r="C193" i="189"/>
  <c r="G193" i="189" s="1"/>
  <c r="J192" i="189"/>
  <c r="I192" i="189"/>
  <c r="F192" i="189"/>
  <c r="E192" i="189"/>
  <c r="D192" i="189"/>
  <c r="C192" i="189"/>
  <c r="G192" i="189" s="1"/>
  <c r="J191" i="189"/>
  <c r="I191" i="189"/>
  <c r="H191" i="189"/>
  <c r="G191" i="189"/>
  <c r="F191" i="189"/>
  <c r="E191" i="189"/>
  <c r="D191" i="189"/>
  <c r="C190" i="189"/>
  <c r="I189" i="189"/>
  <c r="G189" i="189"/>
  <c r="E189" i="189"/>
  <c r="C189" i="189"/>
  <c r="I188" i="189"/>
  <c r="E188" i="189"/>
  <c r="D188" i="189"/>
  <c r="G188" i="189"/>
  <c r="G187" i="189"/>
  <c r="E187" i="189"/>
  <c r="D187" i="189"/>
  <c r="G181" i="189"/>
  <c r="C181" i="189"/>
  <c r="E181" i="189" s="1"/>
  <c r="C180" i="189"/>
  <c r="C179" i="189"/>
  <c r="C178" i="189"/>
  <c r="I178" i="189" s="1"/>
  <c r="J177" i="189"/>
  <c r="I177" i="189"/>
  <c r="H177" i="189"/>
  <c r="G177" i="189"/>
  <c r="F177" i="189"/>
  <c r="E177" i="189"/>
  <c r="D177" i="189"/>
  <c r="C16" i="189" s="1"/>
  <c r="C176" i="189"/>
  <c r="H176" i="189" s="1"/>
  <c r="F175" i="189"/>
  <c r="D175" i="189"/>
  <c r="C175" i="189"/>
  <c r="J175" i="189" s="1"/>
  <c r="C174" i="189"/>
  <c r="C173" i="189"/>
  <c r="H167" i="189"/>
  <c r="C167" i="189"/>
  <c r="J167" i="189" s="1"/>
  <c r="C166" i="189"/>
  <c r="C165" i="189"/>
  <c r="H165" i="189" s="1"/>
  <c r="C164" i="189"/>
  <c r="H164" i="189" s="1"/>
  <c r="J163" i="189"/>
  <c r="I163" i="189"/>
  <c r="H163" i="189"/>
  <c r="G163" i="189"/>
  <c r="F163" i="189"/>
  <c r="E163" i="189"/>
  <c r="D163" i="189"/>
  <c r="C15" i="189" s="1"/>
  <c r="C162" i="189"/>
  <c r="C161" i="189"/>
  <c r="J161" i="189" s="1"/>
  <c r="C160" i="189"/>
  <c r="G159" i="189"/>
  <c r="F159" i="189"/>
  <c r="C159" i="189"/>
  <c r="J159" i="189" s="1"/>
  <c r="C153" i="189"/>
  <c r="G153" i="189" s="1"/>
  <c r="C152" i="189"/>
  <c r="I152" i="189" s="1"/>
  <c r="C151" i="189"/>
  <c r="G150" i="189"/>
  <c r="C150" i="189"/>
  <c r="F150" i="189" s="1"/>
  <c r="J149" i="189"/>
  <c r="I149" i="189"/>
  <c r="H149" i="189"/>
  <c r="G149" i="189"/>
  <c r="F149" i="189"/>
  <c r="E149" i="189"/>
  <c r="D149" i="189"/>
  <c r="J148" i="189"/>
  <c r="I148" i="189"/>
  <c r="E148" i="189"/>
  <c r="D148" i="189"/>
  <c r="C148" i="189"/>
  <c r="G148" i="189" s="1"/>
  <c r="C147" i="189"/>
  <c r="G147" i="189" s="1"/>
  <c r="F146" i="189"/>
  <c r="C146" i="189"/>
  <c r="G146" i="189" s="1"/>
  <c r="J145" i="189"/>
  <c r="F145" i="189"/>
  <c r="E145" i="189"/>
  <c r="D145" i="189"/>
  <c r="C145" i="189"/>
  <c r="G145" i="189" s="1"/>
  <c r="J139" i="189"/>
  <c r="I139" i="189"/>
  <c r="E139" i="189"/>
  <c r="D139" i="189"/>
  <c r="C139" i="189"/>
  <c r="G139" i="189" s="1"/>
  <c r="C138" i="189"/>
  <c r="G138" i="189" s="1"/>
  <c r="C137" i="189"/>
  <c r="G137" i="189" s="1"/>
  <c r="J136" i="189"/>
  <c r="F136" i="189"/>
  <c r="E136" i="189"/>
  <c r="C136" i="189"/>
  <c r="G136" i="189" s="1"/>
  <c r="J135" i="189"/>
  <c r="I135" i="189"/>
  <c r="H135" i="189"/>
  <c r="G135" i="189"/>
  <c r="F135" i="189"/>
  <c r="E135" i="189"/>
  <c r="D135" i="189"/>
  <c r="G134" i="189"/>
  <c r="E134" i="189"/>
  <c r="C134" i="189"/>
  <c r="H134" i="189" s="1"/>
  <c r="F133" i="189"/>
  <c r="E133" i="189"/>
  <c r="C133" i="189"/>
  <c r="D133" i="189" s="1"/>
  <c r="F132" i="189"/>
  <c r="E132" i="189"/>
  <c r="C132" i="189"/>
  <c r="D132" i="189" s="1"/>
  <c r="H131" i="189"/>
  <c r="F131" i="189"/>
  <c r="E131" i="189"/>
  <c r="C131" i="189"/>
  <c r="D131" i="189" s="1"/>
  <c r="H125" i="189"/>
  <c r="F125" i="189"/>
  <c r="E125" i="189"/>
  <c r="C125" i="189"/>
  <c r="D125" i="189" s="1"/>
  <c r="F124" i="189"/>
  <c r="E124" i="189"/>
  <c r="C124" i="189"/>
  <c r="D124" i="189" s="1"/>
  <c r="F123" i="189"/>
  <c r="E123" i="189"/>
  <c r="C123" i="189"/>
  <c r="D123" i="189" s="1"/>
  <c r="F122" i="189"/>
  <c r="E122" i="189"/>
  <c r="C122" i="189"/>
  <c r="D122" i="189" s="1"/>
  <c r="J121" i="189"/>
  <c r="I121" i="189"/>
  <c r="H121" i="189"/>
  <c r="G121" i="189"/>
  <c r="F121" i="189"/>
  <c r="E121" i="189"/>
  <c r="D121" i="189"/>
  <c r="C11" i="189" s="1"/>
  <c r="E120" i="189"/>
  <c r="D120" i="189"/>
  <c r="C120" i="189"/>
  <c r="I120" i="189" s="1"/>
  <c r="G119" i="189"/>
  <c r="E119" i="189"/>
  <c r="D119" i="189"/>
  <c r="C119" i="189"/>
  <c r="I119" i="189" s="1"/>
  <c r="G118" i="189"/>
  <c r="C118" i="189"/>
  <c r="I118" i="189" s="1"/>
  <c r="C117" i="189"/>
  <c r="I117" i="189" s="1"/>
  <c r="D111" i="189"/>
  <c r="C111" i="189"/>
  <c r="I111" i="189" s="1"/>
  <c r="E110" i="189"/>
  <c r="C110" i="189"/>
  <c r="I110" i="189" s="1"/>
  <c r="G109" i="189"/>
  <c r="C109" i="189"/>
  <c r="I109" i="189" s="1"/>
  <c r="C108" i="189"/>
  <c r="I108" i="189" s="1"/>
  <c r="J107" i="189"/>
  <c r="I107" i="189"/>
  <c r="H107" i="189"/>
  <c r="G107" i="189"/>
  <c r="F107" i="189"/>
  <c r="E107" i="189"/>
  <c r="D107" i="189"/>
  <c r="C9" i="189" s="1"/>
  <c r="C106" i="189"/>
  <c r="C105" i="189"/>
  <c r="C104" i="189"/>
  <c r="C103" i="189"/>
  <c r="C97" i="189"/>
  <c r="C96" i="189"/>
  <c r="C95" i="189"/>
  <c r="C94" i="189"/>
  <c r="J93" i="189"/>
  <c r="I93" i="189"/>
  <c r="H93" i="189"/>
  <c r="G93" i="189"/>
  <c r="F93" i="189"/>
  <c r="E93" i="189"/>
  <c r="D93" i="189"/>
  <c r="C92" i="189"/>
  <c r="I92" i="189" s="1"/>
  <c r="J91" i="189"/>
  <c r="C91" i="189"/>
  <c r="I91" i="189" s="1"/>
  <c r="C90" i="189"/>
  <c r="I90" i="189" s="1"/>
  <c r="C89" i="189"/>
  <c r="I89" i="189" s="1"/>
  <c r="C83" i="189"/>
  <c r="I83" i="189" s="1"/>
  <c r="C82" i="189"/>
  <c r="I82" i="189" s="1"/>
  <c r="C81" i="189"/>
  <c r="I81" i="189" s="1"/>
  <c r="C80" i="189"/>
  <c r="I80" i="189" s="1"/>
  <c r="J79" i="189"/>
  <c r="J7" i="189" s="1"/>
  <c r="I79" i="189"/>
  <c r="H79" i="189"/>
  <c r="G79" i="189"/>
  <c r="F79" i="189"/>
  <c r="E79" i="189"/>
  <c r="D79" i="189"/>
  <c r="C7" i="189" s="1"/>
  <c r="C78" i="189"/>
  <c r="G78" i="189" s="1"/>
  <c r="G77" i="189"/>
  <c r="C77" i="189"/>
  <c r="E77" i="189" s="1"/>
  <c r="J76" i="189"/>
  <c r="I76" i="189"/>
  <c r="G76" i="189"/>
  <c r="F76" i="189"/>
  <c r="D76" i="189"/>
  <c r="C76" i="189"/>
  <c r="E76" i="189" s="1"/>
  <c r="I75" i="189"/>
  <c r="D75" i="189"/>
  <c r="C75" i="189"/>
  <c r="E75" i="189" s="1"/>
  <c r="C63" i="189"/>
  <c r="E63" i="189" s="1"/>
  <c r="G62" i="189"/>
  <c r="C62" i="189"/>
  <c r="E62" i="189" s="1"/>
  <c r="J61" i="189"/>
  <c r="I61" i="189"/>
  <c r="G61" i="189"/>
  <c r="F61" i="189"/>
  <c r="D61" i="189"/>
  <c r="C61" i="189"/>
  <c r="E61" i="189" s="1"/>
  <c r="I60" i="189"/>
  <c r="D60" i="189"/>
  <c r="C60" i="189"/>
  <c r="E60" i="189" s="1"/>
  <c r="J59" i="189"/>
  <c r="I59" i="189"/>
  <c r="I29" i="189" s="1"/>
  <c r="H59" i="189"/>
  <c r="G59" i="189"/>
  <c r="F59" i="189"/>
  <c r="E59" i="189"/>
  <c r="D59" i="189"/>
  <c r="C29" i="189" s="1"/>
  <c r="C58" i="189"/>
  <c r="G58" i="189" s="1"/>
  <c r="I57" i="189"/>
  <c r="H57" i="189"/>
  <c r="C57" i="189"/>
  <c r="G57" i="189" s="1"/>
  <c r="I56" i="189"/>
  <c r="H56" i="189"/>
  <c r="C56" i="189"/>
  <c r="G56" i="189" s="1"/>
  <c r="C55" i="189"/>
  <c r="G55" i="189" s="1"/>
  <c r="L48" i="189"/>
  <c r="K48" i="189"/>
  <c r="J48" i="189"/>
  <c r="I48" i="189"/>
  <c r="H48" i="189"/>
  <c r="G48" i="189"/>
  <c r="F48" i="189"/>
  <c r="L47" i="189"/>
  <c r="K47" i="189"/>
  <c r="J47" i="189"/>
  <c r="I47" i="189"/>
  <c r="H47" i="189"/>
  <c r="G47" i="189"/>
  <c r="F47" i="189"/>
  <c r="L46" i="189"/>
  <c r="K46" i="189"/>
  <c r="J46" i="189"/>
  <c r="I46" i="189"/>
  <c r="H46" i="189"/>
  <c r="G46" i="189"/>
  <c r="F46" i="189"/>
  <c r="L45" i="189"/>
  <c r="K45" i="189"/>
  <c r="J45" i="189"/>
  <c r="I45" i="189"/>
  <c r="H45" i="189"/>
  <c r="G45" i="189"/>
  <c r="F45" i="189"/>
  <c r="L44" i="189"/>
  <c r="K44" i="189"/>
  <c r="J44" i="189"/>
  <c r="I44" i="189"/>
  <c r="H44" i="189"/>
  <c r="G44" i="189"/>
  <c r="F44" i="189"/>
  <c r="L43" i="189"/>
  <c r="K43" i="189"/>
  <c r="J43" i="189"/>
  <c r="I43" i="189"/>
  <c r="H43" i="189"/>
  <c r="G43" i="189"/>
  <c r="F43" i="189"/>
  <c r="K42" i="189"/>
  <c r="I31" i="189" s="1"/>
  <c r="G42" i="189"/>
  <c r="E42" i="189"/>
  <c r="J42" i="189" s="1"/>
  <c r="E41" i="189"/>
  <c r="J41" i="189" s="1"/>
  <c r="L40" i="189"/>
  <c r="F40" i="189"/>
  <c r="E40" i="189"/>
  <c r="K39" i="189"/>
  <c r="G39" i="189"/>
  <c r="F39" i="189"/>
  <c r="E39" i="189"/>
  <c r="J39" i="189" s="1"/>
  <c r="L38" i="189"/>
  <c r="K38" i="189"/>
  <c r="G38" i="189"/>
  <c r="E38" i="189"/>
  <c r="G31" i="189"/>
  <c r="D31" i="189"/>
  <c r="J29" i="189"/>
  <c r="G29" i="189"/>
  <c r="F29" i="189"/>
  <c r="E29" i="189"/>
  <c r="D29" i="189"/>
  <c r="G27" i="189"/>
  <c r="F27" i="189"/>
  <c r="D27" i="189"/>
  <c r="J25" i="189"/>
  <c r="G25" i="189"/>
  <c r="F23" i="189"/>
  <c r="J21" i="189"/>
  <c r="I21" i="189"/>
  <c r="G21" i="189"/>
  <c r="F21" i="189"/>
  <c r="E21" i="189"/>
  <c r="D21" i="189"/>
  <c r="J20" i="189"/>
  <c r="I20" i="189"/>
  <c r="G20" i="189"/>
  <c r="F20" i="189"/>
  <c r="E20" i="189"/>
  <c r="D20" i="189"/>
  <c r="C20" i="189"/>
  <c r="H20" i="189" s="1"/>
  <c r="K20" i="189" s="1"/>
  <c r="J19" i="189"/>
  <c r="I19" i="189"/>
  <c r="G19" i="189"/>
  <c r="F19" i="189"/>
  <c r="E19" i="189"/>
  <c r="D19" i="189"/>
  <c r="C19" i="189"/>
  <c r="J17" i="189"/>
  <c r="I17" i="189"/>
  <c r="G17" i="189"/>
  <c r="F17" i="189"/>
  <c r="E17" i="189"/>
  <c r="D17" i="189"/>
  <c r="C17" i="189"/>
  <c r="J16" i="189"/>
  <c r="I16" i="189"/>
  <c r="G16" i="189"/>
  <c r="F16" i="189"/>
  <c r="E16" i="189"/>
  <c r="D16" i="189"/>
  <c r="J15" i="189"/>
  <c r="I15" i="189"/>
  <c r="G15" i="189"/>
  <c r="F15" i="189"/>
  <c r="E15" i="189"/>
  <c r="D15" i="189"/>
  <c r="J13" i="189"/>
  <c r="I13" i="189"/>
  <c r="G13" i="189"/>
  <c r="F13" i="189"/>
  <c r="E13" i="189"/>
  <c r="D13" i="189"/>
  <c r="C13" i="189"/>
  <c r="J12" i="189"/>
  <c r="I12" i="189"/>
  <c r="G12" i="189"/>
  <c r="F12" i="189"/>
  <c r="E12" i="189"/>
  <c r="D12" i="189"/>
  <c r="C12" i="189"/>
  <c r="H12" i="189" s="1"/>
  <c r="K12" i="189" s="1"/>
  <c r="J11" i="189"/>
  <c r="I11" i="189"/>
  <c r="G11" i="189"/>
  <c r="F11" i="189"/>
  <c r="E11" i="189"/>
  <c r="D11" i="189"/>
  <c r="J9" i="189"/>
  <c r="I9" i="189"/>
  <c r="G9" i="189"/>
  <c r="F9" i="189"/>
  <c r="E9" i="189"/>
  <c r="D9" i="189"/>
  <c r="J8" i="189"/>
  <c r="I8" i="189"/>
  <c r="G8" i="189"/>
  <c r="F8" i="189"/>
  <c r="E8" i="189"/>
  <c r="D8" i="189"/>
  <c r="C8" i="189"/>
  <c r="I7" i="189"/>
  <c r="G7" i="189"/>
  <c r="F7" i="189"/>
  <c r="E7" i="189"/>
  <c r="D7" i="189"/>
  <c r="C289" i="171"/>
  <c r="C302" i="171" s="1"/>
  <c r="C275" i="171"/>
  <c r="C301" i="171" s="1"/>
  <c r="C261" i="171"/>
  <c r="C300" i="171" s="1"/>
  <c r="C247" i="171"/>
  <c r="C299" i="171" s="1"/>
  <c r="M24" i="129" l="1"/>
  <c r="J33" i="192"/>
  <c r="M23" i="129"/>
  <c r="M16" i="185"/>
  <c r="K34" i="188"/>
  <c r="M24" i="185"/>
  <c r="K25" i="188"/>
  <c r="M24" i="192"/>
  <c r="M15" i="185"/>
  <c r="K17" i="188"/>
  <c r="J11" i="192"/>
  <c r="J12" i="192" s="1"/>
  <c r="M12" i="192" s="1"/>
  <c r="K9" i="188"/>
  <c r="H17" i="189"/>
  <c r="K17" i="189" s="1"/>
  <c r="H8" i="189"/>
  <c r="K8" i="189" s="1"/>
  <c r="H19" i="189"/>
  <c r="K19" i="189" s="1"/>
  <c r="H13" i="189"/>
  <c r="K13" i="189" s="1"/>
  <c r="J38" i="189"/>
  <c r="F38" i="189"/>
  <c r="J40" i="189"/>
  <c r="K40" i="189"/>
  <c r="G40" i="189"/>
  <c r="F41" i="189"/>
  <c r="L42" i="189"/>
  <c r="J31" i="189" s="1"/>
  <c r="H55" i="189"/>
  <c r="F60" i="189"/>
  <c r="J60" i="189"/>
  <c r="H62" i="189"/>
  <c r="D63" i="189"/>
  <c r="I63" i="189"/>
  <c r="F75" i="189"/>
  <c r="J75" i="189"/>
  <c r="H77" i="189"/>
  <c r="D78" i="189"/>
  <c r="H78" i="189"/>
  <c r="J108" i="189"/>
  <c r="J117" i="189"/>
  <c r="H11" i="189"/>
  <c r="K11" i="189" s="1"/>
  <c r="F137" i="189"/>
  <c r="H138" i="189"/>
  <c r="H147" i="189"/>
  <c r="I153" i="189"/>
  <c r="J165" i="189"/>
  <c r="J176" i="189"/>
  <c r="H195" i="189"/>
  <c r="H204" i="189"/>
  <c r="H220" i="189"/>
  <c r="H222" i="189"/>
  <c r="G229" i="189"/>
  <c r="G230" i="189"/>
  <c r="G231" i="189"/>
  <c r="G232" i="189"/>
  <c r="H21" i="189"/>
  <c r="K21" i="189" s="1"/>
  <c r="E286" i="189"/>
  <c r="L39" i="189"/>
  <c r="G41" i="189"/>
  <c r="F42" i="189"/>
  <c r="C31" i="189" s="1"/>
  <c r="I55" i="189"/>
  <c r="H58" i="189"/>
  <c r="G60" i="189"/>
  <c r="H61" i="189"/>
  <c r="D62" i="189"/>
  <c r="I62" i="189"/>
  <c r="F63" i="189"/>
  <c r="J63" i="189"/>
  <c r="G75" i="189"/>
  <c r="H76" i="189"/>
  <c r="D77" i="189"/>
  <c r="I77" i="189"/>
  <c r="E78" i="189"/>
  <c r="I78" i="189"/>
  <c r="J81" i="189"/>
  <c r="J83" i="189"/>
  <c r="J90" i="189"/>
  <c r="J92" i="189"/>
  <c r="H9" i="189"/>
  <c r="K9" i="189" s="1"/>
  <c r="D108" i="189"/>
  <c r="J109" i="189"/>
  <c r="G110" i="189"/>
  <c r="E111" i="189"/>
  <c r="D117" i="189"/>
  <c r="J118" i="189"/>
  <c r="H137" i="189"/>
  <c r="D138" i="189"/>
  <c r="I138" i="189"/>
  <c r="H146" i="189"/>
  <c r="D147" i="189"/>
  <c r="I147" i="189"/>
  <c r="I150" i="189"/>
  <c r="F152" i="189"/>
  <c r="E153" i="189"/>
  <c r="J153" i="189"/>
  <c r="H15" i="189"/>
  <c r="K15" i="189" s="1"/>
  <c r="D164" i="189"/>
  <c r="D165" i="189"/>
  <c r="D176" i="189"/>
  <c r="E178" i="189"/>
  <c r="I181" i="189"/>
  <c r="H194" i="189"/>
  <c r="D195" i="189"/>
  <c r="I195" i="189"/>
  <c r="H203" i="189"/>
  <c r="D204" i="189"/>
  <c r="I204" i="189"/>
  <c r="D220" i="189"/>
  <c r="J220" i="189"/>
  <c r="D222" i="189"/>
  <c r="J222" i="189"/>
  <c r="D229" i="189"/>
  <c r="H229" i="189"/>
  <c r="D230" i="189"/>
  <c r="H230" i="189"/>
  <c r="D231" i="189"/>
  <c r="H231" i="189"/>
  <c r="D232" i="189"/>
  <c r="H232" i="189"/>
  <c r="H272" i="189"/>
  <c r="H274" i="189"/>
  <c r="G286" i="189"/>
  <c r="E288" i="189"/>
  <c r="K41" i="189"/>
  <c r="I58" i="189"/>
  <c r="H60" i="189"/>
  <c r="F62" i="189"/>
  <c r="J62" i="189"/>
  <c r="G63" i="189"/>
  <c r="H75" i="189"/>
  <c r="F77" i="189"/>
  <c r="J77" i="189"/>
  <c r="F78" i="189"/>
  <c r="J78" i="189"/>
  <c r="E108" i="189"/>
  <c r="D109" i="189"/>
  <c r="J110" i="189"/>
  <c r="G111" i="189"/>
  <c r="E117" i="189"/>
  <c r="D118" i="189"/>
  <c r="J119" i="189"/>
  <c r="G120" i="189"/>
  <c r="H122" i="189"/>
  <c r="H123" i="189"/>
  <c r="H124" i="189"/>
  <c r="H132" i="189"/>
  <c r="H133" i="189"/>
  <c r="I134" i="189"/>
  <c r="H136" i="189"/>
  <c r="D137" i="189"/>
  <c r="I137" i="189"/>
  <c r="E138" i="189"/>
  <c r="J138" i="189"/>
  <c r="F139" i="189"/>
  <c r="H145" i="189"/>
  <c r="D146" i="189"/>
  <c r="I146" i="189"/>
  <c r="E147" i="189"/>
  <c r="J147" i="189"/>
  <c r="F148" i="189"/>
  <c r="E150" i="189"/>
  <c r="J150" i="189"/>
  <c r="G152" i="189"/>
  <c r="F153" i="189"/>
  <c r="I159" i="189"/>
  <c r="G161" i="189"/>
  <c r="F164" i="189"/>
  <c r="F165" i="189"/>
  <c r="H175" i="189"/>
  <c r="F176" i="189"/>
  <c r="G178" i="189"/>
  <c r="D181" i="189"/>
  <c r="I187" i="189"/>
  <c r="H193" i="189"/>
  <c r="D194" i="189"/>
  <c r="I194" i="189"/>
  <c r="E195" i="189"/>
  <c r="J195" i="189"/>
  <c r="H202" i="189"/>
  <c r="D203" i="189"/>
  <c r="I203" i="189"/>
  <c r="E204" i="189"/>
  <c r="J204" i="189"/>
  <c r="I216" i="189"/>
  <c r="F220" i="189"/>
  <c r="H221" i="189"/>
  <c r="F222" i="189"/>
  <c r="H223" i="189"/>
  <c r="E229" i="189"/>
  <c r="I229" i="189"/>
  <c r="E230" i="189"/>
  <c r="I230" i="189"/>
  <c r="E231" i="189"/>
  <c r="I231" i="189"/>
  <c r="E232" i="189"/>
  <c r="I232" i="189"/>
  <c r="H234" i="189"/>
  <c r="G235" i="189"/>
  <c r="H236" i="189"/>
  <c r="G243" i="189"/>
  <c r="H264" i="189"/>
  <c r="I272" i="189"/>
  <c r="I274" i="189"/>
  <c r="G285" i="189"/>
  <c r="H286" i="189"/>
  <c r="H288" i="189"/>
  <c r="L41" i="189"/>
  <c r="H29" i="189"/>
  <c r="H63" i="189"/>
  <c r="H7" i="189"/>
  <c r="K7" i="189" s="1"/>
  <c r="J80" i="189"/>
  <c r="J82" i="189"/>
  <c r="J89" i="189"/>
  <c r="G108" i="189"/>
  <c r="E109" i="189"/>
  <c r="D110" i="189"/>
  <c r="J111" i="189"/>
  <c r="G117" i="189"/>
  <c r="E118" i="189"/>
  <c r="J120" i="189"/>
  <c r="D136" i="189"/>
  <c r="I136" i="189"/>
  <c r="E137" i="189"/>
  <c r="J137" i="189"/>
  <c r="F138" i="189"/>
  <c r="H139" i="189"/>
  <c r="I145" i="189"/>
  <c r="E146" i="189"/>
  <c r="J146" i="189"/>
  <c r="F147" i="189"/>
  <c r="H148" i="189"/>
  <c r="J152" i="189"/>
  <c r="E159" i="189"/>
  <c r="I161" i="189"/>
  <c r="J164" i="189"/>
  <c r="F167" i="189"/>
  <c r="H192" i="189"/>
  <c r="D193" i="189"/>
  <c r="I193" i="189"/>
  <c r="E194" i="189"/>
  <c r="J194" i="189"/>
  <c r="F195" i="189"/>
  <c r="H201" i="189"/>
  <c r="D202" i="189"/>
  <c r="I202" i="189"/>
  <c r="E203" i="189"/>
  <c r="J203" i="189"/>
  <c r="F204" i="189"/>
  <c r="E218" i="189"/>
  <c r="G220" i="189"/>
  <c r="D221" i="189"/>
  <c r="J221" i="189"/>
  <c r="G222" i="189"/>
  <c r="D223" i="189"/>
  <c r="J223" i="189"/>
  <c r="F229" i="189"/>
  <c r="F230" i="189"/>
  <c r="F231" i="189"/>
  <c r="F232" i="189"/>
  <c r="H243" i="189"/>
  <c r="I288" i="189"/>
  <c r="M15" i="192"/>
  <c r="J8" i="192"/>
  <c r="M8" i="192" s="1"/>
  <c r="M16" i="129"/>
  <c r="M16" i="192"/>
  <c r="M15" i="129"/>
  <c r="I35" i="192"/>
  <c r="I36" i="192" s="1"/>
  <c r="I37" i="192" s="1"/>
  <c r="I38" i="192" s="1"/>
  <c r="I39" i="192" s="1"/>
  <c r="I41" i="192" s="1"/>
  <c r="I49" i="192" s="1"/>
  <c r="J6" i="192"/>
  <c r="M6" i="192" s="1"/>
  <c r="J34" i="192"/>
  <c r="M34" i="192" s="1"/>
  <c r="M33" i="192"/>
  <c r="H16" i="189"/>
  <c r="K16" i="189" s="1"/>
  <c r="D301" i="171"/>
  <c r="G301" i="171"/>
  <c r="F301" i="171"/>
  <c r="H301" i="171"/>
  <c r="J301" i="171"/>
  <c r="E301" i="171"/>
  <c r="I301" i="171"/>
  <c r="D302" i="171"/>
  <c r="D275" i="171"/>
  <c r="H287" i="189"/>
  <c r="I287" i="189"/>
  <c r="E285" i="189"/>
  <c r="I286" i="189"/>
  <c r="G288" i="189"/>
  <c r="H285" i="189"/>
  <c r="E287" i="189"/>
  <c r="I285" i="189"/>
  <c r="G287" i="189"/>
  <c r="E273" i="189"/>
  <c r="E275" i="189"/>
  <c r="D25" i="189" s="1"/>
  <c r="D34" i="189" s="1"/>
  <c r="D14" i="80" s="1"/>
  <c r="E25" i="11" s="1"/>
  <c r="E25" i="129" s="1"/>
  <c r="G275" i="189"/>
  <c r="F25" i="189" s="1"/>
  <c r="E272" i="189"/>
  <c r="E274" i="189"/>
  <c r="G274" i="189"/>
  <c r="G251" i="189"/>
  <c r="C245" i="189"/>
  <c r="D245" i="189" s="1"/>
  <c r="H247" i="189"/>
  <c r="G23" i="189" s="1"/>
  <c r="H251" i="189"/>
  <c r="F246" i="189"/>
  <c r="E248" i="189"/>
  <c r="G248" i="189"/>
  <c r="K29" i="189"/>
  <c r="J104" i="189"/>
  <c r="I104" i="189"/>
  <c r="H104" i="189"/>
  <c r="G104" i="189"/>
  <c r="F104" i="189"/>
  <c r="E104" i="189"/>
  <c r="D104" i="189"/>
  <c r="E174" i="189"/>
  <c r="I174" i="189"/>
  <c r="G174" i="189"/>
  <c r="J174" i="189"/>
  <c r="H174" i="189"/>
  <c r="F174" i="189"/>
  <c r="D174" i="189"/>
  <c r="J105" i="189"/>
  <c r="I105" i="189"/>
  <c r="H105" i="189"/>
  <c r="G105" i="189"/>
  <c r="F105" i="189"/>
  <c r="E105" i="189"/>
  <c r="D105" i="189"/>
  <c r="J95" i="189"/>
  <c r="I95" i="189"/>
  <c r="H95" i="189"/>
  <c r="G95" i="189"/>
  <c r="F95" i="189"/>
  <c r="E95" i="189"/>
  <c r="D95" i="189"/>
  <c r="J106" i="189"/>
  <c r="I106" i="189"/>
  <c r="H106" i="189"/>
  <c r="G106" i="189"/>
  <c r="F106" i="189"/>
  <c r="E106" i="189"/>
  <c r="D106" i="189"/>
  <c r="J96" i="189"/>
  <c r="I96" i="189"/>
  <c r="H96" i="189"/>
  <c r="G96" i="189"/>
  <c r="F96" i="189"/>
  <c r="E96" i="189"/>
  <c r="D96" i="189"/>
  <c r="D151" i="189"/>
  <c r="H151" i="189"/>
  <c r="J151" i="189"/>
  <c r="I151" i="189"/>
  <c r="G151" i="189"/>
  <c r="F151" i="189"/>
  <c r="E151" i="189"/>
  <c r="J259" i="189"/>
  <c r="F259" i="189"/>
  <c r="D259" i="189"/>
  <c r="G259" i="189"/>
  <c r="E259" i="189"/>
  <c r="I259" i="189"/>
  <c r="H259" i="189"/>
  <c r="J94" i="189"/>
  <c r="I94" i="189"/>
  <c r="H94" i="189"/>
  <c r="G94" i="189"/>
  <c r="F94" i="189"/>
  <c r="E94" i="189"/>
  <c r="D94" i="189"/>
  <c r="J97" i="189"/>
  <c r="I97" i="189"/>
  <c r="H97" i="189"/>
  <c r="G97" i="189"/>
  <c r="F97" i="189"/>
  <c r="E97" i="189"/>
  <c r="D97" i="189"/>
  <c r="D160" i="189"/>
  <c r="H160" i="189"/>
  <c r="J160" i="189"/>
  <c r="I160" i="189"/>
  <c r="G160" i="189"/>
  <c r="F160" i="189"/>
  <c r="E160" i="189"/>
  <c r="F180" i="189"/>
  <c r="J180" i="189"/>
  <c r="H180" i="189"/>
  <c r="I180" i="189"/>
  <c r="G180" i="189"/>
  <c r="E180" i="189"/>
  <c r="D180" i="189"/>
  <c r="J103" i="189"/>
  <c r="I103" i="189"/>
  <c r="H103" i="189"/>
  <c r="G103" i="189"/>
  <c r="F103" i="189"/>
  <c r="E103" i="189"/>
  <c r="D103" i="189"/>
  <c r="H215" i="189"/>
  <c r="D215" i="189"/>
  <c r="J215" i="189"/>
  <c r="J258" i="189"/>
  <c r="F258" i="189"/>
  <c r="D258" i="189"/>
  <c r="J271" i="189"/>
  <c r="F271" i="189"/>
  <c r="D271" i="189"/>
  <c r="E166" i="189"/>
  <c r="I166" i="189"/>
  <c r="G166" i="189"/>
  <c r="F190" i="189"/>
  <c r="J190" i="189"/>
  <c r="H190" i="189"/>
  <c r="H207" i="189"/>
  <c r="D207" i="189"/>
  <c r="J207" i="189"/>
  <c r="E215" i="189"/>
  <c r="J237" i="189"/>
  <c r="F237" i="189"/>
  <c r="D237" i="189"/>
  <c r="J250" i="189"/>
  <c r="F250" i="189"/>
  <c r="D250" i="189"/>
  <c r="E258" i="189"/>
  <c r="J263" i="189"/>
  <c r="F263" i="189"/>
  <c r="D263" i="189"/>
  <c r="E271" i="189"/>
  <c r="J55" i="189"/>
  <c r="J56" i="189"/>
  <c r="J57" i="189"/>
  <c r="J58" i="189"/>
  <c r="D80" i="189"/>
  <c r="D81" i="189"/>
  <c r="D82" i="189"/>
  <c r="D83" i="189"/>
  <c r="D89" i="189"/>
  <c r="D90" i="189"/>
  <c r="D91" i="189"/>
  <c r="D92" i="189"/>
  <c r="F108" i="189"/>
  <c r="F109" i="189"/>
  <c r="F110" i="189"/>
  <c r="F111" i="189"/>
  <c r="F117" i="189"/>
  <c r="F118" i="189"/>
  <c r="F119" i="189"/>
  <c r="F120" i="189"/>
  <c r="G122" i="189"/>
  <c r="G123" i="189"/>
  <c r="G124" i="189"/>
  <c r="G125" i="189"/>
  <c r="G131" i="189"/>
  <c r="G132" i="189"/>
  <c r="G133" i="189"/>
  <c r="D150" i="189"/>
  <c r="H150" i="189"/>
  <c r="D159" i="189"/>
  <c r="H159" i="189"/>
  <c r="D166" i="189"/>
  <c r="E176" i="189"/>
  <c r="I176" i="189"/>
  <c r="G176" i="189"/>
  <c r="F187" i="189"/>
  <c r="J187" i="189"/>
  <c r="H187" i="189"/>
  <c r="D190" i="189"/>
  <c r="E207" i="189"/>
  <c r="F215" i="189"/>
  <c r="H217" i="189"/>
  <c r="D217" i="189"/>
  <c r="J217" i="189"/>
  <c r="G218" i="189"/>
  <c r="J234" i="189"/>
  <c r="F234" i="189"/>
  <c r="D234" i="189"/>
  <c r="H235" i="189"/>
  <c r="E237" i="189"/>
  <c r="J247" i="189"/>
  <c r="J23" i="189" s="1"/>
  <c r="F247" i="189"/>
  <c r="E23" i="189" s="1"/>
  <c r="D247" i="189"/>
  <c r="C23" i="189" s="1"/>
  <c r="H23" i="189" s="1"/>
  <c r="H248" i="189"/>
  <c r="E250" i="189"/>
  <c r="G258" i="189"/>
  <c r="C260" i="189"/>
  <c r="H261" i="189"/>
  <c r="G24" i="189" s="1"/>
  <c r="G34" i="189" s="1"/>
  <c r="G14" i="80" s="1"/>
  <c r="H25" i="11" s="1"/>
  <c r="E263" i="189"/>
  <c r="G271" i="189"/>
  <c r="J273" i="189"/>
  <c r="F273" i="189"/>
  <c r="D273" i="189"/>
  <c r="E49" i="189"/>
  <c r="E80" i="189"/>
  <c r="E81" i="189"/>
  <c r="E82" i="189"/>
  <c r="E83" i="189"/>
  <c r="E89" i="189"/>
  <c r="E90" i="189"/>
  <c r="E91" i="189"/>
  <c r="E92" i="189"/>
  <c r="D162" i="189"/>
  <c r="H162" i="189"/>
  <c r="F162" i="189"/>
  <c r="F166" i="189"/>
  <c r="E173" i="189"/>
  <c r="I173" i="189"/>
  <c r="G173" i="189"/>
  <c r="F179" i="189"/>
  <c r="J179" i="189"/>
  <c r="H179" i="189"/>
  <c r="E190" i="189"/>
  <c r="F207" i="189"/>
  <c r="H209" i="189"/>
  <c r="D209" i="189"/>
  <c r="J209" i="189"/>
  <c r="G215" i="189"/>
  <c r="G237" i="189"/>
  <c r="J244" i="189"/>
  <c r="F244" i="189"/>
  <c r="D244" i="189"/>
  <c r="G250" i="189"/>
  <c r="J257" i="189"/>
  <c r="F257" i="189"/>
  <c r="D257" i="189"/>
  <c r="H258" i="189"/>
  <c r="I261" i="189"/>
  <c r="I24" i="189" s="1"/>
  <c r="I34" i="189" s="1"/>
  <c r="I14" i="80" s="1"/>
  <c r="K25" i="11" s="1"/>
  <c r="K25" i="185" s="1"/>
  <c r="G263" i="189"/>
  <c r="C265" i="189"/>
  <c r="H271" i="189"/>
  <c r="H38" i="189"/>
  <c r="H39" i="189"/>
  <c r="H40" i="189"/>
  <c r="H41" i="189"/>
  <c r="H42" i="189"/>
  <c r="E31" i="189" s="1"/>
  <c r="H31" i="189" s="1"/>
  <c r="K31" i="189" s="1"/>
  <c r="D55" i="189"/>
  <c r="D56" i="189"/>
  <c r="D57" i="189"/>
  <c r="D58" i="189"/>
  <c r="F80" i="189"/>
  <c r="F81" i="189"/>
  <c r="F82" i="189"/>
  <c r="F83" i="189"/>
  <c r="F89" i="189"/>
  <c r="F90" i="189"/>
  <c r="F91" i="189"/>
  <c r="F92" i="189"/>
  <c r="H108" i="189"/>
  <c r="H109" i="189"/>
  <c r="H110" i="189"/>
  <c r="H111" i="189"/>
  <c r="H117" i="189"/>
  <c r="H118" i="189"/>
  <c r="H119" i="189"/>
  <c r="H120" i="189"/>
  <c r="I122" i="189"/>
  <c r="I123" i="189"/>
  <c r="I124" i="189"/>
  <c r="I125" i="189"/>
  <c r="I131" i="189"/>
  <c r="I132" i="189"/>
  <c r="I133" i="189"/>
  <c r="D153" i="189"/>
  <c r="H153" i="189"/>
  <c r="E162" i="189"/>
  <c r="E165" i="189"/>
  <c r="I165" i="189"/>
  <c r="G165" i="189"/>
  <c r="H166" i="189"/>
  <c r="D173" i="189"/>
  <c r="D179" i="189"/>
  <c r="F189" i="189"/>
  <c r="J189" i="189"/>
  <c r="H189" i="189"/>
  <c r="G190" i="189"/>
  <c r="H206" i="189"/>
  <c r="D206" i="189"/>
  <c r="J206" i="189"/>
  <c r="G207" i="189"/>
  <c r="E209" i="189"/>
  <c r="I215" i="189"/>
  <c r="F217" i="189"/>
  <c r="J236" i="189"/>
  <c r="F236" i="189"/>
  <c r="D236" i="189"/>
  <c r="H237" i="189"/>
  <c r="E244" i="189"/>
  <c r="C249" i="189"/>
  <c r="H250" i="189"/>
  <c r="E257" i="189"/>
  <c r="I258" i="189"/>
  <c r="C262" i="189"/>
  <c r="H263" i="189"/>
  <c r="I271" i="189"/>
  <c r="G273" i="189"/>
  <c r="I38" i="189"/>
  <c r="I39" i="189"/>
  <c r="I40" i="189"/>
  <c r="I41" i="189"/>
  <c r="I42" i="189"/>
  <c r="F31" i="189" s="1"/>
  <c r="F34" i="189" s="1"/>
  <c r="F14" i="80" s="1"/>
  <c r="G25" i="186" s="1"/>
  <c r="E55" i="189"/>
  <c r="E56" i="189"/>
  <c r="E57" i="189"/>
  <c r="E58" i="189"/>
  <c r="G80" i="189"/>
  <c r="G81" i="189"/>
  <c r="G82" i="189"/>
  <c r="G83" i="189"/>
  <c r="G89" i="189"/>
  <c r="G90" i="189"/>
  <c r="G91" i="189"/>
  <c r="G92" i="189"/>
  <c r="J122" i="189"/>
  <c r="J123" i="189"/>
  <c r="J124" i="189"/>
  <c r="J125" i="189"/>
  <c r="J131" i="189"/>
  <c r="J132" i="189"/>
  <c r="J133" i="189"/>
  <c r="G162" i="189"/>
  <c r="J166" i="189"/>
  <c r="F173" i="189"/>
  <c r="E175" i="189"/>
  <c r="I175" i="189"/>
  <c r="G175" i="189"/>
  <c r="E179" i="189"/>
  <c r="F181" i="189"/>
  <c r="J181" i="189"/>
  <c r="H181" i="189"/>
  <c r="D189" i="189"/>
  <c r="I190" i="189"/>
  <c r="E206" i="189"/>
  <c r="I207" i="189"/>
  <c r="F209" i="189"/>
  <c r="H216" i="189"/>
  <c r="D216" i="189"/>
  <c r="J216" i="189"/>
  <c r="G217" i="189"/>
  <c r="I237" i="189"/>
  <c r="G244" i="189"/>
  <c r="J246" i="189"/>
  <c r="D246" i="189"/>
  <c r="I250" i="189"/>
  <c r="G257" i="189"/>
  <c r="I263" i="189"/>
  <c r="J272" i="189"/>
  <c r="F272" i="189"/>
  <c r="D272" i="189"/>
  <c r="H273" i="189"/>
  <c r="F55" i="189"/>
  <c r="F56" i="189"/>
  <c r="F57" i="189"/>
  <c r="F58" i="189"/>
  <c r="H80" i="189"/>
  <c r="H81" i="189"/>
  <c r="H82" i="189"/>
  <c r="H83" i="189"/>
  <c r="H89" i="189"/>
  <c r="H90" i="189"/>
  <c r="H91" i="189"/>
  <c r="H92" i="189"/>
  <c r="J134" i="189"/>
  <c r="F134" i="189"/>
  <c r="D152" i="189"/>
  <c r="H152" i="189"/>
  <c r="D161" i="189"/>
  <c r="H161" i="189"/>
  <c r="F161" i="189"/>
  <c r="I162" i="189"/>
  <c r="E167" i="189"/>
  <c r="I167" i="189"/>
  <c r="G167" i="189"/>
  <c r="H173" i="189"/>
  <c r="F178" i="189"/>
  <c r="J178" i="189"/>
  <c r="H178" i="189"/>
  <c r="G179" i="189"/>
  <c r="H208" i="189"/>
  <c r="D208" i="189"/>
  <c r="J208" i="189"/>
  <c r="J243" i="189"/>
  <c r="F243" i="189"/>
  <c r="D243" i="189"/>
  <c r="J251" i="189"/>
  <c r="F251" i="189"/>
  <c r="D251" i="189"/>
  <c r="J264" i="189"/>
  <c r="F264" i="189"/>
  <c r="D264" i="189"/>
  <c r="D134" i="189"/>
  <c r="E152" i="189"/>
  <c r="E161" i="189"/>
  <c r="J162" i="189"/>
  <c r="E164" i="189"/>
  <c r="I164" i="189"/>
  <c r="G164" i="189"/>
  <c r="D167" i="189"/>
  <c r="J173" i="189"/>
  <c r="D178" i="189"/>
  <c r="I179" i="189"/>
  <c r="F188" i="189"/>
  <c r="J188" i="189"/>
  <c r="H188" i="189"/>
  <c r="E208" i="189"/>
  <c r="H218" i="189"/>
  <c r="D218" i="189"/>
  <c r="J218" i="189"/>
  <c r="J235" i="189"/>
  <c r="F235" i="189"/>
  <c r="D235" i="189"/>
  <c r="E243" i="189"/>
  <c r="I244" i="189"/>
  <c r="J248" i="189"/>
  <c r="F248" i="189"/>
  <c r="D248" i="189"/>
  <c r="E251" i="189"/>
  <c r="I257" i="189"/>
  <c r="J261" i="189"/>
  <c r="J24" i="189" s="1"/>
  <c r="F261" i="189"/>
  <c r="E24" i="189" s="1"/>
  <c r="D261" i="189"/>
  <c r="C24" i="189" s="1"/>
  <c r="E264" i="189"/>
  <c r="C276" i="189"/>
  <c r="C277" i="189"/>
  <c r="C278" i="189"/>
  <c r="C279" i="189"/>
  <c r="C290" i="189"/>
  <c r="C291" i="189"/>
  <c r="C292" i="189"/>
  <c r="C293" i="189"/>
  <c r="D274" i="189"/>
  <c r="D275" i="189"/>
  <c r="C25" i="189" s="1"/>
  <c r="D285" i="189"/>
  <c r="D286" i="189"/>
  <c r="D287" i="189"/>
  <c r="D288" i="189"/>
  <c r="D289" i="189"/>
  <c r="C27" i="189" s="1"/>
  <c r="E220" i="189"/>
  <c r="E221" i="189"/>
  <c r="E222" i="189"/>
  <c r="E223" i="189"/>
  <c r="F274" i="189"/>
  <c r="F275" i="189"/>
  <c r="E25" i="189" s="1"/>
  <c r="F285" i="189"/>
  <c r="F286" i="189"/>
  <c r="F287" i="189"/>
  <c r="F288" i="189"/>
  <c r="F289" i="189"/>
  <c r="E27" i="189" s="1"/>
  <c r="I17" i="35"/>
  <c r="I43" i="80"/>
  <c r="J43" i="80"/>
  <c r="C43" i="80"/>
  <c r="D43" i="80"/>
  <c r="E43" i="80"/>
  <c r="F43" i="80"/>
  <c r="G43" i="80"/>
  <c r="J42" i="80"/>
  <c r="I42" i="80"/>
  <c r="D42" i="80"/>
  <c r="E42" i="80"/>
  <c r="F42" i="80"/>
  <c r="G42" i="80"/>
  <c r="C42" i="80"/>
  <c r="S35" i="80"/>
  <c r="V35" i="80" s="1"/>
  <c r="U37" i="80"/>
  <c r="T37" i="80"/>
  <c r="R37" i="80"/>
  <c r="Q37" i="80"/>
  <c r="P37" i="80"/>
  <c r="O37" i="80"/>
  <c r="S36" i="80"/>
  <c r="V36" i="80" s="1"/>
  <c r="J37" i="80"/>
  <c r="I37" i="80"/>
  <c r="G37" i="80"/>
  <c r="F37" i="80"/>
  <c r="E37" i="80"/>
  <c r="D37" i="80"/>
  <c r="C37" i="80"/>
  <c r="H36" i="80"/>
  <c r="K36" i="80" s="1"/>
  <c r="H35" i="80"/>
  <c r="M11" i="192" l="1"/>
  <c r="J9" i="192"/>
  <c r="M9" i="192" s="1"/>
  <c r="G245" i="189"/>
  <c r="J34" i="189"/>
  <c r="J14" i="80" s="1"/>
  <c r="L25" i="186" s="1"/>
  <c r="K23" i="189"/>
  <c r="F245" i="189"/>
  <c r="H25" i="129"/>
  <c r="H25" i="185"/>
  <c r="E25" i="185"/>
  <c r="K25" i="186"/>
  <c r="H24" i="189"/>
  <c r="H25" i="186"/>
  <c r="E25" i="186"/>
  <c r="K25" i="129"/>
  <c r="G25" i="11"/>
  <c r="G25" i="129" s="1"/>
  <c r="G25" i="185"/>
  <c r="D44" i="80"/>
  <c r="D46" i="80"/>
  <c r="G44" i="80"/>
  <c r="I44" i="80"/>
  <c r="F44" i="80"/>
  <c r="J44" i="80"/>
  <c r="H43" i="80"/>
  <c r="K43" i="80" s="1"/>
  <c r="H37" i="80"/>
  <c r="E44" i="80"/>
  <c r="H42" i="80"/>
  <c r="H25" i="189"/>
  <c r="K25" i="189" s="1"/>
  <c r="K24" i="189"/>
  <c r="E34" i="189"/>
  <c r="E14" i="80" s="1"/>
  <c r="J245" i="189"/>
  <c r="I245" i="189"/>
  <c r="E245" i="189"/>
  <c r="H245" i="189"/>
  <c r="I246" i="189"/>
  <c r="H246" i="189"/>
  <c r="G246" i="189"/>
  <c r="E246" i="189"/>
  <c r="J277" i="189"/>
  <c r="F277" i="189"/>
  <c r="D277" i="189"/>
  <c r="H277" i="189"/>
  <c r="G277" i="189"/>
  <c r="E277" i="189"/>
  <c r="I277" i="189"/>
  <c r="J249" i="189"/>
  <c r="F249" i="189"/>
  <c r="D249" i="189"/>
  <c r="H249" i="189"/>
  <c r="G249" i="189"/>
  <c r="E249" i="189"/>
  <c r="I249" i="189"/>
  <c r="J260" i="189"/>
  <c r="F260" i="189"/>
  <c r="D260" i="189"/>
  <c r="I260" i="189"/>
  <c r="H260" i="189"/>
  <c r="G260" i="189"/>
  <c r="E260" i="189"/>
  <c r="J276" i="189"/>
  <c r="F276" i="189"/>
  <c r="D276" i="189"/>
  <c r="I276" i="189"/>
  <c r="H276" i="189"/>
  <c r="G276" i="189"/>
  <c r="E276" i="189"/>
  <c r="I49" i="189"/>
  <c r="H49" i="189"/>
  <c r="G49" i="189"/>
  <c r="F49" i="189"/>
  <c r="L49" i="189"/>
  <c r="K49" i="189"/>
  <c r="J49" i="189"/>
  <c r="C34" i="189"/>
  <c r="J262" i="189"/>
  <c r="F262" i="189"/>
  <c r="D262" i="189"/>
  <c r="H262" i="189"/>
  <c r="G262" i="189"/>
  <c r="E262" i="189"/>
  <c r="I262" i="189"/>
  <c r="J292" i="189"/>
  <c r="F292" i="189"/>
  <c r="D292" i="189"/>
  <c r="I292" i="189"/>
  <c r="H292" i="189"/>
  <c r="G292" i="189"/>
  <c r="E292" i="189"/>
  <c r="J290" i="189"/>
  <c r="F290" i="189"/>
  <c r="D290" i="189"/>
  <c r="I290" i="189"/>
  <c r="H290" i="189"/>
  <c r="G290" i="189"/>
  <c r="E290" i="189"/>
  <c r="J293" i="189"/>
  <c r="I293" i="189"/>
  <c r="F293" i="189"/>
  <c r="E293" i="189"/>
  <c r="D293" i="189"/>
  <c r="H293" i="189"/>
  <c r="G293" i="189"/>
  <c r="H27" i="189"/>
  <c r="K27" i="189" s="1"/>
  <c r="J291" i="189"/>
  <c r="F291" i="189"/>
  <c r="D291" i="189"/>
  <c r="G291" i="189"/>
  <c r="E291" i="189"/>
  <c r="I291" i="189"/>
  <c r="H291" i="189"/>
  <c r="J265" i="189"/>
  <c r="F265" i="189"/>
  <c r="D265" i="189"/>
  <c r="I265" i="189"/>
  <c r="H265" i="189"/>
  <c r="G265" i="189"/>
  <c r="E265" i="189"/>
  <c r="J279" i="189"/>
  <c r="F279" i="189"/>
  <c r="D279" i="189"/>
  <c r="H279" i="189"/>
  <c r="G279" i="189"/>
  <c r="E279" i="189"/>
  <c r="I279" i="189"/>
  <c r="J278" i="189"/>
  <c r="F278" i="189"/>
  <c r="D278" i="189"/>
  <c r="I278" i="189"/>
  <c r="H278" i="189"/>
  <c r="G278" i="189"/>
  <c r="E278" i="189"/>
  <c r="C44" i="80"/>
  <c r="V37" i="80"/>
  <c r="N37" i="80"/>
  <c r="S37" i="80"/>
  <c r="K35" i="80"/>
  <c r="K37" i="80" s="1"/>
  <c r="J51" i="187"/>
  <c r="J52" i="188" s="1"/>
  <c r="I51" i="187"/>
  <c r="I52" i="188" s="1"/>
  <c r="D51" i="187"/>
  <c r="D52" i="188" s="1"/>
  <c r="E51" i="187"/>
  <c r="E52" i="188" s="1"/>
  <c r="F51" i="187"/>
  <c r="F52" i="188" s="1"/>
  <c r="G51" i="187"/>
  <c r="G52" i="188" s="1"/>
  <c r="C51" i="187"/>
  <c r="C52" i="188" s="1"/>
  <c r="J44" i="187"/>
  <c r="J45" i="188" s="1"/>
  <c r="I44" i="187"/>
  <c r="I45" i="188" s="1"/>
  <c r="D44" i="187"/>
  <c r="D45" i="188" s="1"/>
  <c r="E44" i="187"/>
  <c r="E45" i="188" s="1"/>
  <c r="F44" i="187"/>
  <c r="F45" i="188" s="1"/>
  <c r="G44" i="187"/>
  <c r="G45" i="188" s="1"/>
  <c r="C44" i="187"/>
  <c r="C45" i="188" s="1"/>
  <c r="J36" i="187"/>
  <c r="J37" i="188" s="1"/>
  <c r="I36" i="187"/>
  <c r="I37" i="188" s="1"/>
  <c r="D36" i="187"/>
  <c r="D37" i="188" s="1"/>
  <c r="E36" i="187"/>
  <c r="E37" i="188" s="1"/>
  <c r="F36" i="187"/>
  <c r="F37" i="188" s="1"/>
  <c r="G36" i="187"/>
  <c r="G37" i="188" s="1"/>
  <c r="C36" i="187"/>
  <c r="C37" i="188" s="1"/>
  <c r="J28" i="187"/>
  <c r="J28" i="188" s="1"/>
  <c r="I28" i="187"/>
  <c r="I28" i="188" s="1"/>
  <c r="D28" i="187"/>
  <c r="D28" i="188" s="1"/>
  <c r="E28" i="187"/>
  <c r="E28" i="188" s="1"/>
  <c r="F28" i="187"/>
  <c r="F28" i="188" s="1"/>
  <c r="G28" i="187"/>
  <c r="G28" i="188" s="1"/>
  <c r="C28" i="187"/>
  <c r="C28" i="188" s="1"/>
  <c r="J20" i="187"/>
  <c r="J20" i="188" s="1"/>
  <c r="I20" i="187"/>
  <c r="I20" i="188" s="1"/>
  <c r="D20" i="187"/>
  <c r="D20" i="188" s="1"/>
  <c r="E20" i="187"/>
  <c r="E20" i="188" s="1"/>
  <c r="F20" i="187"/>
  <c r="F20" i="188" s="1"/>
  <c r="G20" i="187"/>
  <c r="G20" i="188" s="1"/>
  <c r="C20" i="187"/>
  <c r="C20" i="188" s="1"/>
  <c r="J50" i="187"/>
  <c r="J51" i="188" s="1"/>
  <c r="I50" i="187"/>
  <c r="I51" i="188" s="1"/>
  <c r="D50" i="187"/>
  <c r="D51" i="188" s="1"/>
  <c r="E50" i="187"/>
  <c r="E51" i="188" s="1"/>
  <c r="F50" i="187"/>
  <c r="F51" i="188" s="1"/>
  <c r="G50" i="187"/>
  <c r="G51" i="188" s="1"/>
  <c r="C50" i="187"/>
  <c r="C51" i="188" s="1"/>
  <c r="J43" i="187"/>
  <c r="J44" i="188" s="1"/>
  <c r="I43" i="187"/>
  <c r="I44" i="188" s="1"/>
  <c r="D43" i="187"/>
  <c r="D44" i="188" s="1"/>
  <c r="E43" i="187"/>
  <c r="E44" i="188" s="1"/>
  <c r="F43" i="187"/>
  <c r="F44" i="188" s="1"/>
  <c r="G43" i="187"/>
  <c r="G44" i="188" s="1"/>
  <c r="C43" i="187"/>
  <c r="C44" i="188" s="1"/>
  <c r="J35" i="187"/>
  <c r="J36" i="188" s="1"/>
  <c r="I35" i="187"/>
  <c r="I36" i="188" s="1"/>
  <c r="D35" i="187"/>
  <c r="D36" i="188" s="1"/>
  <c r="E35" i="187"/>
  <c r="E36" i="188" s="1"/>
  <c r="F35" i="187"/>
  <c r="F36" i="188" s="1"/>
  <c r="G35" i="187"/>
  <c r="G36" i="188" s="1"/>
  <c r="C35" i="187"/>
  <c r="C36" i="188" s="1"/>
  <c r="J27" i="187"/>
  <c r="J27" i="188" s="1"/>
  <c r="I27" i="187"/>
  <c r="I27" i="188" s="1"/>
  <c r="D27" i="187"/>
  <c r="D27" i="188" s="1"/>
  <c r="E27" i="187"/>
  <c r="E27" i="188" s="1"/>
  <c r="F27" i="187"/>
  <c r="F27" i="188" s="1"/>
  <c r="G27" i="187"/>
  <c r="G27" i="188" s="1"/>
  <c r="C27" i="187"/>
  <c r="C27" i="188" s="1"/>
  <c r="J19" i="187"/>
  <c r="J19" i="188" s="1"/>
  <c r="I19" i="187"/>
  <c r="I19" i="188" s="1"/>
  <c r="D19" i="187"/>
  <c r="D19" i="188" s="1"/>
  <c r="E19" i="187"/>
  <c r="E19" i="188" s="1"/>
  <c r="F19" i="187"/>
  <c r="F19" i="188" s="1"/>
  <c r="G19" i="187"/>
  <c r="G19" i="188" s="1"/>
  <c r="C19" i="187"/>
  <c r="C19" i="188" s="1"/>
  <c r="J48" i="187"/>
  <c r="J49" i="188" s="1"/>
  <c r="I48" i="187"/>
  <c r="I49" i="188" s="1"/>
  <c r="D48" i="187"/>
  <c r="D49" i="188" s="1"/>
  <c r="E48" i="187"/>
  <c r="E49" i="188" s="1"/>
  <c r="F48" i="187"/>
  <c r="F49" i="188" s="1"/>
  <c r="G48" i="187"/>
  <c r="G49" i="188" s="1"/>
  <c r="C48" i="187"/>
  <c r="C49" i="188" s="1"/>
  <c r="J40" i="187"/>
  <c r="J41" i="188" s="1"/>
  <c r="I40" i="187"/>
  <c r="I41" i="188" s="1"/>
  <c r="D40" i="187"/>
  <c r="D41" i="188" s="1"/>
  <c r="E40" i="187"/>
  <c r="E41" i="188" s="1"/>
  <c r="F40" i="187"/>
  <c r="F41" i="188" s="1"/>
  <c r="G40" i="187"/>
  <c r="G41" i="188" s="1"/>
  <c r="C40" i="187"/>
  <c r="C41" i="188" s="1"/>
  <c r="J32" i="187"/>
  <c r="J33" i="188" s="1"/>
  <c r="I32" i="187"/>
  <c r="I33" i="188" s="1"/>
  <c r="D32" i="187"/>
  <c r="D33" i="188" s="1"/>
  <c r="E32" i="187"/>
  <c r="E33" i="188" s="1"/>
  <c r="F32" i="187"/>
  <c r="F33" i="188" s="1"/>
  <c r="G32" i="187"/>
  <c r="G33" i="188" s="1"/>
  <c r="C32" i="187"/>
  <c r="C33" i="188" s="1"/>
  <c r="J24" i="187"/>
  <c r="J24" i="188" s="1"/>
  <c r="I24" i="187"/>
  <c r="I24" i="188" s="1"/>
  <c r="D24" i="187"/>
  <c r="D24" i="188" s="1"/>
  <c r="E24" i="187"/>
  <c r="E24" i="188" s="1"/>
  <c r="F24" i="187"/>
  <c r="F24" i="188" s="1"/>
  <c r="G24" i="187"/>
  <c r="G24" i="188" s="1"/>
  <c r="C24" i="187"/>
  <c r="C24" i="188" s="1"/>
  <c r="J16" i="187"/>
  <c r="J16" i="188" s="1"/>
  <c r="I16" i="187"/>
  <c r="I16" i="188" s="1"/>
  <c r="D16" i="187"/>
  <c r="D16" i="188" s="1"/>
  <c r="E16" i="187"/>
  <c r="E16" i="188" s="1"/>
  <c r="F16" i="187"/>
  <c r="F16" i="188" s="1"/>
  <c r="G16" i="187"/>
  <c r="G16" i="188" s="1"/>
  <c r="C16" i="187"/>
  <c r="C16" i="188" s="1"/>
  <c r="J32" i="188"/>
  <c r="I32" i="188"/>
  <c r="G32" i="188"/>
  <c r="F32" i="188"/>
  <c r="E32" i="188"/>
  <c r="D32" i="188"/>
  <c r="C32" i="188"/>
  <c r="I22" i="187"/>
  <c r="I22" i="188" s="1"/>
  <c r="H47" i="187"/>
  <c r="K47" i="187" s="1"/>
  <c r="H49" i="187"/>
  <c r="K49" i="187" s="1"/>
  <c r="J32" i="35"/>
  <c r="J46" i="187" s="1"/>
  <c r="J47" i="188" s="1"/>
  <c r="I32" i="35"/>
  <c r="I46" i="187" s="1"/>
  <c r="I47" i="188" s="1"/>
  <c r="G32" i="35"/>
  <c r="G46" i="187" s="1"/>
  <c r="G47" i="188" s="1"/>
  <c r="F32" i="35"/>
  <c r="F46" i="187" s="1"/>
  <c r="F47" i="188" s="1"/>
  <c r="E32" i="35"/>
  <c r="E46" i="187" s="1"/>
  <c r="E47" i="188" s="1"/>
  <c r="D32" i="35"/>
  <c r="D46" i="187" s="1"/>
  <c r="D47" i="188" s="1"/>
  <c r="C32" i="35"/>
  <c r="H31" i="35"/>
  <c r="K31" i="35" s="1"/>
  <c r="H30" i="35"/>
  <c r="J27" i="35"/>
  <c r="J38" i="187" s="1"/>
  <c r="J39" i="188" s="1"/>
  <c r="I27" i="35"/>
  <c r="I38" i="187" s="1"/>
  <c r="I39" i="188" s="1"/>
  <c r="G27" i="35"/>
  <c r="G38" i="187" s="1"/>
  <c r="G39" i="188" s="1"/>
  <c r="F27" i="35"/>
  <c r="F38" i="187" s="1"/>
  <c r="F39" i="188" s="1"/>
  <c r="E27" i="35"/>
  <c r="E38" i="187" s="1"/>
  <c r="E39" i="188" s="1"/>
  <c r="D27" i="35"/>
  <c r="C27" i="35"/>
  <c r="C38" i="187" s="1"/>
  <c r="C39" i="188" s="1"/>
  <c r="H26" i="35"/>
  <c r="K26" i="35" s="1"/>
  <c r="H25" i="35"/>
  <c r="H27" i="35" s="1"/>
  <c r="J22" i="35"/>
  <c r="I22" i="35"/>
  <c r="I30" i="187" s="1"/>
  <c r="I30" i="188" s="1"/>
  <c r="G22" i="35"/>
  <c r="G30" i="187" s="1"/>
  <c r="G30" i="188" s="1"/>
  <c r="F22" i="35"/>
  <c r="F30" i="187" s="1"/>
  <c r="F30" i="188" s="1"/>
  <c r="E22" i="35"/>
  <c r="E30" i="187" s="1"/>
  <c r="E30" i="188" s="1"/>
  <c r="D22" i="35"/>
  <c r="D30" i="187" s="1"/>
  <c r="D30" i="188" s="1"/>
  <c r="C22" i="35"/>
  <c r="C30" i="187" s="1"/>
  <c r="C30" i="188" s="1"/>
  <c r="H21" i="35"/>
  <c r="K21" i="35" s="1"/>
  <c r="H20" i="35"/>
  <c r="J17" i="35"/>
  <c r="J22" i="187" s="1"/>
  <c r="J22" i="188" s="1"/>
  <c r="G17" i="35"/>
  <c r="G22" i="187" s="1"/>
  <c r="G22" i="188" s="1"/>
  <c r="F17" i="35"/>
  <c r="F22" i="187" s="1"/>
  <c r="F22" i="188" s="1"/>
  <c r="E17" i="35"/>
  <c r="E22" i="187" s="1"/>
  <c r="E22" i="188" s="1"/>
  <c r="D17" i="35"/>
  <c r="D22" i="187" s="1"/>
  <c r="D22" i="188" s="1"/>
  <c r="C17" i="35"/>
  <c r="C22" i="187" s="1"/>
  <c r="C22" i="188" s="1"/>
  <c r="H16" i="35"/>
  <c r="K16" i="35" s="1"/>
  <c r="H15" i="35"/>
  <c r="J12" i="35"/>
  <c r="J14" i="187" s="1"/>
  <c r="J14" i="188" s="1"/>
  <c r="I12" i="35"/>
  <c r="I14" i="187" s="1"/>
  <c r="I14" i="188" s="1"/>
  <c r="G12" i="35"/>
  <c r="G14" i="187" s="1"/>
  <c r="G14" i="188" s="1"/>
  <c r="F12" i="35"/>
  <c r="F14" i="187" s="1"/>
  <c r="F14" i="188" s="1"/>
  <c r="E12" i="35"/>
  <c r="E14" i="187" s="1"/>
  <c r="E14" i="188" s="1"/>
  <c r="D12" i="35"/>
  <c r="D14" i="187" s="1"/>
  <c r="D14" i="188" s="1"/>
  <c r="C12" i="35"/>
  <c r="C14" i="187" s="1"/>
  <c r="C14" i="188" s="1"/>
  <c r="H11" i="35"/>
  <c r="K11" i="35" s="1"/>
  <c r="H10" i="35"/>
  <c r="J12" i="188"/>
  <c r="I12" i="188"/>
  <c r="D12" i="188"/>
  <c r="E12" i="188"/>
  <c r="F12" i="188"/>
  <c r="G12" i="188"/>
  <c r="C12" i="188"/>
  <c r="J11" i="187"/>
  <c r="J11" i="188" s="1"/>
  <c r="I11" i="187"/>
  <c r="I11" i="188" s="1"/>
  <c r="D11" i="187"/>
  <c r="D11" i="188" s="1"/>
  <c r="E11" i="187"/>
  <c r="E11" i="188" s="1"/>
  <c r="F11" i="187"/>
  <c r="F11" i="188" s="1"/>
  <c r="G11" i="187"/>
  <c r="G11" i="188" s="1"/>
  <c r="C11" i="187"/>
  <c r="C11" i="188" s="1"/>
  <c r="J8" i="187"/>
  <c r="J8" i="188" s="1"/>
  <c r="I8" i="187"/>
  <c r="I8" i="188" s="1"/>
  <c r="D8" i="187"/>
  <c r="D8" i="188" s="1"/>
  <c r="E8" i="187"/>
  <c r="E8" i="188" s="1"/>
  <c r="F8" i="187"/>
  <c r="F8" i="188" s="1"/>
  <c r="G8" i="187"/>
  <c r="G8" i="188" s="1"/>
  <c r="C8" i="187"/>
  <c r="C8" i="188" s="1"/>
  <c r="Q41" i="69"/>
  <c r="O41" i="69"/>
  <c r="L41" i="69"/>
  <c r="J41" i="69"/>
  <c r="H41" i="69"/>
  <c r="F41" i="69"/>
  <c r="E35" i="69"/>
  <c r="F35" i="69"/>
  <c r="G35" i="69"/>
  <c r="H35" i="69"/>
  <c r="I35" i="69"/>
  <c r="J35" i="69"/>
  <c r="K35" i="69"/>
  <c r="L35" i="69"/>
  <c r="M35" i="69"/>
  <c r="N35" i="69"/>
  <c r="N36" i="69" s="1"/>
  <c r="O35" i="69"/>
  <c r="P35" i="69"/>
  <c r="Q35" i="69"/>
  <c r="G36" i="69"/>
  <c r="G41" i="69"/>
  <c r="G42" i="69" s="1"/>
  <c r="K36" i="69"/>
  <c r="K41" i="69"/>
  <c r="K42" i="69" s="1"/>
  <c r="H30" i="188" l="1"/>
  <c r="H24" i="188"/>
  <c r="K24" i="188" s="1"/>
  <c r="H27" i="188"/>
  <c r="K27" i="188" s="1"/>
  <c r="H37" i="188"/>
  <c r="K37" i="188" s="1"/>
  <c r="H49" i="188"/>
  <c r="K49" i="188" s="1"/>
  <c r="H19" i="188"/>
  <c r="K19" i="188" s="1"/>
  <c r="H51" i="188"/>
  <c r="K51" i="188" s="1"/>
  <c r="H32" i="188"/>
  <c r="K32" i="188" s="1"/>
  <c r="H20" i="188"/>
  <c r="K20" i="188" s="1"/>
  <c r="H12" i="188"/>
  <c r="K12" i="188" s="1"/>
  <c r="H11" i="188"/>
  <c r="K11" i="188" s="1"/>
  <c r="H16" i="188"/>
  <c r="K16" i="188" s="1"/>
  <c r="H44" i="188"/>
  <c r="K44" i="188" s="1"/>
  <c r="H52" i="188"/>
  <c r="K52" i="188" s="1"/>
  <c r="H8" i="188"/>
  <c r="K8" i="188" s="1"/>
  <c r="H14" i="188"/>
  <c r="K14" i="188" s="1"/>
  <c r="H22" i="188"/>
  <c r="K22" i="188" s="1"/>
  <c r="H33" i="188"/>
  <c r="K33" i="188" s="1"/>
  <c r="H41" i="188"/>
  <c r="K41" i="188" s="1"/>
  <c r="H36" i="188"/>
  <c r="K36" i="188" s="1"/>
  <c r="H28" i="188"/>
  <c r="K28" i="188" s="1"/>
  <c r="H45" i="188"/>
  <c r="K45" i="188" s="1"/>
  <c r="L25" i="11"/>
  <c r="F25" i="11"/>
  <c r="F25" i="186"/>
  <c r="H27" i="187"/>
  <c r="K27" i="187" s="1"/>
  <c r="H20" i="187"/>
  <c r="K20" i="187" s="1"/>
  <c r="H44" i="187"/>
  <c r="K44" i="187" s="1"/>
  <c r="H28" i="187"/>
  <c r="K28" i="187" s="1"/>
  <c r="I46" i="80"/>
  <c r="C46" i="80"/>
  <c r="E46" i="80"/>
  <c r="G46" i="80"/>
  <c r="J46" i="80"/>
  <c r="F46" i="80"/>
  <c r="H32" i="35"/>
  <c r="H44" i="80"/>
  <c r="H46" i="80" s="1"/>
  <c r="K42" i="80"/>
  <c r="K44" i="80" s="1"/>
  <c r="K46" i="80" s="1"/>
  <c r="G300" i="171"/>
  <c r="E300" i="171"/>
  <c r="I300" i="171"/>
  <c r="F300" i="171"/>
  <c r="H300" i="171"/>
  <c r="D300" i="171"/>
  <c r="J300" i="171"/>
  <c r="E302" i="171"/>
  <c r="I302" i="171"/>
  <c r="F302" i="171"/>
  <c r="G302" i="171"/>
  <c r="H302" i="171"/>
  <c r="J302" i="171"/>
  <c r="J299" i="171"/>
  <c r="F299" i="171"/>
  <c r="D299" i="171"/>
  <c r="I299" i="171"/>
  <c r="G299" i="171"/>
  <c r="E299" i="171"/>
  <c r="H299" i="171"/>
  <c r="H12" i="35"/>
  <c r="H22" i="35"/>
  <c r="J30" i="187"/>
  <c r="J30" i="188" s="1"/>
  <c r="C46" i="187"/>
  <c r="C47" i="188" s="1"/>
  <c r="H47" i="188" s="1"/>
  <c r="K47" i="188" s="1"/>
  <c r="D38" i="187"/>
  <c r="H35" i="187"/>
  <c r="K35" i="187" s="1"/>
  <c r="H43" i="187"/>
  <c r="K43" i="187" s="1"/>
  <c r="H34" i="189"/>
  <c r="K34" i="189" s="1"/>
  <c r="C14" i="80"/>
  <c r="H51" i="187"/>
  <c r="K51" i="187" s="1"/>
  <c r="H36" i="187"/>
  <c r="K36" i="187" s="1"/>
  <c r="H50" i="187"/>
  <c r="K50" i="187" s="1"/>
  <c r="H19" i="187"/>
  <c r="K19" i="187" s="1"/>
  <c r="H16" i="187"/>
  <c r="K16" i="187" s="1"/>
  <c r="H40" i="187"/>
  <c r="K40" i="187" s="1"/>
  <c r="H48" i="187"/>
  <c r="K48" i="187" s="1"/>
  <c r="H32" i="187"/>
  <c r="K32" i="187" s="1"/>
  <c r="H24" i="187"/>
  <c r="K24" i="187" s="1"/>
  <c r="I45" i="187"/>
  <c r="I46" i="188" s="1"/>
  <c r="G45" i="187"/>
  <c r="G46" i="188" s="1"/>
  <c r="J45" i="187"/>
  <c r="J46" i="188" s="1"/>
  <c r="E45" i="187"/>
  <c r="E46" i="188" s="1"/>
  <c r="D45" i="187"/>
  <c r="D46" i="188" s="1"/>
  <c r="F45" i="187"/>
  <c r="F46" i="188" s="1"/>
  <c r="H12" i="187"/>
  <c r="K12" i="187" s="1"/>
  <c r="H8" i="187"/>
  <c r="K8" i="187" s="1"/>
  <c r="H11" i="187"/>
  <c r="K11" i="187" s="1"/>
  <c r="H30" i="187"/>
  <c r="H22" i="187"/>
  <c r="K22" i="187" s="1"/>
  <c r="H14" i="187"/>
  <c r="K14" i="187" s="1"/>
  <c r="H17" i="35"/>
  <c r="K15" i="35"/>
  <c r="K17" i="35" s="1"/>
  <c r="K30" i="35"/>
  <c r="K32" i="35" s="1"/>
  <c r="K25" i="35"/>
  <c r="K27" i="35" s="1"/>
  <c r="K20" i="35"/>
  <c r="K22" i="35" s="1"/>
  <c r="K10" i="35"/>
  <c r="K12" i="35" s="1"/>
  <c r="G43" i="171"/>
  <c r="H43" i="171"/>
  <c r="I43" i="171"/>
  <c r="J43" i="171"/>
  <c r="K43" i="171"/>
  <c r="L43" i="171"/>
  <c r="G44" i="171"/>
  <c r="H44" i="171"/>
  <c r="I44" i="171"/>
  <c r="J44" i="171"/>
  <c r="K44" i="171"/>
  <c r="L44" i="171"/>
  <c r="G45" i="171"/>
  <c r="H45" i="171"/>
  <c r="I45" i="171"/>
  <c r="J45" i="171"/>
  <c r="K45" i="171"/>
  <c r="L45" i="171"/>
  <c r="G46" i="171"/>
  <c r="H46" i="171"/>
  <c r="I46" i="171"/>
  <c r="J46" i="171"/>
  <c r="K46" i="171"/>
  <c r="L46" i="171"/>
  <c r="G47" i="171"/>
  <c r="H47" i="171"/>
  <c r="I47" i="171"/>
  <c r="J47" i="171"/>
  <c r="K47" i="171"/>
  <c r="L47" i="171"/>
  <c r="G48" i="171"/>
  <c r="H48" i="171"/>
  <c r="I48" i="171"/>
  <c r="J48" i="171"/>
  <c r="K48" i="171"/>
  <c r="L48" i="171"/>
  <c r="F43" i="171"/>
  <c r="F44" i="171"/>
  <c r="F45" i="171"/>
  <c r="F46" i="171"/>
  <c r="F47" i="171"/>
  <c r="F48" i="171"/>
  <c r="J289" i="171"/>
  <c r="I289" i="171"/>
  <c r="H289" i="171"/>
  <c r="G289" i="171"/>
  <c r="F289" i="171"/>
  <c r="E289" i="171"/>
  <c r="D289" i="171"/>
  <c r="J275" i="171"/>
  <c r="I275" i="171"/>
  <c r="H275" i="171"/>
  <c r="G275" i="171"/>
  <c r="F275" i="171"/>
  <c r="E275" i="171"/>
  <c r="J261" i="171"/>
  <c r="I261" i="171"/>
  <c r="H261" i="171"/>
  <c r="G261" i="171"/>
  <c r="F261" i="171"/>
  <c r="E261" i="171"/>
  <c r="D261" i="171"/>
  <c r="J247" i="171"/>
  <c r="I247" i="171"/>
  <c r="H247" i="171"/>
  <c r="G247" i="171"/>
  <c r="F247" i="171"/>
  <c r="E247" i="171"/>
  <c r="D247" i="171"/>
  <c r="J233" i="171"/>
  <c r="I233" i="171"/>
  <c r="H233" i="171"/>
  <c r="G233" i="171"/>
  <c r="F233" i="171"/>
  <c r="E233" i="171"/>
  <c r="D233" i="171"/>
  <c r="J219" i="171"/>
  <c r="I219" i="171"/>
  <c r="H219" i="171"/>
  <c r="G219" i="171"/>
  <c r="F219" i="171"/>
  <c r="E219" i="171"/>
  <c r="D219" i="171"/>
  <c r="J205" i="171"/>
  <c r="I205" i="171"/>
  <c r="H205" i="171"/>
  <c r="G205" i="171"/>
  <c r="F205" i="171"/>
  <c r="E205" i="171"/>
  <c r="D205" i="171"/>
  <c r="J191" i="171"/>
  <c r="I191" i="171"/>
  <c r="H191" i="171"/>
  <c r="G191" i="171"/>
  <c r="F191" i="171"/>
  <c r="E191" i="171"/>
  <c r="D191" i="171"/>
  <c r="J177" i="171"/>
  <c r="I177" i="171"/>
  <c r="H177" i="171"/>
  <c r="G177" i="171"/>
  <c r="F177" i="171"/>
  <c r="E177" i="171"/>
  <c r="D177" i="171"/>
  <c r="J163" i="171"/>
  <c r="I163" i="171"/>
  <c r="H163" i="171"/>
  <c r="G163" i="171"/>
  <c r="F163" i="171"/>
  <c r="E163" i="171"/>
  <c r="D163" i="171"/>
  <c r="J149" i="171"/>
  <c r="I149" i="171"/>
  <c r="H149" i="171"/>
  <c r="G149" i="171"/>
  <c r="F149" i="171"/>
  <c r="E149" i="171"/>
  <c r="D149" i="171"/>
  <c r="J135" i="171"/>
  <c r="I135" i="171"/>
  <c r="H135" i="171"/>
  <c r="G135" i="171"/>
  <c r="F135" i="171"/>
  <c r="E135" i="171"/>
  <c r="D135" i="171"/>
  <c r="J121" i="171"/>
  <c r="I121" i="171"/>
  <c r="H121" i="171"/>
  <c r="G121" i="171"/>
  <c r="F121" i="171"/>
  <c r="E121" i="171"/>
  <c r="D121" i="171"/>
  <c r="J107" i="171"/>
  <c r="I107" i="171"/>
  <c r="H107" i="171"/>
  <c r="G107" i="171"/>
  <c r="F107" i="171"/>
  <c r="E107" i="171"/>
  <c r="D107" i="171"/>
  <c r="J93" i="171"/>
  <c r="I93" i="171"/>
  <c r="H93" i="171"/>
  <c r="G93" i="171"/>
  <c r="F93" i="171"/>
  <c r="E93" i="171"/>
  <c r="D93" i="171"/>
  <c r="J79" i="171"/>
  <c r="I79" i="171"/>
  <c r="H79" i="171"/>
  <c r="G79" i="171"/>
  <c r="F79" i="171"/>
  <c r="E79" i="171"/>
  <c r="D79" i="171"/>
  <c r="D59" i="171"/>
  <c r="E59" i="171"/>
  <c r="F59" i="171"/>
  <c r="G59" i="171"/>
  <c r="H59" i="171"/>
  <c r="I59" i="171"/>
  <c r="J59" i="171"/>
  <c r="C293" i="171"/>
  <c r="G293" i="171" s="1"/>
  <c r="C292" i="171"/>
  <c r="F292" i="171" s="1"/>
  <c r="C291" i="171"/>
  <c r="E291" i="171" s="1"/>
  <c r="C290" i="171"/>
  <c r="D290" i="171" s="1"/>
  <c r="C279" i="171"/>
  <c r="C278" i="171"/>
  <c r="C277" i="171"/>
  <c r="C276" i="171"/>
  <c r="C265" i="171"/>
  <c r="C264" i="171"/>
  <c r="D264" i="171" s="1"/>
  <c r="C263" i="171"/>
  <c r="C262" i="171"/>
  <c r="C251" i="171"/>
  <c r="E251" i="171" s="1"/>
  <c r="C250" i="171"/>
  <c r="D250" i="171" s="1"/>
  <c r="C249" i="171"/>
  <c r="J249" i="171" s="1"/>
  <c r="C248" i="171"/>
  <c r="J248" i="171" s="1"/>
  <c r="C237" i="171"/>
  <c r="C236" i="171"/>
  <c r="C235" i="171"/>
  <c r="C234" i="171"/>
  <c r="C223" i="171"/>
  <c r="C222" i="171"/>
  <c r="C221" i="171"/>
  <c r="C220" i="171"/>
  <c r="C209" i="171"/>
  <c r="C208" i="171"/>
  <c r="C207" i="171"/>
  <c r="C206" i="171"/>
  <c r="C288" i="171"/>
  <c r="C287" i="171"/>
  <c r="I287" i="171" s="1"/>
  <c r="C286" i="171"/>
  <c r="C285" i="171"/>
  <c r="C274" i="171"/>
  <c r="C273" i="171"/>
  <c r="H273" i="171" s="1"/>
  <c r="C272" i="171"/>
  <c r="C271" i="171"/>
  <c r="C260" i="171"/>
  <c r="H260" i="171" s="1"/>
  <c r="C259" i="171"/>
  <c r="C258" i="171"/>
  <c r="C257" i="171"/>
  <c r="C246" i="171"/>
  <c r="H246" i="171" s="1"/>
  <c r="C245" i="171"/>
  <c r="G245" i="171" s="1"/>
  <c r="C244" i="171"/>
  <c r="F244" i="171" s="1"/>
  <c r="C243" i="171"/>
  <c r="E243" i="171" s="1"/>
  <c r="C232" i="171"/>
  <c r="C231" i="171"/>
  <c r="C230" i="171"/>
  <c r="C229" i="171"/>
  <c r="C218" i="171"/>
  <c r="C217" i="171"/>
  <c r="C216" i="171"/>
  <c r="C215" i="171"/>
  <c r="C204" i="171"/>
  <c r="C203" i="171"/>
  <c r="C202" i="171"/>
  <c r="C201" i="171"/>
  <c r="C195" i="171"/>
  <c r="C194" i="171"/>
  <c r="C193" i="171"/>
  <c r="C192" i="171"/>
  <c r="C190" i="171"/>
  <c r="C189" i="171"/>
  <c r="C188" i="171"/>
  <c r="C187" i="171"/>
  <c r="C181" i="171"/>
  <c r="C180" i="171"/>
  <c r="C179" i="171"/>
  <c r="C178" i="171"/>
  <c r="C176" i="171"/>
  <c r="C175" i="171"/>
  <c r="C174" i="171"/>
  <c r="C173" i="171"/>
  <c r="C167" i="171"/>
  <c r="D167" i="171" s="1"/>
  <c r="C166" i="171"/>
  <c r="G166" i="171" s="1"/>
  <c r="C165" i="171"/>
  <c r="J165" i="171" s="1"/>
  <c r="C164" i="171"/>
  <c r="E164" i="171" s="1"/>
  <c r="C162" i="171"/>
  <c r="G162" i="171" s="1"/>
  <c r="C161" i="171"/>
  <c r="J161" i="171" s="1"/>
  <c r="C160" i="171"/>
  <c r="I160" i="171" s="1"/>
  <c r="C159" i="171"/>
  <c r="H159" i="171" s="1"/>
  <c r="C153" i="171"/>
  <c r="G153" i="171" s="1"/>
  <c r="C152" i="171"/>
  <c r="J152" i="171" s="1"/>
  <c r="C151" i="171"/>
  <c r="E151" i="171" s="1"/>
  <c r="C150" i="171"/>
  <c r="C148" i="171"/>
  <c r="J148" i="171" s="1"/>
  <c r="C147" i="171"/>
  <c r="E147" i="171" s="1"/>
  <c r="C146" i="171"/>
  <c r="H146" i="171" s="1"/>
  <c r="C145" i="171"/>
  <c r="G145" i="171" s="1"/>
  <c r="C139" i="171"/>
  <c r="J139" i="171" s="1"/>
  <c r="C138" i="171"/>
  <c r="C137" i="171"/>
  <c r="D137" i="171" s="1"/>
  <c r="C136" i="171"/>
  <c r="C134" i="171"/>
  <c r="E134" i="171" s="1"/>
  <c r="C133" i="171"/>
  <c r="H133" i="171" s="1"/>
  <c r="C132" i="171"/>
  <c r="C131" i="171"/>
  <c r="C125" i="171"/>
  <c r="I125" i="171" s="1"/>
  <c r="C124" i="171"/>
  <c r="D124" i="171" s="1"/>
  <c r="C123" i="171"/>
  <c r="G123" i="171" s="1"/>
  <c r="C122" i="171"/>
  <c r="F122" i="171" s="1"/>
  <c r="C120" i="171"/>
  <c r="H120" i="171" s="1"/>
  <c r="C119" i="171"/>
  <c r="G119" i="171" s="1"/>
  <c r="C118" i="171"/>
  <c r="C117" i="171"/>
  <c r="I117" i="171" s="1"/>
  <c r="C111" i="171"/>
  <c r="D111" i="171" s="1"/>
  <c r="C110" i="171"/>
  <c r="G110" i="171" s="1"/>
  <c r="C109" i="171"/>
  <c r="J109" i="171" s="1"/>
  <c r="C108" i="171"/>
  <c r="I108" i="171" s="1"/>
  <c r="C106" i="171"/>
  <c r="E106" i="171" s="1"/>
  <c r="C105" i="171"/>
  <c r="J105" i="171" s="1"/>
  <c r="C104" i="171"/>
  <c r="I104" i="171" s="1"/>
  <c r="C103" i="171"/>
  <c r="H103" i="171" s="1"/>
  <c r="C97" i="171"/>
  <c r="I97" i="171" s="1"/>
  <c r="C96" i="171"/>
  <c r="F96" i="171" s="1"/>
  <c r="C95" i="171"/>
  <c r="G95" i="171" s="1"/>
  <c r="C94" i="171"/>
  <c r="C92" i="171"/>
  <c r="D92" i="171" s="1"/>
  <c r="C91" i="171"/>
  <c r="I91" i="171" s="1"/>
  <c r="C90" i="171"/>
  <c r="F90" i="171" s="1"/>
  <c r="C89" i="171"/>
  <c r="I89" i="171" s="1"/>
  <c r="C78" i="171"/>
  <c r="G78" i="171" s="1"/>
  <c r="C77" i="171"/>
  <c r="J77" i="171" s="1"/>
  <c r="C76" i="171"/>
  <c r="I76" i="171" s="1"/>
  <c r="C75" i="171"/>
  <c r="H75" i="171" s="1"/>
  <c r="C83" i="171"/>
  <c r="H83" i="171" s="1"/>
  <c r="C82" i="171"/>
  <c r="G82" i="171" s="1"/>
  <c r="C81" i="171"/>
  <c r="J81" i="171" s="1"/>
  <c r="C80" i="171"/>
  <c r="I80" i="171" s="1"/>
  <c r="C63" i="171"/>
  <c r="F63" i="171" s="1"/>
  <c r="C62" i="171"/>
  <c r="E62" i="171" s="1"/>
  <c r="C61" i="171"/>
  <c r="D61" i="171" s="1"/>
  <c r="C60" i="171"/>
  <c r="G60" i="171" s="1"/>
  <c r="C55" i="171"/>
  <c r="H55" i="171" s="1"/>
  <c r="C56" i="171"/>
  <c r="G56" i="171" s="1"/>
  <c r="C57" i="171"/>
  <c r="D57" i="171" s="1"/>
  <c r="C58" i="171"/>
  <c r="E58" i="171" s="1"/>
  <c r="K30" i="188" l="1"/>
  <c r="H38" i="187"/>
  <c r="K38" i="187" s="1"/>
  <c r="D39" i="188"/>
  <c r="H39" i="188" s="1"/>
  <c r="K39" i="188" s="1"/>
  <c r="L25" i="185"/>
  <c r="L25" i="129"/>
  <c r="F25" i="185"/>
  <c r="F25" i="129"/>
  <c r="H303" i="171"/>
  <c r="G8" i="149" s="1"/>
  <c r="G303" i="171"/>
  <c r="F8" i="149" s="1"/>
  <c r="F303" i="171"/>
  <c r="E8" i="149" s="1"/>
  <c r="J303" i="171"/>
  <c r="J8" i="149" s="1"/>
  <c r="E303" i="171"/>
  <c r="D8" i="149" s="1"/>
  <c r="I303" i="171"/>
  <c r="I8" i="149" s="1"/>
  <c r="D303" i="171"/>
  <c r="C8" i="149" s="1"/>
  <c r="J76" i="171"/>
  <c r="G104" i="171"/>
  <c r="G91" i="171"/>
  <c r="F152" i="171"/>
  <c r="D133" i="171"/>
  <c r="G77" i="171"/>
  <c r="D82" i="171"/>
  <c r="H105" i="171"/>
  <c r="G61" i="171"/>
  <c r="G57" i="171"/>
  <c r="H82" i="171"/>
  <c r="J56" i="171"/>
  <c r="I63" i="171"/>
  <c r="E63" i="171"/>
  <c r="J55" i="171"/>
  <c r="H62" i="171"/>
  <c r="F56" i="171"/>
  <c r="D78" i="171"/>
  <c r="E83" i="171"/>
  <c r="H92" i="171"/>
  <c r="D96" i="171"/>
  <c r="I106" i="171"/>
  <c r="F139" i="171"/>
  <c r="D55" i="171"/>
  <c r="G55" i="171"/>
  <c r="D62" i="171"/>
  <c r="F76" i="171"/>
  <c r="H78" i="171"/>
  <c r="G81" i="171"/>
  <c r="I83" i="171"/>
  <c r="E97" i="171"/>
  <c r="G94" i="171"/>
  <c r="I94" i="171"/>
  <c r="E94" i="171"/>
  <c r="I131" i="171"/>
  <c r="E131" i="171"/>
  <c r="H131" i="171"/>
  <c r="D131" i="171"/>
  <c r="G131" i="171"/>
  <c r="G150" i="171"/>
  <c r="J150" i="171"/>
  <c r="F150" i="171"/>
  <c r="I150" i="171"/>
  <c r="E150" i="171"/>
  <c r="H173" i="171"/>
  <c r="D173" i="171"/>
  <c r="G173" i="171"/>
  <c r="J173" i="171"/>
  <c r="F173" i="171"/>
  <c r="J187" i="171"/>
  <c r="F187" i="171"/>
  <c r="I187" i="171"/>
  <c r="E187" i="171"/>
  <c r="H187" i="171"/>
  <c r="D187" i="171"/>
  <c r="G187" i="171"/>
  <c r="H215" i="171"/>
  <c r="D215" i="171"/>
  <c r="G215" i="171"/>
  <c r="J215" i="171"/>
  <c r="F215" i="171"/>
  <c r="I215" i="171"/>
  <c r="E215" i="171"/>
  <c r="E257" i="171"/>
  <c r="H257" i="171"/>
  <c r="I220" i="171"/>
  <c r="E220" i="171"/>
  <c r="H220" i="171"/>
  <c r="D220" i="171"/>
  <c r="G220" i="171"/>
  <c r="J220" i="171"/>
  <c r="F220" i="171"/>
  <c r="F60" i="171"/>
  <c r="H58" i="171"/>
  <c r="I75" i="171"/>
  <c r="E108" i="171"/>
  <c r="G90" i="171"/>
  <c r="I90" i="171"/>
  <c r="E90" i="171"/>
  <c r="G137" i="171"/>
  <c r="J137" i="171"/>
  <c r="F137" i="171"/>
  <c r="I137" i="171"/>
  <c r="E137" i="171"/>
  <c r="G188" i="171"/>
  <c r="J188" i="171"/>
  <c r="F188" i="171"/>
  <c r="I188" i="171"/>
  <c r="E188" i="171"/>
  <c r="H188" i="171"/>
  <c r="D188" i="171"/>
  <c r="F258" i="171"/>
  <c r="I258" i="171"/>
  <c r="J263" i="171"/>
  <c r="F263" i="171"/>
  <c r="F55" i="171"/>
  <c r="H63" i="171"/>
  <c r="D63" i="171"/>
  <c r="G62" i="171"/>
  <c r="J61" i="171"/>
  <c r="F61" i="171"/>
  <c r="I60" i="171"/>
  <c r="E60" i="171"/>
  <c r="G58" i="171"/>
  <c r="J57" i="171"/>
  <c r="F57" i="171"/>
  <c r="I56" i="171"/>
  <c r="E56" i="171"/>
  <c r="F75" i="171"/>
  <c r="J75" i="171"/>
  <c r="G76" i="171"/>
  <c r="D77" i="171"/>
  <c r="H77" i="171"/>
  <c r="E78" i="171"/>
  <c r="I78" i="171"/>
  <c r="G80" i="171"/>
  <c r="D81" i="171"/>
  <c r="H81" i="171"/>
  <c r="E82" i="171"/>
  <c r="I82" i="171"/>
  <c r="F83" i="171"/>
  <c r="J83" i="171"/>
  <c r="G89" i="171"/>
  <c r="H90" i="171"/>
  <c r="J92" i="171"/>
  <c r="D94" i="171"/>
  <c r="E95" i="171"/>
  <c r="G97" i="171"/>
  <c r="G108" i="171"/>
  <c r="D120" i="171"/>
  <c r="F131" i="171"/>
  <c r="H137" i="171"/>
  <c r="H150" i="171"/>
  <c r="E160" i="171"/>
  <c r="I173" i="171"/>
  <c r="G103" i="171"/>
  <c r="I103" i="171"/>
  <c r="E103" i="171"/>
  <c r="H117" i="171"/>
  <c r="D117" i="171"/>
  <c r="G117" i="171"/>
  <c r="J117" i="171"/>
  <c r="F117" i="171"/>
  <c r="J136" i="171"/>
  <c r="F136" i="171"/>
  <c r="I136" i="171"/>
  <c r="E136" i="171"/>
  <c r="H136" i="171"/>
  <c r="D136" i="171"/>
  <c r="H164" i="171"/>
  <c r="D164" i="171"/>
  <c r="G164" i="171"/>
  <c r="J164" i="171"/>
  <c r="F164" i="171"/>
  <c r="G192" i="171"/>
  <c r="J192" i="171"/>
  <c r="F192" i="171"/>
  <c r="I192" i="171"/>
  <c r="E192" i="171"/>
  <c r="H192" i="171"/>
  <c r="D192" i="171"/>
  <c r="G285" i="171"/>
  <c r="I285" i="171"/>
  <c r="J276" i="171"/>
  <c r="H276" i="171"/>
  <c r="I276" i="171"/>
  <c r="J60" i="171"/>
  <c r="E75" i="171"/>
  <c r="F80" i="171"/>
  <c r="J94" i="171"/>
  <c r="E117" i="171"/>
  <c r="D150" i="171"/>
  <c r="H104" i="171"/>
  <c r="D104" i="171"/>
  <c r="J104" i="171"/>
  <c r="F104" i="171"/>
  <c r="I118" i="171"/>
  <c r="E118" i="171"/>
  <c r="H118" i="171"/>
  <c r="D118" i="171"/>
  <c r="G118" i="171"/>
  <c r="J132" i="171"/>
  <c r="F132" i="171"/>
  <c r="I132" i="171"/>
  <c r="E132" i="171"/>
  <c r="H132" i="171"/>
  <c r="D132" i="171"/>
  <c r="G146" i="171"/>
  <c r="J146" i="171"/>
  <c r="F146" i="171"/>
  <c r="I146" i="171"/>
  <c r="E146" i="171"/>
  <c r="I165" i="171"/>
  <c r="E165" i="171"/>
  <c r="H165" i="171"/>
  <c r="D165" i="171"/>
  <c r="G165" i="171"/>
  <c r="J174" i="171"/>
  <c r="F174" i="171"/>
  <c r="I174" i="171"/>
  <c r="E174" i="171"/>
  <c r="H174" i="171"/>
  <c r="G174" i="171"/>
  <c r="D174" i="171"/>
  <c r="H193" i="171"/>
  <c r="D193" i="171"/>
  <c r="G193" i="171"/>
  <c r="J193" i="171"/>
  <c r="F193" i="171"/>
  <c r="I193" i="171"/>
  <c r="E193" i="171"/>
  <c r="I216" i="171"/>
  <c r="E216" i="171"/>
  <c r="H216" i="171"/>
  <c r="D216" i="171"/>
  <c r="G216" i="171"/>
  <c r="J216" i="171"/>
  <c r="F216" i="171"/>
  <c r="J230" i="171"/>
  <c r="F230" i="171"/>
  <c r="I230" i="171"/>
  <c r="E230" i="171"/>
  <c r="H230" i="171"/>
  <c r="D230" i="171"/>
  <c r="G230" i="171"/>
  <c r="G272" i="171"/>
  <c r="E272" i="171"/>
  <c r="D272" i="171"/>
  <c r="I207" i="171"/>
  <c r="E207" i="171"/>
  <c r="H207" i="171"/>
  <c r="D207" i="171"/>
  <c r="G207" i="171"/>
  <c r="J207" i="171"/>
  <c r="F207" i="171"/>
  <c r="D277" i="171"/>
  <c r="J277" i="171"/>
  <c r="I277" i="171"/>
  <c r="H91" i="171"/>
  <c r="D91" i="171"/>
  <c r="J91" i="171"/>
  <c r="F91" i="171"/>
  <c r="I96" i="171"/>
  <c r="E96" i="171"/>
  <c r="G96" i="171"/>
  <c r="I105" i="171"/>
  <c r="E105" i="171"/>
  <c r="G105" i="171"/>
  <c r="J110" i="171"/>
  <c r="F110" i="171"/>
  <c r="I110" i="171"/>
  <c r="E110" i="171"/>
  <c r="H110" i="171"/>
  <c r="D110" i="171"/>
  <c r="J119" i="171"/>
  <c r="F119" i="171"/>
  <c r="I119" i="171"/>
  <c r="E119" i="171"/>
  <c r="H119" i="171"/>
  <c r="D119" i="171"/>
  <c r="G124" i="171"/>
  <c r="J124" i="171"/>
  <c r="F124" i="171"/>
  <c r="I124" i="171"/>
  <c r="E124" i="171"/>
  <c r="G133" i="171"/>
  <c r="J133" i="171"/>
  <c r="F133" i="171"/>
  <c r="I133" i="171"/>
  <c r="E133" i="171"/>
  <c r="H138" i="171"/>
  <c r="D138" i="171"/>
  <c r="G138" i="171"/>
  <c r="J138" i="171"/>
  <c r="F138" i="171"/>
  <c r="H147" i="171"/>
  <c r="D147" i="171"/>
  <c r="G147" i="171"/>
  <c r="J147" i="171"/>
  <c r="F147" i="171"/>
  <c r="I152" i="171"/>
  <c r="E152" i="171"/>
  <c r="H152" i="171"/>
  <c r="D152" i="171"/>
  <c r="G152" i="171"/>
  <c r="I161" i="171"/>
  <c r="E161" i="171"/>
  <c r="H161" i="171"/>
  <c r="D161" i="171"/>
  <c r="G161" i="171"/>
  <c r="J166" i="171"/>
  <c r="F166" i="171"/>
  <c r="I166" i="171"/>
  <c r="E166" i="171"/>
  <c r="H166" i="171"/>
  <c r="D166" i="171"/>
  <c r="G175" i="171"/>
  <c r="J175" i="171"/>
  <c r="F175" i="171"/>
  <c r="I175" i="171"/>
  <c r="E175" i="171"/>
  <c r="H175" i="171"/>
  <c r="D175" i="171"/>
  <c r="H180" i="171"/>
  <c r="D180" i="171"/>
  <c r="G180" i="171"/>
  <c r="J180" i="171"/>
  <c r="F180" i="171"/>
  <c r="I180" i="171"/>
  <c r="E180" i="171"/>
  <c r="H189" i="171"/>
  <c r="D189" i="171"/>
  <c r="G189" i="171"/>
  <c r="J189" i="171"/>
  <c r="F189" i="171"/>
  <c r="I189" i="171"/>
  <c r="E189" i="171"/>
  <c r="I194" i="171"/>
  <c r="E194" i="171"/>
  <c r="H194" i="171"/>
  <c r="D194" i="171"/>
  <c r="G194" i="171"/>
  <c r="J194" i="171"/>
  <c r="F194" i="171"/>
  <c r="I203" i="171"/>
  <c r="E203" i="171"/>
  <c r="H203" i="171"/>
  <c r="D203" i="171"/>
  <c r="G203" i="171"/>
  <c r="J203" i="171"/>
  <c r="F203" i="171"/>
  <c r="J217" i="171"/>
  <c r="F217" i="171"/>
  <c r="I217" i="171"/>
  <c r="E217" i="171"/>
  <c r="H217" i="171"/>
  <c r="D217" i="171"/>
  <c r="G217" i="171"/>
  <c r="G231" i="171"/>
  <c r="J231" i="171"/>
  <c r="F231" i="171"/>
  <c r="I231" i="171"/>
  <c r="E231" i="171"/>
  <c r="H231" i="171"/>
  <c r="D231" i="171"/>
  <c r="G259" i="171"/>
  <c r="J259" i="171"/>
  <c r="J208" i="171"/>
  <c r="F208" i="171"/>
  <c r="I208" i="171"/>
  <c r="E208" i="171"/>
  <c r="H208" i="171"/>
  <c r="D208" i="171"/>
  <c r="G208" i="171"/>
  <c r="G222" i="171"/>
  <c r="J222" i="171"/>
  <c r="F222" i="171"/>
  <c r="I222" i="171"/>
  <c r="E222" i="171"/>
  <c r="H222" i="171"/>
  <c r="D222" i="171"/>
  <c r="H236" i="171"/>
  <c r="D236" i="171"/>
  <c r="G236" i="171"/>
  <c r="J236" i="171"/>
  <c r="F236" i="171"/>
  <c r="I236" i="171"/>
  <c r="E236" i="171"/>
  <c r="E278" i="171"/>
  <c r="J278" i="171"/>
  <c r="I55" i="171"/>
  <c r="E55" i="171"/>
  <c r="G63" i="171"/>
  <c r="J62" i="171"/>
  <c r="F62" i="171"/>
  <c r="I61" i="171"/>
  <c r="E61" i="171"/>
  <c r="H60" i="171"/>
  <c r="D60" i="171"/>
  <c r="J58" i="171"/>
  <c r="F58" i="171"/>
  <c r="I57" i="171"/>
  <c r="E57" i="171"/>
  <c r="H56" i="171"/>
  <c r="D56" i="171"/>
  <c r="G75" i="171"/>
  <c r="D76" i="171"/>
  <c r="H76" i="171"/>
  <c r="E77" i="171"/>
  <c r="I77" i="171"/>
  <c r="F78" i="171"/>
  <c r="J78" i="171"/>
  <c r="D80" i="171"/>
  <c r="H80" i="171"/>
  <c r="E81" i="171"/>
  <c r="I81" i="171"/>
  <c r="F82" i="171"/>
  <c r="J82" i="171"/>
  <c r="G83" i="171"/>
  <c r="D89" i="171"/>
  <c r="J90" i="171"/>
  <c r="F94" i="171"/>
  <c r="H96" i="171"/>
  <c r="J103" i="171"/>
  <c r="D105" i="171"/>
  <c r="F118" i="171"/>
  <c r="H124" i="171"/>
  <c r="J131" i="171"/>
  <c r="E138" i="171"/>
  <c r="I147" i="171"/>
  <c r="I164" i="171"/>
  <c r="J89" i="171"/>
  <c r="H89" i="171"/>
  <c r="H108" i="171"/>
  <c r="D108" i="171"/>
  <c r="J108" i="171"/>
  <c r="F108" i="171"/>
  <c r="I122" i="171"/>
  <c r="E122" i="171"/>
  <c r="H122" i="171"/>
  <c r="D122" i="171"/>
  <c r="G122" i="171"/>
  <c r="J145" i="171"/>
  <c r="F145" i="171"/>
  <c r="I145" i="171"/>
  <c r="E145" i="171"/>
  <c r="H145" i="171"/>
  <c r="D145" i="171"/>
  <c r="G159" i="171"/>
  <c r="J159" i="171"/>
  <c r="F159" i="171"/>
  <c r="I159" i="171"/>
  <c r="E159" i="171"/>
  <c r="J178" i="171"/>
  <c r="F178" i="171"/>
  <c r="I178" i="171"/>
  <c r="E178" i="171"/>
  <c r="H178" i="171"/>
  <c r="D178" i="171"/>
  <c r="G178" i="171"/>
  <c r="G201" i="171"/>
  <c r="J201" i="171"/>
  <c r="F201" i="171"/>
  <c r="I201" i="171"/>
  <c r="E201" i="171"/>
  <c r="H201" i="171"/>
  <c r="D201" i="171"/>
  <c r="I229" i="171"/>
  <c r="E229" i="171"/>
  <c r="H229" i="171"/>
  <c r="D229" i="171"/>
  <c r="G229" i="171"/>
  <c r="J229" i="171"/>
  <c r="F229" i="171"/>
  <c r="F271" i="171"/>
  <c r="D271" i="171"/>
  <c r="H206" i="171"/>
  <c r="D206" i="171"/>
  <c r="G206" i="171"/>
  <c r="J206" i="171"/>
  <c r="F206" i="171"/>
  <c r="I206" i="171"/>
  <c r="E206" i="171"/>
  <c r="J234" i="171"/>
  <c r="F234" i="171"/>
  <c r="I234" i="171"/>
  <c r="E234" i="171"/>
  <c r="H234" i="171"/>
  <c r="D234" i="171"/>
  <c r="G234" i="171"/>
  <c r="J262" i="171"/>
  <c r="E262" i="171"/>
  <c r="D58" i="171"/>
  <c r="J80" i="171"/>
  <c r="F89" i="171"/>
  <c r="F103" i="171"/>
  <c r="E173" i="171"/>
  <c r="H95" i="171"/>
  <c r="D95" i="171"/>
  <c r="J95" i="171"/>
  <c r="F95" i="171"/>
  <c r="I109" i="171"/>
  <c r="E109" i="171"/>
  <c r="H109" i="171"/>
  <c r="D109" i="171"/>
  <c r="G109" i="171"/>
  <c r="J123" i="171"/>
  <c r="F123" i="171"/>
  <c r="I123" i="171"/>
  <c r="E123" i="171"/>
  <c r="H123" i="171"/>
  <c r="D123" i="171"/>
  <c r="H151" i="171"/>
  <c r="D151" i="171"/>
  <c r="G151" i="171"/>
  <c r="J151" i="171"/>
  <c r="F151" i="171"/>
  <c r="H160" i="171"/>
  <c r="D160" i="171"/>
  <c r="G160" i="171"/>
  <c r="J160" i="171"/>
  <c r="F160" i="171"/>
  <c r="G179" i="171"/>
  <c r="J179" i="171"/>
  <c r="F179" i="171"/>
  <c r="I179" i="171"/>
  <c r="E179" i="171"/>
  <c r="H179" i="171"/>
  <c r="D179" i="171"/>
  <c r="H202" i="171"/>
  <c r="D202" i="171"/>
  <c r="G202" i="171"/>
  <c r="J202" i="171"/>
  <c r="F202" i="171"/>
  <c r="I202" i="171"/>
  <c r="E202" i="171"/>
  <c r="H286" i="171"/>
  <c r="J286" i="171"/>
  <c r="J221" i="171"/>
  <c r="F221" i="171"/>
  <c r="I221" i="171"/>
  <c r="E221" i="171"/>
  <c r="H221" i="171"/>
  <c r="D221" i="171"/>
  <c r="G221" i="171"/>
  <c r="G235" i="171"/>
  <c r="J235" i="171"/>
  <c r="F235" i="171"/>
  <c r="I235" i="171"/>
  <c r="E235" i="171"/>
  <c r="H235" i="171"/>
  <c r="D235" i="171"/>
  <c r="I92" i="171"/>
  <c r="E92" i="171"/>
  <c r="G92" i="171"/>
  <c r="J97" i="171"/>
  <c r="F97" i="171"/>
  <c r="H97" i="171"/>
  <c r="D97" i="171"/>
  <c r="J106" i="171"/>
  <c r="F106" i="171"/>
  <c r="H106" i="171"/>
  <c r="D106" i="171"/>
  <c r="G111" i="171"/>
  <c r="J111" i="171"/>
  <c r="F111" i="171"/>
  <c r="I111" i="171"/>
  <c r="E111" i="171"/>
  <c r="G120" i="171"/>
  <c r="J120" i="171"/>
  <c r="F120" i="171"/>
  <c r="I120" i="171"/>
  <c r="E120" i="171"/>
  <c r="H125" i="171"/>
  <c r="D125" i="171"/>
  <c r="G125" i="171"/>
  <c r="J125" i="171"/>
  <c r="F125" i="171"/>
  <c r="H134" i="171"/>
  <c r="D134" i="171"/>
  <c r="G134" i="171"/>
  <c r="J134" i="171"/>
  <c r="F134" i="171"/>
  <c r="I139" i="171"/>
  <c r="E139" i="171"/>
  <c r="H139" i="171"/>
  <c r="D139" i="171"/>
  <c r="G139" i="171"/>
  <c r="I148" i="171"/>
  <c r="E148" i="171"/>
  <c r="H148" i="171"/>
  <c r="D148" i="171"/>
  <c r="G148" i="171"/>
  <c r="J153" i="171"/>
  <c r="F153" i="171"/>
  <c r="I153" i="171"/>
  <c r="E153" i="171"/>
  <c r="H153" i="171"/>
  <c r="D153" i="171"/>
  <c r="J162" i="171"/>
  <c r="F162" i="171"/>
  <c r="I162" i="171"/>
  <c r="E162" i="171"/>
  <c r="H162" i="171"/>
  <c r="D162" i="171"/>
  <c r="G167" i="171"/>
  <c r="J167" i="171"/>
  <c r="F167" i="171"/>
  <c r="I167" i="171"/>
  <c r="E167" i="171"/>
  <c r="H176" i="171"/>
  <c r="D176" i="171"/>
  <c r="G176" i="171"/>
  <c r="J176" i="171"/>
  <c r="F176" i="171"/>
  <c r="I176" i="171"/>
  <c r="E176" i="171"/>
  <c r="I181" i="171"/>
  <c r="E181" i="171"/>
  <c r="H181" i="171"/>
  <c r="D181" i="171"/>
  <c r="G181" i="171"/>
  <c r="J181" i="171"/>
  <c r="F181" i="171"/>
  <c r="I190" i="171"/>
  <c r="E190" i="171"/>
  <c r="H190" i="171"/>
  <c r="D190" i="171"/>
  <c r="G190" i="171"/>
  <c r="J190" i="171"/>
  <c r="F190" i="171"/>
  <c r="J195" i="171"/>
  <c r="F195" i="171"/>
  <c r="I195" i="171"/>
  <c r="E195" i="171"/>
  <c r="H195" i="171"/>
  <c r="D195" i="171"/>
  <c r="G195" i="171"/>
  <c r="J204" i="171"/>
  <c r="F204" i="171"/>
  <c r="I204" i="171"/>
  <c r="E204" i="171"/>
  <c r="H204" i="171"/>
  <c r="D204" i="171"/>
  <c r="G204" i="171"/>
  <c r="G218" i="171"/>
  <c r="J218" i="171"/>
  <c r="F218" i="171"/>
  <c r="I218" i="171"/>
  <c r="E218" i="171"/>
  <c r="H218" i="171"/>
  <c r="D218" i="171"/>
  <c r="H232" i="171"/>
  <c r="D232" i="171"/>
  <c r="G232" i="171"/>
  <c r="J232" i="171"/>
  <c r="F232" i="171"/>
  <c r="I232" i="171"/>
  <c r="E232" i="171"/>
  <c r="I274" i="171"/>
  <c r="F274" i="171"/>
  <c r="J288" i="171"/>
  <c r="D288" i="171"/>
  <c r="G209" i="171"/>
  <c r="J209" i="171"/>
  <c r="F209" i="171"/>
  <c r="I209" i="171"/>
  <c r="E209" i="171"/>
  <c r="H209" i="171"/>
  <c r="D209" i="171"/>
  <c r="H223" i="171"/>
  <c r="D223" i="171"/>
  <c r="G223" i="171"/>
  <c r="J223" i="171"/>
  <c r="F223" i="171"/>
  <c r="I223" i="171"/>
  <c r="E223" i="171"/>
  <c r="I237" i="171"/>
  <c r="E237" i="171"/>
  <c r="H237" i="171"/>
  <c r="D237" i="171"/>
  <c r="G237" i="171"/>
  <c r="J237" i="171"/>
  <c r="F237" i="171"/>
  <c r="E265" i="171"/>
  <c r="H265" i="171"/>
  <c r="F279" i="171"/>
  <c r="D279" i="171"/>
  <c r="J63" i="171"/>
  <c r="I62" i="171"/>
  <c r="H61" i="171"/>
  <c r="I58" i="171"/>
  <c r="H57" i="171"/>
  <c r="D75" i="171"/>
  <c r="E76" i="171"/>
  <c r="F77" i="171"/>
  <c r="E80" i="171"/>
  <c r="F81" i="171"/>
  <c r="D83" i="171"/>
  <c r="E89" i="171"/>
  <c r="D90" i="171"/>
  <c r="E91" i="171"/>
  <c r="F92" i="171"/>
  <c r="H94" i="171"/>
  <c r="I95" i="171"/>
  <c r="J96" i="171"/>
  <c r="D103" i="171"/>
  <c r="E104" i="171"/>
  <c r="F105" i="171"/>
  <c r="G106" i="171"/>
  <c r="F109" i="171"/>
  <c r="H111" i="171"/>
  <c r="J118" i="171"/>
  <c r="J122" i="171"/>
  <c r="E125" i="171"/>
  <c r="G132" i="171"/>
  <c r="I134" i="171"/>
  <c r="G136" i="171"/>
  <c r="I138" i="171"/>
  <c r="D146" i="171"/>
  <c r="F148" i="171"/>
  <c r="I151" i="171"/>
  <c r="D159" i="171"/>
  <c r="F161" i="171"/>
  <c r="F165" i="171"/>
  <c r="H167" i="171"/>
  <c r="H46" i="187"/>
  <c r="K46" i="187" s="1"/>
  <c r="K30" i="187"/>
  <c r="C45" i="187"/>
  <c r="C46" i="188" s="1"/>
  <c r="H46" i="188" s="1"/>
  <c r="K46" i="188" s="1"/>
  <c r="D25" i="11"/>
  <c r="D25" i="186"/>
  <c r="J25" i="186" s="1"/>
  <c r="M25" i="186" s="1"/>
  <c r="H285" i="171"/>
  <c r="I286" i="171"/>
  <c r="J287" i="171"/>
  <c r="E290" i="171"/>
  <c r="F291" i="171"/>
  <c r="G292" i="171"/>
  <c r="H293" i="171"/>
  <c r="F290" i="171"/>
  <c r="G291" i="171"/>
  <c r="H292" i="171"/>
  <c r="I293" i="171"/>
  <c r="J285" i="171"/>
  <c r="D287" i="171"/>
  <c r="E288" i="171"/>
  <c r="G290" i="171"/>
  <c r="H291" i="171"/>
  <c r="I292" i="171"/>
  <c r="J293" i="171"/>
  <c r="D286" i="171"/>
  <c r="E287" i="171"/>
  <c r="F288" i="171"/>
  <c r="H290" i="171"/>
  <c r="I291" i="171"/>
  <c r="J292" i="171"/>
  <c r="D285" i="171"/>
  <c r="E286" i="171"/>
  <c r="F287" i="171"/>
  <c r="G288" i="171"/>
  <c r="I290" i="171"/>
  <c r="J291" i="171"/>
  <c r="D293" i="171"/>
  <c r="E285" i="171"/>
  <c r="F286" i="171"/>
  <c r="G287" i="171"/>
  <c r="H288" i="171"/>
  <c r="J290" i="171"/>
  <c r="D292" i="171"/>
  <c r="E293" i="171"/>
  <c r="F285" i="171"/>
  <c r="G286" i="171"/>
  <c r="H287" i="171"/>
  <c r="I288" i="171"/>
  <c r="D291" i="171"/>
  <c r="E292" i="171"/>
  <c r="F293" i="171"/>
  <c r="G271" i="171"/>
  <c r="H272" i="171"/>
  <c r="I273" i="171"/>
  <c r="J274" i="171"/>
  <c r="D276" i="171"/>
  <c r="E277" i="171"/>
  <c r="F278" i="171"/>
  <c r="G279" i="171"/>
  <c r="G274" i="171"/>
  <c r="H271" i="171"/>
  <c r="I272" i="171"/>
  <c r="J273" i="171"/>
  <c r="E276" i="171"/>
  <c r="F277" i="171"/>
  <c r="G278" i="171"/>
  <c r="H279" i="171"/>
  <c r="F273" i="171"/>
  <c r="I271" i="171"/>
  <c r="J272" i="171"/>
  <c r="D274" i="171"/>
  <c r="F276" i="171"/>
  <c r="G277" i="171"/>
  <c r="H278" i="171"/>
  <c r="I279" i="171"/>
  <c r="E273" i="171"/>
  <c r="J271" i="171"/>
  <c r="D273" i="171"/>
  <c r="E274" i="171"/>
  <c r="G276" i="171"/>
  <c r="H277" i="171"/>
  <c r="I278" i="171"/>
  <c r="J279" i="171"/>
  <c r="E271" i="171"/>
  <c r="F272" i="171"/>
  <c r="G273" i="171"/>
  <c r="H274" i="171"/>
  <c r="D278" i="171"/>
  <c r="E279" i="171"/>
  <c r="F257" i="171"/>
  <c r="G258" i="171"/>
  <c r="H259" i="171"/>
  <c r="I260" i="171"/>
  <c r="D263" i="171"/>
  <c r="E264" i="171"/>
  <c r="F265" i="171"/>
  <c r="G257" i="171"/>
  <c r="H258" i="171"/>
  <c r="I259" i="171"/>
  <c r="J260" i="171"/>
  <c r="D262" i="171"/>
  <c r="E263" i="171"/>
  <c r="F264" i="171"/>
  <c r="G265" i="171"/>
  <c r="G264" i="171"/>
  <c r="I257" i="171"/>
  <c r="J258" i="171"/>
  <c r="D260" i="171"/>
  <c r="F262" i="171"/>
  <c r="G263" i="171"/>
  <c r="H264" i="171"/>
  <c r="I265" i="171"/>
  <c r="J257" i="171"/>
  <c r="D259" i="171"/>
  <c r="E260" i="171"/>
  <c r="G262" i="171"/>
  <c r="H263" i="171"/>
  <c r="I264" i="171"/>
  <c r="J265" i="171"/>
  <c r="D258" i="171"/>
  <c r="E259" i="171"/>
  <c r="F260" i="171"/>
  <c r="H262" i="171"/>
  <c r="I263" i="171"/>
  <c r="J264" i="171"/>
  <c r="D257" i="171"/>
  <c r="E258" i="171"/>
  <c r="F259" i="171"/>
  <c r="G260" i="171"/>
  <c r="I262" i="171"/>
  <c r="D265" i="171"/>
  <c r="F243" i="171"/>
  <c r="G244" i="171"/>
  <c r="H245" i="171"/>
  <c r="I246" i="171"/>
  <c r="D249" i="171"/>
  <c r="E250" i="171"/>
  <c r="F251" i="171"/>
  <c r="G243" i="171"/>
  <c r="H244" i="171"/>
  <c r="I245" i="171"/>
  <c r="J246" i="171"/>
  <c r="D248" i="171"/>
  <c r="E249" i="171"/>
  <c r="F250" i="171"/>
  <c r="G251" i="171"/>
  <c r="H243" i="171"/>
  <c r="I244" i="171"/>
  <c r="J245" i="171"/>
  <c r="E248" i="171"/>
  <c r="F249" i="171"/>
  <c r="G250" i="171"/>
  <c r="H251" i="171"/>
  <c r="I243" i="171"/>
  <c r="J244" i="171"/>
  <c r="D246" i="171"/>
  <c r="F248" i="171"/>
  <c r="G249" i="171"/>
  <c r="H250" i="171"/>
  <c r="I251" i="171"/>
  <c r="J243" i="171"/>
  <c r="D245" i="171"/>
  <c r="E246" i="171"/>
  <c r="G248" i="171"/>
  <c r="H249" i="171"/>
  <c r="I250" i="171"/>
  <c r="J251" i="171"/>
  <c r="D244" i="171"/>
  <c r="E245" i="171"/>
  <c r="F246" i="171"/>
  <c r="H248" i="171"/>
  <c r="I249" i="171"/>
  <c r="J250" i="171"/>
  <c r="D243" i="171"/>
  <c r="E244" i="171"/>
  <c r="F245" i="171"/>
  <c r="G246" i="171"/>
  <c r="I248" i="171"/>
  <c r="D251" i="171"/>
  <c r="D17" i="165"/>
  <c r="E17" i="165"/>
  <c r="F17" i="165"/>
  <c r="G17" i="165"/>
  <c r="I17" i="165"/>
  <c r="J17" i="165"/>
  <c r="C17" i="165"/>
  <c r="H16" i="165"/>
  <c r="H17" i="165" s="1"/>
  <c r="K30" i="155"/>
  <c r="J30" i="155"/>
  <c r="K29" i="155"/>
  <c r="J29" i="155"/>
  <c r="K28" i="155"/>
  <c r="J28" i="155"/>
  <c r="D29" i="155"/>
  <c r="E29" i="155"/>
  <c r="F29" i="155"/>
  <c r="G29" i="155"/>
  <c r="H29" i="155"/>
  <c r="D30" i="155"/>
  <c r="E30" i="155"/>
  <c r="F30" i="155"/>
  <c r="G30" i="155"/>
  <c r="H30" i="155"/>
  <c r="E28" i="155"/>
  <c r="F28" i="155"/>
  <c r="G28" i="155"/>
  <c r="G31" i="155" s="1"/>
  <c r="H28" i="155"/>
  <c r="D28" i="155"/>
  <c r="H10" i="165"/>
  <c r="K10" i="165" s="1"/>
  <c r="J12" i="165"/>
  <c r="J17" i="80" s="1"/>
  <c r="L27" i="193" s="1"/>
  <c r="L27" i="192" s="1"/>
  <c r="Y6" i="162"/>
  <c r="D40" i="186"/>
  <c r="J40" i="186" s="1"/>
  <c r="D40" i="185"/>
  <c r="J40" i="185" s="1"/>
  <c r="M40" i="185" s="1"/>
  <c r="G166" i="184"/>
  <c r="G167" i="184" s="1"/>
  <c r="G162" i="184"/>
  <c r="G163" i="184" s="1"/>
  <c r="I5" i="11"/>
  <c r="J22" i="165"/>
  <c r="J10" i="149" s="1"/>
  <c r="I22" i="165"/>
  <c r="I10" i="149" s="1"/>
  <c r="G22" i="165"/>
  <c r="G10" i="149" s="1"/>
  <c r="F22" i="165"/>
  <c r="F10" i="149" s="1"/>
  <c r="E22" i="165"/>
  <c r="E10" i="149" s="1"/>
  <c r="D22" i="165"/>
  <c r="D10" i="149" s="1"/>
  <c r="C22" i="165"/>
  <c r="C10" i="149" s="1"/>
  <c r="H21" i="165"/>
  <c r="K21" i="165" s="1"/>
  <c r="AA6" i="162"/>
  <c r="AB6" i="162"/>
  <c r="AC6" i="162"/>
  <c r="AD6" i="162"/>
  <c r="AE6" i="162"/>
  <c r="Z6" i="162"/>
  <c r="J9" i="149"/>
  <c r="J21" i="157"/>
  <c r="I21" i="157"/>
  <c r="I9" i="149"/>
  <c r="G21" i="157"/>
  <c r="G9" i="149"/>
  <c r="F21" i="157"/>
  <c r="F9" i="149"/>
  <c r="E21" i="157"/>
  <c r="E9" i="149"/>
  <c r="D21" i="157"/>
  <c r="D9" i="149"/>
  <c r="C21" i="157"/>
  <c r="C9" i="149"/>
  <c r="H20" i="157"/>
  <c r="K20" i="157"/>
  <c r="H19" i="157"/>
  <c r="K19" i="157"/>
  <c r="K21" i="157"/>
  <c r="H9" i="149"/>
  <c r="K9" i="149"/>
  <c r="H21" i="157"/>
  <c r="E42" i="171"/>
  <c r="S9" i="181"/>
  <c r="M9" i="181"/>
  <c r="M74" i="181"/>
  <c r="N74" i="181"/>
  <c r="O74" i="181"/>
  <c r="P74" i="181"/>
  <c r="Q74" i="181"/>
  <c r="R74" i="181"/>
  <c r="S74" i="181"/>
  <c r="M75" i="181"/>
  <c r="N75" i="181"/>
  <c r="O75" i="181"/>
  <c r="P75" i="181"/>
  <c r="Q75" i="181"/>
  <c r="R75" i="181"/>
  <c r="S75" i="181"/>
  <c r="M76" i="181"/>
  <c r="N76" i="181"/>
  <c r="O76" i="181"/>
  <c r="P76" i="181"/>
  <c r="Q76" i="181"/>
  <c r="R76" i="181"/>
  <c r="S76" i="181"/>
  <c r="M77" i="181"/>
  <c r="N77" i="181"/>
  <c r="O77" i="181"/>
  <c r="P77" i="181"/>
  <c r="Q77" i="181"/>
  <c r="R77" i="181"/>
  <c r="S77" i="181"/>
  <c r="M78" i="181"/>
  <c r="N78" i="181"/>
  <c r="O78" i="181"/>
  <c r="P78" i="181"/>
  <c r="Q78" i="181"/>
  <c r="R78" i="181"/>
  <c r="S78" i="181"/>
  <c r="M79" i="181"/>
  <c r="N79" i="181"/>
  <c r="O79" i="181"/>
  <c r="P79" i="181"/>
  <c r="Q79" i="181"/>
  <c r="R79" i="181"/>
  <c r="S79" i="181"/>
  <c r="M80" i="181"/>
  <c r="N80" i="181"/>
  <c r="O80" i="181"/>
  <c r="P80" i="181"/>
  <c r="Q80" i="181"/>
  <c r="R80" i="181"/>
  <c r="S80" i="181"/>
  <c r="M81" i="181"/>
  <c r="N81" i="181"/>
  <c r="O81" i="181"/>
  <c r="P81" i="181"/>
  <c r="Q81" i="181"/>
  <c r="R81" i="181"/>
  <c r="S81" i="181"/>
  <c r="M82" i="181"/>
  <c r="N82" i="181"/>
  <c r="O82" i="181"/>
  <c r="P82" i="181"/>
  <c r="Q82" i="181"/>
  <c r="R82" i="181"/>
  <c r="S82" i="181"/>
  <c r="M83" i="181"/>
  <c r="N83" i="181"/>
  <c r="O83" i="181"/>
  <c r="P83" i="181"/>
  <c r="Q83" i="181"/>
  <c r="R83" i="181"/>
  <c r="S83" i="181"/>
  <c r="M84" i="181"/>
  <c r="N84" i="181"/>
  <c r="O84" i="181"/>
  <c r="P84" i="181"/>
  <c r="Q84" i="181"/>
  <c r="R84" i="181"/>
  <c r="S84" i="181"/>
  <c r="M85" i="181"/>
  <c r="N85" i="181"/>
  <c r="O85" i="181"/>
  <c r="P85" i="181"/>
  <c r="Q85" i="181"/>
  <c r="R85" i="181"/>
  <c r="S85" i="181"/>
  <c r="M86" i="181"/>
  <c r="N86" i="181"/>
  <c r="O86" i="181"/>
  <c r="P86" i="181"/>
  <c r="Q86" i="181"/>
  <c r="R86" i="181"/>
  <c r="S86" i="181"/>
  <c r="M87" i="181"/>
  <c r="N87" i="181"/>
  <c r="O87" i="181"/>
  <c r="P87" i="181"/>
  <c r="Q87" i="181"/>
  <c r="R87" i="181"/>
  <c r="S87" i="181"/>
  <c r="M88" i="181"/>
  <c r="N88" i="181"/>
  <c r="O88" i="181"/>
  <c r="P88" i="181"/>
  <c r="Q88" i="181"/>
  <c r="R88" i="181"/>
  <c r="S88" i="181"/>
  <c r="M89" i="181"/>
  <c r="N89" i="181"/>
  <c r="O89" i="181"/>
  <c r="P89" i="181"/>
  <c r="Q89" i="181"/>
  <c r="R89" i="181"/>
  <c r="S89" i="181"/>
  <c r="M90" i="181"/>
  <c r="N90" i="181"/>
  <c r="O90" i="181"/>
  <c r="P90" i="181"/>
  <c r="Q90" i="181"/>
  <c r="R90" i="181"/>
  <c r="S90" i="181"/>
  <c r="M91" i="181"/>
  <c r="N91" i="181"/>
  <c r="O91" i="181"/>
  <c r="P91" i="181"/>
  <c r="Q91" i="181"/>
  <c r="R91" i="181"/>
  <c r="S91" i="181"/>
  <c r="M92" i="181"/>
  <c r="N92" i="181"/>
  <c r="O92" i="181"/>
  <c r="P92" i="181"/>
  <c r="Q92" i="181"/>
  <c r="R92" i="181"/>
  <c r="S92" i="181"/>
  <c r="M93" i="181"/>
  <c r="N93" i="181"/>
  <c r="O93" i="181"/>
  <c r="P93" i="181"/>
  <c r="Q93" i="181"/>
  <c r="R93" i="181"/>
  <c r="S93" i="181"/>
  <c r="M94" i="181"/>
  <c r="N94" i="181"/>
  <c r="O94" i="181"/>
  <c r="P94" i="181"/>
  <c r="Q94" i="181"/>
  <c r="R94" i="181"/>
  <c r="S94" i="181"/>
  <c r="S100" i="181"/>
  <c r="R100" i="181"/>
  <c r="Q100" i="181"/>
  <c r="P100" i="181"/>
  <c r="O100" i="181"/>
  <c r="N100" i="181"/>
  <c r="M100" i="181"/>
  <c r="S99" i="181"/>
  <c r="R99" i="181"/>
  <c r="Q99" i="181"/>
  <c r="P99" i="181"/>
  <c r="O99" i="181"/>
  <c r="N99" i="181"/>
  <c r="M99" i="181"/>
  <c r="S98" i="181"/>
  <c r="R98" i="181"/>
  <c r="Q98" i="181"/>
  <c r="P98" i="181"/>
  <c r="O98" i="181"/>
  <c r="N98" i="181"/>
  <c r="M98" i="181"/>
  <c r="S97" i="181"/>
  <c r="R97" i="181"/>
  <c r="Q97" i="181"/>
  <c r="P97" i="181"/>
  <c r="O97" i="181"/>
  <c r="N97" i="181"/>
  <c r="M97" i="181"/>
  <c r="S96" i="181"/>
  <c r="R96" i="181"/>
  <c r="Q96" i="181"/>
  <c r="P96" i="181"/>
  <c r="O96" i="181"/>
  <c r="N96" i="181"/>
  <c r="M96" i="181"/>
  <c r="S95" i="181"/>
  <c r="R95" i="181"/>
  <c r="Q95" i="181"/>
  <c r="P95" i="181"/>
  <c r="O95" i="181"/>
  <c r="N95" i="181"/>
  <c r="M95" i="181"/>
  <c r="S72" i="181"/>
  <c r="R72" i="181"/>
  <c r="Q72" i="181"/>
  <c r="P72" i="181"/>
  <c r="O72" i="181"/>
  <c r="N72" i="181"/>
  <c r="M72" i="181"/>
  <c r="S71" i="181"/>
  <c r="R71" i="181"/>
  <c r="Q71" i="181"/>
  <c r="P71" i="181"/>
  <c r="O71" i="181"/>
  <c r="N71" i="181"/>
  <c r="M71" i="181"/>
  <c r="S70" i="181"/>
  <c r="R70" i="181"/>
  <c r="Q70" i="181"/>
  <c r="P70" i="181"/>
  <c r="O70" i="181"/>
  <c r="N70" i="181"/>
  <c r="M70" i="181"/>
  <c r="S69" i="181"/>
  <c r="R69" i="181"/>
  <c r="Q69" i="181"/>
  <c r="P69" i="181"/>
  <c r="O69" i="181"/>
  <c r="N69" i="181"/>
  <c r="M69" i="181"/>
  <c r="S68" i="181"/>
  <c r="R68" i="181"/>
  <c r="Q68" i="181"/>
  <c r="P68" i="181"/>
  <c r="O68" i="181"/>
  <c r="N68" i="181"/>
  <c r="M68" i="181"/>
  <c r="S67" i="181"/>
  <c r="R67" i="181"/>
  <c r="Q67" i="181"/>
  <c r="P67" i="181"/>
  <c r="O67" i="181"/>
  <c r="N67" i="181"/>
  <c r="M67" i="181"/>
  <c r="S66" i="181"/>
  <c r="R66" i="181"/>
  <c r="Q66" i="181"/>
  <c r="P66" i="181"/>
  <c r="O66" i="181"/>
  <c r="N66" i="181"/>
  <c r="M66" i="181"/>
  <c r="S65" i="181"/>
  <c r="R65" i="181"/>
  <c r="Q65" i="181"/>
  <c r="P65" i="181"/>
  <c r="O65" i="181"/>
  <c r="N65" i="181"/>
  <c r="M65" i="181"/>
  <c r="S64" i="181"/>
  <c r="R64" i="181"/>
  <c r="Q64" i="181"/>
  <c r="P64" i="181"/>
  <c r="O64" i="181"/>
  <c r="N64" i="181"/>
  <c r="M64" i="181"/>
  <c r="S63" i="181"/>
  <c r="R63" i="181"/>
  <c r="Q63" i="181"/>
  <c r="P63" i="181"/>
  <c r="O63" i="181"/>
  <c r="N63" i="181"/>
  <c r="M63" i="181"/>
  <c r="S62" i="181"/>
  <c r="R62" i="181"/>
  <c r="Q62" i="181"/>
  <c r="P62" i="181"/>
  <c r="O62" i="181"/>
  <c r="N62" i="181"/>
  <c r="M62" i="181"/>
  <c r="S61" i="181"/>
  <c r="R61" i="181"/>
  <c r="Q61" i="181"/>
  <c r="P61" i="181"/>
  <c r="O61" i="181"/>
  <c r="N61" i="181"/>
  <c r="M61" i="181"/>
  <c r="S60" i="181"/>
  <c r="R60" i="181"/>
  <c r="Q60" i="181"/>
  <c r="P60" i="181"/>
  <c r="O60" i="181"/>
  <c r="N60" i="181"/>
  <c r="M60" i="181"/>
  <c r="S59" i="181"/>
  <c r="R59" i="181"/>
  <c r="Q59" i="181"/>
  <c r="P59" i="181"/>
  <c r="O59" i="181"/>
  <c r="N59" i="181"/>
  <c r="M59" i="181"/>
  <c r="S58" i="181"/>
  <c r="R58" i="181"/>
  <c r="Q58" i="181"/>
  <c r="P58" i="181"/>
  <c r="O58" i="181"/>
  <c r="N58" i="181"/>
  <c r="M58" i="181"/>
  <c r="S57" i="181"/>
  <c r="R57" i="181"/>
  <c r="Q57" i="181"/>
  <c r="P57" i="181"/>
  <c r="O57" i="181"/>
  <c r="N57" i="181"/>
  <c r="M57" i="181"/>
  <c r="S56" i="181"/>
  <c r="R56" i="181"/>
  <c r="Q56" i="181"/>
  <c r="P56" i="181"/>
  <c r="O56" i="181"/>
  <c r="N56" i="181"/>
  <c r="M56" i="181"/>
  <c r="S55" i="181"/>
  <c r="R55" i="181"/>
  <c r="Q55" i="181"/>
  <c r="P55" i="181"/>
  <c r="O55" i="181"/>
  <c r="N55" i="181"/>
  <c r="M55" i="181"/>
  <c r="S54" i="181"/>
  <c r="R54" i="181"/>
  <c r="Q54" i="181"/>
  <c r="P54" i="181"/>
  <c r="O54" i="181"/>
  <c r="N54" i="181"/>
  <c r="M54" i="181"/>
  <c r="S53" i="181"/>
  <c r="R53" i="181"/>
  <c r="Q53" i="181"/>
  <c r="P53" i="181"/>
  <c r="O53" i="181"/>
  <c r="N53" i="181"/>
  <c r="M53" i="181"/>
  <c r="S52" i="181"/>
  <c r="R52" i="181"/>
  <c r="Q52" i="181"/>
  <c r="P52" i="181"/>
  <c r="O52" i="181"/>
  <c r="N52" i="181"/>
  <c r="M52" i="181"/>
  <c r="S51" i="181"/>
  <c r="R51" i="181"/>
  <c r="Q51" i="181"/>
  <c r="P51" i="181"/>
  <c r="O51" i="181"/>
  <c r="N51" i="181"/>
  <c r="M51" i="181"/>
  <c r="S50" i="181"/>
  <c r="R50" i="181"/>
  <c r="Q50" i="181"/>
  <c r="P50" i="181"/>
  <c r="O50" i="181"/>
  <c r="N50" i="181"/>
  <c r="M50" i="181"/>
  <c r="S49" i="181"/>
  <c r="R49" i="181"/>
  <c r="Q49" i="181"/>
  <c r="P49" i="181"/>
  <c r="O49" i="181"/>
  <c r="N49" i="181"/>
  <c r="M49" i="181"/>
  <c r="S48" i="181"/>
  <c r="R48" i="181"/>
  <c r="Q48" i="181"/>
  <c r="P48" i="181"/>
  <c r="O48" i="181"/>
  <c r="N48" i="181"/>
  <c r="M48" i="181"/>
  <c r="S47" i="181"/>
  <c r="R47" i="181"/>
  <c r="Q47" i="181"/>
  <c r="P47" i="181"/>
  <c r="O47" i="181"/>
  <c r="N47" i="181"/>
  <c r="M47" i="181"/>
  <c r="S46" i="181"/>
  <c r="R46" i="181"/>
  <c r="Q46" i="181"/>
  <c r="P46" i="181"/>
  <c r="O46" i="181"/>
  <c r="N46" i="181"/>
  <c r="M46" i="181"/>
  <c r="S45" i="181"/>
  <c r="R45" i="181"/>
  <c r="Q45" i="181"/>
  <c r="P45" i="181"/>
  <c r="O45" i="181"/>
  <c r="N45" i="181"/>
  <c r="M45" i="181"/>
  <c r="S44" i="181"/>
  <c r="R44" i="181"/>
  <c r="Q44" i="181"/>
  <c r="P44" i="181"/>
  <c r="O44" i="181"/>
  <c r="N44" i="181"/>
  <c r="M44" i="181"/>
  <c r="S42" i="181"/>
  <c r="R42" i="181"/>
  <c r="Q42" i="181"/>
  <c r="P42" i="181"/>
  <c r="O42" i="181"/>
  <c r="N42" i="181"/>
  <c r="M42" i="181"/>
  <c r="S41" i="181"/>
  <c r="R41" i="181"/>
  <c r="Q41" i="181"/>
  <c r="P41" i="181"/>
  <c r="O41" i="181"/>
  <c r="N41" i="181"/>
  <c r="M41" i="181"/>
  <c r="S40" i="181"/>
  <c r="R40" i="181"/>
  <c r="Q40" i="181"/>
  <c r="P40" i="181"/>
  <c r="O40" i="181"/>
  <c r="N40" i="181"/>
  <c r="M40" i="181"/>
  <c r="S39" i="181"/>
  <c r="R39" i="181"/>
  <c r="Q39" i="181"/>
  <c r="P39" i="181"/>
  <c r="O39" i="181"/>
  <c r="N39" i="181"/>
  <c r="M39" i="181"/>
  <c r="S38" i="181"/>
  <c r="R38" i="181"/>
  <c r="Q38" i="181"/>
  <c r="P38" i="181"/>
  <c r="O38" i="181"/>
  <c r="N38" i="181"/>
  <c r="M38" i="181"/>
  <c r="S37" i="181"/>
  <c r="R37" i="181"/>
  <c r="Q37" i="181"/>
  <c r="P37" i="181"/>
  <c r="O37" i="181"/>
  <c r="N37" i="181"/>
  <c r="M37" i="181"/>
  <c r="S36" i="181"/>
  <c r="R36" i="181"/>
  <c r="Q36" i="181"/>
  <c r="P36" i="181"/>
  <c r="O36" i="181"/>
  <c r="N36" i="181"/>
  <c r="M36" i="181"/>
  <c r="S35" i="181"/>
  <c r="R35" i="181"/>
  <c r="Q35" i="181"/>
  <c r="P35" i="181"/>
  <c r="O35" i="181"/>
  <c r="N35" i="181"/>
  <c r="M35" i="181"/>
  <c r="S34" i="181"/>
  <c r="R34" i="181"/>
  <c r="Q34" i="181"/>
  <c r="P34" i="181"/>
  <c r="O34" i="181"/>
  <c r="N34" i="181"/>
  <c r="M34" i="181"/>
  <c r="S33" i="181"/>
  <c r="R33" i="181"/>
  <c r="Q33" i="181"/>
  <c r="P33" i="181"/>
  <c r="O33" i="181"/>
  <c r="N33" i="181"/>
  <c r="M33" i="181"/>
  <c r="S31" i="181"/>
  <c r="R31" i="181"/>
  <c r="Q31" i="181"/>
  <c r="P31" i="181"/>
  <c r="O31" i="181"/>
  <c r="N31" i="181"/>
  <c r="M31" i="181"/>
  <c r="S30" i="181"/>
  <c r="R30" i="181"/>
  <c r="Q30" i="181"/>
  <c r="P30" i="181"/>
  <c r="O30" i="181"/>
  <c r="N30" i="181"/>
  <c r="M30" i="181"/>
  <c r="S29" i="181"/>
  <c r="R29" i="181"/>
  <c r="Q29" i="181"/>
  <c r="P29" i="181"/>
  <c r="O29" i="181"/>
  <c r="N29" i="181"/>
  <c r="M29" i="181"/>
  <c r="S28" i="181"/>
  <c r="R28" i="181"/>
  <c r="Q28" i="181"/>
  <c r="P28" i="181"/>
  <c r="O28" i="181"/>
  <c r="N28" i="181"/>
  <c r="M28" i="181"/>
  <c r="S27" i="181"/>
  <c r="R27" i="181"/>
  <c r="Q27" i="181"/>
  <c r="P27" i="181"/>
  <c r="O27" i="181"/>
  <c r="N27" i="181"/>
  <c r="M27" i="181"/>
  <c r="S26" i="181"/>
  <c r="R26" i="181"/>
  <c r="Q26" i="181"/>
  <c r="P26" i="181"/>
  <c r="O26" i="181"/>
  <c r="N26" i="181"/>
  <c r="M26" i="181"/>
  <c r="S25" i="181"/>
  <c r="R25" i="181"/>
  <c r="Q25" i="181"/>
  <c r="P25" i="181"/>
  <c r="O25" i="181"/>
  <c r="N25" i="181"/>
  <c r="M25" i="181"/>
  <c r="S24" i="181"/>
  <c r="R24" i="181"/>
  <c r="Q24" i="181"/>
  <c r="P24" i="181"/>
  <c r="O24" i="181"/>
  <c r="N24" i="181"/>
  <c r="M24" i="181"/>
  <c r="S23" i="181"/>
  <c r="R23" i="181"/>
  <c r="Q23" i="181"/>
  <c r="P23" i="181"/>
  <c r="O23" i="181"/>
  <c r="N23" i="181"/>
  <c r="M23" i="181"/>
  <c r="S22" i="181"/>
  <c r="R22" i="181"/>
  <c r="Q22" i="181"/>
  <c r="P22" i="181"/>
  <c r="O22" i="181"/>
  <c r="N22" i="181"/>
  <c r="M22" i="181"/>
  <c r="S21" i="181"/>
  <c r="R21" i="181"/>
  <c r="Q21" i="181"/>
  <c r="P21" i="181"/>
  <c r="O21" i="181"/>
  <c r="N21" i="181"/>
  <c r="M21" i="181"/>
  <c r="S20" i="181"/>
  <c r="R20" i="181"/>
  <c r="Q20" i="181"/>
  <c r="P20" i="181"/>
  <c r="O20" i="181"/>
  <c r="N20" i="181"/>
  <c r="M20" i="181"/>
  <c r="S19" i="181"/>
  <c r="R19" i="181"/>
  <c r="Q19" i="181"/>
  <c r="P19" i="181"/>
  <c r="O19" i="181"/>
  <c r="N19" i="181"/>
  <c r="M19" i="181"/>
  <c r="S18" i="181"/>
  <c r="R18" i="181"/>
  <c r="Q18" i="181"/>
  <c r="P18" i="181"/>
  <c r="O18" i="181"/>
  <c r="N18" i="181"/>
  <c r="M18" i="181"/>
  <c r="S17" i="181"/>
  <c r="R17" i="181"/>
  <c r="Q17" i="181"/>
  <c r="P17" i="181"/>
  <c r="O17" i="181"/>
  <c r="N17" i="181"/>
  <c r="M17" i="181"/>
  <c r="S16" i="181"/>
  <c r="R16" i="181"/>
  <c r="Q16" i="181"/>
  <c r="P16" i="181"/>
  <c r="O16" i="181"/>
  <c r="N16" i="181"/>
  <c r="M16" i="181"/>
  <c r="S15" i="181"/>
  <c r="R15" i="181"/>
  <c r="Q15" i="181"/>
  <c r="P15" i="181"/>
  <c r="O15" i="181"/>
  <c r="N15" i="181"/>
  <c r="M15" i="181"/>
  <c r="S14" i="181"/>
  <c r="R14" i="181"/>
  <c r="Q14" i="181"/>
  <c r="P14" i="181"/>
  <c r="O14" i="181"/>
  <c r="N14" i="181"/>
  <c r="M14" i="181"/>
  <c r="S13" i="181"/>
  <c r="R13" i="181"/>
  <c r="Q13" i="181"/>
  <c r="P13" i="181"/>
  <c r="O13" i="181"/>
  <c r="N13" i="181"/>
  <c r="M13" i="181"/>
  <c r="S12" i="181"/>
  <c r="R12" i="181"/>
  <c r="Q12" i="181"/>
  <c r="P12" i="181"/>
  <c r="O12" i="181"/>
  <c r="N12" i="181"/>
  <c r="M12" i="181"/>
  <c r="S11" i="181"/>
  <c r="R11" i="181"/>
  <c r="Q11" i="181"/>
  <c r="P11" i="181"/>
  <c r="O11" i="181"/>
  <c r="N11" i="181"/>
  <c r="M11" i="181"/>
  <c r="S10" i="181"/>
  <c r="R10" i="181"/>
  <c r="Q10" i="181"/>
  <c r="P10" i="181"/>
  <c r="O10" i="181"/>
  <c r="N10" i="181"/>
  <c r="M10" i="181"/>
  <c r="R9" i="181"/>
  <c r="Q9" i="181"/>
  <c r="P9" i="181"/>
  <c r="O9" i="181"/>
  <c r="N9" i="181"/>
  <c r="S8" i="151"/>
  <c r="M8" i="151"/>
  <c r="M27" i="151"/>
  <c r="N27" i="151"/>
  <c r="O27" i="151"/>
  <c r="P27" i="151"/>
  <c r="Q27" i="151"/>
  <c r="R27" i="151"/>
  <c r="S27" i="151"/>
  <c r="M28" i="151"/>
  <c r="N28" i="151"/>
  <c r="O28" i="151"/>
  <c r="P28" i="151"/>
  <c r="Q28" i="151"/>
  <c r="R28" i="151"/>
  <c r="S28" i="151"/>
  <c r="M29" i="151"/>
  <c r="N29" i="151"/>
  <c r="O29" i="151"/>
  <c r="P29" i="151"/>
  <c r="Q29" i="151"/>
  <c r="R29" i="151"/>
  <c r="S29" i="151"/>
  <c r="M30" i="151"/>
  <c r="N30" i="151"/>
  <c r="O30" i="151"/>
  <c r="P30" i="151"/>
  <c r="Q30" i="151"/>
  <c r="R30" i="151"/>
  <c r="S30" i="151"/>
  <c r="M31" i="151"/>
  <c r="N31" i="151"/>
  <c r="O31" i="151"/>
  <c r="P31" i="151"/>
  <c r="Q31" i="151"/>
  <c r="R31" i="151"/>
  <c r="S31" i="151"/>
  <c r="M32" i="151"/>
  <c r="N32" i="151"/>
  <c r="O32" i="151"/>
  <c r="P32" i="151"/>
  <c r="Q32" i="151"/>
  <c r="R32" i="151"/>
  <c r="S32" i="151"/>
  <c r="M33" i="151"/>
  <c r="N33" i="151"/>
  <c r="O33" i="151"/>
  <c r="P33" i="151"/>
  <c r="Q33" i="151"/>
  <c r="R33" i="151"/>
  <c r="S33" i="151"/>
  <c r="M34" i="151"/>
  <c r="N34" i="151"/>
  <c r="O34" i="151"/>
  <c r="P34" i="151"/>
  <c r="Q34" i="151"/>
  <c r="R34" i="151"/>
  <c r="S34" i="151"/>
  <c r="M35" i="151"/>
  <c r="N35" i="151"/>
  <c r="O35" i="151"/>
  <c r="P35" i="151"/>
  <c r="Q35" i="151"/>
  <c r="R35" i="151"/>
  <c r="S35" i="151"/>
  <c r="M36" i="151"/>
  <c r="N36" i="151"/>
  <c r="O36" i="151"/>
  <c r="P36" i="151"/>
  <c r="Q36" i="151"/>
  <c r="R36" i="151"/>
  <c r="S36" i="151"/>
  <c r="M37" i="151"/>
  <c r="N37" i="151"/>
  <c r="O37" i="151"/>
  <c r="P37" i="151"/>
  <c r="Q37" i="151"/>
  <c r="R37" i="151"/>
  <c r="S37" i="151"/>
  <c r="M38" i="151"/>
  <c r="N38" i="151"/>
  <c r="O38" i="151"/>
  <c r="P38" i="151"/>
  <c r="Q38" i="151"/>
  <c r="R38" i="151"/>
  <c r="S38" i="151"/>
  <c r="M39" i="151"/>
  <c r="N39" i="151"/>
  <c r="O39" i="151"/>
  <c r="P39" i="151"/>
  <c r="Q39" i="151"/>
  <c r="R39" i="151"/>
  <c r="S39" i="151"/>
  <c r="M40" i="151"/>
  <c r="N40" i="151"/>
  <c r="O40" i="151"/>
  <c r="P40" i="151"/>
  <c r="Q40" i="151"/>
  <c r="R40" i="151"/>
  <c r="S40" i="151"/>
  <c r="M41" i="151"/>
  <c r="N41" i="151"/>
  <c r="O41" i="151"/>
  <c r="P41" i="151"/>
  <c r="Q41" i="151"/>
  <c r="R41" i="151"/>
  <c r="S41" i="151"/>
  <c r="M42" i="151"/>
  <c r="N42" i="151"/>
  <c r="O42" i="151"/>
  <c r="P42" i="151"/>
  <c r="Q42" i="151"/>
  <c r="R42" i="151"/>
  <c r="S42" i="151"/>
  <c r="M43" i="151"/>
  <c r="N43" i="151"/>
  <c r="O43" i="151"/>
  <c r="P43" i="151"/>
  <c r="Q43" i="151"/>
  <c r="R43" i="151"/>
  <c r="S43" i="151"/>
  <c r="M44" i="151"/>
  <c r="N44" i="151"/>
  <c r="O44" i="151"/>
  <c r="P44" i="151"/>
  <c r="Q44" i="151"/>
  <c r="R44" i="151"/>
  <c r="S44" i="151"/>
  <c r="M45" i="151"/>
  <c r="N45" i="151"/>
  <c r="O45" i="151"/>
  <c r="P45" i="151"/>
  <c r="Q45" i="151"/>
  <c r="R45" i="151"/>
  <c r="S45" i="151"/>
  <c r="M46" i="151"/>
  <c r="N46" i="151"/>
  <c r="O46" i="151"/>
  <c r="P46" i="151"/>
  <c r="Q46" i="151"/>
  <c r="R46" i="151"/>
  <c r="S46" i="151"/>
  <c r="M47" i="151"/>
  <c r="N47" i="151"/>
  <c r="O47" i="151"/>
  <c r="P47" i="151"/>
  <c r="Q47" i="151"/>
  <c r="R47" i="151"/>
  <c r="S47" i="151"/>
  <c r="M48" i="151"/>
  <c r="N48" i="151"/>
  <c r="O48" i="151"/>
  <c r="P48" i="151"/>
  <c r="Q48" i="151"/>
  <c r="R48" i="151"/>
  <c r="S48" i="151"/>
  <c r="M49" i="151"/>
  <c r="N49" i="151"/>
  <c r="O49" i="151"/>
  <c r="P49" i="151"/>
  <c r="Q49" i="151"/>
  <c r="R49" i="151"/>
  <c r="S49" i="151"/>
  <c r="M50" i="151"/>
  <c r="N50" i="151"/>
  <c r="O50" i="151"/>
  <c r="P50" i="151"/>
  <c r="Q50" i="151"/>
  <c r="R50" i="151"/>
  <c r="S50" i="151"/>
  <c r="M51" i="151"/>
  <c r="N51" i="151"/>
  <c r="O51" i="151"/>
  <c r="P51" i="151"/>
  <c r="Q51" i="151"/>
  <c r="R51" i="151"/>
  <c r="S51" i="151"/>
  <c r="M52" i="151"/>
  <c r="N52" i="151"/>
  <c r="O52" i="151"/>
  <c r="P52" i="151"/>
  <c r="Q52" i="151"/>
  <c r="R52" i="151"/>
  <c r="S52" i="151"/>
  <c r="M53" i="151"/>
  <c r="N53" i="151"/>
  <c r="O53" i="151"/>
  <c r="P53" i="151"/>
  <c r="Q53" i="151"/>
  <c r="R53" i="151"/>
  <c r="S53" i="151"/>
  <c r="M54" i="151"/>
  <c r="N54" i="151"/>
  <c r="O54" i="151"/>
  <c r="P54" i="151"/>
  <c r="Q54" i="151"/>
  <c r="R54" i="151"/>
  <c r="S54" i="151"/>
  <c r="M55" i="151"/>
  <c r="N55" i="151"/>
  <c r="O55" i="151"/>
  <c r="P55" i="151"/>
  <c r="Q55" i="151"/>
  <c r="R55" i="151"/>
  <c r="S55" i="151"/>
  <c r="M56" i="151"/>
  <c r="N56" i="151"/>
  <c r="O56" i="151"/>
  <c r="P56" i="151"/>
  <c r="Q56" i="151"/>
  <c r="R56" i="151"/>
  <c r="S56" i="151"/>
  <c r="M57" i="151"/>
  <c r="N57" i="151"/>
  <c r="O57" i="151"/>
  <c r="P57" i="151"/>
  <c r="Q57" i="151"/>
  <c r="R57" i="151"/>
  <c r="S57" i="151"/>
  <c r="M58" i="151"/>
  <c r="N58" i="151"/>
  <c r="O58" i="151"/>
  <c r="P58" i="151"/>
  <c r="Q58" i="151"/>
  <c r="R58" i="151"/>
  <c r="S58" i="151"/>
  <c r="M59" i="151"/>
  <c r="N59" i="151"/>
  <c r="O59" i="151"/>
  <c r="P59" i="151"/>
  <c r="Q59" i="151"/>
  <c r="R59" i="151"/>
  <c r="S59" i="151"/>
  <c r="M60" i="151"/>
  <c r="N60" i="151"/>
  <c r="O60" i="151"/>
  <c r="P60" i="151"/>
  <c r="Q60" i="151"/>
  <c r="R60" i="151"/>
  <c r="S60" i="151"/>
  <c r="M61" i="151"/>
  <c r="N61" i="151"/>
  <c r="O61" i="151"/>
  <c r="P61" i="151"/>
  <c r="Q61" i="151"/>
  <c r="R61" i="151"/>
  <c r="S61" i="151"/>
  <c r="M62" i="151"/>
  <c r="N62" i="151"/>
  <c r="O62" i="151"/>
  <c r="P62" i="151"/>
  <c r="Q62" i="151"/>
  <c r="R62" i="151"/>
  <c r="S62" i="151"/>
  <c r="M63" i="151"/>
  <c r="N63" i="151"/>
  <c r="O63" i="151"/>
  <c r="P63" i="151"/>
  <c r="Q63" i="151"/>
  <c r="R63" i="151"/>
  <c r="S63" i="151"/>
  <c r="M64" i="151"/>
  <c r="N64" i="151"/>
  <c r="O64" i="151"/>
  <c r="P64" i="151"/>
  <c r="Q64" i="151"/>
  <c r="R64" i="151"/>
  <c r="S64" i="151"/>
  <c r="M65" i="151"/>
  <c r="N65" i="151"/>
  <c r="O65" i="151"/>
  <c r="P65" i="151"/>
  <c r="Q65" i="151"/>
  <c r="R65" i="151"/>
  <c r="S65" i="151"/>
  <c r="M66" i="151"/>
  <c r="N66" i="151"/>
  <c r="O66" i="151"/>
  <c r="P66" i="151"/>
  <c r="Q66" i="151"/>
  <c r="R66" i="151"/>
  <c r="S66" i="151"/>
  <c r="M67" i="151"/>
  <c r="N67" i="151"/>
  <c r="O67" i="151"/>
  <c r="P67" i="151"/>
  <c r="Q67" i="151"/>
  <c r="R67" i="151"/>
  <c r="S67" i="151"/>
  <c r="M68" i="151"/>
  <c r="N68" i="151"/>
  <c r="O68" i="151"/>
  <c r="P68" i="151"/>
  <c r="Q68" i="151"/>
  <c r="R68" i="151"/>
  <c r="S68" i="151"/>
  <c r="M69" i="151"/>
  <c r="N69" i="151"/>
  <c r="O69" i="151"/>
  <c r="P69" i="151"/>
  <c r="Q69" i="151"/>
  <c r="R69" i="151"/>
  <c r="S69" i="151"/>
  <c r="M70" i="151"/>
  <c r="N70" i="151"/>
  <c r="O70" i="151"/>
  <c r="P70" i="151"/>
  <c r="Q70" i="151"/>
  <c r="R70" i="151"/>
  <c r="S70" i="151"/>
  <c r="M71" i="151"/>
  <c r="N71" i="151"/>
  <c r="O71" i="151"/>
  <c r="P71" i="151"/>
  <c r="Q71" i="151"/>
  <c r="R71" i="151"/>
  <c r="S71" i="151"/>
  <c r="M72" i="151"/>
  <c r="N72" i="151"/>
  <c r="O72" i="151"/>
  <c r="P72" i="151"/>
  <c r="Q72" i="151"/>
  <c r="R72" i="151"/>
  <c r="S72" i="151"/>
  <c r="M73" i="151"/>
  <c r="N73" i="151"/>
  <c r="O73" i="151"/>
  <c r="P73" i="151"/>
  <c r="Q73" i="151"/>
  <c r="R73" i="151"/>
  <c r="S73" i="151"/>
  <c r="M74" i="151"/>
  <c r="N74" i="151"/>
  <c r="O74" i="151"/>
  <c r="P74" i="151"/>
  <c r="Q74" i="151"/>
  <c r="R74" i="151"/>
  <c r="S74" i="151"/>
  <c r="M75" i="151"/>
  <c r="N75" i="151"/>
  <c r="O75" i="151"/>
  <c r="P75" i="151"/>
  <c r="Q75" i="151"/>
  <c r="R75" i="151"/>
  <c r="S75" i="151"/>
  <c r="M76" i="151"/>
  <c r="N76" i="151"/>
  <c r="O76" i="151"/>
  <c r="P76" i="151"/>
  <c r="Q76" i="151"/>
  <c r="R76" i="151"/>
  <c r="S76" i="151"/>
  <c r="M77" i="151"/>
  <c r="N77" i="151"/>
  <c r="O77" i="151"/>
  <c r="P77" i="151"/>
  <c r="Q77" i="151"/>
  <c r="R77" i="151"/>
  <c r="S77" i="151"/>
  <c r="M78" i="151"/>
  <c r="N78" i="151"/>
  <c r="O78" i="151"/>
  <c r="P78" i="151"/>
  <c r="Q78" i="151"/>
  <c r="R78" i="151"/>
  <c r="S78" i="151"/>
  <c r="M79" i="151"/>
  <c r="N79" i="151"/>
  <c r="O79" i="151"/>
  <c r="P79" i="151"/>
  <c r="Q79" i="151"/>
  <c r="R79" i="151"/>
  <c r="S79" i="151"/>
  <c r="M80" i="151"/>
  <c r="N80" i="151"/>
  <c r="O80" i="151"/>
  <c r="P80" i="151"/>
  <c r="Q80" i="151"/>
  <c r="R80" i="151"/>
  <c r="S80" i="151"/>
  <c r="M81" i="151"/>
  <c r="N81" i="151"/>
  <c r="O81" i="151"/>
  <c r="P81" i="151"/>
  <c r="Q81" i="151"/>
  <c r="R81" i="151"/>
  <c r="S81" i="151"/>
  <c r="O101" i="181"/>
  <c r="S101" i="181"/>
  <c r="Q101" i="181"/>
  <c r="M101" i="181"/>
  <c r="N101" i="181"/>
  <c r="R101" i="181"/>
  <c r="P101" i="181"/>
  <c r="F7" i="35"/>
  <c r="G7" i="35"/>
  <c r="I7" i="35"/>
  <c r="J7" i="35"/>
  <c r="E7" i="35"/>
  <c r="D7" i="35"/>
  <c r="C7" i="35"/>
  <c r="H6" i="35"/>
  <c r="K6" i="35" s="1"/>
  <c r="J25" i="173"/>
  <c r="I25" i="173"/>
  <c r="G25" i="173"/>
  <c r="F25" i="173"/>
  <c r="E25" i="173"/>
  <c r="D25" i="173"/>
  <c r="H24" i="173"/>
  <c r="K24" i="173" s="1"/>
  <c r="K25" i="173" s="1"/>
  <c r="C28" i="80"/>
  <c r="C7" i="80" s="1"/>
  <c r="E28" i="80"/>
  <c r="E30" i="80" s="1"/>
  <c r="H27" i="80"/>
  <c r="K27" i="80" s="1"/>
  <c r="D28" i="80"/>
  <c r="D7" i="80" s="1"/>
  <c r="H29" i="173"/>
  <c r="F32" i="173"/>
  <c r="E7" i="80"/>
  <c r="F28" i="80"/>
  <c r="F30" i="80" s="1"/>
  <c r="H26" i="80"/>
  <c r="K26" i="80" s="1"/>
  <c r="G28" i="80"/>
  <c r="G30" i="80" s="1"/>
  <c r="I28" i="80"/>
  <c r="I7" i="80" s="1"/>
  <c r="J28" i="80"/>
  <c r="J7" i="80" s="1"/>
  <c r="J29" i="171"/>
  <c r="D29" i="171"/>
  <c r="I27" i="171"/>
  <c r="I35" i="188" s="1"/>
  <c r="G27" i="171"/>
  <c r="G35" i="188" s="1"/>
  <c r="F27" i="171"/>
  <c r="F35" i="188" s="1"/>
  <c r="E27" i="171"/>
  <c r="E35" i="188" s="1"/>
  <c r="D27" i="171"/>
  <c r="D35" i="188" s="1"/>
  <c r="C27" i="171"/>
  <c r="J25" i="171"/>
  <c r="G25" i="171"/>
  <c r="F25" i="171"/>
  <c r="E25" i="171"/>
  <c r="D25" i="171"/>
  <c r="C25" i="171"/>
  <c r="J24" i="171"/>
  <c r="I24" i="171"/>
  <c r="G24" i="171"/>
  <c r="F24" i="171"/>
  <c r="E24" i="171"/>
  <c r="D24" i="171"/>
  <c r="C24" i="171"/>
  <c r="J23" i="171"/>
  <c r="I23" i="171"/>
  <c r="G23" i="171"/>
  <c r="F23" i="171"/>
  <c r="E23" i="171"/>
  <c r="D23" i="171"/>
  <c r="C23" i="171"/>
  <c r="J21" i="171"/>
  <c r="I21" i="171"/>
  <c r="G21" i="171"/>
  <c r="F21" i="171"/>
  <c r="E21" i="171"/>
  <c r="D21" i="171"/>
  <c r="C21" i="171"/>
  <c r="J20" i="171"/>
  <c r="I20" i="171"/>
  <c r="G20" i="171"/>
  <c r="F20" i="171"/>
  <c r="E20" i="171"/>
  <c r="C20" i="171"/>
  <c r="J19" i="171"/>
  <c r="I19" i="171"/>
  <c r="G19" i="171"/>
  <c r="F19" i="171"/>
  <c r="E19" i="171"/>
  <c r="D19" i="171"/>
  <c r="J17" i="171"/>
  <c r="I17" i="171"/>
  <c r="G17" i="171"/>
  <c r="F17" i="171"/>
  <c r="E17" i="171"/>
  <c r="D17" i="171"/>
  <c r="C17" i="171"/>
  <c r="I16" i="171"/>
  <c r="G16" i="171"/>
  <c r="F16" i="171"/>
  <c r="E16" i="171"/>
  <c r="D16" i="171"/>
  <c r="C16" i="171"/>
  <c r="J15" i="171"/>
  <c r="G15" i="171"/>
  <c r="F15" i="171"/>
  <c r="E15" i="171"/>
  <c r="D15" i="171"/>
  <c r="C15" i="171"/>
  <c r="J13" i="171"/>
  <c r="I13" i="171"/>
  <c r="G13" i="171"/>
  <c r="F13" i="171"/>
  <c r="E13" i="171"/>
  <c r="D13" i="171"/>
  <c r="C13" i="171"/>
  <c r="J12" i="171"/>
  <c r="I12" i="171"/>
  <c r="G12" i="171"/>
  <c r="F12" i="171"/>
  <c r="E12" i="171"/>
  <c r="D12" i="171"/>
  <c r="C12" i="171"/>
  <c r="J11" i="171"/>
  <c r="I11" i="171"/>
  <c r="G11" i="171"/>
  <c r="F11" i="171"/>
  <c r="E11" i="171"/>
  <c r="D11" i="171"/>
  <c r="C11" i="171"/>
  <c r="J9" i="171"/>
  <c r="I9" i="171"/>
  <c r="G9" i="171"/>
  <c r="F9" i="171"/>
  <c r="E9" i="171"/>
  <c r="D9" i="171"/>
  <c r="C9" i="171"/>
  <c r="J8" i="171"/>
  <c r="I8" i="171"/>
  <c r="G8" i="171"/>
  <c r="F8" i="171"/>
  <c r="E8" i="171"/>
  <c r="D8" i="171"/>
  <c r="C8" i="171"/>
  <c r="I7" i="171"/>
  <c r="G7" i="171"/>
  <c r="F7" i="171"/>
  <c r="E7" i="171"/>
  <c r="D7" i="171"/>
  <c r="C7" i="171"/>
  <c r="I29" i="171"/>
  <c r="G29" i="171"/>
  <c r="F29" i="171"/>
  <c r="E29" i="171"/>
  <c r="J27" i="171"/>
  <c r="J35" i="188" s="1"/>
  <c r="I25" i="171"/>
  <c r="D20" i="171"/>
  <c r="C19" i="171"/>
  <c r="J16" i="171"/>
  <c r="I15" i="171"/>
  <c r="J7" i="171"/>
  <c r="E51" i="173"/>
  <c r="E15" i="187" s="1"/>
  <c r="D51" i="173"/>
  <c r="D15" i="187" s="1"/>
  <c r="I51" i="173"/>
  <c r="I15" i="187" s="1"/>
  <c r="F51" i="173"/>
  <c r="F15" i="187" s="1"/>
  <c r="D21" i="173"/>
  <c r="I21" i="173"/>
  <c r="C51" i="173"/>
  <c r="C15" i="187" s="1"/>
  <c r="F21" i="173"/>
  <c r="G21" i="173"/>
  <c r="E21" i="173"/>
  <c r="J21" i="173"/>
  <c r="J51" i="173"/>
  <c r="J15" i="187" s="1"/>
  <c r="G51" i="173"/>
  <c r="G15" i="187" s="1"/>
  <c r="H11" i="164"/>
  <c r="K11" i="164"/>
  <c r="K126" i="167"/>
  <c r="N126" i="167" s="1"/>
  <c r="G10" i="167"/>
  <c r="F114" i="167"/>
  <c r="C10" i="167" s="1"/>
  <c r="K49" i="167"/>
  <c r="N49" i="167" s="1"/>
  <c r="H6" i="162"/>
  <c r="K6" i="162" s="1"/>
  <c r="K7" i="162" s="1"/>
  <c r="H11" i="165"/>
  <c r="K11" i="165" s="1"/>
  <c r="H9" i="165"/>
  <c r="K9" i="165" s="1"/>
  <c r="H8" i="165"/>
  <c r="K8" i="165" s="1"/>
  <c r="H7" i="165"/>
  <c r="K7" i="165" s="1"/>
  <c r="H6" i="165"/>
  <c r="K6" i="165" s="1"/>
  <c r="I12" i="165"/>
  <c r="G12" i="165"/>
  <c r="F12" i="165"/>
  <c r="F17" i="80" s="1"/>
  <c r="G27" i="193" s="1"/>
  <c r="G27" i="192" s="1"/>
  <c r="E12" i="165"/>
  <c r="E17" i="80" s="1"/>
  <c r="F27" i="193" s="1"/>
  <c r="F27" i="192" s="1"/>
  <c r="D12" i="165"/>
  <c r="D17" i="80" s="1"/>
  <c r="E27" i="193" s="1"/>
  <c r="E27" i="192" s="1"/>
  <c r="C12" i="165"/>
  <c r="H12" i="164"/>
  <c r="K12" i="164"/>
  <c r="H10" i="164"/>
  <c r="K10" i="164"/>
  <c r="H9" i="164"/>
  <c r="K9" i="164"/>
  <c r="H8" i="164"/>
  <c r="K8" i="164"/>
  <c r="J16" i="163"/>
  <c r="J17" i="163"/>
  <c r="J18" i="163"/>
  <c r="J19" i="163"/>
  <c r="J20" i="163"/>
  <c r="J21" i="163"/>
  <c r="D16" i="163"/>
  <c r="E16" i="163"/>
  <c r="F16" i="163"/>
  <c r="G16" i="163"/>
  <c r="D17" i="163"/>
  <c r="E17" i="163"/>
  <c r="F17" i="163"/>
  <c r="G17" i="163"/>
  <c r="D18" i="163"/>
  <c r="E18" i="163"/>
  <c r="F18" i="163"/>
  <c r="G18" i="163"/>
  <c r="D19" i="163"/>
  <c r="E19" i="163"/>
  <c r="F19" i="163"/>
  <c r="G19" i="163"/>
  <c r="D20" i="163"/>
  <c r="E20" i="163"/>
  <c r="F20" i="163"/>
  <c r="G20" i="163"/>
  <c r="D21" i="163"/>
  <c r="E21" i="163"/>
  <c r="F21" i="163"/>
  <c r="G21" i="163"/>
  <c r="I21" i="163"/>
  <c r="I20" i="163"/>
  <c r="C20" i="163"/>
  <c r="I19" i="163"/>
  <c r="C19" i="163"/>
  <c r="I18" i="163"/>
  <c r="C18" i="163"/>
  <c r="I17" i="163"/>
  <c r="C17" i="163"/>
  <c r="I16" i="163"/>
  <c r="J6" i="163"/>
  <c r="J7" i="163"/>
  <c r="J8" i="163"/>
  <c r="J9" i="163"/>
  <c r="J10" i="163"/>
  <c r="J11" i="163"/>
  <c r="D6" i="163"/>
  <c r="E6" i="163"/>
  <c r="F6" i="163"/>
  <c r="G6" i="163"/>
  <c r="D7" i="163"/>
  <c r="E7" i="163"/>
  <c r="F7" i="163"/>
  <c r="G7" i="163"/>
  <c r="D8" i="163"/>
  <c r="E8" i="163"/>
  <c r="F8" i="163"/>
  <c r="G8" i="163"/>
  <c r="D9" i="163"/>
  <c r="E9" i="163"/>
  <c r="F9" i="163"/>
  <c r="G9" i="163"/>
  <c r="D10" i="163"/>
  <c r="E10" i="163"/>
  <c r="F10" i="163"/>
  <c r="G10" i="163"/>
  <c r="D11" i="163"/>
  <c r="E11" i="163"/>
  <c r="F11" i="163"/>
  <c r="G11" i="163"/>
  <c r="I11" i="163"/>
  <c r="C11" i="163"/>
  <c r="I10" i="163"/>
  <c r="C10" i="163"/>
  <c r="I9" i="163"/>
  <c r="C9" i="163"/>
  <c r="I8" i="163"/>
  <c r="C8" i="163"/>
  <c r="I7" i="163"/>
  <c r="C7" i="163"/>
  <c r="I6" i="163"/>
  <c r="G22" i="163"/>
  <c r="H49" i="163"/>
  <c r="K49" i="163"/>
  <c r="H48" i="163"/>
  <c r="K48" i="163"/>
  <c r="H45" i="163"/>
  <c r="K45" i="163"/>
  <c r="H44" i="163"/>
  <c r="K44" i="163"/>
  <c r="H41" i="163"/>
  <c r="K41" i="163"/>
  <c r="H40" i="163"/>
  <c r="K40" i="163"/>
  <c r="H37" i="163"/>
  <c r="K37" i="163"/>
  <c r="H36" i="163"/>
  <c r="K36" i="163"/>
  <c r="H33" i="163"/>
  <c r="K33" i="163"/>
  <c r="H32" i="163"/>
  <c r="K32" i="163"/>
  <c r="H29" i="163"/>
  <c r="K29" i="163"/>
  <c r="H28" i="163"/>
  <c r="K28" i="163" s="1"/>
  <c r="D22" i="163"/>
  <c r="H20" i="163"/>
  <c r="E22" i="163"/>
  <c r="J22" i="163"/>
  <c r="H18" i="163"/>
  <c r="K18" i="163"/>
  <c r="H17" i="163"/>
  <c r="K17" i="163"/>
  <c r="F22" i="163"/>
  <c r="K20" i="163"/>
  <c r="H19" i="163"/>
  <c r="K19" i="163"/>
  <c r="H21" i="163"/>
  <c r="K21" i="163"/>
  <c r="I22" i="163"/>
  <c r="C22" i="163"/>
  <c r="H16" i="163"/>
  <c r="C12" i="163"/>
  <c r="C15" i="80" s="1"/>
  <c r="D26" i="193" s="1"/>
  <c r="H22" i="163"/>
  <c r="K16" i="163"/>
  <c r="K22" i="163"/>
  <c r="J12" i="163"/>
  <c r="J15" i="80"/>
  <c r="I12" i="163"/>
  <c r="I15" i="80"/>
  <c r="G12" i="163"/>
  <c r="G15" i="80"/>
  <c r="F12" i="163"/>
  <c r="F15" i="80"/>
  <c r="E12" i="163"/>
  <c r="E15" i="80"/>
  <c r="D12" i="163"/>
  <c r="D15" i="80"/>
  <c r="H11" i="163"/>
  <c r="K11" i="163"/>
  <c r="H10" i="163"/>
  <c r="K10" i="163"/>
  <c r="H9" i="163"/>
  <c r="K9" i="163"/>
  <c r="H8" i="163"/>
  <c r="K8" i="163"/>
  <c r="H7" i="163"/>
  <c r="K7" i="163"/>
  <c r="H6" i="163"/>
  <c r="K6" i="163" s="1"/>
  <c r="K12" i="163" s="1"/>
  <c r="O6" i="162"/>
  <c r="P6" i="162"/>
  <c r="Q6" i="162"/>
  <c r="Q7" i="162"/>
  <c r="R6" i="162"/>
  <c r="T6" i="162"/>
  <c r="U6" i="162"/>
  <c r="U7" i="162"/>
  <c r="N7" i="162"/>
  <c r="J7" i="162"/>
  <c r="I7" i="162"/>
  <c r="G7" i="162"/>
  <c r="F7" i="162"/>
  <c r="E7" i="162"/>
  <c r="D7" i="162"/>
  <c r="C7" i="162"/>
  <c r="J23" i="160"/>
  <c r="I23" i="160"/>
  <c r="G23" i="160"/>
  <c r="F23" i="160"/>
  <c r="F25" i="160" s="1"/>
  <c r="F27" i="160" s="1"/>
  <c r="E23" i="160"/>
  <c r="D23" i="160"/>
  <c r="C23" i="160"/>
  <c r="H22" i="160"/>
  <c r="K22" i="160" s="1"/>
  <c r="H21" i="160"/>
  <c r="K21" i="160" s="1"/>
  <c r="H20" i="160"/>
  <c r="K20" i="160"/>
  <c r="H19" i="160"/>
  <c r="K19" i="160" s="1"/>
  <c r="H18" i="160"/>
  <c r="K18" i="160"/>
  <c r="H17" i="160"/>
  <c r="H23" i="160" s="1"/>
  <c r="J15" i="160"/>
  <c r="I15" i="160"/>
  <c r="G15" i="160"/>
  <c r="F15" i="160"/>
  <c r="E15" i="160"/>
  <c r="D15" i="160"/>
  <c r="C15" i="160"/>
  <c r="H14" i="160"/>
  <c r="K14" i="160" s="1"/>
  <c r="H13" i="160"/>
  <c r="K13" i="160" s="1"/>
  <c r="H12" i="160"/>
  <c r="K12" i="160" s="1"/>
  <c r="H11" i="160"/>
  <c r="K11" i="160" s="1"/>
  <c r="H10" i="160"/>
  <c r="K10" i="160"/>
  <c r="H9" i="160"/>
  <c r="J23" i="159"/>
  <c r="I23" i="159"/>
  <c r="G23" i="159"/>
  <c r="F23" i="159"/>
  <c r="E23" i="159"/>
  <c r="D23" i="159"/>
  <c r="C23" i="159"/>
  <c r="H22" i="159"/>
  <c r="K22" i="159" s="1"/>
  <c r="H21" i="159"/>
  <c r="K21" i="159" s="1"/>
  <c r="H20" i="159"/>
  <c r="K20" i="159" s="1"/>
  <c r="H19" i="159"/>
  <c r="K19" i="159" s="1"/>
  <c r="H18" i="159"/>
  <c r="K18" i="159" s="1"/>
  <c r="H17" i="159"/>
  <c r="J15" i="159"/>
  <c r="I15" i="159"/>
  <c r="I25" i="159" s="1"/>
  <c r="G15" i="159"/>
  <c r="F15" i="159"/>
  <c r="E15" i="159"/>
  <c r="D15" i="159"/>
  <c r="D25" i="159" s="1"/>
  <c r="C15" i="159"/>
  <c r="H14" i="159"/>
  <c r="K14" i="159" s="1"/>
  <c r="H13" i="159"/>
  <c r="K13" i="159" s="1"/>
  <c r="H12" i="159"/>
  <c r="K12" i="159" s="1"/>
  <c r="H11" i="159"/>
  <c r="K11" i="159" s="1"/>
  <c r="H10" i="159"/>
  <c r="K10" i="159" s="1"/>
  <c r="H9" i="159"/>
  <c r="K9" i="159" s="1"/>
  <c r="J13" i="157"/>
  <c r="J11" i="80"/>
  <c r="I13" i="157"/>
  <c r="I11" i="80"/>
  <c r="G13" i="157"/>
  <c r="G11" i="80"/>
  <c r="F13" i="157"/>
  <c r="F11" i="80"/>
  <c r="E13" i="157"/>
  <c r="E11" i="80"/>
  <c r="D13" i="157"/>
  <c r="D11" i="80"/>
  <c r="C13" i="157"/>
  <c r="C11" i="80"/>
  <c r="H12" i="157"/>
  <c r="K12" i="157"/>
  <c r="H11" i="157"/>
  <c r="K11" i="157"/>
  <c r="H10" i="157"/>
  <c r="K10" i="157"/>
  <c r="H9" i="157"/>
  <c r="K9" i="157"/>
  <c r="H8" i="157"/>
  <c r="K8" i="157"/>
  <c r="H7" i="157"/>
  <c r="G25" i="159"/>
  <c r="C25" i="160"/>
  <c r="G25" i="160"/>
  <c r="G27" i="160" s="1"/>
  <c r="E25" i="159"/>
  <c r="J25" i="159"/>
  <c r="D25" i="160"/>
  <c r="D27" i="160" s="1"/>
  <c r="H23" i="159"/>
  <c r="I25" i="160"/>
  <c r="H15" i="160"/>
  <c r="E25" i="160"/>
  <c r="F30" i="186" s="1"/>
  <c r="F31" i="186" s="1"/>
  <c r="J25" i="160"/>
  <c r="K9" i="160"/>
  <c r="K17" i="160"/>
  <c r="K17" i="159"/>
  <c r="H13" i="157"/>
  <c r="K7" i="157"/>
  <c r="K13" i="157"/>
  <c r="I23" i="155"/>
  <c r="L23" i="155" s="1"/>
  <c r="I22" i="155"/>
  <c r="L22" i="155" s="1"/>
  <c r="I21" i="155"/>
  <c r="L21" i="155" s="1"/>
  <c r="K24" i="155"/>
  <c r="J24" i="155"/>
  <c r="H24" i="155"/>
  <c r="G24" i="155"/>
  <c r="F24" i="155"/>
  <c r="E24" i="155"/>
  <c r="D24" i="155"/>
  <c r="O26" i="151"/>
  <c r="R25" i="151"/>
  <c r="Q23" i="151"/>
  <c r="N22" i="151"/>
  <c r="R21" i="151"/>
  <c r="N20" i="151"/>
  <c r="M19" i="151"/>
  <c r="Q18" i="151"/>
  <c r="N17" i="151"/>
  <c r="R16" i="151"/>
  <c r="P15" i="151"/>
  <c r="S14" i="151"/>
  <c r="S13" i="151"/>
  <c r="Q12" i="151"/>
  <c r="P11" i="151"/>
  <c r="P10" i="151"/>
  <c r="E41" i="69"/>
  <c r="I41" i="69"/>
  <c r="M41" i="69"/>
  <c r="P41" i="69"/>
  <c r="R41" i="69"/>
  <c r="D41" i="69"/>
  <c r="I6" i="149"/>
  <c r="P42" i="69"/>
  <c r="D6" i="149"/>
  <c r="J27" i="160"/>
  <c r="L30" i="186"/>
  <c r="L31" i="186" s="1"/>
  <c r="C6" i="149"/>
  <c r="E42" i="69"/>
  <c r="E27" i="160"/>
  <c r="F6" i="149"/>
  <c r="I27" i="160"/>
  <c r="C27" i="160"/>
  <c r="G6" i="149"/>
  <c r="M42" i="69"/>
  <c r="J6" i="149"/>
  <c r="R42" i="69"/>
  <c r="E6" i="149"/>
  <c r="I42" i="69"/>
  <c r="H30" i="186"/>
  <c r="H31" i="186" s="1"/>
  <c r="L30" i="11"/>
  <c r="H30" i="11"/>
  <c r="F31" i="155"/>
  <c r="P9" i="151"/>
  <c r="M9" i="151"/>
  <c r="R8" i="151"/>
  <c r="M15" i="151"/>
  <c r="S9" i="151"/>
  <c r="S10" i="151"/>
  <c r="N10" i="151"/>
  <c r="O9" i="151"/>
  <c r="M10" i="151"/>
  <c r="N9" i="151"/>
  <c r="R26" i="151"/>
  <c r="R10" i="151"/>
  <c r="M12" i="151"/>
  <c r="Q16" i="151"/>
  <c r="P19" i="151"/>
  <c r="O10" i="151"/>
  <c r="M23" i="151"/>
  <c r="S25" i="151"/>
  <c r="Q15" i="151"/>
  <c r="M18" i="151"/>
  <c r="N19" i="151"/>
  <c r="R23" i="151"/>
  <c r="Q11" i="151"/>
  <c r="Q8" i="151"/>
  <c r="M11" i="151"/>
  <c r="R11" i="151"/>
  <c r="Q9" i="151"/>
  <c r="N11" i="151"/>
  <c r="S11" i="151"/>
  <c r="R18" i="151"/>
  <c r="S19" i="151"/>
  <c r="P23" i="151"/>
  <c r="R9" i="151"/>
  <c r="Q10" i="151"/>
  <c r="O11" i="151"/>
  <c r="O12" i="151"/>
  <c r="P12" i="151"/>
  <c r="R15" i="151"/>
  <c r="Q24" i="151"/>
  <c r="M24" i="151"/>
  <c r="S24" i="151"/>
  <c r="N24" i="151"/>
  <c r="R24" i="151"/>
  <c r="P24" i="151"/>
  <c r="R13" i="151"/>
  <c r="N13" i="151"/>
  <c r="Q13" i="151"/>
  <c r="M13" i="151"/>
  <c r="R14" i="151"/>
  <c r="N14" i="151"/>
  <c r="Q14" i="151"/>
  <c r="M14" i="151"/>
  <c r="Q17" i="151"/>
  <c r="M17" i="151"/>
  <c r="R17" i="151"/>
  <c r="P17" i="151"/>
  <c r="O17" i="151"/>
  <c r="S12" i="151"/>
  <c r="O13" i="151"/>
  <c r="O14" i="151"/>
  <c r="S16" i="151"/>
  <c r="O16" i="151"/>
  <c r="P16" i="151"/>
  <c r="N16" i="151"/>
  <c r="S17" i="151"/>
  <c r="S20" i="151"/>
  <c r="O20" i="151"/>
  <c r="R20" i="151"/>
  <c r="M20" i="151"/>
  <c r="Q20" i="151"/>
  <c r="P20" i="151"/>
  <c r="S21" i="151"/>
  <c r="O21" i="151"/>
  <c r="N21" i="151"/>
  <c r="P21" i="151"/>
  <c r="M21" i="151"/>
  <c r="P8" i="151"/>
  <c r="O8" i="151"/>
  <c r="N8" i="151"/>
  <c r="R12" i="151"/>
  <c r="P13" i="151"/>
  <c r="P14" i="151"/>
  <c r="M16" i="151"/>
  <c r="Q21" i="151"/>
  <c r="Q22" i="151"/>
  <c r="M22" i="151"/>
  <c r="P22" i="151"/>
  <c r="S22" i="151"/>
  <c r="R22" i="151"/>
  <c r="O22" i="151"/>
  <c r="O24" i="151"/>
  <c r="Q25" i="151"/>
  <c r="M25" i="151"/>
  <c r="O25" i="151"/>
  <c r="P25" i="151"/>
  <c r="N25" i="151"/>
  <c r="S18" i="151"/>
  <c r="O18" i="151"/>
  <c r="N18" i="151"/>
  <c r="Q26" i="151"/>
  <c r="M26" i="151"/>
  <c r="P26" i="151"/>
  <c r="S26" i="151"/>
  <c r="N12" i="151"/>
  <c r="S15" i="151"/>
  <c r="O15" i="151"/>
  <c r="N15" i="151"/>
  <c r="P18" i="151"/>
  <c r="Q19" i="151"/>
  <c r="O19" i="151"/>
  <c r="R19" i="151"/>
  <c r="N26" i="151"/>
  <c r="S23" i="151"/>
  <c r="O23" i="151"/>
  <c r="N23" i="151"/>
  <c r="M82" i="151"/>
  <c r="C9" i="80"/>
  <c r="N82" i="151"/>
  <c r="D9" i="80"/>
  <c r="S82" i="151"/>
  <c r="Q82" i="151"/>
  <c r="G9" i="80"/>
  <c r="P82" i="151"/>
  <c r="F9" i="80"/>
  <c r="R82" i="151"/>
  <c r="O82" i="151"/>
  <c r="E9" i="80"/>
  <c r="N5" i="76"/>
  <c r="E7" i="138"/>
  <c r="H6" i="138"/>
  <c r="K6" i="138"/>
  <c r="C7" i="138"/>
  <c r="C38" i="145"/>
  <c r="C46" i="145" s="1"/>
  <c r="D8" i="186"/>
  <c r="D9" i="186" s="1"/>
  <c r="C9" i="138"/>
  <c r="D33" i="186"/>
  <c r="P8" i="76"/>
  <c r="K11" i="186"/>
  <c r="K12" i="186" s="1"/>
  <c r="R8" i="76"/>
  <c r="L11" i="186"/>
  <c r="L12" i="186" s="1"/>
  <c r="G8" i="76"/>
  <c r="E11" i="186"/>
  <c r="E12" i="186" s="1"/>
  <c r="E9" i="138"/>
  <c r="F33" i="186"/>
  <c r="F34" i="186" s="1"/>
  <c r="E8" i="186"/>
  <c r="E9" i="186" s="1"/>
  <c r="D35" i="69"/>
  <c r="AK45" i="145"/>
  <c r="AJ45" i="145"/>
  <c r="AI45" i="145"/>
  <c r="AH45" i="145"/>
  <c r="AG45" i="145"/>
  <c r="AK44" i="145"/>
  <c r="AJ44" i="145"/>
  <c r="AI44" i="145"/>
  <c r="AH44" i="145"/>
  <c r="AG44" i="145"/>
  <c r="AK43" i="145"/>
  <c r="AJ43" i="145"/>
  <c r="AI43" i="145"/>
  <c r="AH43" i="145"/>
  <c r="AG43" i="145"/>
  <c r="AK42" i="145"/>
  <c r="AJ42" i="145"/>
  <c r="AI42" i="145"/>
  <c r="AH42" i="145"/>
  <c r="AG42" i="145"/>
  <c r="AK41" i="145"/>
  <c r="AJ41" i="145"/>
  <c r="AI41" i="145"/>
  <c r="AH41" i="145"/>
  <c r="AG41" i="145"/>
  <c r="AK40" i="145"/>
  <c r="AJ40" i="145"/>
  <c r="AI40" i="145"/>
  <c r="AH40" i="145"/>
  <c r="AG40" i="145"/>
  <c r="AK39" i="145"/>
  <c r="AJ39" i="145"/>
  <c r="AI39" i="145"/>
  <c r="AH39" i="145"/>
  <c r="AG39" i="145"/>
  <c r="AK38" i="145"/>
  <c r="AJ38" i="145"/>
  <c r="AI38" i="145"/>
  <c r="AH38" i="145"/>
  <c r="AG38" i="145"/>
  <c r="AF45" i="145"/>
  <c r="AE45" i="145"/>
  <c r="AD45" i="145"/>
  <c r="AC45" i="145"/>
  <c r="AB45" i="145"/>
  <c r="AF44" i="145"/>
  <c r="AE44" i="145"/>
  <c r="AD44" i="145"/>
  <c r="AC44" i="145"/>
  <c r="AB44" i="145"/>
  <c r="AF43" i="145"/>
  <c r="AE43" i="145"/>
  <c r="AD43" i="145"/>
  <c r="AC43" i="145"/>
  <c r="AB43" i="145"/>
  <c r="AF42" i="145"/>
  <c r="AE42" i="145"/>
  <c r="AD42" i="145"/>
  <c r="AC42" i="145"/>
  <c r="AB42" i="145"/>
  <c r="AF41" i="145"/>
  <c r="AE41" i="145"/>
  <c r="AD41" i="145"/>
  <c r="AC41" i="145"/>
  <c r="AB41" i="145"/>
  <c r="AF40" i="145"/>
  <c r="AE40" i="145"/>
  <c r="AD40" i="145"/>
  <c r="AC40" i="145"/>
  <c r="AB40" i="145"/>
  <c r="AF39" i="145"/>
  <c r="AE39" i="145"/>
  <c r="AD39" i="145"/>
  <c r="AC39" i="145"/>
  <c r="AB39" i="145"/>
  <c r="AF38" i="145"/>
  <c r="AE38" i="145"/>
  <c r="AD38" i="145"/>
  <c r="AC38" i="145"/>
  <c r="AB38" i="145"/>
  <c r="AA45" i="145"/>
  <c r="Z45" i="145"/>
  <c r="Y45" i="145"/>
  <c r="X45" i="145"/>
  <c r="W45" i="145"/>
  <c r="AA44" i="145"/>
  <c r="Z44" i="145"/>
  <c r="Y44" i="145"/>
  <c r="X44" i="145"/>
  <c r="W44" i="145"/>
  <c r="AA43" i="145"/>
  <c r="Z43" i="145"/>
  <c r="Y43" i="145"/>
  <c r="X43" i="145"/>
  <c r="W43" i="145"/>
  <c r="AA42" i="145"/>
  <c r="Z42" i="145"/>
  <c r="Y42" i="145"/>
  <c r="X42" i="145"/>
  <c r="W42" i="145"/>
  <c r="AA41" i="145"/>
  <c r="Z41" i="145"/>
  <c r="Y41" i="145"/>
  <c r="X41" i="145"/>
  <c r="W41" i="145"/>
  <c r="AA40" i="145"/>
  <c r="Z40" i="145"/>
  <c r="Y40" i="145"/>
  <c r="X40" i="145"/>
  <c r="W40" i="145"/>
  <c r="AA39" i="145"/>
  <c r="Z39" i="145"/>
  <c r="Y39" i="145"/>
  <c r="X39" i="145"/>
  <c r="W39" i="145"/>
  <c r="AA38" i="145"/>
  <c r="Z38" i="145"/>
  <c r="Y38" i="145"/>
  <c r="X38" i="145"/>
  <c r="W38" i="145"/>
  <c r="V45" i="145"/>
  <c r="U45" i="145"/>
  <c r="T45" i="145"/>
  <c r="S45" i="145"/>
  <c r="R45" i="145"/>
  <c r="V44" i="145"/>
  <c r="U44" i="145"/>
  <c r="T44" i="145"/>
  <c r="S44" i="145"/>
  <c r="R44" i="145"/>
  <c r="V43" i="145"/>
  <c r="U43" i="145"/>
  <c r="T43" i="145"/>
  <c r="S43" i="145"/>
  <c r="R43" i="145"/>
  <c r="V42" i="145"/>
  <c r="U42" i="145"/>
  <c r="T42" i="145"/>
  <c r="S42" i="145"/>
  <c r="R42" i="145"/>
  <c r="V41" i="145"/>
  <c r="U41" i="145"/>
  <c r="T41" i="145"/>
  <c r="S41" i="145"/>
  <c r="R41" i="145"/>
  <c r="V40" i="145"/>
  <c r="U40" i="145"/>
  <c r="T40" i="145"/>
  <c r="S40" i="145"/>
  <c r="R40" i="145"/>
  <c r="V39" i="145"/>
  <c r="U39" i="145"/>
  <c r="T39" i="145"/>
  <c r="S39" i="145"/>
  <c r="R39" i="145"/>
  <c r="V38" i="145"/>
  <c r="U38" i="145"/>
  <c r="T38" i="145"/>
  <c r="S38" i="145"/>
  <c r="R38" i="145"/>
  <c r="Q45" i="145"/>
  <c r="P45" i="145"/>
  <c r="O45" i="145"/>
  <c r="N45" i="145"/>
  <c r="M45" i="145"/>
  <c r="Q44" i="145"/>
  <c r="P44" i="145"/>
  <c r="O44" i="145"/>
  <c r="N44" i="145"/>
  <c r="M44" i="145"/>
  <c r="Q43" i="145"/>
  <c r="P43" i="145"/>
  <c r="O43" i="145"/>
  <c r="N43" i="145"/>
  <c r="M43" i="145"/>
  <c r="Q42" i="145"/>
  <c r="P42" i="145"/>
  <c r="O42" i="145"/>
  <c r="N42" i="145"/>
  <c r="M42" i="145"/>
  <c r="Q41" i="145"/>
  <c r="P41" i="145"/>
  <c r="O41" i="145"/>
  <c r="N41" i="145"/>
  <c r="M41" i="145"/>
  <c r="Q40" i="145"/>
  <c r="P40" i="145"/>
  <c r="O40" i="145"/>
  <c r="N40" i="145"/>
  <c r="M40" i="145"/>
  <c r="Q39" i="145"/>
  <c r="P39" i="145"/>
  <c r="O39" i="145"/>
  <c r="N39" i="145"/>
  <c r="M39" i="145"/>
  <c r="Q38" i="145"/>
  <c r="P38" i="145"/>
  <c r="O38" i="145"/>
  <c r="N38" i="145"/>
  <c r="M38" i="145"/>
  <c r="L45" i="145"/>
  <c r="K45" i="145"/>
  <c r="J45" i="145"/>
  <c r="I45" i="145"/>
  <c r="H45" i="145"/>
  <c r="L44" i="145"/>
  <c r="K44" i="145"/>
  <c r="J44" i="145"/>
  <c r="I44" i="145"/>
  <c r="H44" i="145"/>
  <c r="L43" i="145"/>
  <c r="K43" i="145"/>
  <c r="J43" i="145"/>
  <c r="I43" i="145"/>
  <c r="H43" i="145"/>
  <c r="L42" i="145"/>
  <c r="K42" i="145"/>
  <c r="J42" i="145"/>
  <c r="I42" i="145"/>
  <c r="H42" i="145"/>
  <c r="L41" i="145"/>
  <c r="K41" i="145"/>
  <c r="J41" i="145"/>
  <c r="I41" i="145"/>
  <c r="H41" i="145"/>
  <c r="L40" i="145"/>
  <c r="K40" i="145"/>
  <c r="J40" i="145"/>
  <c r="I40" i="145"/>
  <c r="H40" i="145"/>
  <c r="L39" i="145"/>
  <c r="K39" i="145"/>
  <c r="J39" i="145"/>
  <c r="I39" i="145"/>
  <c r="H39" i="145"/>
  <c r="L38" i="145"/>
  <c r="K38" i="145"/>
  <c r="J38" i="145"/>
  <c r="I38" i="145"/>
  <c r="H38" i="145"/>
  <c r="C39" i="145"/>
  <c r="D39" i="145"/>
  <c r="E39" i="145"/>
  <c r="F39" i="145"/>
  <c r="G39" i="145"/>
  <c r="C40" i="145"/>
  <c r="D40" i="145"/>
  <c r="E40" i="145"/>
  <c r="F40" i="145"/>
  <c r="G40" i="145"/>
  <c r="C41" i="145"/>
  <c r="D41" i="145"/>
  <c r="E41" i="145"/>
  <c r="F41" i="145"/>
  <c r="G41" i="145"/>
  <c r="C42" i="145"/>
  <c r="D42" i="145"/>
  <c r="E42" i="145"/>
  <c r="F42" i="145"/>
  <c r="G42" i="145"/>
  <c r="C43" i="145"/>
  <c r="D43" i="145"/>
  <c r="E43" i="145"/>
  <c r="F43" i="145"/>
  <c r="G43" i="145"/>
  <c r="C44" i="145"/>
  <c r="D44" i="145"/>
  <c r="E44" i="145"/>
  <c r="F44" i="145"/>
  <c r="G44" i="145"/>
  <c r="C45" i="145"/>
  <c r="D45" i="145"/>
  <c r="E45" i="145"/>
  <c r="F45" i="145"/>
  <c r="G45" i="145"/>
  <c r="D38" i="145"/>
  <c r="D46" i="145" s="1"/>
  <c r="E38" i="145"/>
  <c r="E46" i="145" s="1"/>
  <c r="F38" i="145"/>
  <c r="F46" i="145" s="1"/>
  <c r="G38" i="145"/>
  <c r="G46" i="145" s="1"/>
  <c r="I46" i="145"/>
  <c r="S46" i="145"/>
  <c r="X46" i="145"/>
  <c r="AC46" i="145"/>
  <c r="AH46" i="145"/>
  <c r="P46" i="145"/>
  <c r="U46" i="145"/>
  <c r="AD46" i="145"/>
  <c r="AI46" i="145"/>
  <c r="AE46" i="145"/>
  <c r="AJ46" i="145"/>
  <c r="AB46" i="145"/>
  <c r="AF46" i="145"/>
  <c r="AG46" i="145"/>
  <c r="AK46" i="145"/>
  <c r="Y46" i="145"/>
  <c r="Z46" i="145"/>
  <c r="W46" i="145"/>
  <c r="AA46" i="145"/>
  <c r="T46" i="145"/>
  <c r="R46" i="145"/>
  <c r="V46" i="145"/>
  <c r="M46" i="145"/>
  <c r="Q46" i="145"/>
  <c r="N46" i="145"/>
  <c r="O46" i="145"/>
  <c r="J46" i="145"/>
  <c r="K46" i="145"/>
  <c r="H46" i="145"/>
  <c r="L46" i="145"/>
  <c r="O47" i="145"/>
  <c r="AD47" i="145"/>
  <c r="T47" i="145"/>
  <c r="AI47" i="145"/>
  <c r="Y47" i="145"/>
  <c r="J47" i="145"/>
  <c r="G7" i="138"/>
  <c r="G9" i="138"/>
  <c r="H33" i="186"/>
  <c r="H34" i="186" s="1"/>
  <c r="E11" i="11"/>
  <c r="K11" i="11"/>
  <c r="L11" i="11"/>
  <c r="I36" i="69"/>
  <c r="M36" i="69"/>
  <c r="K8" i="186"/>
  <c r="K9" i="186" s="1"/>
  <c r="R36" i="69"/>
  <c r="G11" i="11"/>
  <c r="K8" i="76"/>
  <c r="G11" i="186"/>
  <c r="G12" i="186" s="1"/>
  <c r="H11" i="11"/>
  <c r="M8" i="76"/>
  <c r="H11" i="186"/>
  <c r="H12" i="186" s="1"/>
  <c r="F11" i="11"/>
  <c r="I8" i="76"/>
  <c r="F11" i="186"/>
  <c r="F12" i="186" s="1"/>
  <c r="D11" i="11"/>
  <c r="D11" i="186"/>
  <c r="D12" i="186" s="1"/>
  <c r="G8" i="186"/>
  <c r="D40" i="129"/>
  <c r="J40" i="129" s="1"/>
  <c r="M40" i="129" s="1"/>
  <c r="S8" i="76"/>
  <c r="J7" i="138"/>
  <c r="I7" i="138"/>
  <c r="H33" i="11"/>
  <c r="F7" i="138"/>
  <c r="F33" i="11"/>
  <c r="D7" i="138"/>
  <c r="D33" i="11"/>
  <c r="G33" i="11"/>
  <c r="F9" i="138"/>
  <c r="G33" i="186"/>
  <c r="G34" i="186" s="1"/>
  <c r="E33" i="11"/>
  <c r="D9" i="138"/>
  <c r="E33" i="186"/>
  <c r="E34" i="186" s="1"/>
  <c r="K33" i="11"/>
  <c r="I9" i="138"/>
  <c r="K33" i="186"/>
  <c r="K34" i="186" s="1"/>
  <c r="L33" i="11"/>
  <c r="J9" i="138"/>
  <c r="L33" i="186"/>
  <c r="L34" i="186" s="1"/>
  <c r="K7" i="138"/>
  <c r="K9" i="138"/>
  <c r="H7" i="138"/>
  <c r="H9" i="138"/>
  <c r="J40" i="11"/>
  <c r="M40" i="11" s="1"/>
  <c r="I9" i="128"/>
  <c r="H9" i="128"/>
  <c r="G9" i="128"/>
  <c r="F9" i="128"/>
  <c r="E9" i="128"/>
  <c r="D9" i="128"/>
  <c r="I8" i="128"/>
  <c r="H8" i="128"/>
  <c r="G8" i="128"/>
  <c r="F8" i="128"/>
  <c r="E8" i="128"/>
  <c r="D8" i="128"/>
  <c r="E8" i="11"/>
  <c r="G8" i="11"/>
  <c r="F8" i="11"/>
  <c r="H31" i="155" l="1"/>
  <c r="I29" i="155"/>
  <c r="L29" i="155" s="1"/>
  <c r="I28" i="155"/>
  <c r="L28" i="155" s="1"/>
  <c r="J31" i="155"/>
  <c r="K31" i="155"/>
  <c r="L24" i="155"/>
  <c r="I30" i="155"/>
  <c r="E31" i="155"/>
  <c r="D22" i="186"/>
  <c r="D31" i="155"/>
  <c r="I24" i="155"/>
  <c r="L22" i="193"/>
  <c r="L22" i="192" s="1"/>
  <c r="F22" i="11"/>
  <c r="E22" i="11"/>
  <c r="I94" i="155"/>
  <c r="L94" i="155" s="1"/>
  <c r="E97" i="155"/>
  <c r="I89" i="155"/>
  <c r="L89" i="155" s="1"/>
  <c r="E47" i="145"/>
  <c r="J33" i="11"/>
  <c r="J34" i="11" s="1"/>
  <c r="T7" i="162"/>
  <c r="R7" i="162"/>
  <c r="H7" i="162"/>
  <c r="P7" i="162"/>
  <c r="O7" i="162"/>
  <c r="K16" i="165"/>
  <c r="K17" i="165" s="1"/>
  <c r="G17" i="80"/>
  <c r="H27" i="193" s="1"/>
  <c r="C17" i="80"/>
  <c r="D27" i="193" s="1"/>
  <c r="D27" i="192" s="1"/>
  <c r="K23" i="160"/>
  <c r="H25" i="160"/>
  <c r="H27" i="160" s="1"/>
  <c r="H30" i="193"/>
  <c r="H31" i="193" s="1"/>
  <c r="L30" i="193"/>
  <c r="L31" i="193" s="1"/>
  <c r="K15" i="160"/>
  <c r="K25" i="160" s="1"/>
  <c r="K27" i="160" s="1"/>
  <c r="F30" i="193"/>
  <c r="F31" i="193" s="1"/>
  <c r="E27" i="159"/>
  <c r="G27" i="159"/>
  <c r="F25" i="159"/>
  <c r="G30" i="193" s="1"/>
  <c r="C25" i="159"/>
  <c r="C27" i="159" s="1"/>
  <c r="G30" i="11"/>
  <c r="G31" i="11" s="1"/>
  <c r="K23" i="159"/>
  <c r="F30" i="11"/>
  <c r="J27" i="159"/>
  <c r="K30" i="193"/>
  <c r="I27" i="159"/>
  <c r="K30" i="186"/>
  <c r="K31" i="186" s="1"/>
  <c r="K30" i="11"/>
  <c r="K15" i="159"/>
  <c r="E30" i="193"/>
  <c r="D27" i="159"/>
  <c r="E30" i="11"/>
  <c r="E31" i="11" s="1"/>
  <c r="E30" i="186"/>
  <c r="E31" i="186" s="1"/>
  <c r="F27" i="159"/>
  <c r="H15" i="159"/>
  <c r="H25" i="159" s="1"/>
  <c r="H27" i="159" s="1"/>
  <c r="F30" i="192"/>
  <c r="F31" i="192" s="1"/>
  <c r="F7" i="80"/>
  <c r="D30" i="80"/>
  <c r="F7" i="149"/>
  <c r="J7" i="149"/>
  <c r="E7" i="149"/>
  <c r="I7" i="149"/>
  <c r="G7" i="149"/>
  <c r="D7" i="149"/>
  <c r="F47" i="173"/>
  <c r="I47" i="173"/>
  <c r="J47" i="173"/>
  <c r="H20" i="173"/>
  <c r="H21" i="173" s="1"/>
  <c r="H45" i="173"/>
  <c r="C21" i="173"/>
  <c r="H43" i="173"/>
  <c r="K43" i="173" s="1"/>
  <c r="D32" i="173"/>
  <c r="E47" i="173"/>
  <c r="H28" i="173"/>
  <c r="K28" i="173" s="1"/>
  <c r="C47" i="173"/>
  <c r="D47" i="173"/>
  <c r="C32" i="173"/>
  <c r="H30" i="173"/>
  <c r="K30" i="173" s="1"/>
  <c r="H31" i="173"/>
  <c r="K31" i="173" s="1"/>
  <c r="E32" i="173"/>
  <c r="I32" i="173"/>
  <c r="H25" i="173"/>
  <c r="K45" i="173"/>
  <c r="H50" i="173"/>
  <c r="K50" i="173" s="1"/>
  <c r="K51" i="173" s="1"/>
  <c r="H15" i="173"/>
  <c r="K15" i="173" s="1"/>
  <c r="H44" i="173"/>
  <c r="K44" i="173" s="1"/>
  <c r="H16" i="173"/>
  <c r="K16" i="173" s="1"/>
  <c r="G47" i="173"/>
  <c r="H46" i="173"/>
  <c r="K46" i="173" s="1"/>
  <c r="K29" i="173"/>
  <c r="J32" i="173"/>
  <c r="G32" i="173"/>
  <c r="F11" i="167"/>
  <c r="K52" i="167"/>
  <c r="N52" i="167" s="1"/>
  <c r="G8" i="167"/>
  <c r="K68" i="167"/>
  <c r="N68" i="167" s="1"/>
  <c r="K38" i="167"/>
  <c r="N38" i="167" s="1"/>
  <c r="K39" i="167"/>
  <c r="N39" i="167" s="1"/>
  <c r="K41" i="167"/>
  <c r="N41" i="167" s="1"/>
  <c r="K42" i="167"/>
  <c r="N42" i="167" s="1"/>
  <c r="K45" i="167"/>
  <c r="N45" i="167" s="1"/>
  <c r="K103" i="167"/>
  <c r="N103" i="167" s="1"/>
  <c r="K107" i="167"/>
  <c r="N107" i="167" s="1"/>
  <c r="K113" i="167"/>
  <c r="N113" i="167" s="1"/>
  <c r="K124" i="167"/>
  <c r="N124" i="167" s="1"/>
  <c r="K101" i="167"/>
  <c r="N101" i="167" s="1"/>
  <c r="K104" i="167"/>
  <c r="N104" i="167" s="1"/>
  <c r="K106" i="167"/>
  <c r="N106" i="167" s="1"/>
  <c r="D10" i="167"/>
  <c r="G11" i="167"/>
  <c r="D11" i="167"/>
  <c r="K130" i="167"/>
  <c r="N130" i="167" s="1"/>
  <c r="K77" i="167"/>
  <c r="N77" i="167" s="1"/>
  <c r="K79" i="167"/>
  <c r="N79" i="167" s="1"/>
  <c r="K80" i="167"/>
  <c r="N80" i="167" s="1"/>
  <c r="K83" i="167"/>
  <c r="N83" i="167" s="1"/>
  <c r="K84" i="167"/>
  <c r="N84" i="167" s="1"/>
  <c r="F9" i="167"/>
  <c r="G9" i="167"/>
  <c r="K94" i="167"/>
  <c r="N94" i="167" s="1"/>
  <c r="K95" i="167"/>
  <c r="N95" i="167" s="1"/>
  <c r="K98" i="167"/>
  <c r="N98" i="167" s="1"/>
  <c r="K99" i="167"/>
  <c r="N99" i="167" s="1"/>
  <c r="K112" i="167"/>
  <c r="N112" i="167" s="1"/>
  <c r="K108" i="167"/>
  <c r="N108" i="167" s="1"/>
  <c r="K110" i="167"/>
  <c r="N110" i="167" s="1"/>
  <c r="K125" i="167"/>
  <c r="N125" i="167" s="1"/>
  <c r="K128" i="167"/>
  <c r="N128" i="167" s="1"/>
  <c r="K129" i="167"/>
  <c r="N129" i="167" s="1"/>
  <c r="K48" i="167"/>
  <c r="N48" i="167" s="1"/>
  <c r="E8" i="167"/>
  <c r="K58" i="167"/>
  <c r="N58" i="167" s="1"/>
  <c r="K62" i="167"/>
  <c r="N62" i="167" s="1"/>
  <c r="K66" i="167"/>
  <c r="N66" i="167" s="1"/>
  <c r="K71" i="167"/>
  <c r="N71" i="167" s="1"/>
  <c r="K75" i="167"/>
  <c r="N75" i="167" s="1"/>
  <c r="K89" i="167"/>
  <c r="N89" i="167" s="1"/>
  <c r="H11" i="80"/>
  <c r="K11" i="80" s="1"/>
  <c r="H9" i="80"/>
  <c r="K9" i="80" s="1"/>
  <c r="K28" i="80"/>
  <c r="K30" i="80" s="1"/>
  <c r="J30" i="80"/>
  <c r="H28" i="80"/>
  <c r="H30" i="80" s="1"/>
  <c r="K19" i="193"/>
  <c r="K19" i="186"/>
  <c r="K19" i="11"/>
  <c r="G21" i="193"/>
  <c r="G21" i="192" s="1"/>
  <c r="G21" i="186"/>
  <c r="G21" i="11"/>
  <c r="K21" i="193"/>
  <c r="K21" i="192" s="1"/>
  <c r="K21" i="11"/>
  <c r="K21" i="186"/>
  <c r="D21" i="193"/>
  <c r="D21" i="192" s="1"/>
  <c r="D21" i="11"/>
  <c r="D21" i="186"/>
  <c r="E23" i="193"/>
  <c r="E23" i="192" s="1"/>
  <c r="E23" i="186"/>
  <c r="G23" i="193"/>
  <c r="G23" i="192" s="1"/>
  <c r="G23" i="186"/>
  <c r="K23" i="193"/>
  <c r="K23" i="192" s="1"/>
  <c r="K23" i="186"/>
  <c r="F26" i="193"/>
  <c r="F26" i="11"/>
  <c r="F26" i="186"/>
  <c r="H26" i="193"/>
  <c r="H26" i="186"/>
  <c r="H26" i="11"/>
  <c r="L26" i="193"/>
  <c r="L26" i="186"/>
  <c r="L26" i="11"/>
  <c r="F22" i="186"/>
  <c r="I30" i="80"/>
  <c r="L19" i="193"/>
  <c r="L19" i="192" s="1"/>
  <c r="L19" i="186"/>
  <c r="L19" i="11"/>
  <c r="G7" i="80"/>
  <c r="F19" i="193"/>
  <c r="F19" i="192" s="1"/>
  <c r="F19" i="186"/>
  <c r="F19" i="11"/>
  <c r="F21" i="193"/>
  <c r="F21" i="192" s="1"/>
  <c r="F21" i="186"/>
  <c r="F21" i="11"/>
  <c r="E19" i="193"/>
  <c r="E19" i="192" s="1"/>
  <c r="E19" i="11"/>
  <c r="E19" i="186"/>
  <c r="C30" i="80"/>
  <c r="L22" i="186"/>
  <c r="L22" i="11"/>
  <c r="H21" i="193"/>
  <c r="H21" i="192" s="1"/>
  <c r="H21" i="11"/>
  <c r="H21" i="186"/>
  <c r="E21" i="193"/>
  <c r="E21" i="192" s="1"/>
  <c r="E21" i="11"/>
  <c r="E21" i="186"/>
  <c r="D23" i="193"/>
  <c r="D23" i="192" s="1"/>
  <c r="D23" i="186"/>
  <c r="F23" i="193"/>
  <c r="F23" i="192" s="1"/>
  <c r="F23" i="186"/>
  <c r="H23" i="193"/>
  <c r="H23" i="192" s="1"/>
  <c r="H23" i="186"/>
  <c r="L23" i="193"/>
  <c r="L23" i="192" s="1"/>
  <c r="L23" i="186"/>
  <c r="E26" i="193"/>
  <c r="E26" i="11"/>
  <c r="E26" i="186"/>
  <c r="G26" i="193"/>
  <c r="G26" i="186"/>
  <c r="G26" i="11"/>
  <c r="K26" i="193"/>
  <c r="K26" i="186"/>
  <c r="K26" i="11"/>
  <c r="G19" i="193"/>
  <c r="G19" i="192" s="1"/>
  <c r="G19" i="186"/>
  <c r="G19" i="11"/>
  <c r="D19" i="193"/>
  <c r="D19" i="192" s="1"/>
  <c r="D19" i="11"/>
  <c r="D19" i="186"/>
  <c r="L21" i="193"/>
  <c r="L21" i="192" s="1"/>
  <c r="L21" i="186"/>
  <c r="L21" i="11"/>
  <c r="K82" i="167"/>
  <c r="N82" i="167" s="1"/>
  <c r="G7" i="167"/>
  <c r="E7" i="167"/>
  <c r="K37" i="167"/>
  <c r="N37" i="167" s="1"/>
  <c r="K46" i="167"/>
  <c r="N46" i="167" s="1"/>
  <c r="K105" i="167"/>
  <c r="N105" i="167" s="1"/>
  <c r="K132" i="167"/>
  <c r="N132" i="167" s="1"/>
  <c r="K72" i="167"/>
  <c r="N72" i="167" s="1"/>
  <c r="K78" i="167"/>
  <c r="N78" i="167" s="1"/>
  <c r="K85" i="167"/>
  <c r="N85" i="167" s="1"/>
  <c r="K60" i="167"/>
  <c r="N60" i="167" s="1"/>
  <c r="K69" i="167"/>
  <c r="N69" i="167" s="1"/>
  <c r="K109" i="167"/>
  <c r="N109" i="167" s="1"/>
  <c r="K64" i="167"/>
  <c r="N64" i="167" s="1"/>
  <c r="F119" i="167"/>
  <c r="C11" i="167" s="1"/>
  <c r="K131" i="167"/>
  <c r="N131" i="167" s="1"/>
  <c r="K81" i="167"/>
  <c r="N81" i="167" s="1"/>
  <c r="K96" i="167"/>
  <c r="N96" i="167" s="1"/>
  <c r="K97" i="167"/>
  <c r="N97" i="167" s="1"/>
  <c r="K100" i="167"/>
  <c r="N100" i="167" s="1"/>
  <c r="K50" i="167"/>
  <c r="N50" i="167" s="1"/>
  <c r="K59" i="167"/>
  <c r="N59" i="167" s="1"/>
  <c r="K61" i="167"/>
  <c r="N61" i="167" s="1"/>
  <c r="K63" i="167"/>
  <c r="N63" i="167" s="1"/>
  <c r="K67" i="167"/>
  <c r="N67" i="167" s="1"/>
  <c r="K73" i="167"/>
  <c r="N73" i="167" s="1"/>
  <c r="K74" i="167"/>
  <c r="N74" i="167" s="1"/>
  <c r="K92" i="167"/>
  <c r="N92" i="167" s="1"/>
  <c r="K70" i="167"/>
  <c r="N70" i="167" s="1"/>
  <c r="H12" i="163"/>
  <c r="D26" i="186"/>
  <c r="D26" i="11"/>
  <c r="H15" i="80"/>
  <c r="K15" i="80" s="1"/>
  <c r="G8" i="129"/>
  <c r="G9" i="129" s="1"/>
  <c r="G8" i="185"/>
  <c r="G9" i="185" s="1"/>
  <c r="E8" i="185"/>
  <c r="E9" i="185" s="1"/>
  <c r="E8" i="129"/>
  <c r="E9" i="129" s="1"/>
  <c r="L34" i="11"/>
  <c r="L33" i="185"/>
  <c r="L33" i="129"/>
  <c r="F34" i="11"/>
  <c r="F33" i="185"/>
  <c r="F34" i="185" s="1"/>
  <c r="F33" i="129"/>
  <c r="F34" i="129" s="1"/>
  <c r="F30" i="185"/>
  <c r="F30" i="129"/>
  <c r="G34" i="11"/>
  <c r="G33" i="185"/>
  <c r="G34" i="185" s="1"/>
  <c r="G33" i="129"/>
  <c r="G34" i="129" s="1"/>
  <c r="H31" i="11"/>
  <c r="H30" i="129"/>
  <c r="H30" i="185"/>
  <c r="I6" i="11"/>
  <c r="I35" i="11" s="1"/>
  <c r="I36" i="11" s="1"/>
  <c r="I5" i="185"/>
  <c r="I6" i="185" s="1"/>
  <c r="I35" i="185" s="1"/>
  <c r="I36" i="185" s="1"/>
  <c r="I5" i="129"/>
  <c r="I6" i="129" s="1"/>
  <c r="I35" i="129" s="1"/>
  <c r="K34" i="11"/>
  <c r="K33" i="129"/>
  <c r="K33" i="185"/>
  <c r="F8" i="129"/>
  <c r="F9" i="129" s="1"/>
  <c r="F8" i="185"/>
  <c r="E33" i="129"/>
  <c r="E34" i="129" s="1"/>
  <c r="E33" i="185"/>
  <c r="E34" i="185" s="1"/>
  <c r="D33" i="129"/>
  <c r="D34" i="129" s="1"/>
  <c r="D33" i="185"/>
  <c r="H34" i="11"/>
  <c r="H33" i="185"/>
  <c r="H33" i="129"/>
  <c r="L31" i="11"/>
  <c r="L30" i="185"/>
  <c r="L30" i="129"/>
  <c r="H13" i="171"/>
  <c r="K13" i="171" s="1"/>
  <c r="H21" i="171"/>
  <c r="K21" i="171" s="1"/>
  <c r="J10" i="188"/>
  <c r="D10" i="188"/>
  <c r="I10" i="188"/>
  <c r="I26" i="188"/>
  <c r="H12" i="171"/>
  <c r="K12" i="171" s="1"/>
  <c r="H17" i="171"/>
  <c r="K17" i="171" s="1"/>
  <c r="J43" i="188"/>
  <c r="E18" i="188"/>
  <c r="J18" i="188"/>
  <c r="H25" i="171"/>
  <c r="K25" i="171" s="1"/>
  <c r="E10" i="188"/>
  <c r="H8" i="171"/>
  <c r="K8" i="171" s="1"/>
  <c r="F43" i="188"/>
  <c r="H20" i="171"/>
  <c r="K20" i="171" s="1"/>
  <c r="F10" i="188"/>
  <c r="F26" i="188"/>
  <c r="H16" i="171"/>
  <c r="K16" i="171" s="1"/>
  <c r="G43" i="188"/>
  <c r="G18" i="188"/>
  <c r="C43" i="188"/>
  <c r="C10" i="188"/>
  <c r="H7" i="171"/>
  <c r="K7" i="171" s="1"/>
  <c r="G10" i="188"/>
  <c r="C26" i="188"/>
  <c r="G26" i="188"/>
  <c r="D43" i="188"/>
  <c r="I43" i="188"/>
  <c r="D18" i="188"/>
  <c r="H11" i="171"/>
  <c r="K11" i="171" s="1"/>
  <c r="D26" i="188"/>
  <c r="H19" i="171"/>
  <c r="K19" i="171" s="1"/>
  <c r="E43" i="188"/>
  <c r="J42" i="171"/>
  <c r="G31" i="171" s="1"/>
  <c r="G34" i="171" s="1"/>
  <c r="G13" i="80" s="1"/>
  <c r="H25" i="193" s="1"/>
  <c r="G42" i="171"/>
  <c r="D31" i="171" s="1"/>
  <c r="D34" i="171" s="1"/>
  <c r="D13" i="80" s="1"/>
  <c r="E25" i="193" s="1"/>
  <c r="K42" i="171"/>
  <c r="I31" i="171" s="1"/>
  <c r="H42" i="171"/>
  <c r="E31" i="171" s="1"/>
  <c r="L42" i="171"/>
  <c r="J31" i="171" s="1"/>
  <c r="J34" i="171" s="1"/>
  <c r="J13" i="80" s="1"/>
  <c r="L25" i="193" s="1"/>
  <c r="I42" i="171"/>
  <c r="F31" i="171" s="1"/>
  <c r="F34" i="171" s="1"/>
  <c r="F13" i="80" s="1"/>
  <c r="G25" i="193" s="1"/>
  <c r="F42" i="171"/>
  <c r="C31" i="171" s="1"/>
  <c r="E49" i="171"/>
  <c r="E41" i="171"/>
  <c r="E40" i="171"/>
  <c r="E38" i="171"/>
  <c r="E39" i="171"/>
  <c r="H9" i="171"/>
  <c r="K9" i="171" s="1"/>
  <c r="E26" i="188"/>
  <c r="J26" i="188"/>
  <c r="H15" i="171"/>
  <c r="K15" i="171" s="1"/>
  <c r="H24" i="171"/>
  <c r="K24" i="171" s="1"/>
  <c r="H45" i="187"/>
  <c r="K45" i="187" s="1"/>
  <c r="H7" i="35"/>
  <c r="F6" i="187"/>
  <c r="F6" i="188" s="1"/>
  <c r="J6" i="187"/>
  <c r="J6" i="188" s="1"/>
  <c r="E6" i="187"/>
  <c r="E6" i="188" s="1"/>
  <c r="C6" i="187"/>
  <c r="C6" i="188" s="1"/>
  <c r="I6" i="187"/>
  <c r="I6" i="188" s="1"/>
  <c r="D6" i="187"/>
  <c r="D6" i="188" s="1"/>
  <c r="G6" i="187"/>
  <c r="G6" i="188" s="1"/>
  <c r="D25" i="129"/>
  <c r="D25" i="185"/>
  <c r="J25" i="185" s="1"/>
  <c r="M25" i="185" s="1"/>
  <c r="J25" i="11"/>
  <c r="M25" i="11" s="1"/>
  <c r="K56" i="167"/>
  <c r="N56" i="167" s="1"/>
  <c r="C7" i="167"/>
  <c r="F7" i="167"/>
  <c r="K47" i="167"/>
  <c r="N47" i="167" s="1"/>
  <c r="K51" i="167"/>
  <c r="N51" i="167" s="1"/>
  <c r="K57" i="167"/>
  <c r="N57" i="167" s="1"/>
  <c r="K65" i="167"/>
  <c r="N65" i="167" s="1"/>
  <c r="K55" i="167"/>
  <c r="D8" i="167"/>
  <c r="K121" i="167"/>
  <c r="F53" i="167"/>
  <c r="C8" i="167" s="1"/>
  <c r="D7" i="167"/>
  <c r="K40" i="167"/>
  <c r="N40" i="167" s="1"/>
  <c r="K43" i="167"/>
  <c r="N43" i="167" s="1"/>
  <c r="F8" i="167"/>
  <c r="K88" i="167"/>
  <c r="E9" i="167"/>
  <c r="K90" i="167"/>
  <c r="N90" i="167" s="1"/>
  <c r="C9" i="167"/>
  <c r="K91" i="167"/>
  <c r="N91" i="167" s="1"/>
  <c r="D9" i="167"/>
  <c r="K117" i="167"/>
  <c r="N117" i="167" s="1"/>
  <c r="E10" i="167"/>
  <c r="K118" i="167"/>
  <c r="N118" i="167" s="1"/>
  <c r="F10" i="167"/>
  <c r="K123" i="167"/>
  <c r="N123" i="167" s="1"/>
  <c r="E11" i="167"/>
  <c r="K116" i="167"/>
  <c r="K122" i="167"/>
  <c r="N122" i="167" s="1"/>
  <c r="G27" i="186"/>
  <c r="G27" i="11"/>
  <c r="L27" i="186"/>
  <c r="L27" i="11"/>
  <c r="H27" i="11"/>
  <c r="H27" i="186"/>
  <c r="F27" i="186"/>
  <c r="F27" i="11"/>
  <c r="E27" i="11"/>
  <c r="E27" i="186"/>
  <c r="H17" i="80"/>
  <c r="D27" i="11"/>
  <c r="D27" i="186"/>
  <c r="F12" i="11"/>
  <c r="F11" i="185"/>
  <c r="F12" i="185" s="1"/>
  <c r="F11" i="129"/>
  <c r="D11" i="185"/>
  <c r="D12" i="185" s="1"/>
  <c r="D11" i="129"/>
  <c r="D12" i="129" s="1"/>
  <c r="G12" i="11"/>
  <c r="G11" i="185"/>
  <c r="G12" i="185" s="1"/>
  <c r="G11" i="129"/>
  <c r="G12" i="129" s="1"/>
  <c r="K12" i="11"/>
  <c r="K11" i="129"/>
  <c r="K11" i="185"/>
  <c r="H12" i="11"/>
  <c r="H11" i="129"/>
  <c r="H11" i="185"/>
  <c r="E12" i="11"/>
  <c r="E11" i="129"/>
  <c r="E12" i="129" s="1"/>
  <c r="E11" i="185"/>
  <c r="E12" i="185" s="1"/>
  <c r="L12" i="11"/>
  <c r="L11" i="129"/>
  <c r="L11" i="185"/>
  <c r="N8" i="76"/>
  <c r="M40" i="186"/>
  <c r="J33" i="186"/>
  <c r="M33" i="186" s="1"/>
  <c r="D34" i="186"/>
  <c r="J11" i="186"/>
  <c r="F31" i="11"/>
  <c r="E34" i="11"/>
  <c r="D34" i="11"/>
  <c r="D12" i="11"/>
  <c r="D34" i="185"/>
  <c r="J11" i="11"/>
  <c r="C18" i="188"/>
  <c r="I96" i="155"/>
  <c r="L96" i="155" s="1"/>
  <c r="S6" i="162"/>
  <c r="V6" i="162" s="1"/>
  <c r="V7" i="162" s="1"/>
  <c r="H27" i="171"/>
  <c r="K27" i="171" s="1"/>
  <c r="C35" i="188"/>
  <c r="H35" i="188" s="1"/>
  <c r="K35" i="188" s="1"/>
  <c r="I18" i="188"/>
  <c r="H23" i="171"/>
  <c r="K23" i="171" s="1"/>
  <c r="F18" i="188"/>
  <c r="I95" i="155"/>
  <c r="L95" i="155" s="1"/>
  <c r="I93" i="155"/>
  <c r="I92" i="155"/>
  <c r="L92" i="155" s="1"/>
  <c r="I91" i="155"/>
  <c r="L91" i="155" s="1"/>
  <c r="I88" i="155"/>
  <c r="L88" i="155" s="1"/>
  <c r="I90" i="155"/>
  <c r="L90" i="155" s="1"/>
  <c r="H97" i="155"/>
  <c r="G5" i="144" s="1"/>
  <c r="D97" i="155"/>
  <c r="I86" i="155"/>
  <c r="L86" i="155" s="1"/>
  <c r="F97" i="155"/>
  <c r="E5" i="144" s="1"/>
  <c r="I85" i="155"/>
  <c r="L85" i="155" s="1"/>
  <c r="I87" i="155"/>
  <c r="G97" i="155"/>
  <c r="F5" i="144" s="1"/>
  <c r="L93" i="155"/>
  <c r="K97" i="155"/>
  <c r="J97" i="155"/>
  <c r="I15" i="188"/>
  <c r="D39" i="187"/>
  <c r="D40" i="188" s="1"/>
  <c r="J31" i="187"/>
  <c r="G39" i="187"/>
  <c r="G40" i="188" s="1"/>
  <c r="I39" i="187"/>
  <c r="F31" i="187"/>
  <c r="G31" i="187"/>
  <c r="E23" i="187"/>
  <c r="E23" i="188" s="1"/>
  <c r="C23" i="187"/>
  <c r="C23" i="188" s="1"/>
  <c r="D23" i="187"/>
  <c r="D23" i="188" s="1"/>
  <c r="E15" i="188"/>
  <c r="H38" i="173"/>
  <c r="J39" i="187"/>
  <c r="E31" i="187"/>
  <c r="J23" i="187"/>
  <c r="J23" i="188" s="1"/>
  <c r="D31" i="187"/>
  <c r="F12" i="129"/>
  <c r="K7" i="35"/>
  <c r="C5" i="186"/>
  <c r="C5" i="11"/>
  <c r="I5" i="186"/>
  <c r="I6" i="186" s="1"/>
  <c r="I35" i="186" s="1"/>
  <c r="N42" i="69"/>
  <c r="H6" i="149"/>
  <c r="K6" i="149" s="1"/>
  <c r="F9" i="11"/>
  <c r="L8" i="11"/>
  <c r="F8" i="186"/>
  <c r="F9" i="186" s="1"/>
  <c r="H8" i="11"/>
  <c r="D8" i="11"/>
  <c r="H8" i="186"/>
  <c r="H9" i="186" s="1"/>
  <c r="K8" i="11"/>
  <c r="P36" i="69"/>
  <c r="E36" i="69"/>
  <c r="F9" i="185"/>
  <c r="L8" i="186"/>
  <c r="L9" i="186" s="1"/>
  <c r="G9" i="11"/>
  <c r="G9" i="186"/>
  <c r="S36" i="69"/>
  <c r="E9" i="11"/>
  <c r="S42" i="69"/>
  <c r="I34" i="171"/>
  <c r="I13" i="80" s="1"/>
  <c r="K25" i="193" s="1"/>
  <c r="E34" i="171"/>
  <c r="E13" i="80" s="1"/>
  <c r="F25" i="193" s="1"/>
  <c r="C29" i="171"/>
  <c r="I17" i="80"/>
  <c r="K27" i="193" s="1"/>
  <c r="K27" i="192" s="1"/>
  <c r="H22" i="165"/>
  <c r="K22" i="165" s="1"/>
  <c r="H10" i="149"/>
  <c r="K10" i="149" s="1"/>
  <c r="H12" i="165"/>
  <c r="K12" i="165" s="1"/>
  <c r="I37" i="185" l="1"/>
  <c r="I38" i="185" s="1"/>
  <c r="D22" i="193"/>
  <c r="D22" i="192" s="1"/>
  <c r="I5" i="144"/>
  <c r="I31" i="155"/>
  <c r="F22" i="193"/>
  <c r="F22" i="192" s="1"/>
  <c r="D22" i="11"/>
  <c r="D22" i="129" s="1"/>
  <c r="J5" i="144"/>
  <c r="L44" i="11" s="1"/>
  <c r="D5" i="144"/>
  <c r="L30" i="155"/>
  <c r="L31" i="155" s="1"/>
  <c r="H10" i="80"/>
  <c r="K10" i="80" s="1"/>
  <c r="E22" i="186"/>
  <c r="C5" i="144"/>
  <c r="E22" i="193"/>
  <c r="K22" i="186"/>
  <c r="K22" i="11"/>
  <c r="K22" i="193"/>
  <c r="K22" i="192" s="1"/>
  <c r="H22" i="186"/>
  <c r="H22" i="193"/>
  <c r="H22" i="192" s="1"/>
  <c r="H22" i="11"/>
  <c r="G22" i="193"/>
  <c r="G22" i="192" s="1"/>
  <c r="G22" i="186"/>
  <c r="G22" i="11"/>
  <c r="J34" i="186"/>
  <c r="M34" i="186" s="1"/>
  <c r="H6" i="188"/>
  <c r="K6" i="188" s="1"/>
  <c r="G29" i="187"/>
  <c r="G29" i="188" s="1"/>
  <c r="G31" i="188"/>
  <c r="J29" i="187"/>
  <c r="J29" i="188" s="1"/>
  <c r="J31" i="188"/>
  <c r="H10" i="188"/>
  <c r="K10" i="188" s="1"/>
  <c r="E29" i="187"/>
  <c r="E29" i="188" s="1"/>
  <c r="E31" i="188"/>
  <c r="F29" i="187"/>
  <c r="F29" i="188" s="1"/>
  <c r="F31" i="188"/>
  <c r="H18" i="188"/>
  <c r="K18" i="188" s="1"/>
  <c r="H26" i="188"/>
  <c r="K26" i="188" s="1"/>
  <c r="H43" i="188"/>
  <c r="K43" i="188" s="1"/>
  <c r="D29" i="187"/>
  <c r="D29" i="188" s="1"/>
  <c r="D31" i="188"/>
  <c r="G13" i="187"/>
  <c r="G13" i="188" s="1"/>
  <c r="G15" i="188"/>
  <c r="J37" i="187"/>
  <c r="J38" i="188" s="1"/>
  <c r="J40" i="188"/>
  <c r="I37" i="187"/>
  <c r="I38" i="188" s="1"/>
  <c r="I40" i="188"/>
  <c r="J13" i="187"/>
  <c r="J13" i="188" s="1"/>
  <c r="J15" i="188"/>
  <c r="H25" i="192"/>
  <c r="L25" i="192"/>
  <c r="K25" i="192"/>
  <c r="F25" i="192"/>
  <c r="G25" i="192"/>
  <c r="E25" i="192"/>
  <c r="K30" i="185"/>
  <c r="K31" i="11"/>
  <c r="G30" i="185"/>
  <c r="G31" i="185" s="1"/>
  <c r="G30" i="129"/>
  <c r="G31" i="129" s="1"/>
  <c r="L30" i="192"/>
  <c r="L31" i="192" s="1"/>
  <c r="K19" i="192"/>
  <c r="H30" i="192"/>
  <c r="H31" i="192" s="1"/>
  <c r="H27" i="192"/>
  <c r="J27" i="192" s="1"/>
  <c r="J27" i="193"/>
  <c r="M27" i="193" s="1"/>
  <c r="G31" i="193"/>
  <c r="G30" i="192"/>
  <c r="G31" i="192" s="1"/>
  <c r="K25" i="159"/>
  <c r="K27" i="159" s="1"/>
  <c r="D30" i="186"/>
  <c r="D31" i="186" s="1"/>
  <c r="D30" i="11"/>
  <c r="J30" i="11" s="1"/>
  <c r="J31" i="11" s="1"/>
  <c r="M31" i="11" s="1"/>
  <c r="G30" i="186"/>
  <c r="G31" i="186" s="1"/>
  <c r="D30" i="193"/>
  <c r="D30" i="192" s="1"/>
  <c r="K30" i="129"/>
  <c r="K31" i="129" s="1"/>
  <c r="K31" i="193"/>
  <c r="K30" i="192"/>
  <c r="K31" i="192" s="1"/>
  <c r="E30" i="185"/>
  <c r="E31" i="185" s="1"/>
  <c r="E31" i="193"/>
  <c r="E30" i="192"/>
  <c r="E31" i="192" s="1"/>
  <c r="E30" i="129"/>
  <c r="E31" i="129" s="1"/>
  <c r="M34" i="11"/>
  <c r="K17" i="173"/>
  <c r="C7" i="149"/>
  <c r="H7" i="149" s="1"/>
  <c r="K7" i="149" s="1"/>
  <c r="K20" i="173"/>
  <c r="K21" i="173" s="1"/>
  <c r="G23" i="187"/>
  <c r="H37" i="173"/>
  <c r="K37" i="173" s="1"/>
  <c r="C39" i="187"/>
  <c r="H32" i="173"/>
  <c r="H17" i="173"/>
  <c r="K32" i="173"/>
  <c r="H51" i="173"/>
  <c r="I31" i="187"/>
  <c r="K47" i="173"/>
  <c r="H47" i="173"/>
  <c r="F23" i="187"/>
  <c r="I23" i="187"/>
  <c r="I23" i="188" s="1"/>
  <c r="F39" i="187"/>
  <c r="F40" i="188" s="1"/>
  <c r="D40" i="173"/>
  <c r="G13" i="167"/>
  <c r="H11" i="167"/>
  <c r="K11" i="167" s="1"/>
  <c r="H10" i="167"/>
  <c r="K10" i="167" s="1"/>
  <c r="H9" i="167"/>
  <c r="K9" i="167" s="1"/>
  <c r="H44" i="11"/>
  <c r="I13" i="167"/>
  <c r="K44" i="11" s="1"/>
  <c r="D13" i="167"/>
  <c r="E44" i="11" s="1"/>
  <c r="J22" i="186"/>
  <c r="E22" i="192"/>
  <c r="J21" i="186"/>
  <c r="M21" i="186" s="1"/>
  <c r="J23" i="186"/>
  <c r="M23" i="186" s="1"/>
  <c r="J26" i="193"/>
  <c r="M26" i="193" s="1"/>
  <c r="J21" i="193"/>
  <c r="M21" i="193" s="1"/>
  <c r="E22" i="185"/>
  <c r="E22" i="129"/>
  <c r="K21" i="129"/>
  <c r="K21" i="185"/>
  <c r="L21" i="185"/>
  <c r="L21" i="129"/>
  <c r="D19" i="129"/>
  <c r="D19" i="185"/>
  <c r="J26" i="192"/>
  <c r="H23" i="185"/>
  <c r="F23" i="185"/>
  <c r="F19" i="185"/>
  <c r="F19" i="129"/>
  <c r="L19" i="185"/>
  <c r="L19" i="129"/>
  <c r="F22" i="129"/>
  <c r="F22" i="185"/>
  <c r="E23" i="185"/>
  <c r="D21" i="185"/>
  <c r="J21" i="11"/>
  <c r="M21" i="11" s="1"/>
  <c r="D21" i="129"/>
  <c r="K19" i="185"/>
  <c r="K19" i="129"/>
  <c r="H19" i="193"/>
  <c r="H19" i="192" s="1"/>
  <c r="H19" i="186"/>
  <c r="H19" i="11"/>
  <c r="H7" i="80"/>
  <c r="J26" i="186"/>
  <c r="M26" i="186" s="1"/>
  <c r="L23" i="185"/>
  <c r="H21" i="129"/>
  <c r="H21" i="185"/>
  <c r="E19" i="129"/>
  <c r="E19" i="185"/>
  <c r="F21" i="129"/>
  <c r="F21" i="185"/>
  <c r="G21" i="185"/>
  <c r="G21" i="129"/>
  <c r="L22" i="129"/>
  <c r="L22" i="185"/>
  <c r="G19" i="185"/>
  <c r="G19" i="129"/>
  <c r="D23" i="185"/>
  <c r="E21" i="185"/>
  <c r="E21" i="129"/>
  <c r="K23" i="185"/>
  <c r="G23" i="185"/>
  <c r="J23" i="193"/>
  <c r="M23" i="193" s="1"/>
  <c r="E11" i="149"/>
  <c r="I11" i="149"/>
  <c r="J11" i="149"/>
  <c r="G11" i="149"/>
  <c r="F11" i="149"/>
  <c r="E21" i="187"/>
  <c r="E21" i="188" s="1"/>
  <c r="J26" i="11"/>
  <c r="M26" i="11" s="1"/>
  <c r="J33" i="185"/>
  <c r="M33" i="185" s="1"/>
  <c r="D8" i="185"/>
  <c r="D9" i="185" s="1"/>
  <c r="D8" i="129"/>
  <c r="F31" i="129"/>
  <c r="J33" i="129"/>
  <c r="K8" i="185"/>
  <c r="K9" i="185" s="1"/>
  <c r="K8" i="129"/>
  <c r="K9" i="129" s="1"/>
  <c r="H8" i="185"/>
  <c r="H8" i="129"/>
  <c r="H9" i="129" s="1"/>
  <c r="J25" i="129"/>
  <c r="I13" i="187"/>
  <c r="I13" i="188" s="1"/>
  <c r="D37" i="187"/>
  <c r="D38" i="188" s="1"/>
  <c r="J21" i="187"/>
  <c r="J21" i="188" s="1"/>
  <c r="E13" i="187"/>
  <c r="E13" i="188" s="1"/>
  <c r="H18" i="187"/>
  <c r="K18" i="187" s="1"/>
  <c r="I39" i="171"/>
  <c r="F39" i="171"/>
  <c r="J39" i="171"/>
  <c r="G39" i="171"/>
  <c r="K39" i="171"/>
  <c r="H39" i="171"/>
  <c r="L39" i="171"/>
  <c r="J49" i="171"/>
  <c r="F49" i="171"/>
  <c r="I49" i="171"/>
  <c r="L49" i="171"/>
  <c r="H49" i="171"/>
  <c r="K49" i="171"/>
  <c r="G49" i="171"/>
  <c r="H10" i="187"/>
  <c r="K10" i="187" s="1"/>
  <c r="G41" i="171"/>
  <c r="K41" i="171"/>
  <c r="H41" i="171"/>
  <c r="L41" i="171"/>
  <c r="I41" i="171"/>
  <c r="F41" i="171"/>
  <c r="J41" i="171"/>
  <c r="H31" i="171"/>
  <c r="K31" i="171" s="1"/>
  <c r="G37" i="187"/>
  <c r="G38" i="188" s="1"/>
  <c r="I38" i="171"/>
  <c r="F38" i="171"/>
  <c r="J38" i="171"/>
  <c r="G38" i="171"/>
  <c r="K38" i="171"/>
  <c r="H38" i="171"/>
  <c r="L38" i="171"/>
  <c r="H26" i="187"/>
  <c r="K26" i="187" s="1"/>
  <c r="H42" i="187"/>
  <c r="K42" i="187" s="1"/>
  <c r="F40" i="171"/>
  <c r="J40" i="171"/>
  <c r="G40" i="171"/>
  <c r="K40" i="171"/>
  <c r="H40" i="171"/>
  <c r="L40" i="171"/>
  <c r="I40" i="171"/>
  <c r="H6" i="187"/>
  <c r="K6" i="187" s="1"/>
  <c r="E13" i="167"/>
  <c r="F44" i="11" s="1"/>
  <c r="N35" i="167"/>
  <c r="H8" i="167"/>
  <c r="K8" i="167" s="1"/>
  <c r="K35" i="167"/>
  <c r="N55" i="167"/>
  <c r="N53" i="167" s="1"/>
  <c r="K53" i="167"/>
  <c r="N121" i="167"/>
  <c r="N119" i="167" s="1"/>
  <c r="K119" i="167"/>
  <c r="F13" i="167"/>
  <c r="G44" i="11" s="1"/>
  <c r="K114" i="167"/>
  <c r="N116" i="167"/>
  <c r="N114" i="167" s="1"/>
  <c r="K86" i="167"/>
  <c r="N88" i="167"/>
  <c r="N86" i="167" s="1"/>
  <c r="C13" i="167"/>
  <c r="H7" i="167"/>
  <c r="K7" i="167" s="1"/>
  <c r="K27" i="11"/>
  <c r="K27" i="186"/>
  <c r="K17" i="80"/>
  <c r="L27" i="129"/>
  <c r="L27" i="185"/>
  <c r="J27" i="186"/>
  <c r="G27" i="129"/>
  <c r="G27" i="185"/>
  <c r="F27" i="129"/>
  <c r="F27" i="185"/>
  <c r="D27" i="129"/>
  <c r="D27" i="185"/>
  <c r="J27" i="11"/>
  <c r="E27" i="185"/>
  <c r="E27" i="129"/>
  <c r="H27" i="185"/>
  <c r="H27" i="129"/>
  <c r="J11" i="129"/>
  <c r="M11" i="129" s="1"/>
  <c r="J11" i="185"/>
  <c r="M11" i="185" s="1"/>
  <c r="L8" i="129"/>
  <c r="L8" i="185"/>
  <c r="M11" i="186"/>
  <c r="M12" i="186" s="1"/>
  <c r="J12" i="186"/>
  <c r="I36" i="129"/>
  <c r="M33" i="11"/>
  <c r="I37" i="11"/>
  <c r="M11" i="11"/>
  <c r="M12" i="11" s="1"/>
  <c r="J12" i="11"/>
  <c r="M30" i="11"/>
  <c r="S7" i="162"/>
  <c r="H34" i="187"/>
  <c r="K34" i="187" s="1"/>
  <c r="I97" i="155"/>
  <c r="L87" i="155"/>
  <c r="L97" i="155" s="1"/>
  <c r="K38" i="173"/>
  <c r="F40" i="173"/>
  <c r="H39" i="173"/>
  <c r="K39" i="173" s="1"/>
  <c r="I40" i="173"/>
  <c r="J40" i="173"/>
  <c r="C7" i="187"/>
  <c r="H36" i="173"/>
  <c r="K36" i="173" s="1"/>
  <c r="C31" i="187"/>
  <c r="E39" i="187"/>
  <c r="D21" i="187"/>
  <c r="D21" i="188" s="1"/>
  <c r="F7" i="187"/>
  <c r="F7" i="188" s="1"/>
  <c r="C40" i="173"/>
  <c r="D7" i="187"/>
  <c r="D7" i="188" s="1"/>
  <c r="E40" i="173"/>
  <c r="G40" i="173"/>
  <c r="G8" i="80" s="1"/>
  <c r="G19" i="80" s="1"/>
  <c r="C21" i="187"/>
  <c r="C21" i="188" s="1"/>
  <c r="C15" i="188"/>
  <c r="E7" i="187"/>
  <c r="E7" i="188" s="1"/>
  <c r="J7" i="187"/>
  <c r="G7" i="187"/>
  <c r="H34" i="185"/>
  <c r="H12" i="129"/>
  <c r="H31" i="129"/>
  <c r="H12" i="185"/>
  <c r="H34" i="129"/>
  <c r="H31" i="185"/>
  <c r="F31" i="185"/>
  <c r="M17" i="186"/>
  <c r="J5" i="186"/>
  <c r="M5" i="186" s="1"/>
  <c r="C6" i="186"/>
  <c r="C6" i="11"/>
  <c r="C5" i="129"/>
  <c r="J5" i="11"/>
  <c r="M5" i="11" s="1"/>
  <c r="C5" i="185"/>
  <c r="L9" i="11"/>
  <c r="J8" i="11"/>
  <c r="M8" i="11" s="1"/>
  <c r="M9" i="11" s="1"/>
  <c r="J8" i="186"/>
  <c r="M8" i="186" s="1"/>
  <c r="M9" i="186" s="1"/>
  <c r="K9" i="11"/>
  <c r="D9" i="11"/>
  <c r="H9" i="11"/>
  <c r="H9" i="185"/>
  <c r="H29" i="171"/>
  <c r="K29" i="171" s="1"/>
  <c r="C34" i="171"/>
  <c r="C13" i="80" s="1"/>
  <c r="J30" i="192" l="1"/>
  <c r="J31" i="192" s="1"/>
  <c r="D22" i="185"/>
  <c r="G22" i="185"/>
  <c r="G22" i="129"/>
  <c r="J22" i="11"/>
  <c r="M22" i="11" s="1"/>
  <c r="J22" i="193"/>
  <c r="M22" i="193" s="1"/>
  <c r="M22" i="186"/>
  <c r="H22" i="185"/>
  <c r="H22" i="129"/>
  <c r="K22" i="129"/>
  <c r="K22" i="185"/>
  <c r="I21" i="187"/>
  <c r="I21" i="188" s="1"/>
  <c r="F13" i="187"/>
  <c r="F13" i="188" s="1"/>
  <c r="F15" i="188"/>
  <c r="C5" i="187"/>
  <c r="C5" i="188" s="1"/>
  <c r="C7" i="188"/>
  <c r="D13" i="187"/>
  <c r="D13" i="188" s="1"/>
  <c r="D15" i="188"/>
  <c r="H15" i="188" s="1"/>
  <c r="K15" i="188" s="1"/>
  <c r="I29" i="187"/>
  <c r="I29" i="188" s="1"/>
  <c r="I31" i="188"/>
  <c r="G5" i="187"/>
  <c r="G5" i="188" s="1"/>
  <c r="G7" i="188"/>
  <c r="E37" i="187"/>
  <c r="E38" i="188" s="1"/>
  <c r="E40" i="188"/>
  <c r="F37" i="187"/>
  <c r="F38" i="188" s="1"/>
  <c r="F21" i="187"/>
  <c r="F21" i="188" s="1"/>
  <c r="F23" i="188"/>
  <c r="C37" i="187"/>
  <c r="C38" i="188" s="1"/>
  <c r="C40" i="188"/>
  <c r="G21" i="187"/>
  <c r="G21" i="188" s="1"/>
  <c r="G23" i="188"/>
  <c r="J5" i="187"/>
  <c r="J5" i="188" s="1"/>
  <c r="J53" i="188" s="1"/>
  <c r="J7" i="188"/>
  <c r="C29" i="187"/>
  <c r="C29" i="188" s="1"/>
  <c r="H29" i="188" s="1"/>
  <c r="C31" i="188"/>
  <c r="H31" i="188" s="1"/>
  <c r="J6" i="144"/>
  <c r="J7" i="144" s="1"/>
  <c r="L44" i="193" s="1"/>
  <c r="J14" i="149"/>
  <c r="I6" i="144"/>
  <c r="I7" i="144" s="1"/>
  <c r="I9" i="144" s="1"/>
  <c r="I14" i="149"/>
  <c r="F6" i="144"/>
  <c r="F7" i="144" s="1"/>
  <c r="F14" i="149"/>
  <c r="E6" i="144"/>
  <c r="E7" i="144" s="1"/>
  <c r="F44" i="193" s="1"/>
  <c r="E14" i="149"/>
  <c r="G6" i="144"/>
  <c r="G7" i="144" s="1"/>
  <c r="H44" i="193" s="1"/>
  <c r="H44" i="192" s="1"/>
  <c r="H45" i="192" s="1"/>
  <c r="G14" i="149"/>
  <c r="M33" i="129"/>
  <c r="J34" i="129"/>
  <c r="D31" i="193"/>
  <c r="J30" i="193"/>
  <c r="J31" i="193" s="1"/>
  <c r="M31" i="193" s="1"/>
  <c r="D44" i="11"/>
  <c r="C12" i="80"/>
  <c r="H12" i="80" s="1"/>
  <c r="K12" i="80" s="1"/>
  <c r="J30" i="186"/>
  <c r="D31" i="11"/>
  <c r="D30" i="129"/>
  <c r="D30" i="185"/>
  <c r="D31" i="192"/>
  <c r="H31" i="187"/>
  <c r="K31" i="187" s="1"/>
  <c r="H23" i="187"/>
  <c r="K23" i="187" s="1"/>
  <c r="C8" i="80"/>
  <c r="I7" i="187"/>
  <c r="D8" i="80"/>
  <c r="D19" i="80" s="1"/>
  <c r="D21" i="80" s="1"/>
  <c r="F8" i="80"/>
  <c r="F18" i="80" s="1"/>
  <c r="J8" i="80"/>
  <c r="J18" i="80" s="1"/>
  <c r="M27" i="186"/>
  <c r="G18" i="80"/>
  <c r="K7" i="80"/>
  <c r="J26" i="129"/>
  <c r="M26" i="129" s="1"/>
  <c r="M27" i="11"/>
  <c r="H13" i="80"/>
  <c r="K13" i="80" s="1"/>
  <c r="D25" i="193"/>
  <c r="M26" i="192"/>
  <c r="J23" i="192"/>
  <c r="M23" i="192" s="1"/>
  <c r="J21" i="129"/>
  <c r="M21" i="129" s="1"/>
  <c r="J22" i="192"/>
  <c r="M22" i="192" s="1"/>
  <c r="H20" i="193"/>
  <c r="H20" i="186"/>
  <c r="H28" i="186" s="1"/>
  <c r="H35" i="186" s="1"/>
  <c r="H36" i="186" s="1"/>
  <c r="H37" i="186" s="1"/>
  <c r="H38" i="186" s="1"/>
  <c r="H20" i="11"/>
  <c r="J23" i="185"/>
  <c r="M23" i="185" s="1"/>
  <c r="H19" i="129"/>
  <c r="J19" i="129" s="1"/>
  <c r="H19" i="185"/>
  <c r="J19" i="185" s="1"/>
  <c r="M19" i="185" s="1"/>
  <c r="J19" i="186"/>
  <c r="J21" i="192"/>
  <c r="M21" i="192" s="1"/>
  <c r="J26" i="185"/>
  <c r="M26" i="185" s="1"/>
  <c r="J19" i="193"/>
  <c r="J21" i="185"/>
  <c r="M21" i="185" s="1"/>
  <c r="J19" i="11"/>
  <c r="M27" i="192"/>
  <c r="J22" i="129"/>
  <c r="M25" i="129"/>
  <c r="C11" i="149"/>
  <c r="J27" i="129"/>
  <c r="K44" i="129"/>
  <c r="K45" i="129" s="1"/>
  <c r="H5" i="144"/>
  <c r="K5" i="144" s="1"/>
  <c r="H13" i="167"/>
  <c r="K13" i="167" s="1"/>
  <c r="F45" i="11"/>
  <c r="F44" i="185"/>
  <c r="F45" i="185" s="1"/>
  <c r="F44" i="129"/>
  <c r="F45" i="129" s="1"/>
  <c r="K44" i="185"/>
  <c r="K45" i="185" s="1"/>
  <c r="H45" i="11"/>
  <c r="H44" i="185"/>
  <c r="H45" i="185" s="1"/>
  <c r="H44" i="129"/>
  <c r="H45" i="129" s="1"/>
  <c r="J27" i="185"/>
  <c r="K27" i="129"/>
  <c r="K27" i="185"/>
  <c r="I37" i="129"/>
  <c r="J9" i="11"/>
  <c r="J12" i="185"/>
  <c r="J34" i="185"/>
  <c r="I38" i="11"/>
  <c r="I8" i="80"/>
  <c r="H35" i="173"/>
  <c r="H40" i="173" s="1"/>
  <c r="H39" i="187"/>
  <c r="K39" i="187" s="1"/>
  <c r="H7" i="187"/>
  <c r="D5" i="187"/>
  <c r="D5" i="188" s="1"/>
  <c r="E8" i="80"/>
  <c r="H15" i="187"/>
  <c r="K15" i="187" s="1"/>
  <c r="C13" i="187"/>
  <c r="C13" i="188" s="1"/>
  <c r="F5" i="187"/>
  <c r="F5" i="188" s="1"/>
  <c r="G21" i="80"/>
  <c r="E5" i="187"/>
  <c r="E5" i="188" s="1"/>
  <c r="K34" i="129"/>
  <c r="K34" i="185"/>
  <c r="K12" i="185"/>
  <c r="K12" i="129"/>
  <c r="K31" i="185"/>
  <c r="J5" i="185"/>
  <c r="M5" i="185" s="1"/>
  <c r="C6" i="185"/>
  <c r="C35" i="11"/>
  <c r="C36" i="11" s="1"/>
  <c r="J6" i="11"/>
  <c r="M6" i="11" s="1"/>
  <c r="J6" i="186"/>
  <c r="M6" i="186" s="1"/>
  <c r="C35" i="186"/>
  <c r="C6" i="129"/>
  <c r="J5" i="129"/>
  <c r="M5" i="129" s="1"/>
  <c r="J9" i="186"/>
  <c r="D9" i="129"/>
  <c r="J8" i="129"/>
  <c r="J8" i="185"/>
  <c r="D11" i="149"/>
  <c r="H14" i="80"/>
  <c r="K14" i="80" s="1"/>
  <c r="H34" i="171"/>
  <c r="K34" i="171" s="1"/>
  <c r="J22" i="185" l="1"/>
  <c r="M22" i="185" s="1"/>
  <c r="H40" i="188"/>
  <c r="K40" i="188" s="1"/>
  <c r="D53" i="188"/>
  <c r="D54" i="188" s="1"/>
  <c r="D55" i="188" s="1"/>
  <c r="G53" i="188"/>
  <c r="G54" i="188" s="1"/>
  <c r="G55" i="188" s="1"/>
  <c r="J54" i="188"/>
  <c r="J55" i="188" s="1"/>
  <c r="F53" i="188"/>
  <c r="M22" i="129"/>
  <c r="E53" i="188"/>
  <c r="C53" i="188"/>
  <c r="K31" i="188"/>
  <c r="H38" i="188"/>
  <c r="K38" i="188" s="1"/>
  <c r="J52" i="187"/>
  <c r="J53" i="187" s="1"/>
  <c r="J54" i="187" s="1"/>
  <c r="H13" i="188"/>
  <c r="K13" i="188" s="1"/>
  <c r="K29" i="188"/>
  <c r="H37" i="187"/>
  <c r="K37" i="187" s="1"/>
  <c r="H21" i="188"/>
  <c r="K21" i="188" s="1"/>
  <c r="H21" i="187"/>
  <c r="K21" i="187" s="1"/>
  <c r="G52" i="187"/>
  <c r="G53" i="187" s="1"/>
  <c r="G54" i="187" s="1"/>
  <c r="H7" i="188"/>
  <c r="H29" i="187"/>
  <c r="K29" i="187" s="1"/>
  <c r="H23" i="188"/>
  <c r="K23" i="188" s="1"/>
  <c r="I5" i="187"/>
  <c r="I7" i="188"/>
  <c r="D6" i="144"/>
  <c r="D7" i="144" s="1"/>
  <c r="E44" i="193" s="1"/>
  <c r="D14" i="149"/>
  <c r="C6" i="144"/>
  <c r="C7" i="144" s="1"/>
  <c r="D44" i="193" s="1"/>
  <c r="D44" i="192" s="1"/>
  <c r="C14" i="149"/>
  <c r="H46" i="11"/>
  <c r="H47" i="11" s="1"/>
  <c r="F46" i="11"/>
  <c r="F47" i="11" s="1"/>
  <c r="F46" i="129"/>
  <c r="F47" i="129" s="1"/>
  <c r="M19" i="129"/>
  <c r="H46" i="129"/>
  <c r="H47" i="129" s="1"/>
  <c r="H47" i="185" s="1"/>
  <c r="K46" i="129"/>
  <c r="K47" i="129" s="1"/>
  <c r="K47" i="185" s="1"/>
  <c r="D31" i="129"/>
  <c r="J30" i="129"/>
  <c r="M19" i="193"/>
  <c r="D25" i="192"/>
  <c r="J25" i="192" s="1"/>
  <c r="M25" i="192" s="1"/>
  <c r="M30" i="193"/>
  <c r="H46" i="192"/>
  <c r="H47" i="192" s="1"/>
  <c r="D31" i="185"/>
  <c r="J30" i="185"/>
  <c r="M30" i="186"/>
  <c r="J31" i="186"/>
  <c r="M31" i="186" s="1"/>
  <c r="M30" i="192"/>
  <c r="M31" i="192"/>
  <c r="D20" i="11"/>
  <c r="D20" i="129" s="1"/>
  <c r="D28" i="129" s="1"/>
  <c r="C18" i="80"/>
  <c r="C19" i="80"/>
  <c r="C21" i="80" s="1"/>
  <c r="H45" i="193"/>
  <c r="H44" i="186"/>
  <c r="H45" i="186" s="1"/>
  <c r="G20" i="186"/>
  <c r="G28" i="186" s="1"/>
  <c r="G35" i="186" s="1"/>
  <c r="G36" i="186" s="1"/>
  <c r="G20" i="193"/>
  <c r="G28" i="193" s="1"/>
  <c r="E20" i="186"/>
  <c r="E28" i="186" s="1"/>
  <c r="E20" i="11"/>
  <c r="E20" i="185" s="1"/>
  <c r="E20" i="193"/>
  <c r="E20" i="192" s="1"/>
  <c r="D18" i="80"/>
  <c r="G20" i="11"/>
  <c r="G20" i="185" s="1"/>
  <c r="G28" i="185" s="1"/>
  <c r="F19" i="80"/>
  <c r="F21" i="80" s="1"/>
  <c r="L20" i="193"/>
  <c r="L20" i="192" s="1"/>
  <c r="L28" i="192" s="1"/>
  <c r="L20" i="11"/>
  <c r="L20" i="129" s="1"/>
  <c r="L28" i="129" s="1"/>
  <c r="J19" i="80"/>
  <c r="J21" i="80" s="1"/>
  <c r="L20" i="186"/>
  <c r="L28" i="186" s="1"/>
  <c r="L35" i="186" s="1"/>
  <c r="L36" i="186" s="1"/>
  <c r="L37" i="186" s="1"/>
  <c r="L38" i="186" s="1"/>
  <c r="D20" i="186"/>
  <c r="D28" i="186" s="1"/>
  <c r="D20" i="193"/>
  <c r="D20" i="192" s="1"/>
  <c r="K7" i="187"/>
  <c r="K44" i="186"/>
  <c r="K45" i="186" s="1"/>
  <c r="G9" i="144"/>
  <c r="K44" i="193"/>
  <c r="K45" i="193" s="1"/>
  <c r="L44" i="186"/>
  <c r="L45" i="186" s="1"/>
  <c r="E19" i="80"/>
  <c r="E21" i="80" s="1"/>
  <c r="E18" i="80"/>
  <c r="I19" i="80"/>
  <c r="I21" i="80" s="1"/>
  <c r="I18" i="80"/>
  <c r="F45" i="193"/>
  <c r="F44" i="192"/>
  <c r="F45" i="192" s="1"/>
  <c r="L45" i="193"/>
  <c r="L44" i="192"/>
  <c r="L45" i="192" s="1"/>
  <c r="H28" i="193"/>
  <c r="H20" i="192"/>
  <c r="H28" i="192" s="1"/>
  <c r="J25" i="193"/>
  <c r="M25" i="193" s="1"/>
  <c r="J9" i="144"/>
  <c r="F44" i="186"/>
  <c r="F45" i="186" s="1"/>
  <c r="E9" i="144"/>
  <c r="K20" i="193"/>
  <c r="K28" i="193" s="1"/>
  <c r="K20" i="11"/>
  <c r="K20" i="186"/>
  <c r="K28" i="186" s="1"/>
  <c r="K35" i="186" s="1"/>
  <c r="K36" i="186" s="1"/>
  <c r="J19" i="192"/>
  <c r="H20" i="129"/>
  <c r="H28" i="129" s="1"/>
  <c r="H20" i="185"/>
  <c r="H28" i="185" s="1"/>
  <c r="H28" i="11"/>
  <c r="F20" i="193"/>
  <c r="F20" i="11"/>
  <c r="F20" i="186"/>
  <c r="F28" i="186" s="1"/>
  <c r="F35" i="186" s="1"/>
  <c r="F36" i="186" s="1"/>
  <c r="C9" i="144"/>
  <c r="F9" i="144"/>
  <c r="G44" i="193"/>
  <c r="M27" i="129"/>
  <c r="H8" i="149"/>
  <c r="K8" i="149" s="1"/>
  <c r="K11" i="149" s="1"/>
  <c r="K14" i="149" s="1"/>
  <c r="K45" i="11"/>
  <c r="D44" i="185"/>
  <c r="D45" i="185" s="1"/>
  <c r="G44" i="186"/>
  <c r="G45" i="186" s="1"/>
  <c r="G44" i="129"/>
  <c r="G45" i="129" s="1"/>
  <c r="L45" i="11"/>
  <c r="L44" i="129"/>
  <c r="L45" i="129" s="1"/>
  <c r="L44" i="185"/>
  <c r="L45" i="185" s="1"/>
  <c r="M27" i="185"/>
  <c r="I38" i="129"/>
  <c r="I39" i="186"/>
  <c r="I41" i="186" s="1"/>
  <c r="I49" i="186" s="1"/>
  <c r="I39" i="11"/>
  <c r="I41" i="11" s="1"/>
  <c r="I49" i="11" s="1"/>
  <c r="K35" i="173"/>
  <c r="K40" i="173" s="1"/>
  <c r="H8" i="80"/>
  <c r="D52" i="187"/>
  <c r="D53" i="187" s="1"/>
  <c r="D54" i="187" s="1"/>
  <c r="H13" i="187"/>
  <c r="K13" i="187" s="1"/>
  <c r="C52" i="187"/>
  <c r="C53" i="187" s="1"/>
  <c r="C54" i="187" s="1"/>
  <c r="F52" i="187"/>
  <c r="F53" i="187" s="1"/>
  <c r="F54" i="187" s="1"/>
  <c r="E52" i="187"/>
  <c r="E53" i="187" s="1"/>
  <c r="E54" i="187" s="1"/>
  <c r="H5" i="187"/>
  <c r="L34" i="185"/>
  <c r="M34" i="185" s="1"/>
  <c r="L12" i="185"/>
  <c r="M12" i="185" s="1"/>
  <c r="L31" i="129"/>
  <c r="L12" i="129"/>
  <c r="L9" i="129"/>
  <c r="L9" i="185"/>
  <c r="J12" i="129"/>
  <c r="C35" i="185"/>
  <c r="J6" i="185"/>
  <c r="M6" i="185" s="1"/>
  <c r="J6" i="129"/>
  <c r="M6" i="129" s="1"/>
  <c r="C35" i="129"/>
  <c r="C36" i="129" s="1"/>
  <c r="J9" i="185"/>
  <c r="J9" i="129"/>
  <c r="H53" i="188" l="1"/>
  <c r="K5" i="187"/>
  <c r="J56" i="188"/>
  <c r="C54" i="188"/>
  <c r="C55" i="188" s="1"/>
  <c r="D56" i="188"/>
  <c r="E54" i="188"/>
  <c r="E55" i="188" s="1"/>
  <c r="E56" i="188" s="1"/>
  <c r="F54" i="188"/>
  <c r="F55" i="188" s="1"/>
  <c r="F46" i="185"/>
  <c r="K46" i="11"/>
  <c r="K47" i="11" s="1"/>
  <c r="G56" i="188"/>
  <c r="K37" i="186"/>
  <c r="K38" i="186" s="1"/>
  <c r="G37" i="186"/>
  <c r="G38" i="186" s="1"/>
  <c r="F37" i="186"/>
  <c r="F38" i="186" s="1"/>
  <c r="J55" i="187"/>
  <c r="K7" i="188"/>
  <c r="I52" i="187"/>
  <c r="I53" i="187" s="1"/>
  <c r="I54" i="187" s="1"/>
  <c r="I5" i="188"/>
  <c r="I53" i="188" s="1"/>
  <c r="H6" i="144"/>
  <c r="H7" i="144" s="1"/>
  <c r="H9" i="144" s="1"/>
  <c r="D44" i="186"/>
  <c r="D45" i="186" s="1"/>
  <c r="F47" i="185"/>
  <c r="F48" i="129"/>
  <c r="L46" i="11"/>
  <c r="L47" i="11" s="1"/>
  <c r="K46" i="185"/>
  <c r="K48" i="185" s="1"/>
  <c r="J31" i="129"/>
  <c r="M31" i="129" s="1"/>
  <c r="M30" i="129"/>
  <c r="G46" i="129"/>
  <c r="G47" i="129" s="1"/>
  <c r="G47" i="185" s="1"/>
  <c r="H46" i="185"/>
  <c r="H48" i="185" s="1"/>
  <c r="L46" i="129"/>
  <c r="L47" i="129" s="1"/>
  <c r="D28" i="192"/>
  <c r="F46" i="193"/>
  <c r="F47" i="193" s="1"/>
  <c r="H48" i="192"/>
  <c r="L46" i="193"/>
  <c r="K46" i="193"/>
  <c r="K47" i="193" s="1"/>
  <c r="H46" i="193"/>
  <c r="H47" i="193" s="1"/>
  <c r="F46" i="192"/>
  <c r="F47" i="192" s="1"/>
  <c r="L46" i="192"/>
  <c r="L47" i="192" s="1"/>
  <c r="M30" i="185"/>
  <c r="J31" i="185"/>
  <c r="D20" i="185"/>
  <c r="D28" i="185" s="1"/>
  <c r="G20" i="192"/>
  <c r="G28" i="192" s="1"/>
  <c r="G28" i="11"/>
  <c r="G20" i="129"/>
  <c r="G28" i="129" s="1"/>
  <c r="E28" i="11"/>
  <c r="E20" i="129"/>
  <c r="E28" i="129" s="1"/>
  <c r="E28" i="193"/>
  <c r="J20" i="11"/>
  <c r="L28" i="11"/>
  <c r="L20" i="185"/>
  <c r="L28" i="185" s="1"/>
  <c r="D28" i="193"/>
  <c r="L28" i="193"/>
  <c r="J20" i="193"/>
  <c r="K44" i="192"/>
  <c r="K45" i="192" s="1"/>
  <c r="H18" i="80"/>
  <c r="H19" i="80"/>
  <c r="H21" i="80" s="1"/>
  <c r="J20" i="186"/>
  <c r="M20" i="186" s="1"/>
  <c r="E45" i="193"/>
  <c r="E44" i="192"/>
  <c r="E45" i="192" s="1"/>
  <c r="K20" i="192"/>
  <c r="K28" i="192" s="1"/>
  <c r="F28" i="193"/>
  <c r="F20" i="192"/>
  <c r="G45" i="193"/>
  <c r="G44" i="192"/>
  <c r="G45" i="192" s="1"/>
  <c r="D45" i="192"/>
  <c r="M19" i="192"/>
  <c r="K20" i="129"/>
  <c r="K28" i="129" s="1"/>
  <c r="K20" i="185"/>
  <c r="K28" i="185" s="1"/>
  <c r="K28" i="11"/>
  <c r="J28" i="186"/>
  <c r="M28" i="186" s="1"/>
  <c r="E35" i="186"/>
  <c r="E36" i="186" s="1"/>
  <c r="E37" i="186" s="1"/>
  <c r="E38" i="186" s="1"/>
  <c r="F20" i="185"/>
  <c r="F28" i="185" s="1"/>
  <c r="F20" i="129"/>
  <c r="F28" i="129" s="1"/>
  <c r="F28" i="11"/>
  <c r="E28" i="185"/>
  <c r="E28" i="192"/>
  <c r="D45" i="193"/>
  <c r="J44" i="193"/>
  <c r="H11" i="149"/>
  <c r="H14" i="149" s="1"/>
  <c r="D45" i="11"/>
  <c r="D44" i="129"/>
  <c r="D45" i="129" s="1"/>
  <c r="G45" i="11"/>
  <c r="G44" i="185"/>
  <c r="G45" i="185" s="1"/>
  <c r="M12" i="129"/>
  <c r="C37" i="129"/>
  <c r="C38" i="129" s="1"/>
  <c r="I39" i="185"/>
  <c r="I41" i="185" s="1"/>
  <c r="I49" i="185" s="1"/>
  <c r="I39" i="129"/>
  <c r="I41" i="129" s="1"/>
  <c r="I49" i="129" s="1"/>
  <c r="D28" i="11"/>
  <c r="C37" i="11"/>
  <c r="M9" i="129"/>
  <c r="M9" i="185"/>
  <c r="D35" i="186"/>
  <c r="D36" i="186" s="1"/>
  <c r="H5" i="188"/>
  <c r="K8" i="80"/>
  <c r="H52" i="187"/>
  <c r="M8" i="185"/>
  <c r="L34" i="129"/>
  <c r="M34" i="129" s="1"/>
  <c r="L31" i="185"/>
  <c r="M31" i="185" s="1"/>
  <c r="M8" i="129"/>
  <c r="K48" i="129"/>
  <c r="K6" i="144"/>
  <c r="K7" i="144" s="1"/>
  <c r="K9" i="144" s="1"/>
  <c r="E44" i="186"/>
  <c r="D9" i="144"/>
  <c r="H48" i="129"/>
  <c r="L46" i="185" l="1"/>
  <c r="F56" i="188"/>
  <c r="F48" i="185"/>
  <c r="H54" i="188"/>
  <c r="I54" i="188"/>
  <c r="I55" i="188" s="1"/>
  <c r="H55" i="188"/>
  <c r="K53" i="188"/>
  <c r="C56" i="188"/>
  <c r="D37" i="186"/>
  <c r="J36" i="186"/>
  <c r="M36" i="186" s="1"/>
  <c r="G55" i="187"/>
  <c r="K5" i="188"/>
  <c r="G46" i="11"/>
  <c r="G47" i="11" s="1"/>
  <c r="M20" i="11"/>
  <c r="J28" i="11"/>
  <c r="M28" i="11" s="1"/>
  <c r="G46" i="185"/>
  <c r="G48" i="185" s="1"/>
  <c r="D46" i="11"/>
  <c r="D47" i="11" s="1"/>
  <c r="D46" i="129"/>
  <c r="D47" i="129" s="1"/>
  <c r="F48" i="193"/>
  <c r="D46" i="193"/>
  <c r="D47" i="193" s="1"/>
  <c r="L48" i="192"/>
  <c r="H48" i="193"/>
  <c r="L47" i="193"/>
  <c r="L48" i="193" s="1"/>
  <c r="G46" i="193"/>
  <c r="G47" i="193" s="1"/>
  <c r="M20" i="193"/>
  <c r="J28" i="193"/>
  <c r="M28" i="193" s="1"/>
  <c r="E46" i="193"/>
  <c r="E47" i="193" s="1"/>
  <c r="E48" i="193" s="1"/>
  <c r="F48" i="192"/>
  <c r="K48" i="193"/>
  <c r="E46" i="192"/>
  <c r="G46" i="192"/>
  <c r="G47" i="192" s="1"/>
  <c r="K46" i="192"/>
  <c r="K47" i="192" s="1"/>
  <c r="D46" i="192"/>
  <c r="D47" i="192" s="1"/>
  <c r="J20" i="192"/>
  <c r="J28" i="192" s="1"/>
  <c r="F28" i="192"/>
  <c r="J35" i="186"/>
  <c r="M35" i="186" s="1"/>
  <c r="J20" i="185"/>
  <c r="M20" i="185" s="1"/>
  <c r="K19" i="80"/>
  <c r="K21" i="80" s="1"/>
  <c r="K18" i="80"/>
  <c r="J44" i="192"/>
  <c r="J45" i="192" s="1"/>
  <c r="J28" i="185"/>
  <c r="M28" i="185" s="1"/>
  <c r="J20" i="129"/>
  <c r="J28" i="129" s="1"/>
  <c r="J45" i="193"/>
  <c r="M44" i="193"/>
  <c r="E45" i="11"/>
  <c r="E44" i="129"/>
  <c r="J44" i="129" s="1"/>
  <c r="M44" i="129" s="1"/>
  <c r="E44" i="185"/>
  <c r="J44" i="11"/>
  <c r="J45" i="11" s="1"/>
  <c r="E45" i="186"/>
  <c r="J45" i="186" s="1"/>
  <c r="J44" i="186"/>
  <c r="C55" i="187"/>
  <c r="C41" i="129"/>
  <c r="G48" i="129"/>
  <c r="C38" i="11"/>
  <c r="M19" i="11"/>
  <c r="K52" i="187"/>
  <c r="E55" i="187"/>
  <c r="H53" i="187"/>
  <c r="K55" i="188" l="1"/>
  <c r="I56" i="188"/>
  <c r="H56" i="188"/>
  <c r="K54" i="188"/>
  <c r="D38" i="186"/>
  <c r="J38" i="186" s="1"/>
  <c r="M38" i="186" s="1"/>
  <c r="J37" i="186"/>
  <c r="M37" i="186" s="1"/>
  <c r="K53" i="187"/>
  <c r="E46" i="11"/>
  <c r="E47" i="11" s="1"/>
  <c r="G48" i="192"/>
  <c r="G48" i="193"/>
  <c r="J46" i="193"/>
  <c r="M46" i="193" s="1"/>
  <c r="M20" i="192"/>
  <c r="M28" i="192" s="1"/>
  <c r="E47" i="192"/>
  <c r="E48" i="192" s="1"/>
  <c r="K48" i="192"/>
  <c r="J46" i="192"/>
  <c r="M46" i="192" s="1"/>
  <c r="M44" i="192"/>
  <c r="D48" i="192"/>
  <c r="M45" i="192"/>
  <c r="J47" i="193"/>
  <c r="M47" i="193" s="1"/>
  <c r="M20" i="129"/>
  <c r="M28" i="129" s="1"/>
  <c r="M45" i="193"/>
  <c r="L47" i="185"/>
  <c r="L48" i="185" s="1"/>
  <c r="L48" i="129"/>
  <c r="C41" i="186"/>
  <c r="C49" i="186" s="1"/>
  <c r="C39" i="11"/>
  <c r="C41" i="11" s="1"/>
  <c r="C49" i="11" s="1"/>
  <c r="M19" i="186"/>
  <c r="D55" i="187"/>
  <c r="F55" i="187"/>
  <c r="H54" i="187"/>
  <c r="G47" i="186"/>
  <c r="C41" i="185"/>
  <c r="C49" i="185" s="1"/>
  <c r="C49" i="129"/>
  <c r="M44" i="186"/>
  <c r="M45" i="186" s="1"/>
  <c r="M44" i="11"/>
  <c r="D46" i="185"/>
  <c r="K56" i="188" l="1"/>
  <c r="I55" i="187"/>
  <c r="J47" i="192"/>
  <c r="M47" i="192" s="1"/>
  <c r="M48" i="192" s="1"/>
  <c r="J48" i="193"/>
  <c r="M48" i="193"/>
  <c r="D48" i="193"/>
  <c r="H46" i="186"/>
  <c r="G46" i="186"/>
  <c r="G48" i="186" s="1"/>
  <c r="G48" i="11"/>
  <c r="K54" i="187"/>
  <c r="K55" i="187" s="1"/>
  <c r="H55" i="187"/>
  <c r="E45" i="185"/>
  <c r="J44" i="185"/>
  <c r="E45" i="129"/>
  <c r="D48" i="129"/>
  <c r="J48" i="192" l="1"/>
  <c r="E46" i="129"/>
  <c r="E47" i="129" s="1"/>
  <c r="E47" i="185" s="1"/>
  <c r="D46" i="186"/>
  <c r="H47" i="186"/>
  <c r="H48" i="186" s="1"/>
  <c r="K46" i="186"/>
  <c r="J45" i="129"/>
  <c r="M45" i="129" s="1"/>
  <c r="M44" i="185"/>
  <c r="J45" i="185"/>
  <c r="M45" i="185" s="1"/>
  <c r="D47" i="185"/>
  <c r="D48" i="185" s="1"/>
  <c r="D47" i="186" l="1"/>
  <c r="D48" i="186" s="1"/>
  <c r="H48" i="11"/>
  <c r="K47" i="186"/>
  <c r="K48" i="186" s="1"/>
  <c r="E48" i="129"/>
  <c r="E46" i="185"/>
  <c r="J46" i="185" s="1"/>
  <c r="M46" i="185" s="1"/>
  <c r="J46" i="129"/>
  <c r="M46" i="129" s="1"/>
  <c r="J47" i="129"/>
  <c r="M47" i="129" s="1"/>
  <c r="J47" i="185"/>
  <c r="M47" i="185" s="1"/>
  <c r="D48" i="11" l="1"/>
  <c r="K48" i="11"/>
  <c r="M48" i="185"/>
  <c r="M48" i="129"/>
  <c r="J48" i="185"/>
  <c r="E48" i="185"/>
  <c r="J48" i="129"/>
  <c r="M45" i="11" l="1"/>
  <c r="L46" i="186"/>
  <c r="D35" i="11"/>
  <c r="D36" i="11" s="1"/>
  <c r="L47" i="186" l="1"/>
  <c r="L48" i="186" s="1"/>
  <c r="F47" i="186"/>
  <c r="F46" i="186"/>
  <c r="E48" i="11"/>
  <c r="J46" i="11"/>
  <c r="E46" i="186"/>
  <c r="D35" i="193"/>
  <c r="D14" i="192"/>
  <c r="D17" i="192" s="1"/>
  <c r="D37" i="11"/>
  <c r="D14" i="129"/>
  <c r="D17" i="129" s="1"/>
  <c r="D14" i="185"/>
  <c r="D17" i="185" s="1"/>
  <c r="D35" i="185" l="1"/>
  <c r="D36" i="185" s="1"/>
  <c r="F48" i="11"/>
  <c r="J46" i="186"/>
  <c r="M46" i="186" s="1"/>
  <c r="L48" i="11"/>
  <c r="F48" i="186"/>
  <c r="M46" i="11"/>
  <c r="E47" i="186"/>
  <c r="J47" i="11"/>
  <c r="M47" i="11" s="1"/>
  <c r="D35" i="129"/>
  <c r="D35" i="192"/>
  <c r="D36" i="193"/>
  <c r="D38" i="11"/>
  <c r="D39" i="11" s="1"/>
  <c r="D41" i="11" s="1"/>
  <c r="D49" i="11" s="1"/>
  <c r="D37" i="185" l="1"/>
  <c r="J48" i="11"/>
  <c r="E48" i="186"/>
  <c r="J47" i="186"/>
  <c r="M48" i="11"/>
  <c r="D36" i="192"/>
  <c r="D37" i="193"/>
  <c r="D36" i="129"/>
  <c r="D38" i="185" l="1"/>
  <c r="J48" i="186"/>
  <c r="M47" i="186"/>
  <c r="M48" i="186" s="1"/>
  <c r="D37" i="192"/>
  <c r="D37" i="129"/>
  <c r="D38" i="129" s="1"/>
  <c r="D38" i="193"/>
  <c r="D39" i="186"/>
  <c r="D41" i="186" s="1"/>
  <c r="D49" i="186" s="1"/>
  <c r="D39" i="129" l="1"/>
  <c r="D41" i="129" s="1"/>
  <c r="D49" i="129" s="1"/>
  <c r="D38" i="192"/>
  <c r="D39" i="193"/>
  <c r="D41" i="193" s="1"/>
  <c r="D49" i="193" s="1"/>
  <c r="D39" i="185" l="1"/>
  <c r="D41" i="185" s="1"/>
  <c r="D49" i="185" s="1"/>
  <c r="D39" i="192"/>
  <c r="D41" i="192" s="1"/>
  <c r="D49" i="192" s="1"/>
  <c r="K41" i="35"/>
  <c r="F41" i="35"/>
  <c r="H41" i="35"/>
  <c r="L35" i="193"/>
  <c r="G41" i="35"/>
  <c r="H35" i="193"/>
  <c r="H14" i="185"/>
  <c r="H17" i="185" s="1"/>
  <c r="J41" i="35"/>
  <c r="D41" i="35"/>
  <c r="I41" i="35"/>
  <c r="G14" i="192"/>
  <c r="K35" i="193"/>
  <c r="E41" i="35"/>
  <c r="L14" i="129"/>
  <c r="F14" i="192"/>
  <c r="E35" i="193"/>
  <c r="H35" i="185" l="1"/>
  <c r="H36" i="185" s="1"/>
  <c r="L17" i="129"/>
  <c r="L35" i="129" s="1"/>
  <c r="L36" i="129" s="1"/>
  <c r="L37" i="129" s="1"/>
  <c r="F17" i="192"/>
  <c r="F35" i="192" s="1"/>
  <c r="F36" i="192" s="1"/>
  <c r="F37" i="192" s="1"/>
  <c r="F38" i="192" s="1"/>
  <c r="F39" i="192" s="1"/>
  <c r="F41" i="192" s="1"/>
  <c r="F49" i="192" s="1"/>
  <c r="G17" i="192"/>
  <c r="G35" i="192" s="1"/>
  <c r="G36" i="192" s="1"/>
  <c r="G37" i="192" s="1"/>
  <c r="G38" i="192" s="1"/>
  <c r="G39" i="192" s="1"/>
  <c r="G41" i="192" s="1"/>
  <c r="G49" i="192" s="1"/>
  <c r="F35" i="193"/>
  <c r="F36" i="193" s="1"/>
  <c r="K14" i="192"/>
  <c r="J14" i="193"/>
  <c r="J17" i="193" s="1"/>
  <c r="H14" i="192"/>
  <c r="E36" i="193"/>
  <c r="E14" i="185"/>
  <c r="E17" i="185" s="1"/>
  <c r="G14" i="185"/>
  <c r="G17" i="185" s="1"/>
  <c r="G14" i="129"/>
  <c r="F14" i="129"/>
  <c r="F14" i="185"/>
  <c r="F17" i="185" s="1"/>
  <c r="H36" i="193"/>
  <c r="E14" i="129"/>
  <c r="E17" i="129" s="1"/>
  <c r="E35" i="11"/>
  <c r="E14" i="192"/>
  <c r="E17" i="192" s="1"/>
  <c r="K36" i="193"/>
  <c r="L36" i="193"/>
  <c r="G35" i="11"/>
  <c r="K35" i="11"/>
  <c r="K14" i="185"/>
  <c r="K17" i="185" s="1"/>
  <c r="K14" i="129"/>
  <c r="F35" i="11"/>
  <c r="L14" i="185"/>
  <c r="L17" i="185" s="1"/>
  <c r="H14" i="129"/>
  <c r="L35" i="11"/>
  <c r="G35" i="193"/>
  <c r="H35" i="11"/>
  <c r="L14" i="192"/>
  <c r="H37" i="185" l="1"/>
  <c r="H38" i="185" s="1"/>
  <c r="L35" i="185"/>
  <c r="L36" i="185" s="1"/>
  <c r="K35" i="185"/>
  <c r="K36" i="185" s="1"/>
  <c r="G35" i="185"/>
  <c r="G36" i="185" s="1"/>
  <c r="F35" i="185"/>
  <c r="F36" i="185" s="1"/>
  <c r="F37" i="185" s="1"/>
  <c r="F38" i="185" s="1"/>
  <c r="G17" i="129"/>
  <c r="G35" i="129" s="1"/>
  <c r="G36" i="129" s="1"/>
  <c r="G37" i="129" s="1"/>
  <c r="K17" i="129"/>
  <c r="K35" i="129" s="1"/>
  <c r="K36" i="129" s="1"/>
  <c r="K37" i="129" s="1"/>
  <c r="H17" i="129"/>
  <c r="H35" i="129" s="1"/>
  <c r="H36" i="129" s="1"/>
  <c r="H37" i="129" s="1"/>
  <c r="F17" i="129"/>
  <c r="F35" i="129" s="1"/>
  <c r="F36" i="129" s="1"/>
  <c r="F37" i="129" s="1"/>
  <c r="H17" i="192"/>
  <c r="H35" i="192" s="1"/>
  <c r="H36" i="192" s="1"/>
  <c r="H37" i="192" s="1"/>
  <c r="H38" i="192" s="1"/>
  <c r="H39" i="192" s="1"/>
  <c r="H41" i="192" s="1"/>
  <c r="H49" i="192" s="1"/>
  <c r="L17" i="192"/>
  <c r="L35" i="192" s="1"/>
  <c r="L36" i="192" s="1"/>
  <c r="L37" i="192" s="1"/>
  <c r="L38" i="192" s="1"/>
  <c r="L39" i="192" s="1"/>
  <c r="L41" i="192" s="1"/>
  <c r="L49" i="192" s="1"/>
  <c r="K17" i="192"/>
  <c r="K35" i="192" s="1"/>
  <c r="K36" i="192" s="1"/>
  <c r="K37" i="192" s="1"/>
  <c r="K38" i="192" s="1"/>
  <c r="K39" i="192" s="1"/>
  <c r="K41" i="192" s="1"/>
  <c r="K49" i="192" s="1"/>
  <c r="M14" i="193"/>
  <c r="M17" i="193" s="1"/>
  <c r="L38" i="129"/>
  <c r="L39" i="129" s="1"/>
  <c r="L41" i="129" s="1"/>
  <c r="L49" i="129" s="1"/>
  <c r="L36" i="11"/>
  <c r="K36" i="11"/>
  <c r="E35" i="192"/>
  <c r="J14" i="192"/>
  <c r="J17" i="192" s="1"/>
  <c r="H37" i="193"/>
  <c r="G36" i="193"/>
  <c r="F36" i="11"/>
  <c r="G36" i="11"/>
  <c r="L37" i="193"/>
  <c r="F37" i="193"/>
  <c r="F38" i="193" s="1"/>
  <c r="E37" i="193"/>
  <c r="H36" i="11"/>
  <c r="K37" i="193"/>
  <c r="J35" i="11"/>
  <c r="E36" i="11"/>
  <c r="J14" i="129"/>
  <c r="J17" i="129" s="1"/>
  <c r="E35" i="129"/>
  <c r="J14" i="185"/>
  <c r="J17" i="185" s="1"/>
  <c r="E35" i="185"/>
  <c r="E36" i="185" s="1"/>
  <c r="J35" i="193"/>
  <c r="K37" i="185" l="1"/>
  <c r="K38" i="185" s="1"/>
  <c r="L37" i="185"/>
  <c r="L38" i="185" s="1"/>
  <c r="L39" i="185" s="1"/>
  <c r="L41" i="185" s="1"/>
  <c r="L49" i="185" s="1"/>
  <c r="E37" i="185"/>
  <c r="J36" i="185"/>
  <c r="M36" i="185" s="1"/>
  <c r="G37" i="185"/>
  <c r="G38" i="185" s="1"/>
  <c r="J35" i="185"/>
  <c r="M35" i="185" s="1"/>
  <c r="K38" i="129"/>
  <c r="K39" i="129" s="1"/>
  <c r="K41" i="129" s="1"/>
  <c r="K49" i="129" s="1"/>
  <c r="M35" i="193"/>
  <c r="F38" i="129"/>
  <c r="J36" i="11"/>
  <c r="M36" i="11" s="1"/>
  <c r="E37" i="11"/>
  <c r="H37" i="11"/>
  <c r="F39" i="193"/>
  <c r="F41" i="193" s="1"/>
  <c r="F49" i="193" s="1"/>
  <c r="H38" i="129"/>
  <c r="G37" i="193"/>
  <c r="G38" i="193" s="1"/>
  <c r="G38" i="129"/>
  <c r="M14" i="192"/>
  <c r="M17" i="192" s="1"/>
  <c r="M35" i="11"/>
  <c r="G37" i="11"/>
  <c r="G38" i="11" s="1"/>
  <c r="J35" i="192"/>
  <c r="M35" i="192" s="1"/>
  <c r="E36" i="192"/>
  <c r="K37" i="11"/>
  <c r="E36" i="129"/>
  <c r="J35" i="129"/>
  <c r="M35" i="129" s="1"/>
  <c r="L37" i="11"/>
  <c r="L38" i="11" s="1"/>
  <c r="E38" i="193"/>
  <c r="M14" i="185"/>
  <c r="M17" i="185" s="1"/>
  <c r="M14" i="129"/>
  <c r="M17" i="129" s="1"/>
  <c r="K38" i="193"/>
  <c r="K39" i="193" s="1"/>
  <c r="K41" i="193" s="1"/>
  <c r="K49" i="193" s="1"/>
  <c r="J36" i="193"/>
  <c r="M36" i="193" s="1"/>
  <c r="L38" i="193"/>
  <c r="L39" i="193" s="1"/>
  <c r="L41" i="193" s="1"/>
  <c r="L49" i="193" s="1"/>
  <c r="F37" i="11"/>
  <c r="F38" i="11" s="1"/>
  <c r="H38" i="193"/>
  <c r="H39" i="193" s="1"/>
  <c r="H41" i="193" s="1"/>
  <c r="H49" i="193" s="1"/>
  <c r="J37" i="185" l="1"/>
  <c r="M37" i="185" s="1"/>
  <c r="E38" i="185"/>
  <c r="J38" i="185" s="1"/>
  <c r="M38" i="185" s="1"/>
  <c r="K39" i="185"/>
  <c r="K41" i="185" s="1"/>
  <c r="K49" i="185" s="1"/>
  <c r="J37" i="193"/>
  <c r="M37" i="193" s="1"/>
  <c r="F39" i="186"/>
  <c r="F41" i="186" s="1"/>
  <c r="F49" i="186" s="1"/>
  <c r="F39" i="11"/>
  <c r="F41" i="11" s="1"/>
  <c r="F49" i="11" s="1"/>
  <c r="J38" i="193"/>
  <c r="M38" i="193" s="1"/>
  <c r="K38" i="11"/>
  <c r="G39" i="186"/>
  <c r="G41" i="186" s="1"/>
  <c r="G49" i="186" s="1"/>
  <c r="G39" i="11"/>
  <c r="G41" i="11" s="1"/>
  <c r="G49" i="11" s="1"/>
  <c r="H39" i="185"/>
  <c r="H41" i="185" s="1"/>
  <c r="H49" i="185" s="1"/>
  <c r="H39" i="129"/>
  <c r="H41" i="129" s="1"/>
  <c r="H49" i="129" s="1"/>
  <c r="F39" i="129"/>
  <c r="F41" i="129" s="1"/>
  <c r="F49" i="129" s="1"/>
  <c r="F39" i="185"/>
  <c r="F41" i="185" s="1"/>
  <c r="F49" i="185" s="1"/>
  <c r="E37" i="192"/>
  <c r="J37" i="192" s="1"/>
  <c r="M37" i="192" s="1"/>
  <c r="J36" i="192"/>
  <c r="M36" i="192" s="1"/>
  <c r="E39" i="193"/>
  <c r="E41" i="193" s="1"/>
  <c r="E49" i="193" s="1"/>
  <c r="G39" i="185"/>
  <c r="G41" i="185" s="1"/>
  <c r="G49" i="185" s="1"/>
  <c r="G39" i="129"/>
  <c r="G41" i="129" s="1"/>
  <c r="G49" i="129" s="1"/>
  <c r="J37" i="11"/>
  <c r="L39" i="186"/>
  <c r="L41" i="186" s="1"/>
  <c r="L49" i="186" s="1"/>
  <c r="L39" i="11"/>
  <c r="L41" i="11" s="1"/>
  <c r="L49" i="11" s="1"/>
  <c r="J36" i="129"/>
  <c r="M36" i="129" s="1"/>
  <c r="E37" i="129"/>
  <c r="G39" i="193"/>
  <c r="G41" i="193" s="1"/>
  <c r="G49" i="193" s="1"/>
  <c r="H38" i="11"/>
  <c r="E38" i="11"/>
  <c r="E39" i="11" s="1"/>
  <c r="E41" i="11" s="1"/>
  <c r="E49" i="11" s="1"/>
  <c r="M39" i="193" l="1"/>
  <c r="M41" i="193" s="1"/>
  <c r="M49" i="193" s="1"/>
  <c r="J39" i="193"/>
  <c r="J41" i="193" s="1"/>
  <c r="J49" i="193" s="1"/>
  <c r="H39" i="11"/>
  <c r="H41" i="11" s="1"/>
  <c r="H49" i="11" s="1"/>
  <c r="J37" i="129"/>
  <c r="M37" i="129" s="1"/>
  <c r="H39" i="186"/>
  <c r="H41" i="186" s="1"/>
  <c r="H49" i="186" s="1"/>
  <c r="K39" i="11"/>
  <c r="K41" i="11" s="1"/>
  <c r="K49" i="11" s="1"/>
  <c r="J38" i="11"/>
  <c r="M38" i="11" s="1"/>
  <c r="E38" i="129"/>
  <c r="M37" i="11"/>
  <c r="E38" i="192"/>
  <c r="K39" i="186"/>
  <c r="K41" i="186" s="1"/>
  <c r="K49" i="186" s="1"/>
  <c r="J39" i="11" l="1"/>
  <c r="J41" i="11" s="1"/>
  <c r="J49" i="11" s="1"/>
  <c r="M39" i="11"/>
  <c r="M41" i="11" s="1"/>
  <c r="M49" i="11" s="1"/>
  <c r="E39" i="129"/>
  <c r="E41" i="129" s="1"/>
  <c r="E49" i="129" s="1"/>
  <c r="J38" i="129"/>
  <c r="J39" i="186"/>
  <c r="J41" i="186" s="1"/>
  <c r="J49" i="186" s="1"/>
  <c r="M39" i="186"/>
  <c r="M41" i="186" s="1"/>
  <c r="M49" i="186" s="1"/>
  <c r="J38" i="192"/>
  <c r="E39" i="192"/>
  <c r="E41" i="192" s="1"/>
  <c r="E49" i="192" s="1"/>
  <c r="E39" i="186"/>
  <c r="E41" i="186" s="1"/>
  <c r="E49" i="186" s="1"/>
  <c r="J39" i="129" l="1"/>
  <c r="J41" i="129" s="1"/>
  <c r="J49" i="129" s="1"/>
  <c r="M38" i="129"/>
  <c r="M39" i="129" s="1"/>
  <c r="M41" i="129" s="1"/>
  <c r="M49" i="129" s="1"/>
  <c r="J39" i="192"/>
  <c r="J41" i="192" s="1"/>
  <c r="J49" i="192" s="1"/>
  <c r="M38" i="192"/>
  <c r="M39" i="192" s="1"/>
  <c r="M41" i="192" s="1"/>
  <c r="M49" i="192" s="1"/>
  <c r="E39" i="185"/>
  <c r="E41" i="185" s="1"/>
  <c r="E49" i="185" s="1"/>
  <c r="J39" i="185" l="1"/>
  <c r="J41" i="185" s="1"/>
  <c r="J49" i="185" s="1"/>
  <c r="M39" i="185"/>
  <c r="M41" i="185" s="1"/>
  <c r="M49" i="185" s="1"/>
</calcChain>
</file>

<file path=xl/sharedStrings.xml><?xml version="1.0" encoding="utf-8"?>
<sst xmlns="http://schemas.openxmlformats.org/spreadsheetml/2006/main" count="5356" uniqueCount="1737">
  <si>
    <t>DELIVERY CONTINUITY TEAM</t>
  </si>
  <si>
    <t>OVERSEAS PRIME CONTRACT</t>
  </si>
  <si>
    <t>CYPRUS SFM - Contract No 701536386</t>
  </si>
  <si>
    <t>BOOKLET 5 - PRICING DOCUMENT</t>
  </si>
  <si>
    <t>Additional Services (Module I)</t>
  </si>
  <si>
    <t>Module A - Management Services</t>
  </si>
  <si>
    <t>✓</t>
  </si>
  <si>
    <t>Module B - Help Desk</t>
  </si>
  <si>
    <t>Module F - Housing</t>
  </si>
  <si>
    <t>Module HL-01- Cleaning</t>
  </si>
  <si>
    <t>Module HL-01 - Laundry, Dry Cleaning, and Tailoring</t>
  </si>
  <si>
    <t>Small scale office moves</t>
  </si>
  <si>
    <t xml:space="preserve">Large Scale Office Moves </t>
  </si>
  <si>
    <t>Portable Ablution Facilities</t>
  </si>
  <si>
    <t xml:space="preserve">Module HL-10 - Waste Management </t>
  </si>
  <si>
    <t>Module KL-03 - Stores Management</t>
  </si>
  <si>
    <t>Module KL-05 - GFE</t>
  </si>
  <si>
    <t>Module VL-01 - Preparation</t>
  </si>
  <si>
    <t>Module VL-02 - Deployment</t>
  </si>
  <si>
    <t>Module VL-03 - Operations</t>
  </si>
  <si>
    <t>Summary (Indexed) Taken to Tender Evaluation</t>
  </si>
  <si>
    <t>Booklet 5 Pricing Schedule</t>
  </si>
  <si>
    <t>Table 1a: Total Price</t>
  </si>
  <si>
    <t>Core Fixed Services - All Prices Excluding VAT</t>
  </si>
  <si>
    <t>Mobilisation</t>
  </si>
  <si>
    <r>
      <t xml:space="preserve">Year 1
</t>
    </r>
    <r>
      <rPr>
        <sz val="10"/>
        <rFont val="Arial"/>
        <family val="2"/>
      </rPr>
      <t xml:space="preserve"> (Euro)</t>
    </r>
  </si>
  <si>
    <r>
      <t xml:space="preserve">Year 2
</t>
    </r>
    <r>
      <rPr>
        <sz val="10"/>
        <rFont val="Arial"/>
        <family val="2"/>
      </rPr>
      <t>(Euro)</t>
    </r>
  </si>
  <si>
    <r>
      <t xml:space="preserve">Year 3
</t>
    </r>
    <r>
      <rPr>
        <sz val="10"/>
        <rFont val="Arial"/>
        <family val="2"/>
      </rPr>
      <t>(Euro)</t>
    </r>
  </si>
  <si>
    <r>
      <t xml:space="preserve">Year 4
</t>
    </r>
    <r>
      <rPr>
        <sz val="10"/>
        <rFont val="Arial"/>
        <family val="2"/>
      </rPr>
      <t>(Euro)</t>
    </r>
  </si>
  <si>
    <r>
      <t xml:space="preserve">Year 5
</t>
    </r>
    <r>
      <rPr>
        <sz val="10"/>
        <rFont val="Arial"/>
        <family val="2"/>
      </rPr>
      <t>(Euro)</t>
    </r>
  </si>
  <si>
    <r>
      <t xml:space="preserve">Exit Costs
</t>
    </r>
    <r>
      <rPr>
        <sz val="10"/>
        <rFont val="Arial"/>
        <family val="2"/>
      </rPr>
      <t>(Euro)</t>
    </r>
  </si>
  <si>
    <t>Yrs 1-5 Total</t>
  </si>
  <si>
    <r>
      <t xml:space="preserve">Year 6 Option
</t>
    </r>
    <r>
      <rPr>
        <sz val="10"/>
        <rFont val="Arial"/>
        <family val="2"/>
      </rPr>
      <t>(Euro)</t>
    </r>
  </si>
  <si>
    <r>
      <t xml:space="preserve">Year 7 Option
</t>
    </r>
    <r>
      <rPr>
        <sz val="10"/>
        <rFont val="Arial"/>
        <family val="2"/>
      </rPr>
      <t>(Euro)</t>
    </r>
  </si>
  <si>
    <t>Yrs 1-7 Total</t>
  </si>
  <si>
    <t>Mobilisation (Not indexed) and Exit Costs</t>
  </si>
  <si>
    <t>Mobilisation Sub Total</t>
  </si>
  <si>
    <t xml:space="preserve">Module A Sub Total </t>
  </si>
  <si>
    <t xml:space="preserve">Module B Sub Total </t>
  </si>
  <si>
    <t>Module F - Housing Maintenance Services MFH</t>
  </si>
  <si>
    <t xml:space="preserve">Module F  Sub Total </t>
  </si>
  <si>
    <t>Module H - Soft Facilities Management</t>
  </si>
  <si>
    <t xml:space="preserve">Module H Sub Total </t>
  </si>
  <si>
    <t>Module K – Permanent Joint Operating Bases (PJOB) Overseas Services</t>
  </si>
  <si>
    <t>Module K –  PJOB Overseas Services</t>
  </si>
  <si>
    <t>Module K Sub Total</t>
  </si>
  <si>
    <t>Module V – Preparation for Operations</t>
  </si>
  <si>
    <t>Module V – VL01 Preparation</t>
  </si>
  <si>
    <t>Module V Sub Total</t>
  </si>
  <si>
    <t>CORE FIXED TOTAL Mobilisation, All Modules Fixed Yearly Price (Inclusive of Contractors Risk, Excluding Contractor Overhead, Profit, and Redundancy)</t>
  </si>
  <si>
    <t>Core - Overheads</t>
  </si>
  <si>
    <t>Core - Fixed Profit</t>
  </si>
  <si>
    <t>CORE FIXED TOTAL Mobilisation, All Modules Fixed Yearly Price (Inclusive of Contractors Risk, Contractor Overhead, Profit, and Excluding TUPE)</t>
  </si>
  <si>
    <t>Redundancy Costs (Not indexed)</t>
  </si>
  <si>
    <t>CORE FIXED TOTAL Mobilisation, All Modules Fixed Yearly Price (Inclusive of Contractors Risk, Contractor Overhead, Profit, and Redundancy)</t>
  </si>
  <si>
    <t>Module I - (Indicative) Additional Services</t>
  </si>
  <si>
    <t>Module I Sub Total (excluding OHP)</t>
  </si>
  <si>
    <t>Overhead</t>
  </si>
  <si>
    <t>Profit</t>
  </si>
  <si>
    <t>Module I Sub Total (including OHP)</t>
  </si>
  <si>
    <t>CORE and Additional Services TOTAL Mobilisation, All Modules Fixed Yearly Price (Inclusive of Contractors Risk, Contractor Overhead, Profit, and Redundancy)</t>
  </si>
  <si>
    <t xml:space="preserve"> </t>
  </si>
  <si>
    <r>
      <t xml:space="preserve">Year 1
</t>
    </r>
    <r>
      <rPr>
        <sz val="10"/>
        <rFont val="Arial"/>
        <family val="2"/>
      </rPr>
      <t xml:space="preserve"> (£)</t>
    </r>
  </si>
  <si>
    <r>
      <t xml:space="preserve">Year 2
</t>
    </r>
    <r>
      <rPr>
        <sz val="10"/>
        <rFont val="Arial"/>
        <family val="2"/>
      </rPr>
      <t>(£)</t>
    </r>
  </si>
  <si>
    <r>
      <t xml:space="preserve">Year 3
</t>
    </r>
    <r>
      <rPr>
        <sz val="10"/>
        <rFont val="Arial"/>
        <family val="2"/>
      </rPr>
      <t>(£)</t>
    </r>
  </si>
  <si>
    <r>
      <t xml:space="preserve">Year 4
</t>
    </r>
    <r>
      <rPr>
        <sz val="10"/>
        <rFont val="Arial"/>
        <family val="2"/>
      </rPr>
      <t>(£)</t>
    </r>
  </si>
  <si>
    <r>
      <t xml:space="preserve">Year 5
</t>
    </r>
    <r>
      <rPr>
        <sz val="10"/>
        <rFont val="Arial"/>
        <family val="2"/>
      </rPr>
      <t>(£)</t>
    </r>
  </si>
  <si>
    <r>
      <t xml:space="preserve">Exit Costs
</t>
    </r>
    <r>
      <rPr>
        <sz val="10"/>
        <rFont val="Arial"/>
        <family val="2"/>
      </rPr>
      <t>(£)</t>
    </r>
  </si>
  <si>
    <r>
      <t xml:space="preserve">Year 6 Option
</t>
    </r>
    <r>
      <rPr>
        <sz val="10"/>
        <rFont val="Arial"/>
        <family val="2"/>
      </rPr>
      <t>(£)</t>
    </r>
  </si>
  <si>
    <r>
      <t xml:space="preserve">Year 7 Option
</t>
    </r>
    <r>
      <rPr>
        <sz val="10"/>
        <rFont val="Arial"/>
        <family val="2"/>
      </rPr>
      <t>(£)</t>
    </r>
  </si>
  <si>
    <t>Module F - Change of Occupancy Appointments</t>
  </si>
  <si>
    <t>Summary Unindexed</t>
  </si>
  <si>
    <t>Table 1a: Total Price (Unindexed)</t>
  </si>
  <si>
    <t>Mobilisation and Exit Costs</t>
  </si>
  <si>
    <t>CORE FIXED TOTAL Mobilisation, All Modules Fixed Yearly Price (Inclusive of Contractors Risk, Excluding Contractor Overhead, Profit, and TUPE)</t>
  </si>
  <si>
    <t>CORE FIXED TOTAL Mobilisation, All Modules Fixed Yearly Price (Inclusive of Contractors Risk, Contractor Overhead, Profit, and Excluding Redundancy)</t>
  </si>
  <si>
    <t>Core Fixed Services - All services as stated in table</t>
  </si>
  <si>
    <t>Episkopi</t>
  </si>
  <si>
    <t>F - Housing</t>
  </si>
  <si>
    <t>HL-01 Cleaning</t>
  </si>
  <si>
    <t>HL-02 Extraneous Services</t>
  </si>
  <si>
    <t>HL-07A Mess and Accomodation Services</t>
  </si>
  <si>
    <t>HL-08 Catering</t>
  </si>
  <si>
    <t>HL-10 Waste Management</t>
  </si>
  <si>
    <t>KL-03 and 05 Stores Management/GFE</t>
  </si>
  <si>
    <t>Akrotiri</t>
  </si>
  <si>
    <t>Dhekelia</t>
  </si>
  <si>
    <t>Troodos</t>
  </si>
  <si>
    <t>Ayios Nikolaos</t>
  </si>
  <si>
    <t>Nicosia</t>
  </si>
  <si>
    <t>NA</t>
  </si>
  <si>
    <t>Establishment Total (excluding OHP)</t>
  </si>
  <si>
    <t>Establishment Total (including OHP)</t>
  </si>
  <si>
    <t>Year 2</t>
  </si>
  <si>
    <t>Year 3</t>
  </si>
  <si>
    <t>Year 4</t>
  </si>
  <si>
    <t>Year 5</t>
  </si>
  <si>
    <t>Year 6</t>
  </si>
  <si>
    <t>Year 7</t>
  </si>
  <si>
    <t>Cyprus</t>
  </si>
  <si>
    <t>Overseas Prime Contract</t>
  </si>
  <si>
    <t>Cyprus SFM</t>
  </si>
  <si>
    <t>Control - Overheads and Profit</t>
  </si>
  <si>
    <t>Firm Percentage</t>
  </si>
  <si>
    <r>
      <t xml:space="preserve">Year 1 (incl. Mobilisation and Exit)
</t>
    </r>
    <r>
      <rPr>
        <sz val="10"/>
        <rFont val="Arial"/>
        <family val="2"/>
      </rPr>
      <t xml:space="preserve"> (%)</t>
    </r>
  </si>
  <si>
    <r>
      <t xml:space="preserve">Year 2
</t>
    </r>
    <r>
      <rPr>
        <sz val="10"/>
        <rFont val="Arial"/>
        <family val="2"/>
      </rPr>
      <t xml:space="preserve"> (%)</t>
    </r>
  </si>
  <si>
    <r>
      <t xml:space="preserve">Year 3
</t>
    </r>
    <r>
      <rPr>
        <sz val="10"/>
        <rFont val="Arial"/>
        <family val="2"/>
      </rPr>
      <t xml:space="preserve"> (%)</t>
    </r>
  </si>
  <si>
    <r>
      <t xml:space="preserve">Year 4
</t>
    </r>
    <r>
      <rPr>
        <sz val="10"/>
        <rFont val="Arial"/>
        <family val="2"/>
      </rPr>
      <t xml:space="preserve"> (%)</t>
    </r>
  </si>
  <si>
    <r>
      <t xml:space="preserve">Year 5
</t>
    </r>
    <r>
      <rPr>
        <sz val="10"/>
        <rFont val="Arial"/>
        <family val="2"/>
      </rPr>
      <t xml:space="preserve"> (%)</t>
    </r>
  </si>
  <si>
    <r>
      <t xml:space="preserve">Year 6 (Option Year)
</t>
    </r>
    <r>
      <rPr>
        <sz val="10"/>
        <rFont val="Arial"/>
        <family val="2"/>
      </rPr>
      <t xml:space="preserve"> (%)</t>
    </r>
  </si>
  <si>
    <r>
      <t xml:space="preserve">Year 7 (Option Year)
</t>
    </r>
    <r>
      <rPr>
        <sz val="10"/>
        <rFont val="Arial"/>
        <family val="2"/>
      </rPr>
      <t xml:space="preserve"> (%)</t>
    </r>
  </si>
  <si>
    <t>Overheads</t>
  </si>
  <si>
    <t>Fixed Profit (minimum 6% applies)</t>
  </si>
  <si>
    <t>Overall Profit level to be set at a minimum of 6%</t>
  </si>
  <si>
    <r>
      <t xml:space="preserve">Employer Indicative Euro to GBP exchange rate 
</t>
    </r>
    <r>
      <rPr>
        <sz val="11"/>
        <color theme="1"/>
        <rFont val="Arial"/>
        <family val="2"/>
      </rPr>
      <t>This is for internal comparison purposes only and the Contract is to be Evaluated, Priced, and Administrated in Euro's by the bidders.</t>
    </r>
  </si>
  <si>
    <t xml:space="preserve">OPC Transition &amp; Exit - Cyprus Soft FM CRAD &amp; Critical Activity L0 Plan_ITN       </t>
  </si>
  <si>
    <t>Firm Price</t>
  </si>
  <si>
    <t>Work-stream</t>
  </si>
  <si>
    <t>CRAD</t>
  </si>
  <si>
    <t>CA No.</t>
  </si>
  <si>
    <t>Critical Activities (CA)</t>
  </si>
  <si>
    <t>Contract Reference</t>
  </si>
  <si>
    <t>Owner</t>
  </si>
  <si>
    <t>Total
(Euro)</t>
  </si>
  <si>
    <t>Mobilisation (ATT)</t>
  </si>
  <si>
    <r>
      <t xml:space="preserve">2. Mobilisation
</t>
    </r>
    <r>
      <rPr>
        <sz val="14"/>
        <color theme="1"/>
        <rFont val="Calibri"/>
        <family val="2"/>
        <scheme val="minor"/>
      </rPr>
      <t>Key activities to deliver Internal DIO and Contractor Transition Plans and i</t>
    </r>
    <r>
      <rPr>
        <sz val="14"/>
        <rFont val="Calibri"/>
        <family val="2"/>
        <scheme val="minor"/>
      </rPr>
      <t>mp</t>
    </r>
    <r>
      <rPr>
        <sz val="14"/>
        <color theme="1"/>
        <rFont val="Calibri"/>
        <family val="2"/>
        <scheme val="minor"/>
      </rPr>
      <t>lement the ORR process</t>
    </r>
  </si>
  <si>
    <t>Post Contract Award Meeting</t>
  </si>
  <si>
    <t>Transition Management</t>
  </si>
  <si>
    <t>Joint</t>
  </si>
  <si>
    <t>2.2</t>
  </si>
  <si>
    <r>
      <t>Contractor Mobilisation Plan (inc. policies, processes, procedures, plans, systems and resource) agreed</t>
    </r>
    <r>
      <rPr>
        <sz val="14"/>
        <color rgb="FFFF0000"/>
        <rFont val="Calibri"/>
        <family val="2"/>
        <scheme val="minor"/>
      </rPr>
      <t xml:space="preserve"> </t>
    </r>
    <r>
      <rPr>
        <b/>
        <sz val="14"/>
        <color rgb="FFFF0000"/>
        <rFont val="Calibri"/>
        <family val="2"/>
        <scheme val="minor"/>
      </rPr>
      <t>(Milestone payment)</t>
    </r>
  </si>
  <si>
    <t>Booklet 3_AL02_CM Plan_1.2.1</t>
  </si>
  <si>
    <t>Contractor</t>
  </si>
  <si>
    <t>2.3</t>
  </si>
  <si>
    <t xml:space="preserve">Contract to establish the core team to work collaboratively with the Employer from Contract Award.  </t>
  </si>
  <si>
    <t>Booklet 3_AL02_CM Plan_1.2.2</t>
  </si>
  <si>
    <t>2.4</t>
  </si>
  <si>
    <t>Joint risk management established (risk register being managed)</t>
  </si>
  <si>
    <t>2.5</t>
  </si>
  <si>
    <t>The Contractor at Contract Award shall appoint a Manager for the Mobilisation Period</t>
  </si>
  <si>
    <t>Booklet 3_AL19_Mob &amp; Transition_1.1</t>
  </si>
  <si>
    <t>2.6</t>
  </si>
  <si>
    <t>Not used.</t>
  </si>
  <si>
    <t>2.7</t>
  </si>
  <si>
    <t>Systems and processes sufficient to take full responsibility for: Service Failures, Compensation Events, Early Warnings and Risk Registers</t>
  </si>
  <si>
    <t>Booklet 3_AL19_Mob &amp; Transition_1.4.1</t>
  </si>
  <si>
    <t>2.8</t>
  </si>
  <si>
    <t>Contractor to submit to the SM a cost flow and cash flow forecast for each reporting period of the Contract through to completion of the Service</t>
  </si>
  <si>
    <t>Booklet 3_AL02_CM Plan_1.5 / 1.6</t>
  </si>
  <si>
    <t>2.9</t>
  </si>
  <si>
    <t>Agree with the SM, documents to be retained as project records and be made available to the SM for review as required (inc: updates and audit)</t>
  </si>
  <si>
    <t>Booklet 3_AL02_CM Plan_1.14.2</t>
  </si>
  <si>
    <t>2.10</t>
  </si>
  <si>
    <t>Draft accomodation plan received from incoming Contractor</t>
  </si>
  <si>
    <t>2.11</t>
  </si>
  <si>
    <t>Accommodation plan reviewed and agreed</t>
  </si>
  <si>
    <t>2.12</t>
  </si>
  <si>
    <t>Produce the Contractors Plan for the Provision of the Service and submit it to the SM for acceptance</t>
  </si>
  <si>
    <t>Booklet 3_A01_Mgmt. Sevices_19.1.</t>
  </si>
  <si>
    <t>2.13</t>
  </si>
  <si>
    <r>
      <t xml:space="preserve">Joint Relationship Management Plan (RMP) defined, developed and agreed by SM </t>
    </r>
    <r>
      <rPr>
        <b/>
        <sz val="14"/>
        <color rgb="FFFF0000"/>
        <rFont val="Calibri"/>
        <family val="2"/>
        <scheme val="minor"/>
      </rPr>
      <t>(Milestone Payment</t>
    </r>
    <r>
      <rPr>
        <b/>
        <sz val="14"/>
        <rFont val="Calibri"/>
        <family val="2"/>
        <scheme val="minor"/>
      </rPr>
      <t> </t>
    </r>
    <r>
      <rPr>
        <b/>
        <sz val="14"/>
        <color rgb="FFFF0000"/>
        <rFont val="Calibri"/>
        <family val="2"/>
        <scheme val="minor"/>
      </rPr>
      <t>)</t>
    </r>
  </si>
  <si>
    <t>Booklet 3_AL06_Plans&amp;Reports_1</t>
  </si>
  <si>
    <t>2.14</t>
  </si>
  <si>
    <t>Confirm milestone payment with DCT and Commercial</t>
  </si>
  <si>
    <t>Booklet 3_VL01_Prep for Ops_6.1</t>
  </si>
  <si>
    <t>2.15</t>
  </si>
  <si>
    <t>Develop and deliver to the Employer a draft Exit Strategy</t>
  </si>
  <si>
    <t>Booklet 3_AL20_Exit Strategy_2.2</t>
  </si>
  <si>
    <t>2.16</t>
  </si>
  <si>
    <t>Draft Exit Strategy reviewed amended (if req'd) and agreed with the Employer within 20 w/days of receipt</t>
  </si>
  <si>
    <t>Booklet 3_AL20_Exit Strategy_2.3</t>
  </si>
  <si>
    <t>2.17</t>
  </si>
  <si>
    <t>Business Continuity Plans agreed and implemented (see Business Continuity Booklet A-01 Management Services Module section 13)</t>
  </si>
  <si>
    <t>DIO</t>
  </si>
  <si>
    <t>2.18</t>
  </si>
  <si>
    <t>Develop the Mobilisation strategy into Mobilisation Plan to facilitate delivery of the services in timescale specified</t>
  </si>
  <si>
    <t>Booklet 3_AL19_Mob &amp; Transition_2.1</t>
  </si>
  <si>
    <t>2.19</t>
  </si>
  <si>
    <t xml:space="preserve">Contractor shall produce a cleaning schedule for healthcare facilities in consultation with the appropriate on site healthcare staff for approval by the SM </t>
  </si>
  <si>
    <t>Booklet 3_HL01_SFM Cleaning_2.7.2</t>
  </si>
  <si>
    <t>2.20</t>
  </si>
  <si>
    <t>The Contractor shall train staff and nominated SM staff on QMS processes and procedures.  Min 50% within ISD -3M</t>
  </si>
  <si>
    <t>Booklet 3_A01_Mgmt. Sevices_10.4.1</t>
  </si>
  <si>
    <t>2.21</t>
  </si>
  <si>
    <t>The Contractor shall agree profit levels of beverages and bar snacks with the Mess representative and the SM prior to the In-Service Date (ISD).</t>
  </si>
  <si>
    <t>Booklet 3_HL07_Mess &amp; Accn Serv_2.7.4</t>
  </si>
  <si>
    <t>2.22</t>
  </si>
  <si>
    <t>Records relating to Compensation Events include all CE's arising before ISD shall be held on the IS/IMS, agreed with SM</t>
  </si>
  <si>
    <t>Booklet 2</t>
  </si>
  <si>
    <t>2.23</t>
  </si>
  <si>
    <t>The Contractor will work collaboratively with the outgoing contractor to allow any outstanding work to be completed.</t>
  </si>
  <si>
    <t>2.24</t>
  </si>
  <si>
    <t xml:space="preserve">Provide SFM services to meet Establishment timings (Booklet 4 - Supplier Provided Info.) confirming delivery hours with the HoE during Mobilisation </t>
  </si>
  <si>
    <t>Booklet 3_H01_SFM_2.6.</t>
  </si>
  <si>
    <t>2.25</t>
  </si>
  <si>
    <t>The Contractor shall agree the essential and desirable quality assurance activities with the SM prior to ISD</t>
  </si>
  <si>
    <t>Booklet 3_A01_Mgmt. Sevices_10.1.3</t>
  </si>
  <si>
    <t>2.26</t>
  </si>
  <si>
    <t>The Contractor shall agree the format of all Management and QMS assurance reports with the SM prior to ISD</t>
  </si>
  <si>
    <t>Booklet 3_A01_Mgmt. Sevices_10.1.9</t>
  </si>
  <si>
    <t>2.27</t>
  </si>
  <si>
    <t>The Contractor shall provide to the SM for agreement its quality audit programme(s) prior to ISD</t>
  </si>
  <si>
    <t>Booklet 3_A01_Mgmt. Sevices_10.6.1</t>
  </si>
  <si>
    <t>2.28</t>
  </si>
  <si>
    <t>The Contractor shall operate in accordance with the local Head of Establishment’s 4Cs written procedures from ISD</t>
  </si>
  <si>
    <t>Booklet 3_AL17_H&amp;S_8.1.1</t>
  </si>
  <si>
    <t>2.29</t>
  </si>
  <si>
    <r>
      <t xml:space="preserve">Contractor shall update the Catering Plans for any known Day 1 changes and provide a desensitised Retail Business Plan for each Establishment.  </t>
    </r>
    <r>
      <rPr>
        <b/>
        <sz val="13"/>
        <color rgb="FFFF0000"/>
        <rFont val="Calibri"/>
        <family val="2"/>
        <scheme val="minor"/>
      </rPr>
      <t>(Milestone Payment )</t>
    </r>
  </si>
  <si>
    <t>Booklet 3_AL06_Plans&amp;Reports_1_Ser 5</t>
  </si>
  <si>
    <t>2.30</t>
  </si>
  <si>
    <t>Early Warning procedures shall be finalised and notified to the Service Manager before the ISD.</t>
  </si>
  <si>
    <t>Booklet 2_OPC Parties</t>
  </si>
  <si>
    <t>2.31</t>
  </si>
  <si>
    <t>Systems and processes to be sufficient to take full responsibility for the principal aspects of delivery of the services</t>
  </si>
  <si>
    <t>Booklet 3_AL19_Mob &amp; Transition_1.4.2</t>
  </si>
  <si>
    <t>2.32</t>
  </si>
  <si>
    <t>Mobilise SQEP staff and supply chain companies to take full responsibility for the principal aspects of service delivery</t>
  </si>
  <si>
    <t>Booklet 3_AL19_Mob &amp; Transition_1.6.1</t>
  </si>
  <si>
    <t>2.33</t>
  </si>
  <si>
    <t xml:space="preserve">Provide SM with full details of all hazardous materials/substances used, stored, to be brought on the Affected Property </t>
  </si>
  <si>
    <t>2.34</t>
  </si>
  <si>
    <t>Complete assessment of milestone payments through mobilisation; first assessment is 4 weeks from ISD</t>
  </si>
  <si>
    <t>2.35</t>
  </si>
  <si>
    <t xml:space="preserve">Contractor shall produce a plan to undertake a compliance check of the Employer provided GFA at the Affected Property </t>
  </si>
  <si>
    <t>Booklet 3_AL19_Mob &amp; Transition_3.1</t>
  </si>
  <si>
    <t>2.36</t>
  </si>
  <si>
    <t>The Contractor shall provide full operational access to authorised Employer staff as advised by the Employer during Mobilisation</t>
  </si>
  <si>
    <t>Booklet 3_AL03_IS_4.1.2</t>
  </si>
  <si>
    <t>2.37</t>
  </si>
  <si>
    <t xml:space="preserve">The Contractor shall produce individual waste management plans within three months of ISD for review and agreement with the SM </t>
  </si>
  <si>
    <t>Booklet 3_HL10_Waste Mgmt Serv_2.1.22</t>
  </si>
  <si>
    <t>2.38</t>
  </si>
  <si>
    <t>Review and update the Logistics plan whenever there is a material change that impacts, and as a minimum on a twelve month rolling period</t>
  </si>
  <si>
    <t>Booklet 3_AL02_CM Plan_1.12.2</t>
  </si>
  <si>
    <t>2.39</t>
  </si>
  <si>
    <t>The Contractor shall implement fully its Retail Business Plans no later than ISD + 6 months.</t>
  </si>
  <si>
    <t>2.40</t>
  </si>
  <si>
    <t>Service Manager confirms completion of all Mobilisation Critical Activities therefore ending Mobilisation Period</t>
  </si>
  <si>
    <t>Booklet 3_AL19_Mob &amp; Transition_1.2</t>
  </si>
  <si>
    <t>Training</t>
  </si>
  <si>
    <r>
      <t xml:space="preserve">3. Training
</t>
    </r>
    <r>
      <rPr>
        <sz val="14"/>
        <color theme="1"/>
        <rFont val="Calibri"/>
        <family val="2"/>
        <scheme val="minor"/>
      </rPr>
      <t>Key activities to develop andf deliver training to prepare DIO / TLB / Contractor staff</t>
    </r>
  </si>
  <si>
    <t>Initail Training Needs Analysis (TNA) completed (input training requirements from all transition workstreams)</t>
  </si>
  <si>
    <t>3.2</t>
  </si>
  <si>
    <t>Stage 1 - Contract Training workshop (Contractor shall deliver a minimum of five consecutive days of co-operative workshops)</t>
  </si>
  <si>
    <t>Booklet 3_A01_Mgmt. Sevices_18.2.1</t>
  </si>
  <si>
    <t>3.3</t>
  </si>
  <si>
    <t>Stage 2 - Detailed development of proposed training (Present to SM for approval proposals for stages 3, 4, 5, 6 of the training prog.)</t>
  </si>
  <si>
    <t>Booklet 3_A01_Mgmt. Sevices_18.3.1</t>
  </si>
  <si>
    <t>3.4</t>
  </si>
  <si>
    <t>Stage 3 - Training for Contractors staff (completed prior to ISD)</t>
  </si>
  <si>
    <t>Booklet 3_A01_Mgmt. Sevices_18.3.2</t>
  </si>
  <si>
    <t>3.5</t>
  </si>
  <si>
    <t>Stage 4 - Training for Employers staff (completed prior to ISD).</t>
  </si>
  <si>
    <t>Booklet 3_A01_Mgmt. Sevices_18.1.3</t>
  </si>
  <si>
    <t>3.6</t>
  </si>
  <si>
    <t>Stage 5 - Briefings to Head of Establishment.</t>
  </si>
  <si>
    <t>3.7</t>
  </si>
  <si>
    <t>Stage 6 - Training for Establishment staff and End Users.</t>
  </si>
  <si>
    <t>3.8</t>
  </si>
  <si>
    <t>During Contractor process development deliver at least one day of briefings and training sessions for HoE and End Users at each of the area offices</t>
  </si>
  <si>
    <t>Booklet 3_A01_Mgmt. Sevices_18.5.2</t>
  </si>
  <si>
    <t>3.9</t>
  </si>
  <si>
    <r>
      <t xml:space="preserve">Delivery of Joint Training Programme complete to proposed standard </t>
    </r>
    <r>
      <rPr>
        <b/>
        <sz val="14"/>
        <color rgb="FFFF0000"/>
        <rFont val="Calibri"/>
        <family val="2"/>
        <scheme val="minor"/>
      </rPr>
      <t>(Payment Milestone)</t>
    </r>
  </si>
  <si>
    <t>3.10</t>
  </si>
  <si>
    <t>Stage 7 – Post ISD Training for new contractors' staff and supply chain members.</t>
  </si>
  <si>
    <t>3.11</t>
  </si>
  <si>
    <t xml:space="preserve">Training of all staff appointed to the HelpDesk completed </t>
  </si>
  <si>
    <t>SHEMS</t>
  </si>
  <si>
    <r>
      <t xml:space="preserve">4. SHEMS
</t>
    </r>
    <r>
      <rPr>
        <sz val="14"/>
        <color theme="1"/>
        <rFont val="Calibri"/>
        <family val="2"/>
        <scheme val="minor"/>
      </rPr>
      <t>ID and assure implementation of Safety, Health, Environmental and Management Systems</t>
    </r>
  </si>
  <si>
    <t>SHEMS training requirements defined (initial high level TNA)</t>
  </si>
  <si>
    <t>4.2</t>
  </si>
  <si>
    <t>SHEMS audit &amp; assurance requirements defined</t>
  </si>
  <si>
    <t>4.3</t>
  </si>
  <si>
    <t>Contractor shall submit a final waste management plan at In Service Date</t>
  </si>
  <si>
    <t>Booklet 3_A01_Mgmt. Services_5.10.2</t>
  </si>
  <si>
    <t>4.4</t>
  </si>
  <si>
    <t>Agree R&amp;Rs for emergency response plans, inc: fatality exercises, demarc'n agreements, with SM /contractors and regulating bodies</t>
  </si>
  <si>
    <t>Booklet 3_AL17_H&amp;S_13.1.7</t>
  </si>
  <si>
    <t>4.5</t>
  </si>
  <si>
    <t>All Health &amp; Safety training to be delivered by ISD, identified through the Contractors TNA activity (e.g. Asbestos)</t>
  </si>
  <si>
    <t>Booklet 3_AL17_H&amp;S_5.1.1</t>
  </si>
  <si>
    <t>4.6</t>
  </si>
  <si>
    <r>
      <t>H&amp;S Policy and manual defined, reviewed and agreed by SM</t>
    </r>
    <r>
      <rPr>
        <sz val="14"/>
        <color rgb="FFFF0000"/>
        <rFont val="Calibri"/>
        <family val="2"/>
        <scheme val="minor"/>
      </rPr>
      <t xml:space="preserve"> </t>
    </r>
    <r>
      <rPr>
        <b/>
        <sz val="14"/>
        <color rgb="FFFF0000"/>
        <rFont val="Calibri"/>
        <family val="2"/>
        <scheme val="minor"/>
      </rPr>
      <t>(Milestone Payment)</t>
    </r>
  </si>
  <si>
    <t>Booklet 3_AL17_H&amp;S</t>
  </si>
  <si>
    <t>4.7</t>
  </si>
  <si>
    <t>The Contractor shall formulate and maintain a waste acceptance criteria plan for the waste streams that require laboratory testing</t>
  </si>
  <si>
    <t>Booklet 3_HL10_Waste Mgt. Serv_2.1.27</t>
  </si>
  <si>
    <t>Help Desk</t>
  </si>
  <si>
    <r>
      <t xml:space="preserve">5. Help Desk
</t>
    </r>
    <r>
      <rPr>
        <sz val="14"/>
        <color theme="0"/>
        <rFont val="Calibri"/>
        <family val="2"/>
        <scheme val="minor"/>
      </rPr>
      <t>Develop and establish a robust Help Desk that ensures a common user experience</t>
    </r>
  </si>
  <si>
    <t>Employers Help Desk training requirements identified (initial high level TNA)</t>
  </si>
  <si>
    <t>5.2</t>
  </si>
  <si>
    <t>Help Desk IS verified and approved prior to ISD</t>
  </si>
  <si>
    <t>5.3</t>
  </si>
  <si>
    <t>Complaints process agreed prior to ISD</t>
  </si>
  <si>
    <t>5.4</t>
  </si>
  <si>
    <t>Employer to provide contact list to Help Desk provider prior to ISD</t>
  </si>
  <si>
    <t>5.5</t>
  </si>
  <si>
    <r>
      <t xml:space="preserve">The Contractor shall deliver the Help Desk facility by the In-Service Date </t>
    </r>
    <r>
      <rPr>
        <b/>
        <sz val="14"/>
        <color rgb="FFFF0000"/>
        <rFont val="Calibri"/>
        <family val="2"/>
        <scheme val="minor"/>
      </rPr>
      <t>(Milestone Payment)</t>
    </r>
  </si>
  <si>
    <t>Booklet 3_B01_HelpDesk_1.1.3</t>
  </si>
  <si>
    <t>Assurance</t>
  </si>
  <si>
    <r>
      <t xml:space="preserve">6. Assurance / Contract Performance &amp; Mgmt.
</t>
    </r>
    <r>
      <rPr>
        <sz val="14"/>
        <color theme="1"/>
        <rFont val="Calibri"/>
        <family val="2"/>
        <scheme val="minor"/>
      </rPr>
      <t>Key activities to develop, implement and manage a robust assurance / PM regime through transition</t>
    </r>
  </si>
  <si>
    <t>Assurance Training requirements defined (initial high level TNA)</t>
  </si>
  <si>
    <t>6.2</t>
  </si>
  <si>
    <t>Performance Management SOP's &amp; TOR's identified, agreed and development started</t>
  </si>
  <si>
    <t>6.3</t>
  </si>
  <si>
    <t>Contract Management SOP's &amp; TOR's identified, agreed and development started</t>
  </si>
  <si>
    <t>6.4</t>
  </si>
  <si>
    <t>Performance Management SOP's &amp; TOR's completed, reviewed and signed off</t>
  </si>
  <si>
    <t>6.5</t>
  </si>
  <si>
    <t>Contract Management SOP's &amp; TOR's completed, reviewed and signed off</t>
  </si>
  <si>
    <t>Digital (CIO / DA&amp;I)</t>
  </si>
  <si>
    <r>
      <t xml:space="preserve">7. Digital
</t>
    </r>
    <r>
      <rPr>
        <sz val="14"/>
        <color theme="0"/>
        <rFont val="Calibri"/>
        <family val="2"/>
        <scheme val="minor"/>
      </rPr>
      <t>ID and implement the key info systems / data &amp; reporting functionality and enabling requirements to enable management of the contract</t>
    </r>
  </si>
  <si>
    <t>CIO awareness briefing for ECR Process</t>
  </si>
  <si>
    <t>7.2</t>
  </si>
  <si>
    <t>Authority Data Migration Strategy issued to outgoing Contractor</t>
  </si>
  <si>
    <t>7.3</t>
  </si>
  <si>
    <t xml:space="preserve">Physical ICT Activities </t>
  </si>
  <si>
    <t>7.4</t>
  </si>
  <si>
    <t>Formal IS strategy established and agreed (CA &lt; 2 months)</t>
  </si>
  <si>
    <t>7.5</t>
  </si>
  <si>
    <t>NEW IP Data migration approach devised and agreed (Inc: IS and Data Project Plan) (CA + 2 months)</t>
  </si>
  <si>
    <t>7.6</t>
  </si>
  <si>
    <t>Secuirty Accreditation</t>
  </si>
  <si>
    <t>7.7</t>
  </si>
  <si>
    <t>The Contractor shall establish as soon as possible after Contract Award, a formal IS strategy</t>
  </si>
  <si>
    <t>Booklet 3_AL03_IS_2.2.4</t>
  </si>
  <si>
    <t>7.8</t>
  </si>
  <si>
    <t>The Contractor shall establish as soon as possible after the Contract Date an Information Assurance Strategy</t>
  </si>
  <si>
    <t>Booklet 3_AL03_IS_2.2.6</t>
  </si>
  <si>
    <t>7.9</t>
  </si>
  <si>
    <t>ECR Process Progressed and Completed</t>
  </si>
  <si>
    <t>7.10</t>
  </si>
  <si>
    <t>ICT fit out started (payment milestone)</t>
  </si>
  <si>
    <t>7.11</t>
  </si>
  <si>
    <t>Solution Design Achieved</t>
  </si>
  <si>
    <t>7.12</t>
  </si>
  <si>
    <t>Data preparation and Initial testing to Incoming IP complete</t>
  </si>
  <si>
    <t>7.13</t>
  </si>
  <si>
    <t>The data migration implemented aligning asset baselines / associated records from existing IP</t>
  </si>
  <si>
    <t>7.14</t>
  </si>
  <si>
    <t>Deployment readiness achieved. (Key Milestone)</t>
  </si>
  <si>
    <t>7.15</t>
  </si>
  <si>
    <t>System Readiness</t>
  </si>
  <si>
    <t>7.16</t>
  </si>
  <si>
    <t>CDE and API technical requirements have been met (minimum 1 month prior to ISD) Key Milestone</t>
  </si>
  <si>
    <t>7.17</t>
  </si>
  <si>
    <t>IMS System change defined, agreed and implementation dates planned</t>
  </si>
  <si>
    <t>7.18</t>
  </si>
  <si>
    <t>Incoming IP IS and infrastructure provisioning completed</t>
  </si>
  <si>
    <t>7.19</t>
  </si>
  <si>
    <t>Confirm site arrangement with DATO /authority representative detailing Telephone agreements / line / system rentals etc.</t>
  </si>
  <si>
    <t>7.20</t>
  </si>
  <si>
    <t>Security Accreditation &amp; other approvals achieved.</t>
  </si>
  <si>
    <t>7.21</t>
  </si>
  <si>
    <t>Reporting Data Requirements Defined</t>
  </si>
  <si>
    <t>7.22</t>
  </si>
  <si>
    <t>A fully developed CAFM System to enable Service Delivery</t>
  </si>
  <si>
    <t>7.23</t>
  </si>
  <si>
    <t>BAU solution support made ready.</t>
  </si>
  <si>
    <t>7.24</t>
  </si>
  <si>
    <t>Full operational access to the IS provided to Buyer staff</t>
  </si>
  <si>
    <t>7.25</t>
  </si>
  <si>
    <t>Full End to End System(s) Go Live (all systems both sides)</t>
  </si>
  <si>
    <t>7.26</t>
  </si>
  <si>
    <t>Data management plan agreed and implemented.</t>
  </si>
  <si>
    <t>7.27</t>
  </si>
  <si>
    <t>IS implementation infrastructure provisioning, testing and Full Operating Capability (FOC) requirements completed and auditable</t>
  </si>
  <si>
    <t>7.28</t>
  </si>
  <si>
    <t>Full system documentation provided to the Buyer within two (2) months following ISD.</t>
  </si>
  <si>
    <t>7.29</t>
  </si>
  <si>
    <r>
      <t xml:space="preserve">ICT fit out completed </t>
    </r>
    <r>
      <rPr>
        <b/>
        <sz val="14"/>
        <color rgb="FFFF0000"/>
        <rFont val="Calibri"/>
        <family val="2"/>
        <scheme val="minor"/>
      </rPr>
      <t>(Milestone Payment)</t>
    </r>
  </si>
  <si>
    <t>7.30</t>
  </si>
  <si>
    <t xml:space="preserve">Confirm, develop and provide an index of all Estate Documents that shall be known as the Master Index.  </t>
  </si>
  <si>
    <t>Booklet 3_A01_Mgmt. Services_20.3.3</t>
  </si>
  <si>
    <t>7.31</t>
  </si>
  <si>
    <t>SOP developed for the up-keep and managerment of FCM App complete</t>
  </si>
  <si>
    <t>7.32</t>
  </si>
  <si>
    <t xml:space="preserve"> Site / Regional level invoicing and reporting capability delivered (including UAT)</t>
  </si>
  <si>
    <t>7.33</t>
  </si>
  <si>
    <t>The Contractor shall provide suitable training and support materials relating to the use of the IS before ISD</t>
  </si>
  <si>
    <t>Booklet 3_AL03_IS_11.1.1</t>
  </si>
  <si>
    <t>7.34</t>
  </si>
  <si>
    <t xml:space="preserve">Complete IS &amp; infrastructure provisioning, testing, connectivity, integration, user access arrangements, Info Ass. &amp; data migration </t>
  </si>
  <si>
    <t>Booklet 3_AL03_IS_3.1.2 / 4.1.1</t>
  </si>
  <si>
    <t>7.35</t>
  </si>
  <si>
    <t>Contractor shall undertake all testing for Contractor provisioning IS aspects during Mobilisation and complete any rework required</t>
  </si>
  <si>
    <t>Booklet 3_AL03B_Impl'n._6.8</t>
  </si>
  <si>
    <t>7.36</t>
  </si>
  <si>
    <t>Contractor shall import to the IS, all data and documents required for full operational capability</t>
  </si>
  <si>
    <t>Booklet 3_AL03_IS_4.1.3</t>
  </si>
  <si>
    <t>7.37</t>
  </si>
  <si>
    <t>Contractor shall ensure adequate IS user training is delivered to both Contractor and Employer staff prior to ISD</t>
  </si>
  <si>
    <t>Booklet 3_AL03_IS_4.1.4 / 11.1</t>
  </si>
  <si>
    <t>7.38</t>
  </si>
  <si>
    <t>Contractor shall provide IS training materials, user guides and support arrangements to ensure full operational capability</t>
  </si>
  <si>
    <t>Booklet 3_AL03_IS_4.1.5</t>
  </si>
  <si>
    <t>7.39</t>
  </si>
  <si>
    <t>The Contractor shall ensure that all staff are suitably inducted and have achieved the requisite clearances by ISD.</t>
  </si>
  <si>
    <t>Booklet 3_AL03_IS_4.1.6</t>
  </si>
  <si>
    <t>Housing and GFE</t>
  </si>
  <si>
    <r>
      <t xml:space="preserve">8. GFE
</t>
    </r>
    <r>
      <rPr>
        <sz val="14"/>
        <rFont val="Calibri"/>
        <family val="2"/>
        <scheme val="minor"/>
      </rPr>
      <t>Co-ordinate and manage GFE requirements through transition and exit</t>
    </r>
  </si>
  <si>
    <t>GFE training requirements identified (initial high level TNA)</t>
  </si>
  <si>
    <t>8.2</t>
  </si>
  <si>
    <t>Contractor on receipt of the GFE shall bring onto account all GFE in a Public Store Account and account for it in accordance with the DLF</t>
  </si>
  <si>
    <t>Booklet 3_KL05_GFE_1.2.2</t>
  </si>
  <si>
    <t>8.3</t>
  </si>
  <si>
    <t xml:space="preserve">Contractor on receipt of the Employer owned GFE, account for all the GFE in a Public Store Account in accordance with the DLF. </t>
  </si>
  <si>
    <t>Booklet 3_KL05_GFE_4.1.1</t>
  </si>
  <si>
    <t>8.4</t>
  </si>
  <si>
    <t xml:space="preserve">Assess the condition of all GFE and submit a condition report to the SM for agreement (inc: repair / replacement and costs) </t>
  </si>
  <si>
    <t>Booklet 3_KL05_GFE_4.1.2</t>
  </si>
  <si>
    <t>8.5</t>
  </si>
  <si>
    <t>Provide a replacement programme for any GFE and submit to the SM for agreement and updated as part of the annual report.</t>
  </si>
  <si>
    <t>Booklet 3_KL05_GFE_4.1.4</t>
  </si>
  <si>
    <t>8.6</t>
  </si>
  <si>
    <t xml:space="preserve">Provide a usage report for each item of the GFE identifying items that could be taken off account submitted to the SM for approval  </t>
  </si>
  <si>
    <t>Booklet 3_KL05_GFE_4.1.6</t>
  </si>
  <si>
    <t xml:space="preserve">Finance </t>
  </si>
  <si>
    <r>
      <t xml:space="preserve">9. Finance 
</t>
    </r>
    <r>
      <rPr>
        <sz val="14"/>
        <color theme="0"/>
        <rFont val="Calibri"/>
        <family val="2"/>
        <scheme val="minor"/>
      </rPr>
      <t>Co-ordinate and manage Finance requirements through transition and exit</t>
    </r>
  </si>
  <si>
    <t xml:space="preserve">Application of VAT </t>
  </si>
  <si>
    <t>9.2</t>
  </si>
  <si>
    <t>Finance input to SOP development</t>
  </si>
  <si>
    <t>9.3</t>
  </si>
  <si>
    <t xml:space="preserve">Business rules </t>
  </si>
  <si>
    <t>9.4</t>
  </si>
  <si>
    <t xml:space="preserve">Forecasting management of Variable Profit </t>
  </si>
  <si>
    <t>9.5</t>
  </si>
  <si>
    <t>Site / Area level invoicing and reporting</t>
  </si>
  <si>
    <t>9.6</t>
  </si>
  <si>
    <t>Define end to end payment process</t>
  </si>
  <si>
    <t>9.7</t>
  </si>
  <si>
    <t>Finance training requirements  identified (initial high level TNA)</t>
  </si>
  <si>
    <t>9.8</t>
  </si>
  <si>
    <t xml:space="preserve">Finance input for CP&amp;F (agreed and implemented) </t>
  </si>
  <si>
    <t>9.9</t>
  </si>
  <si>
    <t>Finance input for the Payment of Mobilisation Milestones</t>
  </si>
  <si>
    <t>9.10</t>
  </si>
  <si>
    <t>De-mobilisation sign off of agreed final statement of cost completed</t>
  </si>
  <si>
    <t>Customer</t>
  </si>
  <si>
    <r>
      <t xml:space="preserve">10. Customer
</t>
    </r>
    <r>
      <rPr>
        <sz val="14"/>
        <color theme="0"/>
        <rFont val="Calibri"/>
        <family val="2"/>
        <scheme val="minor"/>
      </rPr>
      <t>To identify and manage internal TLB specific activities and support the review and sign off of key transition enablers</t>
    </r>
  </si>
  <si>
    <t>Performance Reporting</t>
  </si>
  <si>
    <t>10.1.1</t>
  </si>
  <si>
    <t>OPC Customer Report Requirements</t>
  </si>
  <si>
    <t>TLB</t>
  </si>
  <si>
    <t>Training, Comms</t>
  </si>
  <si>
    <t>10.2.1</t>
  </si>
  <si>
    <t>Stakeholder Tier 1 Training requirements identified (initial high level TNA)</t>
  </si>
  <si>
    <t>10.2.2</t>
  </si>
  <si>
    <t>Stakeholder Tier 1 Training requirements reviewed and signed off</t>
  </si>
  <si>
    <t>10.2.3</t>
  </si>
  <si>
    <t>OPC Transition Comms Plan requirements identified</t>
  </si>
  <si>
    <t>10.2.4</t>
  </si>
  <si>
    <t>Transition; Operational Comms Plan signed off</t>
  </si>
  <si>
    <t>Finance</t>
  </si>
  <si>
    <t>10.3.1</t>
  </si>
  <si>
    <t xml:space="preserve">Review current Business Rules, put forward new proposition </t>
  </si>
  <si>
    <t>10.3.2</t>
  </si>
  <si>
    <t>Final review and sign off of Business Rules</t>
  </si>
  <si>
    <t xml:space="preserve">Commercial </t>
  </si>
  <si>
    <r>
      <t xml:space="preserve">11. Commercial
</t>
    </r>
    <r>
      <rPr>
        <sz val="10"/>
        <color theme="1"/>
        <rFont val="Calibri"/>
        <family val="2"/>
        <scheme val="minor"/>
      </rPr>
      <t>Co-ordinate and manage Comrcl requirements through transition and exit</t>
    </r>
  </si>
  <si>
    <t>Commercial training requirements identified (initial high level TNA)</t>
  </si>
  <si>
    <t>12.2</t>
  </si>
  <si>
    <t>12.3</t>
  </si>
  <si>
    <r>
      <t>CP&amp;F agreed and implemented</t>
    </r>
    <r>
      <rPr>
        <sz val="14"/>
        <color rgb="FFFF0000"/>
        <rFont val="Calibri"/>
        <family val="2"/>
        <scheme val="minor"/>
      </rPr>
      <t xml:space="preserve"> </t>
    </r>
  </si>
  <si>
    <t>12.4</t>
  </si>
  <si>
    <r>
      <t xml:space="preserve">Change Management Process (Change processes agreed) </t>
    </r>
    <r>
      <rPr>
        <sz val="14"/>
        <color rgb="FFFF0000"/>
        <rFont val="Calibri"/>
        <family val="2"/>
        <scheme val="minor"/>
      </rPr>
      <t>(links to Assurance CRAD)</t>
    </r>
  </si>
  <si>
    <t>12.5</t>
  </si>
  <si>
    <t>Commercial delegation appointments made</t>
  </si>
  <si>
    <t>12.6</t>
  </si>
  <si>
    <t>Payment milestone plan defined and agreed</t>
  </si>
  <si>
    <t>12.7</t>
  </si>
  <si>
    <t>De-mobilisation sign off of agreed final statement of cost completed (Commercial lead and inform Finance)</t>
  </si>
  <si>
    <t>12.8</t>
  </si>
  <si>
    <t>Transparency Report submitted for Employer approval</t>
  </si>
  <si>
    <t>12.9</t>
  </si>
  <si>
    <t>Balanced Scorecard Commercial approach defined, agreed and implemented</t>
  </si>
  <si>
    <t>12.10</t>
  </si>
  <si>
    <t>All Contractor joint meeting post Contract Award</t>
  </si>
  <si>
    <t>12.11</t>
  </si>
  <si>
    <t xml:space="preserve">Contractor shall complete the development of the Procurement Plan for each sub-contract and supplier and submit to the SM for acceptance </t>
  </si>
  <si>
    <t>Booklet 3_AL02_CM Plan_1.7.6</t>
  </si>
  <si>
    <t>12.12</t>
  </si>
  <si>
    <t xml:space="preserve">Contractor shall submit its first programme for acceptance which shall identify all sub-contracts to be issued for tender within six months of ISD.  </t>
  </si>
  <si>
    <t>Booklet 3_AL02_CM Plan_1.7.4</t>
  </si>
  <si>
    <t>Total</t>
  </si>
  <si>
    <t>Exit Management</t>
  </si>
  <si>
    <t>Exit Management in accordance with  Booklet 1</t>
  </si>
  <si>
    <t>End of Contract Year 5, 6 or 7</t>
  </si>
  <si>
    <t xml:space="preserve">Exit Management
</t>
  </si>
  <si>
    <t>Notes</t>
  </si>
  <si>
    <t>Costs should be inserted against the 7 mobilisation payments only, along with an additional price for Exit Management.</t>
  </si>
  <si>
    <r>
      <t xml:space="preserve">Fixed Price
</t>
    </r>
    <r>
      <rPr>
        <sz val="10"/>
        <rFont val="Arial"/>
        <family val="2"/>
      </rPr>
      <t>Year-on-year prices should incorporate natural efficiencies, de-risking and continuous improvement.</t>
    </r>
  </si>
  <si>
    <t>Number of Full Time Staff</t>
  </si>
  <si>
    <t>Year 1
 (Euro)</t>
  </si>
  <si>
    <t>Year 2
(Euro)</t>
  </si>
  <si>
    <t>Year 3
(Euro)</t>
  </si>
  <si>
    <t>Year 4
(Euro)</t>
  </si>
  <si>
    <t>Year 5
(Euro)</t>
  </si>
  <si>
    <t>Total Years 1-5 (Euro)</t>
  </si>
  <si>
    <t>Year 6
(Euro)</t>
  </si>
  <si>
    <t>Year 7
(Euro)</t>
  </si>
  <si>
    <t>Total of Year 1-7 (Euro)</t>
  </si>
  <si>
    <t>Introduction, Organisation (S1, S2)</t>
  </si>
  <si>
    <t>Staffing Costs</t>
  </si>
  <si>
    <t>Other Costs</t>
  </si>
  <si>
    <t>Affected Property (S3)</t>
  </si>
  <si>
    <t>Health and Safety (S4)</t>
  </si>
  <si>
    <t>Sustainable Development and Environmental Management (S5)</t>
  </si>
  <si>
    <t>Fraud Prevention (S6)</t>
  </si>
  <si>
    <t>Information Systems (S7), Data Management (S8)</t>
  </si>
  <si>
    <t>Interfaces (S9)</t>
  </si>
  <si>
    <t>Quality Management (S10)</t>
  </si>
  <si>
    <t>Change Management Process (S11)</t>
  </si>
  <si>
    <t>Business Continuity (S12)</t>
  </si>
  <si>
    <t>Contractor's Workplace Accommodation (S13)</t>
  </si>
  <si>
    <t>Relationship Management (S14)</t>
  </si>
  <si>
    <t>Supplier Management Strategy (S15)</t>
  </si>
  <si>
    <t>Secondment of Employer's Staff (S16), Training for End Users, Contractors and Employers Staff (S17)</t>
  </si>
  <si>
    <t>Contractor's Plan (S18), Contractor'sManagement Plan (S19)</t>
  </si>
  <si>
    <t xml:space="preserve">Leaflets (S20) </t>
  </si>
  <si>
    <t>Cost in GBP</t>
  </si>
  <si>
    <t>Operations (Through Module I)</t>
  </si>
  <si>
    <t>Current Operations Module V - Operations Management</t>
  </si>
  <si>
    <t>Preparation for Operations (Module V)</t>
  </si>
  <si>
    <t>Declared Rationale and calculations</t>
  </si>
  <si>
    <t>Module B: - Help Desk</t>
  </si>
  <si>
    <t>Year 1</t>
  </si>
  <si>
    <t>Total Years 1-5 (Euros)</t>
  </si>
  <si>
    <t>Year 6 Option</t>
  </si>
  <si>
    <t>Year 7 Option</t>
  </si>
  <si>
    <t>Total Years 1-7 (Euros)</t>
  </si>
  <si>
    <t>Year 1 Total
 (Euros)</t>
  </si>
  <si>
    <t>Year 2 Total
 (Euros)</t>
  </si>
  <si>
    <t>Year 3 Total
 (Euros)</t>
  </si>
  <si>
    <t>Year 4 Total
 (Euros)</t>
  </si>
  <si>
    <t>Year 5 Total
 (Euros)</t>
  </si>
  <si>
    <t>Year 6 Total
 (Euros)</t>
  </si>
  <si>
    <t>Year 7 Total
 (Euros)</t>
  </si>
  <si>
    <t>Introduction, Operation, and Complaints (S1, S2, S3)</t>
  </si>
  <si>
    <t xml:space="preserve">OPC - MODULE F </t>
  </si>
  <si>
    <t xml:space="preserve"> Housing, Change of Occupancy &amp; DAS Support.</t>
  </si>
  <si>
    <r>
      <t xml:space="preserve">Fixed Price - Housing
</t>
    </r>
    <r>
      <rPr>
        <sz val="10"/>
        <rFont val="Arial"/>
        <family val="2"/>
      </rPr>
      <t>Year-on-year prices should incorporate natural efficiencies, de-risking and continuous improvement.</t>
    </r>
  </si>
  <si>
    <t>Module F Episkopi</t>
  </si>
  <si>
    <t>Section 1,2,3,4 - General, Estate Management Overseas, Occupancy Cycle</t>
  </si>
  <si>
    <t>Module F Akrotiri</t>
  </si>
  <si>
    <t>Module F Dhekelia</t>
  </si>
  <si>
    <t>Module F Troodos</t>
  </si>
  <si>
    <t>Module F Ayios Nikolaos</t>
  </si>
  <si>
    <t>Module F Nicosia</t>
  </si>
  <si>
    <t>Module H Soft Facilities Management (Summary)</t>
  </si>
  <si>
    <t>Core Fixed Services</t>
  </si>
  <si>
    <t>Location / Service</t>
  </si>
  <si>
    <t>H-01 General Soft FM</t>
  </si>
  <si>
    <t>HL-02 Extraneous Services (excluding Large scale office moves)</t>
  </si>
  <si>
    <t>Backfill Rates Only</t>
  </si>
  <si>
    <t>H-01</t>
  </si>
  <si>
    <t xml:space="preserve">Vergers </t>
  </si>
  <si>
    <t>Verger - St Patrick's Church - Ayios Nikoloas</t>
  </si>
  <si>
    <t xml:space="preserve">Verger - Dhekelia Garrison Church </t>
  </si>
  <si>
    <t>Labour Rates (Module I Additional Services)</t>
  </si>
  <si>
    <t>Year 1 Hours</t>
  </si>
  <si>
    <t>Year 2 Hours</t>
  </si>
  <si>
    <t>Year 3 Hours</t>
  </si>
  <si>
    <t>Year 4 Hours</t>
  </si>
  <si>
    <t>Year 5 Hours</t>
  </si>
  <si>
    <t>Total Years Hours</t>
  </si>
  <si>
    <t>Year 6
Hours</t>
  </si>
  <si>
    <t>Year 7
Hours</t>
  </si>
  <si>
    <t>Total of Year 1-7 Hours</t>
  </si>
  <si>
    <t>Transit Cleaner (Rate/Hr)</t>
  </si>
  <si>
    <t>Carpet Fitter (Rate/Hr)</t>
  </si>
  <si>
    <t>Labour Rates (taken to Module I Additional Services)</t>
  </si>
  <si>
    <t>Cleaning</t>
  </si>
  <si>
    <t>1A General Cleaning
 (Excluding Window Cleaning)</t>
  </si>
  <si>
    <t>Establishment by Std
of Service and Use</t>
  </si>
  <si>
    <t>Indicative Area (m2) and Nr's from (QT's)</t>
  </si>
  <si>
    <t>Year 2
(Euro)
Rate per nr 
(WC's and Urinals)</t>
  </si>
  <si>
    <t>Year 3
(Euro)
Rate per nr 
(WC's and Urinals)</t>
  </si>
  <si>
    <t>Year 4
(Euro)
Rate per nr 
(WC's and Urinals)</t>
  </si>
  <si>
    <t>Year 5
(Euro)
Rate per nr 
(WC's and Urinals)</t>
  </si>
  <si>
    <t>Year 6
(Euro)
Rate per nr 
(WC's and Urinals)</t>
  </si>
  <si>
    <t>Year 7
(Euro)
Rate per nr 
(WC's and Urinals)</t>
  </si>
  <si>
    <t>Year 1
(Euro)
Rate per nr 
(Other Sanitary ftgs)</t>
  </si>
  <si>
    <t>Year 2
(Euro)
Rate per nr 
(Other Sanitary ftgs)</t>
  </si>
  <si>
    <t>Year 3
(Euro)
Rate per nr 
(Other Sanitary ftgs)</t>
  </si>
  <si>
    <t>Year 4
(Euro)
Rate per nr 
(Other Sanitary ftgs)</t>
  </si>
  <si>
    <t>Year 5
(Euro)
Rate per nr 
(Other Sanitary ftgs)</t>
  </si>
  <si>
    <t>Year 6
(Euro)
Rate per nr 
(Other Sanitary ftgs)</t>
  </si>
  <si>
    <t>Year 7
(Euro)
Rate per nr 
(Other Sanitary ftgs)</t>
  </si>
  <si>
    <t>Year 1
(Euro)
Rate for 
(Miscellaneous)</t>
  </si>
  <si>
    <t>Year 2
(Euro)
Rate for 
(Miscellaneous)</t>
  </si>
  <si>
    <t>Year 3
(Euro)
Rate for 
(Miscellaneous)</t>
  </si>
  <si>
    <t>Year 4
(Euro)
Rate for 
(Miscellaneous)</t>
  </si>
  <si>
    <t>Year 5
(Euro)
Rate for 
(Miscellaneous)</t>
  </si>
  <si>
    <t>Year 6
(Euro)
Rate for 
(Miscellaneous)</t>
  </si>
  <si>
    <t>Year 7
(Euro)
Rate for 
(Miscellaneous)</t>
  </si>
  <si>
    <t>Episkopi (sub-total)</t>
  </si>
  <si>
    <t>WC's  and Urinals (Number)</t>
  </si>
  <si>
    <t>Other Sanitary Fittings (Number)</t>
  </si>
  <si>
    <t>Akrotiri (sub-total)</t>
  </si>
  <si>
    <t>Dhekelia (sub-total)</t>
  </si>
  <si>
    <t>Troodos (sub-total)</t>
  </si>
  <si>
    <t>Ayios Nikolaos (sub-total)</t>
  </si>
  <si>
    <t>TOTAL</t>
  </si>
  <si>
    <t>1A General and Hygienic Cleaning
 (Excluding Window Cleaning) - BLOODHOUND CAMP &amp; RADIO SONDE</t>
  </si>
  <si>
    <t>Establishment by Std
of Service and Use
(Specific Requirement based on Occurences)</t>
  </si>
  <si>
    <t>Occurances per annum  (Applicable only to Bloodhound and Radio Sonde)</t>
  </si>
  <si>
    <t>Bloodhound Camp (sub-total)</t>
  </si>
  <si>
    <t>Radio Sonde (sub-total)</t>
  </si>
  <si>
    <t>1A General Cleaning (Excluding Window Cleaning) - OPERATIONAL</t>
  </si>
  <si>
    <t>Akrotiri (Sub-total)
Operational</t>
  </si>
  <si>
    <t>Normal std / Regular &amp; Heavy use (Carpet)</t>
  </si>
  <si>
    <t>Normal std / Regular &amp; Heavy use (Other Finishes)</t>
  </si>
  <si>
    <t>Hygiene Std / Regular &amp; Heavy use (Carpet)</t>
  </si>
  <si>
    <t>Hygiene Std / Regular &amp; Heavy use (Other Finishes)</t>
  </si>
  <si>
    <t>Medical Cleaning</t>
  </si>
  <si>
    <t>Establishment by Medical Risk Category</t>
  </si>
  <si>
    <t>Year 2
(Euro)
Rate per Nr 
Ablutions (General)</t>
  </si>
  <si>
    <t>Year 3
(Euro)
Rate per Nr 
Ablutions (General)</t>
  </si>
  <si>
    <t>Year 4
(Euro)
Rate per Nr 
Ablutions (General)</t>
  </si>
  <si>
    <t>Year 5
(Euro)
Rate per Nr 
Ablutions (General)</t>
  </si>
  <si>
    <t>Year 6
(Euro)
Rate per Nr 
Ablutions (General)</t>
  </si>
  <si>
    <t>Year 7
(Euro)
Rate per Nr 
Ablutions (General)</t>
  </si>
  <si>
    <t>Year 1
(Euro)
Rate per Nr 
Ablutions (Dirty Sinks)</t>
  </si>
  <si>
    <t>Year 2
(Euro)
Rate per Nr 
Ablutions (Dirty Sinks)</t>
  </si>
  <si>
    <t>Year 3
(Euro)
Rate per Nr 
Ablutions (Dirty Sinks)</t>
  </si>
  <si>
    <t>Year 4
(Euro)
Rate per Nr 
Ablutions (Dirty Sinks)</t>
  </si>
  <si>
    <t>Year 5
(Euro)
Rate per Nr 
Ablutions (Dirty Sinks)</t>
  </si>
  <si>
    <t>Year 6
(Euro)
Rate per Nr 
Ablutions (Dirty Sinks)</t>
  </si>
  <si>
    <t>Year 7
(Euro)
Rate per Nr 
Ablutions (Dirty Sinks)</t>
  </si>
  <si>
    <t>Year 1
(Euro)
Rate per Nr 
Ablutions (WC's &amp; Urinals)</t>
  </si>
  <si>
    <t>Year 2
(Euro)
Rate per Nr 
Ablutions (WC's &amp; Urinals)</t>
  </si>
  <si>
    <t>Year 3
(Euro)
Rate per Nr 
Ablutions (WC's &amp; Urinals)</t>
  </si>
  <si>
    <t>Year 4
(Euro)
Rate per Nr 
Ablutions (WC's &amp; Urinals)</t>
  </si>
  <si>
    <t>Year 5
(Euro)
Rate per Nr 
Ablutions (WC's &amp; Urinals)</t>
  </si>
  <si>
    <t>Year 6
(Euro)
Rate per Nr 
Ablutions (WC's &amp; Urinals)</t>
  </si>
  <si>
    <t>Year 7
(Euro)
Rate per Nr 
Ablutions (WC's &amp; Urinals)</t>
  </si>
  <si>
    <t>Other surfaces (excluding floors)</t>
  </si>
  <si>
    <t>Booklet 3 - 2.8 &amp; 2.9 - Window Cleaning</t>
  </si>
  <si>
    <t>Number of cleans per year</t>
  </si>
  <si>
    <t>Number of Windows</t>
  </si>
  <si>
    <r>
      <rPr>
        <b/>
        <sz val="9"/>
        <rFont val="Arial"/>
        <family val="2"/>
      </rPr>
      <t>Year 7
(Euro)</t>
    </r>
    <r>
      <rPr>
        <sz val="9"/>
        <rFont val="Arial"/>
        <family val="2"/>
      </rPr>
      <t xml:space="preserve">
Rate per m</t>
    </r>
    <r>
      <rPr>
        <vertAlign val="superscript"/>
        <sz val="9"/>
        <rFont val="Arial"/>
        <family val="2"/>
      </rPr>
      <t>2</t>
    </r>
    <r>
      <rPr>
        <strike/>
        <sz val="9"/>
        <rFont val="Arial"/>
        <family val="2"/>
      </rPr>
      <t xml:space="preserve"> </t>
    </r>
    <r>
      <rPr>
        <sz val="9"/>
        <rFont val="Arial"/>
        <family val="2"/>
      </rPr>
      <t xml:space="preserve">
(Window cleaning)</t>
    </r>
  </si>
  <si>
    <t>Internal</t>
  </si>
  <si>
    <t>External (grd floor)</t>
  </si>
  <si>
    <t>External (1st and 2nd floor)</t>
  </si>
  <si>
    <t>Air Traffic Control</t>
  </si>
  <si>
    <t>Domestic Assistance as per Booklet 3 HL-01A</t>
  </si>
  <si>
    <t>Establishment 
1) Troodos - no requirement</t>
  </si>
  <si>
    <t>Weekly Entitlement
(Hours)</t>
  </si>
  <si>
    <t>Yearly Entitlement
(Hours)</t>
  </si>
  <si>
    <r>
      <rPr>
        <b/>
        <sz val="9"/>
        <rFont val="Arial"/>
        <family val="2"/>
      </rPr>
      <t>Year 7
(Euro)</t>
    </r>
    <r>
      <rPr>
        <sz val="9"/>
        <rFont val="Arial"/>
        <family val="2"/>
      </rPr>
      <t xml:space="preserve">
Rate per hour</t>
    </r>
    <r>
      <rPr>
        <strike/>
        <sz val="9"/>
        <rFont val="Arial"/>
        <family val="2"/>
      </rPr>
      <t xml:space="preserve"> </t>
    </r>
    <r>
      <rPr>
        <sz val="9"/>
        <rFont val="Arial"/>
        <family val="2"/>
      </rPr>
      <t xml:space="preserve">
(Domestic Assistance)</t>
    </r>
  </si>
  <si>
    <t>Commander British Forces</t>
  </si>
  <si>
    <t>Chief of Staff HQ BFC</t>
  </si>
  <si>
    <t>CO RIB (WSBA)</t>
  </si>
  <si>
    <t>CO COSU</t>
  </si>
  <si>
    <t>CO RIB (ESBA)</t>
  </si>
  <si>
    <t>CO JSSU</t>
  </si>
  <si>
    <t>Specialist Cleaning</t>
  </si>
  <si>
    <t>Scrubbed and re-varnish 
(Once a yr)</t>
  </si>
  <si>
    <t>Deep Clean
(occurances per year)</t>
  </si>
  <si>
    <t>Squash Courts</t>
  </si>
  <si>
    <t>Squash Courts - Squash gallery</t>
  </si>
  <si>
    <t>Gymnasium - Shower Heads</t>
  </si>
  <si>
    <t>Gymnasium</t>
  </si>
  <si>
    <t>Gymnasium - Fitness / weight room / Rehab</t>
  </si>
  <si>
    <t>- Provison of Materials to be included within each individual relevant pricing item (e.g General Cleaning, Medical Cleaning, Specialist Cleaning etc..)</t>
  </si>
  <si>
    <t>- All standards of cleaning prices to include 'Reactive Cleaning' within the fixed price</t>
  </si>
  <si>
    <t>Laundry/Dry Cleaning</t>
  </si>
  <si>
    <t xml:space="preserve">Please Note: The Estimated Annual Requirements detailed within this table are for indicative purposes only and do not provide the Contractor with a guarantee of actual requirements.  The Contractor shall have no right nor entitlement to seek recourse from the Employer should the actual volumes of work vary from the indicative data. </t>
  </si>
  <si>
    <t>Laundry Dry Cleaning Ref</t>
  </si>
  <si>
    <t>Indicative Quantities (Per Item)</t>
  </si>
  <si>
    <t>Fixed Price per Item</t>
  </si>
  <si>
    <t>Total Fixed Price (Unit Price x Indicative Quantity)</t>
  </si>
  <si>
    <t>Description</t>
  </si>
  <si>
    <t>Total Qty</t>
  </si>
  <si>
    <t>LDC001</t>
  </si>
  <si>
    <t>Mattress Cover Single</t>
  </si>
  <si>
    <t>Laundry</t>
  </si>
  <si>
    <t>LDC002</t>
  </si>
  <si>
    <t>Mattress Cover Double</t>
  </si>
  <si>
    <t>LDC003</t>
  </si>
  <si>
    <t>Napkins Tapble</t>
  </si>
  <si>
    <t>LDC004</t>
  </si>
  <si>
    <t>Pillows</t>
  </si>
  <si>
    <t>LDC005</t>
  </si>
  <si>
    <t>Pillow Slips/Cases</t>
  </si>
  <si>
    <t>LDC006</t>
  </si>
  <si>
    <t>Pyjamas Trousers Adults</t>
  </si>
  <si>
    <t>LDC007</t>
  </si>
  <si>
    <t>Sheet Single</t>
  </si>
  <si>
    <t>LDC008</t>
  </si>
  <si>
    <t>Sheets Double</t>
  </si>
  <si>
    <t>LDC009</t>
  </si>
  <si>
    <t>Shirts (All Types)</t>
  </si>
  <si>
    <t>LDC010</t>
  </si>
  <si>
    <t>Shorts Warm Weather Dress/</t>
  </si>
  <si>
    <t>LDC011</t>
  </si>
  <si>
    <t>Socks Pairs (all Types)</t>
  </si>
  <si>
    <t>LDC012</t>
  </si>
  <si>
    <t>Towels Bath</t>
  </si>
  <si>
    <t>LDC013</t>
  </si>
  <si>
    <t>Towels Hand</t>
  </si>
  <si>
    <t>LDC014</t>
  </si>
  <si>
    <t>Trousers(Warm Weather Dress</t>
  </si>
  <si>
    <t>LDC015</t>
  </si>
  <si>
    <t>Trousers Combat (DPM Tropical)</t>
  </si>
  <si>
    <t>LDC016</t>
  </si>
  <si>
    <t>Trousers Foodhandler Cooks</t>
  </si>
  <si>
    <t>LDC017</t>
  </si>
  <si>
    <t>Underlay Sinlge</t>
  </si>
  <si>
    <t>LDC018</t>
  </si>
  <si>
    <t>Underlay Double</t>
  </si>
  <si>
    <t>LDC019</t>
  </si>
  <si>
    <t>Vests (All Types)</t>
  </si>
  <si>
    <t>LDC020</t>
  </si>
  <si>
    <t>Vestss Covers Body Armour</t>
  </si>
  <si>
    <t>LDC021</t>
  </si>
  <si>
    <t>Dental Jackets</t>
  </si>
  <si>
    <t>LDC022</t>
  </si>
  <si>
    <t>Dental Trousers</t>
  </si>
  <si>
    <t>LDC023</t>
  </si>
  <si>
    <t>Laundry Bundle D</t>
  </si>
  <si>
    <t>LDC024</t>
  </si>
  <si>
    <t>Dress Warm Weather (Stone White)</t>
  </si>
  <si>
    <t>LDC025</t>
  </si>
  <si>
    <t>Jackets Compat</t>
  </si>
  <si>
    <t>LDC026</t>
  </si>
  <si>
    <t>Shirt, combat (DPM, desert)</t>
  </si>
  <si>
    <t>LDC027</t>
  </si>
  <si>
    <t>Aprons (all Type)</t>
  </si>
  <si>
    <t>LDC028</t>
  </si>
  <si>
    <t>Bags(Clothing Soiled)</t>
  </si>
  <si>
    <t>LDC029</t>
  </si>
  <si>
    <t>Bags Sleeping</t>
  </si>
  <si>
    <t>LDC030</t>
  </si>
  <si>
    <t>Bags Sleeping Liners</t>
  </si>
  <si>
    <t>LDC031</t>
  </si>
  <si>
    <t>Bedspreads/Counterpanes Single</t>
  </si>
  <si>
    <t>LDC032</t>
  </si>
  <si>
    <t>Bedspreads/Counterpanes Double</t>
  </si>
  <si>
    <t>LDC033</t>
  </si>
  <si>
    <t>Blankets Single</t>
  </si>
  <si>
    <t>LDC034</t>
  </si>
  <si>
    <t>Blankets Double</t>
  </si>
  <si>
    <t>LDC035</t>
  </si>
  <si>
    <t>Caps Cooks</t>
  </si>
  <si>
    <t>LDC036</t>
  </si>
  <si>
    <t>Clothes (all Types Except</t>
  </si>
  <si>
    <t>LDC037</t>
  </si>
  <si>
    <t>Cloths Table</t>
  </si>
  <si>
    <t>LDC038</t>
  </si>
  <si>
    <t>COvers Linen Altar</t>
  </si>
  <si>
    <t>LDC039</t>
  </si>
  <si>
    <t>Coveralls (Blue,Grey,White,</t>
  </si>
  <si>
    <t>LDC040</t>
  </si>
  <si>
    <t>Coat Overall</t>
  </si>
  <si>
    <t>LDC041</t>
  </si>
  <si>
    <t>Curtains, Lightweight</t>
  </si>
  <si>
    <t>LDC042</t>
  </si>
  <si>
    <t>Curtains Cubicle Flame</t>
  </si>
  <si>
    <t>LDC043</t>
  </si>
  <si>
    <t>Curtains Window Flame</t>
  </si>
  <si>
    <t>LDC044</t>
  </si>
  <si>
    <t>Duvet Cover Double</t>
  </si>
  <si>
    <t>LDC045</t>
  </si>
  <si>
    <t>Duvet Cover Single</t>
  </si>
  <si>
    <t>LDC046</t>
  </si>
  <si>
    <t>Duvet Double</t>
  </si>
  <si>
    <t>LDC047</t>
  </si>
  <si>
    <t>Duvet Single</t>
  </si>
  <si>
    <t>LDC048</t>
  </si>
  <si>
    <t>Gloves Pair (White)</t>
  </si>
  <si>
    <t>LDC049</t>
  </si>
  <si>
    <t>Gowns, operating</t>
  </si>
  <si>
    <t>LDC050</t>
  </si>
  <si>
    <t>Jacket Fireman, PBI Gold</t>
  </si>
  <si>
    <t>LDC051</t>
  </si>
  <si>
    <t>Trousers Fireman, PBI Gold</t>
  </si>
  <si>
    <t>LDC052</t>
  </si>
  <si>
    <t>Jacket Warm Weather</t>
  </si>
  <si>
    <t>LDC053</t>
  </si>
  <si>
    <t>Jacket, food handler, cooks</t>
  </si>
  <si>
    <t>LDC054</t>
  </si>
  <si>
    <t>Jacket, Bush Mess Steward</t>
  </si>
  <si>
    <t>LDC055</t>
  </si>
  <si>
    <t>Jackets, Underdress Fireman</t>
  </si>
  <si>
    <t>Dry Cleaning</t>
  </si>
  <si>
    <t>LDC056</t>
  </si>
  <si>
    <t>Trousers. Fireman</t>
  </si>
  <si>
    <t>LDC057</t>
  </si>
  <si>
    <t>Jersey Woolen</t>
  </si>
  <si>
    <t>LDC058</t>
  </si>
  <si>
    <t>Suits/Overalls Flying</t>
  </si>
  <si>
    <t>LDC059</t>
  </si>
  <si>
    <t>Anorak</t>
  </si>
  <si>
    <t>LDC060</t>
  </si>
  <si>
    <t>Overalls</t>
  </si>
  <si>
    <t>LDC061</t>
  </si>
  <si>
    <t>Cloth, side table (ecclesiastical items)</t>
  </si>
  <si>
    <t>LDC062</t>
  </si>
  <si>
    <t>Covers Set Chairs</t>
  </si>
  <si>
    <t>LDC063</t>
  </si>
  <si>
    <t>Curtains Unlined</t>
  </si>
  <si>
    <t>LDC064</t>
  </si>
  <si>
    <t>Curtains Velvet Lined</t>
  </si>
  <si>
    <t>LDC065</t>
  </si>
  <si>
    <t>Flags</t>
  </si>
  <si>
    <t>LDC066</t>
  </si>
  <si>
    <t>Covers Char Easy</t>
  </si>
  <si>
    <t>LDC067</t>
  </si>
  <si>
    <t>Jacket Police Blue</t>
  </si>
  <si>
    <t>LDC068</t>
  </si>
  <si>
    <t>Tableclothes Round</t>
  </si>
  <si>
    <t>LDC069</t>
  </si>
  <si>
    <t>Tableclothes Lrg</t>
  </si>
  <si>
    <t>LDC070</t>
  </si>
  <si>
    <t xml:space="preserve">Fouro per m2
</t>
  </si>
  <si>
    <t>LDC071</t>
  </si>
  <si>
    <t>Trousers Police Blue</t>
  </si>
  <si>
    <t>LDC072</t>
  </si>
  <si>
    <t>Jackets (RAF &amp; WRAF No1 HD</t>
  </si>
  <si>
    <t>LDC073</t>
  </si>
  <si>
    <t>Trousers (RAF No1 HD.Army</t>
  </si>
  <si>
    <t>LDC074</t>
  </si>
  <si>
    <t>Skirts(WRAF No1 HD WRAC No2</t>
  </si>
  <si>
    <t>1A General Cleaning
 (Excluding Window Cleaning) - BLOODHOUND CAMP &amp; RADIO SONDE</t>
  </si>
  <si>
    <t>Bloodhound Camp</t>
  </si>
  <si>
    <t>Radio Sonde</t>
  </si>
  <si>
    <t>1A General Cleaning (Excluding Window Cleaning) - OPERATIONAL
(This table is transferred to the Module VL-02 summary)</t>
  </si>
  <si>
    <t>2.6 Aircraft Cleaning</t>
  </si>
  <si>
    <t>Aircraft Cleaning</t>
  </si>
  <si>
    <t>2.7 Medical Cleaning</t>
  </si>
  <si>
    <t>2.7 &amp; 2.8 Window Cleaning</t>
  </si>
  <si>
    <t>Tailoring</t>
  </si>
  <si>
    <t>Tailoring  Ref</t>
  </si>
  <si>
    <t>1</t>
  </si>
  <si>
    <t>Side Seams</t>
  </si>
  <si>
    <t>10</t>
  </si>
  <si>
    <t>Adjustment to belt</t>
  </si>
  <si>
    <t>150</t>
  </si>
  <si>
    <t>Attendance Allowance</t>
  </si>
  <si>
    <t>16</t>
  </si>
  <si>
    <t>Reduce width across chest</t>
  </si>
  <si>
    <t>17</t>
  </si>
  <si>
    <t>Waist, Let Out Or Taken In</t>
  </si>
  <si>
    <t>19</t>
  </si>
  <si>
    <t>Shorten or Lengthen legs</t>
  </si>
  <si>
    <t>22</t>
  </si>
  <si>
    <t>Taken In/Let Out</t>
  </si>
  <si>
    <t>23</t>
  </si>
  <si>
    <t>Reshape bottoms only</t>
  </si>
  <si>
    <t>24</t>
  </si>
  <si>
    <t>Lengthen Or Shorten From</t>
  </si>
  <si>
    <t>26</t>
  </si>
  <si>
    <t>Let Out Or Take In Side Seams</t>
  </si>
  <si>
    <t>27</t>
  </si>
  <si>
    <t>New waistband</t>
  </si>
  <si>
    <t>31</t>
  </si>
  <si>
    <t>Shorten Or Lengthen From</t>
  </si>
  <si>
    <t>34</t>
  </si>
  <si>
    <t>Take in or let out waist and or hips</t>
  </si>
  <si>
    <t>4</t>
  </si>
  <si>
    <t>Sleeves, Shorten From Bottom</t>
  </si>
  <si>
    <t>5</t>
  </si>
  <si>
    <t>Shorten Or Lengthen at Bottom</t>
  </si>
  <si>
    <t>79</t>
  </si>
  <si>
    <t>Medal Ribbons</t>
  </si>
  <si>
    <t>8</t>
  </si>
  <si>
    <t>Side Seams, Taken In/Let Out</t>
  </si>
  <si>
    <t>80</t>
  </si>
  <si>
    <t>Mount Medals</t>
  </si>
  <si>
    <t>81</t>
  </si>
  <si>
    <t>Medal Loops</t>
  </si>
  <si>
    <t>82</t>
  </si>
  <si>
    <t>Regimental buttons</t>
  </si>
  <si>
    <t>83</t>
  </si>
  <si>
    <t>Chevrons/Badgets</t>
  </si>
  <si>
    <t>87</t>
  </si>
  <si>
    <t>Removal Of Old Badges/Chevrons</t>
  </si>
  <si>
    <t>92</t>
  </si>
  <si>
    <t>Compat Badges</t>
  </si>
  <si>
    <t>Waist, Letout or Take in</t>
  </si>
  <si>
    <t>Shorten or Lengthen Legs</t>
  </si>
  <si>
    <t>3</t>
  </si>
  <si>
    <t>Sleeves, Lengthen or Shorten</t>
  </si>
  <si>
    <t>Waist, let out or take in</t>
  </si>
  <si>
    <t>Chevrons/Badges</t>
  </si>
  <si>
    <t>85</t>
  </si>
  <si>
    <t>Sewing On Skill at Arms Badges</t>
  </si>
  <si>
    <t>Removal of old badges/shevrons</t>
  </si>
  <si>
    <t>18</t>
  </si>
  <si>
    <t>Lengthen By Facing Up</t>
  </si>
  <si>
    <t>2</t>
  </si>
  <si>
    <t>Sleeves Lengthen By Facing</t>
  </si>
  <si>
    <t>25</t>
  </si>
  <si>
    <t xml:space="preserve">Shorten from top
</t>
  </si>
  <si>
    <t>Sleeves. lengthen or shorten</t>
  </si>
  <si>
    <t>Shorten or Lengthen At Bottom</t>
  </si>
  <si>
    <t>84</t>
  </si>
  <si>
    <t>Sewing Of Badgets</t>
  </si>
  <si>
    <t>Sewing On Skipp at Arms Badges</t>
  </si>
  <si>
    <t>86</t>
  </si>
  <si>
    <t>Sewing Of Night Flighting</t>
  </si>
  <si>
    <t>88</t>
  </si>
  <si>
    <t>Holes for Collar &amp; Metal</t>
  </si>
  <si>
    <t>90</t>
  </si>
  <si>
    <t>Beret Badge</t>
  </si>
  <si>
    <t>104</t>
  </si>
  <si>
    <t>Oversuits tank crew</t>
  </si>
  <si>
    <t>15</t>
  </si>
  <si>
    <t>Adjustment of shoulder padding</t>
  </si>
  <si>
    <t>Shorten or Lengthen at Bottom</t>
  </si>
  <si>
    <t>54</t>
  </si>
  <si>
    <t>Trouser Stripe Made Up</t>
  </si>
  <si>
    <t xml:space="preserve">Sewing of Night Fighting Patch to underside </t>
  </si>
  <si>
    <t>94</t>
  </si>
  <si>
    <t>Trim Badges</t>
  </si>
  <si>
    <t>Extraneous Services</t>
  </si>
  <si>
    <t>Service/Establishment</t>
  </si>
  <si>
    <t>Sub Total</t>
  </si>
  <si>
    <t>Extraneous Services (Rates Only - Procured through Module I)</t>
  </si>
  <si>
    <t>Schedule of Rates Input - Office Moves</t>
  </si>
  <si>
    <r>
      <t xml:space="preserve">Fixed Price (Price per occasion)
</t>
    </r>
    <r>
      <rPr>
        <sz val="10"/>
        <rFont val="Arial"/>
        <family val="2"/>
      </rPr>
      <t>Year-on-year prices should incorporate natural efficiencies, de-risking and continuous improvement.</t>
    </r>
  </si>
  <si>
    <t>2.2 Large Scale Office Moves - Schedule of Rates (to be injected under Module I if required) - not to be included in firm price.</t>
  </si>
  <si>
    <t>6-10 End Users</t>
  </si>
  <si>
    <t>N/A</t>
  </si>
  <si>
    <t>11-50 End Users</t>
  </si>
  <si>
    <t>51-100 End Users</t>
  </si>
  <si>
    <r>
      <t xml:space="preserve">Inidicitive Quantity - Number of Occasions
</t>
    </r>
    <r>
      <rPr>
        <sz val="10"/>
        <rFont val="Arial"/>
        <family val="2"/>
      </rPr>
      <t>Year-on-year prices should incorporate natural efficiencies, de-risking and continuous improvement.</t>
    </r>
  </si>
  <si>
    <t>Year 1
(Number)</t>
  </si>
  <si>
    <t>Year 2
(Number)</t>
  </si>
  <si>
    <t>Year 3
(Number)</t>
  </si>
  <si>
    <t>Year 4
(Number)</t>
  </si>
  <si>
    <t>Year 5
(Number)</t>
  </si>
  <si>
    <t>Year 6
(Number)</t>
  </si>
  <si>
    <t>Year 7
(Number)</t>
  </si>
  <si>
    <t>Total of Year 1-7 (Number)</t>
  </si>
  <si>
    <t>Schedule of Rates Input - Intermodal Containers</t>
  </si>
  <si>
    <t>2.7 Intermodal Containers - Schedule of Rates (to be injected under Module I if required) - not to be included in fixed price.</t>
  </si>
  <si>
    <t>Short Term Lease of 40 ft Ambient ISO Containers</t>
  </si>
  <si>
    <t>Short Term Lease of 20 ft Refrigerated ISO Containers</t>
  </si>
  <si>
    <t>Short Term Lease of 40 ft Refrigerated ISO Containers</t>
  </si>
  <si>
    <t>Mid Term Lease of 40ft Ambient ISO Containers</t>
  </si>
  <si>
    <t>Mid Term Lease of 20ft Refrigerated ISO Containers</t>
  </si>
  <si>
    <t>Mid Term Lease of 40 ft Refrigerated ISO Containers</t>
  </si>
  <si>
    <t>Long Term Lease of 40ft Ambient ISO Containers</t>
  </si>
  <si>
    <t>Long Term Lease of 20ft Refrigerated ISO Containers</t>
  </si>
  <si>
    <t>Long Term Lease of 40 ft Refrigerated ISO Containers</t>
  </si>
  <si>
    <r>
      <t xml:space="preserve">Fixed Price (Price per week)
</t>
    </r>
    <r>
      <rPr>
        <sz val="10"/>
        <rFont val="Arial"/>
        <family val="2"/>
      </rPr>
      <t>Year-on-year prices should incorporate natural efficiencies, de-risking and continuous improvement.</t>
    </r>
  </si>
  <si>
    <t xml:space="preserve">NOTES: </t>
  </si>
  <si>
    <r>
      <t>1</t>
    </r>
    <r>
      <rPr>
        <b/>
        <sz val="11"/>
        <rFont val="Arial"/>
        <family val="2"/>
      </rPr>
      <t xml:space="preserve"> - </t>
    </r>
    <r>
      <rPr>
        <sz val="11"/>
        <rFont val="Arial"/>
        <family val="2"/>
      </rPr>
      <t>Short Term is a period up to 6 months</t>
    </r>
  </si>
  <si>
    <r>
      <t>2</t>
    </r>
    <r>
      <rPr>
        <b/>
        <sz val="11"/>
        <rFont val="Arial"/>
        <family val="2"/>
      </rPr>
      <t xml:space="preserve"> -</t>
    </r>
    <r>
      <rPr>
        <sz val="11"/>
        <rFont val="Arial"/>
        <family val="2"/>
      </rPr>
      <t xml:space="preserve"> Mid Term is a period greater than 6 - 12 months</t>
    </r>
  </si>
  <si>
    <r>
      <t>3</t>
    </r>
    <r>
      <rPr>
        <b/>
        <sz val="11"/>
        <rFont val="Arial"/>
        <family val="2"/>
      </rPr>
      <t xml:space="preserve"> -</t>
    </r>
    <r>
      <rPr>
        <sz val="11"/>
        <rFont val="Arial"/>
        <family val="2"/>
      </rPr>
      <t xml:space="preserve"> Long Term is a period greater than 12 months</t>
    </r>
  </si>
  <si>
    <t>OPC -  STAR RATES MODULE I</t>
  </si>
  <si>
    <t>HL-02 Ablution Rates</t>
  </si>
  <si>
    <t>Ad Hoc Ablutions (via Module I)</t>
  </si>
  <si>
    <t>Price per unit (per occasion)</t>
  </si>
  <si>
    <t>Unit Description (including Employer Water Suply)</t>
  </si>
  <si>
    <t>Duration (Weeks)</t>
  </si>
  <si>
    <t>1-5</t>
  </si>
  <si>
    <t>6-10</t>
  </si>
  <si>
    <t>11-15</t>
  </si>
  <si>
    <t>16-20</t>
  </si>
  <si>
    <t>20+</t>
  </si>
  <si>
    <t>Single Portable Toilet</t>
  </si>
  <si>
    <t>1+1 Toilet Unit</t>
  </si>
  <si>
    <t>2+1 Toilet Unit</t>
  </si>
  <si>
    <t>3+1 Toilet Unit</t>
  </si>
  <si>
    <t>Disabled Units</t>
  </si>
  <si>
    <t>VIP Units</t>
  </si>
  <si>
    <t>Shower Units</t>
  </si>
  <si>
    <t>Wash Hand Basin Units</t>
  </si>
  <si>
    <t>Total Indicative Quantity (Indicative number of units per duration)</t>
  </si>
  <si>
    <t>Hire Quantity (occasion)
for Duration (Weeks)</t>
  </si>
  <si>
    <t>Total Indicative Cost (Euros) Carried forward to Module I Summary</t>
  </si>
  <si>
    <t>Total Indcative Cost (Euros)
for Duration (Weeks)</t>
  </si>
  <si>
    <t>Indicative Total for Year 1</t>
  </si>
  <si>
    <t>Indicative Total for Year 2</t>
  </si>
  <si>
    <t>Indicative Total for Year 3</t>
  </si>
  <si>
    <t>Indicative Total for Year 4</t>
  </si>
  <si>
    <t>Indicative Total for Year 5</t>
  </si>
  <si>
    <t>Indicative Total for Year 6</t>
  </si>
  <si>
    <t>Indicative Total for Year 7</t>
  </si>
  <si>
    <t>Ad Hoc Ablution Notes</t>
  </si>
  <si>
    <t>1. Weekly hire rate per item, includes delivery, disposal and removal.</t>
  </si>
  <si>
    <t>2. Rate to include all associated cost such as cleaning, refilling the water bowser, power, etc.</t>
  </si>
  <si>
    <t xml:space="preserve">3. Any material such as hardcore or concrete that may be needed to form the base/foundation of these items should not be included within the price, and itemised seperately. </t>
  </si>
  <si>
    <t>4. If the total order of any STAR rates individual task order is over 25k Euros this will be procured within the relevant AS Value Band, i.e Value Band 2 over 25k Euros - Quotes</t>
  </si>
  <si>
    <t>5. STAR rates are to be exclusive of Overheads, and Profit. Net rates are to be provided by the Tenderer.</t>
  </si>
  <si>
    <t>6. Prices are to be based on Employer providing access to water supply.</t>
  </si>
  <si>
    <t>Please Note: The volumes in these tables have been provided for Tender Evaluation purposes and the Employer may wish to increase or decrease the volume. Volumes may fall to 0.</t>
  </si>
  <si>
    <t xml:space="preserve">SLA Service (Mess and Hotel) </t>
  </si>
  <si>
    <t>Core - Service/Establishment</t>
  </si>
  <si>
    <t>Operational - Service/Establishment</t>
  </si>
  <si>
    <r>
      <t xml:space="preserve">Fixed Price (Price per head x Indicitive Volumes)
</t>
    </r>
    <r>
      <rPr>
        <sz val="10"/>
        <rFont val="Arial"/>
        <family val="2"/>
      </rPr>
      <t>Year-on-year prices should incorporate natural efficiencies, de-risking and continuous improvement.</t>
    </r>
  </si>
  <si>
    <t>Year 6
Optional
(Euro)</t>
  </si>
  <si>
    <t>Year 7
Optional
(Euro)</t>
  </si>
  <si>
    <t>Total Years 1-7
(Euro)</t>
  </si>
  <si>
    <t>Official Functions - Summary</t>
  </si>
  <si>
    <r>
      <t xml:space="preserve">Nicosia </t>
    </r>
    <r>
      <rPr>
        <b/>
        <sz val="9"/>
        <rFont val="Arial"/>
        <family val="2"/>
      </rPr>
      <t>(No Requirement)</t>
    </r>
  </si>
  <si>
    <r>
      <t xml:space="preserve">Fixed Price (Price per head)
</t>
    </r>
    <r>
      <rPr>
        <sz val="10"/>
        <rFont val="Arial"/>
        <family val="2"/>
      </rPr>
      <t>Year-on-year prices should incorporate natural efficiencies, de-risking and continuous improvement.</t>
    </r>
  </si>
  <si>
    <t xml:space="preserve">All Locations  Fixed Price per head </t>
  </si>
  <si>
    <t>Service Type</t>
  </si>
  <si>
    <t>Frequency per Year</t>
  </si>
  <si>
    <t>Average attendance</t>
  </si>
  <si>
    <t>Akrotiri - Offical Functions</t>
  </si>
  <si>
    <t>SNCO Mess</t>
  </si>
  <si>
    <t>Summer Ball</t>
  </si>
  <si>
    <t>Cyprus Rception</t>
  </si>
  <si>
    <t>Battle of Britain Ball</t>
  </si>
  <si>
    <t>Octoberfest</t>
  </si>
  <si>
    <r>
      <t xml:space="preserve">Remembrance Day Lunch
</t>
    </r>
    <r>
      <rPr>
        <sz val="8"/>
        <rFont val="Arial"/>
        <family val="2"/>
      </rPr>
      <t>(in Officers Mess)</t>
    </r>
  </si>
  <si>
    <t>Christmas Draw</t>
  </si>
  <si>
    <t>Burns Night</t>
  </si>
  <si>
    <t>Officers Mess</t>
  </si>
  <si>
    <t>Stag Dining In Night</t>
  </si>
  <si>
    <t>Tunes on the Terrace</t>
  </si>
  <si>
    <t>Guest Night (Moon Landing)</t>
  </si>
  <si>
    <t>Battle of Britain Dinner</t>
  </si>
  <si>
    <t>Charge of the Light Brigade (stag Dining in Night)</t>
  </si>
  <si>
    <t>Episkopi - Offical Functions</t>
  </si>
  <si>
    <t xml:space="preserve">Leaver's Dinner </t>
  </si>
  <si>
    <t xml:space="preserve">Regimental Dinner </t>
  </si>
  <si>
    <t xml:space="preserve">Dam Buster's Dinner </t>
  </si>
  <si>
    <t>Chief of Staff Dinner</t>
  </si>
  <si>
    <t>2 Mercians Cocktail Party</t>
  </si>
  <si>
    <t xml:space="preserve">Mess Members Dinner </t>
  </si>
  <si>
    <t xml:space="preserve">Arnheim Dinner </t>
  </si>
  <si>
    <t>CBF Leaving Dinner</t>
  </si>
  <si>
    <t>Oktoberfest</t>
  </si>
  <si>
    <t xml:space="preserve">Trafalgar Dinner </t>
  </si>
  <si>
    <t xml:space="preserve">Battle of Quebec Dinner </t>
  </si>
  <si>
    <t xml:space="preserve">Battle of Gheluvelt Dinner </t>
  </si>
  <si>
    <t xml:space="preserve">Rembrance Dinner </t>
  </si>
  <si>
    <t xml:space="preserve">Exchange Drinks Dinner </t>
  </si>
  <si>
    <t xml:space="preserve">Christmas Dinner </t>
  </si>
  <si>
    <t xml:space="preserve">Christmas Eve Dinner </t>
  </si>
  <si>
    <t xml:space="preserve">Boxing Day Dinner </t>
  </si>
  <si>
    <t>Co's Leaving Dinner</t>
  </si>
  <si>
    <t>Burn's Night Dinner</t>
  </si>
  <si>
    <t>Partners Dinner RIB Mess</t>
  </si>
  <si>
    <t>Sgts Mess (Combined)</t>
  </si>
  <si>
    <t>Mercian Regimental Dinner</t>
  </si>
  <si>
    <t>Peaky Blinders Night</t>
  </si>
  <si>
    <t>Regimental Dinner</t>
  </si>
  <si>
    <t>GSM Farewell Function</t>
  </si>
  <si>
    <t>2 Mercian Summer Ball</t>
  </si>
  <si>
    <t>2 Mercian Alma Dinner</t>
  </si>
  <si>
    <t>Remembrance Day Function</t>
  </si>
  <si>
    <t>Dhekelia - Offical Functions</t>
  </si>
  <si>
    <t>RIB WO's &amp;* Sgts Mess Alexander Bks</t>
  </si>
  <si>
    <t>Mothering Sunday</t>
  </si>
  <si>
    <t>Commanders Dine Out</t>
  </si>
  <si>
    <t>Dinner Night</t>
  </si>
  <si>
    <t>Christmas Ball</t>
  </si>
  <si>
    <t>2 PWRR Rib Officers Mess Alex Bks</t>
  </si>
  <si>
    <t>Talavera Dinner Night</t>
  </si>
  <si>
    <t>Dinner (CO's Discretion)</t>
  </si>
  <si>
    <t>Sunset ceremony</t>
  </si>
  <si>
    <t>CO's Dinner Night</t>
  </si>
  <si>
    <t>HCSC Visit UIN:D0381A</t>
  </si>
  <si>
    <t>Station Officers Mess</t>
  </si>
  <si>
    <t>St Davies Dinner Night</t>
  </si>
  <si>
    <t>Co Discretion / BBQ</t>
  </si>
  <si>
    <t>Remembrance Sunday</t>
  </si>
  <si>
    <t>Ladies Dinner Night</t>
  </si>
  <si>
    <t>Burns Supper</t>
  </si>
  <si>
    <t xml:space="preserve">Garrison WO's &amp; Sgt's Mess </t>
  </si>
  <si>
    <t>Remembrance Curry Lunch</t>
  </si>
  <si>
    <t>Troodos - Offical Functions</t>
  </si>
  <si>
    <t>Combined Mess</t>
  </si>
  <si>
    <t>Formal Official Dinner</t>
  </si>
  <si>
    <t>Summer ball</t>
  </si>
  <si>
    <t>Regimental Ball</t>
  </si>
  <si>
    <t>Ayios Nikolaos - Offical Functions</t>
  </si>
  <si>
    <t>Trafalgar Dinner</t>
  </si>
  <si>
    <t>WO's &amp; SGT's Mess</t>
  </si>
  <si>
    <t>Battle of Britain</t>
  </si>
  <si>
    <t>Summer Ball (Octoberfest)</t>
  </si>
  <si>
    <t>For the duration of each 'Function' please refer to Booklet 4 - Employer Supplied Information</t>
  </si>
  <si>
    <t>Service Type's as stated are subject to change by the function organizer prior to the event.</t>
  </si>
  <si>
    <t>The function types that have been provided are indicative and are used only for pricing purposes.</t>
  </si>
  <si>
    <t>HL-08 CRL - Catering Provision Payment (CPP)</t>
  </si>
  <si>
    <t>Catering Breakdown</t>
  </si>
  <si>
    <t>Episkopi Officers SNCO Dining Room Radio Sonde</t>
  </si>
  <si>
    <t>Episkopi Sgt's combined SNCO Mess</t>
  </si>
  <si>
    <t>Episkopi JRD Dining Room Radio Sonde</t>
  </si>
  <si>
    <t>Dhekelia (Station)</t>
  </si>
  <si>
    <t>Dhekelia Stn Officers Mess</t>
  </si>
  <si>
    <t>Dhekelia Stn Sgts Mess</t>
  </si>
  <si>
    <t>Dhekelia Stn JRD and Kitchen</t>
  </si>
  <si>
    <t>Dhekelia (Alex Bks)</t>
  </si>
  <si>
    <t>Dhekelia Alex Bks Officer's Mess</t>
  </si>
  <si>
    <t>Dhekelia Alex Bks Sgt's Mess</t>
  </si>
  <si>
    <t>Dhekelia Alex Bks JRD and Kitchen</t>
  </si>
  <si>
    <t>Ayios Nickolaus Officers Mess</t>
  </si>
  <si>
    <t>Ayios Nickolaus Sgts Mess Accommodation</t>
  </si>
  <si>
    <t>Ayios Nickolaus The Snug-Restaurant (facilities used by JRD)</t>
  </si>
  <si>
    <t>Akrotiri OM</t>
  </si>
  <si>
    <t>Akrotiri SNCO</t>
  </si>
  <si>
    <t>Akrotiri Airmens Mess (used by JRD)</t>
  </si>
  <si>
    <t>Troodos Training Kitchen</t>
  </si>
  <si>
    <t>In Flight Catering</t>
  </si>
  <si>
    <t>Bottled Water</t>
  </si>
  <si>
    <t>Bottled Water (Various Establishments)</t>
  </si>
  <si>
    <t>No Requirement</t>
  </si>
  <si>
    <t xml:space="preserve">Bottled Water 
</t>
  </si>
  <si>
    <t>Total Price</t>
  </si>
  <si>
    <t>Price per bottle</t>
  </si>
  <si>
    <t>Volume Band</t>
  </si>
  <si>
    <t>Location</t>
  </si>
  <si>
    <t>Number of Bottles
(Annual)</t>
  </si>
  <si>
    <t>Total nr</t>
  </si>
  <si>
    <r>
      <t>Yr1
(</t>
    </r>
    <r>
      <rPr>
        <sz val="11"/>
        <color theme="1"/>
        <rFont val="Calibri"/>
        <family val="2"/>
      </rPr>
      <t>€)</t>
    </r>
  </si>
  <si>
    <t>Yr 2
(€)</t>
  </si>
  <si>
    <t>Yr 3
(€)</t>
  </si>
  <si>
    <t>Yr 4
(€)</t>
  </si>
  <si>
    <t>Yr 5
(€)</t>
  </si>
  <si>
    <t>Yr 6
(€)
(Optional)</t>
  </si>
  <si>
    <t>Yr 7
(€)
(Optional)</t>
  </si>
  <si>
    <t>Bottle Price (€) Yr 1</t>
  </si>
  <si>
    <t>Bottle Price (€) Yr 2</t>
  </si>
  <si>
    <t>Bottle Price (€) Yr 3</t>
  </si>
  <si>
    <t>Bottle Price (€) Yr 4</t>
  </si>
  <si>
    <t>Bottle Price (€) Yr 5</t>
  </si>
  <si>
    <t>Bottle Price (€) Yr 6
(Optional)</t>
  </si>
  <si>
    <t>Bottle Price (€) Yr 7
(Optional)</t>
  </si>
  <si>
    <t>&gt;200%</t>
  </si>
  <si>
    <t>&gt;100%</t>
  </si>
  <si>
    <t>&gt;50%</t>
  </si>
  <si>
    <t>&gt;25%</t>
  </si>
  <si>
    <r>
      <t xml:space="preserve">Combined total of bottled water by location </t>
    </r>
    <r>
      <rPr>
        <sz val="11"/>
        <rFont val="Calibri"/>
        <family val="2"/>
        <scheme val="minor"/>
      </rPr>
      <t>for core service and current operational activity</t>
    </r>
    <r>
      <rPr>
        <sz val="10"/>
        <rFont val="Arial"/>
        <family val="2"/>
      </rPr>
      <t xml:space="preserve"> from the Catering Quantity Tables</t>
    </r>
  </si>
  <si>
    <t>Episkopi JRD</t>
  </si>
  <si>
    <t>Dhekelia School Meals</t>
  </si>
  <si>
    <t>Dhekelia Stn JRD</t>
  </si>
  <si>
    <t>Dhekelia Bks JRD</t>
  </si>
  <si>
    <r>
      <t xml:space="preserve">Ayios Nickolaus JRD
</t>
    </r>
    <r>
      <rPr>
        <i/>
        <sz val="10"/>
        <rFont val="Arial"/>
        <family val="2"/>
      </rPr>
      <t>(amended qty 01/11/2021)</t>
    </r>
  </si>
  <si>
    <t>Akrotiri JRD</t>
  </si>
  <si>
    <t>&gt; -25%</t>
  </si>
  <si>
    <t xml:space="preserve">In Flight Catering
</t>
  </si>
  <si>
    <t>Catering Provision Payment (CPP)</t>
  </si>
  <si>
    <t>Meal price per capita</t>
  </si>
  <si>
    <t>Number of Catered Mess meals served</t>
  </si>
  <si>
    <r>
      <t>CPP Yr1
(</t>
    </r>
    <r>
      <rPr>
        <sz val="11"/>
        <color theme="1"/>
        <rFont val="Calibri"/>
        <family val="2"/>
      </rPr>
      <t>€)</t>
    </r>
  </si>
  <si>
    <t>CPP Yr 2
(€)</t>
  </si>
  <si>
    <t>CPP Yr 3
(€)</t>
  </si>
  <si>
    <t>CPP Yr 4
(€)</t>
  </si>
  <si>
    <t>CPP Yr 5
(€)</t>
  </si>
  <si>
    <t>CPP Yr 6
(€)
(Optional)</t>
  </si>
  <si>
    <t>CPP Yr 7
(€)
(Optional)</t>
  </si>
  <si>
    <t>Meal Price (€) Yr 1</t>
  </si>
  <si>
    <t>Meal Price (€) Yr 2</t>
  </si>
  <si>
    <t>Meal Price (€) Yr 3</t>
  </si>
  <si>
    <t>Meal Price (€) Yr 4</t>
  </si>
  <si>
    <t>Meal Price (€) Yr 5</t>
  </si>
  <si>
    <t>Meal Price (€) Yr 6
(Optional)</t>
  </si>
  <si>
    <t>Meal Price (€) Yr 7
(Optional)</t>
  </si>
  <si>
    <t>Contract Amendment*</t>
  </si>
  <si>
    <t>&gt;40%</t>
  </si>
  <si>
    <t>&gt;30%</t>
  </si>
  <si>
    <t>&gt;20%</t>
  </si>
  <si>
    <t>&gt;10%</t>
  </si>
  <si>
    <t>Combined total of the baseline feeding numbers is the mid-point of this band. No adjustment to CPP for volume movements up to + / (-) 10%</t>
  </si>
  <si>
    <t>&gt; -10%</t>
  </si>
  <si>
    <t>&gt; -20%</t>
  </si>
  <si>
    <t>&gt; -30%</t>
  </si>
  <si>
    <t>&gt; -40%</t>
  </si>
  <si>
    <t>&gt; -50%</t>
  </si>
  <si>
    <t>Episkopi Officers SNCO Dining Room Radio Sonde
BSUID - 1005323
Asset Tag - CEPS04EP1141</t>
  </si>
  <si>
    <t xml:space="preserve">Episkopi Sgt's combined SNCO Mess
BSUID - 1004454
Asset Tag - CEPS01EP1172
</t>
  </si>
  <si>
    <t>Episkopi JRD Dining Room Radio Sonde
BSUID - 1005322
Asset Tag - CEPS04EP1099</t>
  </si>
  <si>
    <t>Dhekelia Stn Officers Mess
BSUID -2566553
Asset Tag - CDHK01DH0393</t>
  </si>
  <si>
    <t>Dhekelia Stn Sgts Mess
BSUID -2566583
Asset Tag - CDHK01DH0110</t>
  </si>
  <si>
    <t>Dhekelia Stn JRD and Kitchen
(excludes meals for schools but includes prison meals SBA Prison DHK)
BSUID - 2566648
Asset Tag - CDHK01DH0431</t>
  </si>
  <si>
    <t>Dhekelia Alex Bks Officer's Mess
BSUID -2566555
Asset Tag - CDHK02DH0002</t>
  </si>
  <si>
    <t>Dhekelia Alex Bks Sgt's Mess
BSUID -1003253
Asset Tag - CDHK02DH0006</t>
  </si>
  <si>
    <t>Dhekelia Alex Bks JRD and Kitchen
BSUID -2566648
Asset Tag - CDHK01DH0431</t>
  </si>
  <si>
    <t>Ayios Nickolaus Officers Mess
BSUID -1005979
Asset Tag - CYAN01AY0075</t>
  </si>
  <si>
    <t>Ayios Nickolaus Sgts Mess Accommodation
BSUID -1005980
Asset Tag - CYAN01AY0077</t>
  </si>
  <si>
    <t>Ayios Nickolaus 
The Snug-Restaurant (facilities used by JRD)
BSUID -1005921
Asset Tag - CYAN01AY0017</t>
  </si>
  <si>
    <t>Akrotiri OM
BSUID -1007433
Asset Tag - CAKR01AK0148</t>
  </si>
  <si>
    <t>Akrotiri SNCO
BSUID -1007433
Asset Tag - CAKR01AK0148</t>
  </si>
  <si>
    <t>Akrotiri Airmens Mess (used by JRD)
BSUID -1007439
Asset Tag - CAKR01AK0154</t>
  </si>
  <si>
    <t>Troodos Training Kitchen
BSUID -1006703
Asset Tag - CYTD01TR0040</t>
  </si>
  <si>
    <t>HL-08 CRL - Retail Provision Payment (RPP)</t>
  </si>
  <si>
    <t>Retail Needs Provision Payment Summary</t>
  </si>
  <si>
    <t>Fixed Retail Rent Summary</t>
  </si>
  <si>
    <t>Retail Breakdown</t>
  </si>
  <si>
    <t>Year 1
 (Euro or %)</t>
  </si>
  <si>
    <t>Year 2
 (Euro or %)</t>
  </si>
  <si>
    <t>Year 3
 (Euro or %)</t>
  </si>
  <si>
    <t>Year 4
 (Euro or %)</t>
  </si>
  <si>
    <t>Year 5
 (Euro or %)</t>
  </si>
  <si>
    <t>Year 6
 (Euro or %)</t>
  </si>
  <si>
    <t>Year 7
 (Euro or %)</t>
  </si>
  <si>
    <t>Retail Subsidy Provision Payment Total</t>
  </si>
  <si>
    <t>Fixed Retail Rent (Should be negative sum)</t>
  </si>
  <si>
    <t xml:space="preserve">Variable Retail Rent (%) </t>
  </si>
  <si>
    <t>HL-08F CRL - Core Catering Manpower (CCM)</t>
  </si>
  <si>
    <t>Contractor CCM Backfill Rate - Where shortfall in CCM occurs</t>
  </si>
  <si>
    <t>Role - All Establishment</t>
  </si>
  <si>
    <t xml:space="preserve">Sgt - CCM Backfill Rate (per Day) </t>
  </si>
  <si>
    <t xml:space="preserve">Cpl - CCM Backfill Rate (per Day) </t>
  </si>
  <si>
    <t xml:space="preserve">WO2 - CCM Backfill Rate (per Day) </t>
  </si>
  <si>
    <t xml:space="preserve">Pte - CCM Backfill Rate (per Day) </t>
  </si>
  <si>
    <t>LCpl - CCM Backfill Rate (per Day)</t>
  </si>
  <si>
    <t>Contractor CCM backfill rates due a a shortfall will be benchmarked to ensure a suitable rate has been submitted by the bidder, this will take place within the Employer Tender Evaluation period, and may be discussed within the Employer clarfication period.</t>
  </si>
  <si>
    <t>For an indicitve value each person has been multiplied by a volume of 260 working days per annum</t>
  </si>
  <si>
    <t>UNIT</t>
  </si>
  <si>
    <t>Chef C8005</t>
  </si>
  <si>
    <t>Band 2</t>
  </si>
  <si>
    <t>Band 3</t>
  </si>
  <si>
    <t xml:space="preserve">Comments </t>
  </si>
  <si>
    <t>Role Breakdown</t>
  </si>
  <si>
    <t>Establishment</t>
  </si>
  <si>
    <t>Sgt/Cpl Ranks</t>
  </si>
  <si>
    <t>LCpl/Pte Ranks</t>
  </si>
  <si>
    <t>Held on Unit Strength</t>
  </si>
  <si>
    <t>Sgt</t>
  </si>
  <si>
    <t>Cpl</t>
  </si>
  <si>
    <t>WO2</t>
  </si>
  <si>
    <t>LCpl</t>
  </si>
  <si>
    <t>Pte</t>
  </si>
  <si>
    <t>Available to the Contractor</t>
  </si>
  <si>
    <t>HQ</t>
  </si>
  <si>
    <t xml:space="preserve">Cyprus     </t>
  </si>
  <si>
    <t>JSSU</t>
  </si>
  <si>
    <t>Ay Nik</t>
  </si>
  <si>
    <t>1 x Sgt + 1 x Cpl = 2</t>
  </si>
  <si>
    <t>2 Mercians (WSBA RIB)</t>
  </si>
  <si>
    <t>1 x WO2, 2 x Sgt, 2 x Cpl, 2 x LCpl, 3 x Pte = 10</t>
  </si>
  <si>
    <t>1 PWRR (ESBA RIB)</t>
  </si>
  <si>
    <t>Cpl – VIP 2* Flag Staff House</t>
  </si>
  <si>
    <t>Rotates between Army &amp; RAF</t>
  </si>
  <si>
    <t>Catering Summary</t>
  </si>
  <si>
    <r>
      <t xml:space="preserve">Fixed Price ((Per day)
</t>
    </r>
    <r>
      <rPr>
        <sz val="10"/>
        <rFont val="Arial"/>
        <family val="2"/>
      </rPr>
      <t>Year-on-year prices should incorporate natural efficiencies, de-risking and continuous improvement.</t>
    </r>
  </si>
  <si>
    <t>Short Term Summary</t>
  </si>
  <si>
    <t>Short Term Catering - Indicative Data</t>
  </si>
  <si>
    <t>Years 1 to 5</t>
  </si>
  <si>
    <t>Years 1 to 7</t>
  </si>
  <si>
    <t>Price, per day, per person - Kitchen &amp; Dining Room Orderly (KDRO).</t>
  </si>
  <si>
    <t>Price per day for lead in day costs for Full Catering support, with Combined Mess</t>
  </si>
  <si>
    <t>Indicitive data based on 3 people for 100 days per annum</t>
  </si>
  <si>
    <t>Waste Management</t>
  </si>
  <si>
    <t>Waste Management - Core Fixed Services</t>
  </si>
  <si>
    <r>
      <t xml:space="preserve">Fixed Price (Price per annum)
</t>
    </r>
    <r>
      <rPr>
        <sz val="10"/>
        <rFont val="Arial"/>
        <family val="2"/>
      </rPr>
      <t>Year-on-year prices should incorporate natural efficiencies, de-risking and continuous improvement.</t>
    </r>
  </si>
  <si>
    <t>Beach Cleaning - Ladies Mile Beach</t>
  </si>
  <si>
    <t>Akrotiri - Ladies Mile Beach</t>
  </si>
  <si>
    <t>Waste Management - Operational (Transferred to VL-02)</t>
  </si>
  <si>
    <t xml:space="preserve">KL-03 Stores Management, Issue and Control </t>
  </si>
  <si>
    <t>MOD Stores</t>
  </si>
  <si>
    <t>Contractor Stores</t>
  </si>
  <si>
    <t>Combined Module KL-03 Total</t>
  </si>
  <si>
    <t>Government Funished Equipment</t>
  </si>
  <si>
    <t>General (S1), Stocktaking (S3), Reporting (S4)</t>
  </si>
  <si>
    <t>Servicing, Maintenance, and Repair (S2)</t>
  </si>
  <si>
    <t>Combined Module KL-05 GFE Total</t>
  </si>
  <si>
    <t>OPC Cyprus  - Module I</t>
  </si>
  <si>
    <t>Additional Services</t>
  </si>
  <si>
    <t>Total Years 1 - 5</t>
  </si>
  <si>
    <t>Year 6 (Option)</t>
  </si>
  <si>
    <t>Year 7 (Option)</t>
  </si>
  <si>
    <t>Total Years 1 - 7</t>
  </si>
  <si>
    <t>Module I - Current Operations</t>
  </si>
  <si>
    <t>STAR Rates - Miscellaneous</t>
  </si>
  <si>
    <t>ITEM</t>
  </si>
  <si>
    <t>DESCRIPTION</t>
  </si>
  <si>
    <t xml:space="preserve">Size </t>
  </si>
  <si>
    <r>
      <t>Fixed Price per item (UnIndexed Prices)</t>
    </r>
    <r>
      <rPr>
        <sz val="10"/>
        <rFont val="Arial"/>
        <family val="2"/>
      </rPr>
      <t xml:space="preserve">
Year-on-year prices should incorporate natural efficiencies, de-risking and continuous improvement.</t>
    </r>
  </si>
  <si>
    <t xml:space="preserve">Dry Ice </t>
  </si>
  <si>
    <t>Per Kg</t>
  </si>
  <si>
    <t xml:space="preserve">Water </t>
  </si>
  <si>
    <t>0.5 ltr</t>
  </si>
  <si>
    <t>1.0 ltr</t>
  </si>
  <si>
    <t>1.5 ltr</t>
  </si>
  <si>
    <t>2.0 ltr</t>
  </si>
  <si>
    <t>5.0 ltr</t>
  </si>
  <si>
    <t>10.0 ltr</t>
  </si>
  <si>
    <t>5 Gallon</t>
  </si>
  <si>
    <t>Bulk Water - Potable</t>
  </si>
  <si>
    <t>500 ltrs</t>
  </si>
  <si>
    <t>1000 ltrs</t>
  </si>
  <si>
    <t xml:space="preserve">Charcoal </t>
  </si>
  <si>
    <t>10 Kg</t>
  </si>
  <si>
    <t xml:space="preserve">Paper towels </t>
  </si>
  <si>
    <t>Box 4,000</t>
  </si>
  <si>
    <t>Toilet rolls - 60 rolls</t>
  </si>
  <si>
    <t xml:space="preserve">per pack </t>
  </si>
  <si>
    <t>Liquid hand soap</t>
  </si>
  <si>
    <t>5 litres</t>
  </si>
  <si>
    <t xml:space="preserve">One Shot Glass Cleaner 5L  </t>
  </si>
  <si>
    <t>EACH</t>
  </si>
  <si>
    <t xml:space="preserve">One Shot Washroom 5L  </t>
  </si>
  <si>
    <t xml:space="preserve">Pro Care Washroom 5L </t>
  </si>
  <si>
    <t xml:space="preserve">One Shot Toilet Cleaner 5L  </t>
  </si>
  <si>
    <t xml:space="preserve">General Cleaner 5L  </t>
  </si>
  <si>
    <t xml:space="preserve">One Shot Degreaser 5L  </t>
  </si>
  <si>
    <t>Airfresh 5L</t>
  </si>
  <si>
    <t xml:space="preserve">One Shot Floor Maintainer 5L  </t>
  </si>
  <si>
    <t xml:space="preserve">Carpet Extraction Spray 5L  </t>
  </si>
  <si>
    <t xml:space="preserve">Carpet Brush Shampoo 5L  </t>
  </si>
  <si>
    <t>Oven Cleaner 5L</t>
  </si>
  <si>
    <t>Oven Cleaner 750ml</t>
  </si>
  <si>
    <t>Furniture Polish 750ml</t>
  </si>
  <si>
    <t>Max Scale 22KG Descale</t>
  </si>
  <si>
    <t>Pine Disinfectant 5L (1:25)</t>
  </si>
  <si>
    <t>All Purpose Descaler 5L (undiluted)</t>
  </si>
  <si>
    <t>Max Scale Descaler 5L</t>
  </si>
  <si>
    <t>Urinal Chanel Blocks Lemon 3KG</t>
  </si>
  <si>
    <t>Metalised Floor Polish 5L</t>
  </si>
  <si>
    <t>Extra 20L</t>
  </si>
  <si>
    <t>Extra 5L</t>
  </si>
  <si>
    <t>Power Stain Remover 10KG</t>
  </si>
  <si>
    <t>Unicare Laundry Powder 10KG</t>
  </si>
  <si>
    <t>Super Plus 22KG</t>
  </si>
  <si>
    <t>NO SPOT</t>
  </si>
  <si>
    <t xml:space="preserve">Autosol </t>
  </si>
  <si>
    <t>Stainless Steel Polish 750ml</t>
  </si>
  <si>
    <t>Food Safe 1x100pcs</t>
  </si>
  <si>
    <t>Sanisafe Bucket</t>
  </si>
  <si>
    <t>Sanisafe Tub Surface Wipe</t>
  </si>
  <si>
    <t xml:space="preserve">Pro-care Unibac 5L  </t>
  </si>
  <si>
    <t>Hand Sanitizer 500ml</t>
  </si>
  <si>
    <t>Antiseptic Gel 5L</t>
  </si>
  <si>
    <t>Micro 5L</t>
  </si>
  <si>
    <t>Micro1L</t>
  </si>
  <si>
    <t>Antibacterial Surface Cleaner 5L</t>
  </si>
  <si>
    <t>Hand Towel Dispenser</t>
  </si>
  <si>
    <t>Toilet Paper Dispenser</t>
  </si>
  <si>
    <t xml:space="preserve">Toilet Paper Jumbo 1x8 </t>
  </si>
  <si>
    <t>1x8</t>
  </si>
  <si>
    <t>Kitchen Dispenser 300</t>
  </si>
  <si>
    <t xml:space="preserve">Kitchen Roll Natural 1x6 </t>
  </si>
  <si>
    <t>1x6</t>
  </si>
  <si>
    <t>Aluminium Stick/Brooms</t>
  </si>
  <si>
    <t>Brooms</t>
  </si>
  <si>
    <t>Aristo Mops - Blue</t>
  </si>
  <si>
    <t>Aristo Mops - Red</t>
  </si>
  <si>
    <t>Aristo Mops - Green</t>
  </si>
  <si>
    <t>Aristo Mops - Yellow</t>
  </si>
  <si>
    <t>Microfibre Mop Blue</t>
  </si>
  <si>
    <t>Broom Outdoor</t>
  </si>
  <si>
    <t xml:space="preserve">Floor Pads Black 16'' </t>
  </si>
  <si>
    <t>Floor Pads White</t>
  </si>
  <si>
    <t>Window Squeegees 35cm (channel &amp; rubber)</t>
  </si>
  <si>
    <t>Window Squeegees 45cm</t>
  </si>
  <si>
    <t>Wall Brush</t>
  </si>
  <si>
    <t>Telescopic Handle 2x150cm</t>
  </si>
  <si>
    <t>Floor Squeegee pcs</t>
  </si>
  <si>
    <t>Aluminium Handle for Floor Squeegee</t>
  </si>
  <si>
    <t>Telescopic Handle 4x150cm</t>
  </si>
  <si>
    <t>Mop Bucket - Blue</t>
  </si>
  <si>
    <t>Mop Bucket - Green</t>
  </si>
  <si>
    <t>Mop Bucket - Red</t>
  </si>
  <si>
    <t>Mop Bucket - Yellow</t>
  </si>
  <si>
    <t>Kitchen Gloves 1x10 - Pink Medium</t>
  </si>
  <si>
    <t>1x10</t>
  </si>
  <si>
    <t>Kitchen Gloves 1x10 - Pink Large</t>
  </si>
  <si>
    <t>Kitchen Gloves 1x10 - Blue Medium</t>
  </si>
  <si>
    <t>Kitchen Gloves 1x10 - Blue Large</t>
  </si>
  <si>
    <t>Kitchen Gloves 1x10 - Yellow Medium</t>
  </si>
  <si>
    <t>Kitchen Gloves 1x10 - Yellow Large</t>
  </si>
  <si>
    <t>Kitchen Gloves 1x10 - Green Medium</t>
  </si>
  <si>
    <t>Kitchen Gloves 1x10 - Green Large</t>
  </si>
  <si>
    <t>Latex Gloves 100pcs - Medium</t>
  </si>
  <si>
    <t>1x100</t>
  </si>
  <si>
    <t>Nitrile Gloves 100pcs - Large</t>
  </si>
  <si>
    <t>Sponge Blue 1x1pcs</t>
  </si>
  <si>
    <t>Sponge Red 1x1pcs</t>
  </si>
  <si>
    <t>Sponge Yellow 1x1pcs</t>
  </si>
  <si>
    <t>Sponge Green 1x1pcs</t>
  </si>
  <si>
    <t>Superinox 40gr 1x12</t>
  </si>
  <si>
    <t>1 X 12</t>
  </si>
  <si>
    <t>Yellow Dusters</t>
  </si>
  <si>
    <t>Dustpan &amp; Brush</t>
  </si>
  <si>
    <t>Microfiber Replacement</t>
  </si>
  <si>
    <t xml:space="preserve">Sponges Blue (8x14cm) </t>
  </si>
  <si>
    <t>1 X 30</t>
  </si>
  <si>
    <t xml:space="preserve">Sponges Red (8x14cm) </t>
  </si>
  <si>
    <t xml:space="preserve">Sponges Yellow (8x14cm) </t>
  </si>
  <si>
    <t xml:space="preserve">Sponges Green (8x14cm) </t>
  </si>
  <si>
    <t>Scouring Pad (Tellaki) Green 15cm x23cm</t>
  </si>
  <si>
    <t>Scouring Pad (Tellaki) Red 15cm x23cm</t>
  </si>
  <si>
    <t>Scouring Pad (Tellaki) Blue 15cm x23cm</t>
  </si>
  <si>
    <t>Window Scrubber</t>
  </si>
  <si>
    <t>Wettex Wipes 10pcs - Green</t>
  </si>
  <si>
    <t>Wettex Wipes 10pcs - Red</t>
  </si>
  <si>
    <t>Wettex Wipes 10pcs - Yellow</t>
  </si>
  <si>
    <t>Wettex Wipes 12pcs - Blue</t>
  </si>
  <si>
    <t>1x12</t>
  </si>
  <si>
    <t xml:space="preserve">Wipex Cloths 1x10 -  Red </t>
  </si>
  <si>
    <t>Wipex Cloths 1x10 - Green</t>
  </si>
  <si>
    <t>Wipex Cloths 1x10 - Blue</t>
  </si>
  <si>
    <t>Wippex J-Cloth 30x50cm 50 pcs - Red</t>
  </si>
  <si>
    <t>1x50</t>
  </si>
  <si>
    <t>Wippex J-Cloth 30x50cm 50 pcs - Green</t>
  </si>
  <si>
    <t>Wippex J-Cloth 30x50cm 50 pcs - Yellow</t>
  </si>
  <si>
    <t>Wippex J-Cloth 30x50cm 50 pcs - Blue</t>
  </si>
  <si>
    <t>Black Garbage 75x75 no drawstring (roll of 20)</t>
  </si>
  <si>
    <t>1 X 20</t>
  </si>
  <si>
    <t>Blue Garbage 76x80cm (roll of 20)</t>
  </si>
  <si>
    <t>Green Garbage 85x110cm (roll of 10)</t>
  </si>
  <si>
    <t>1 X 10</t>
  </si>
  <si>
    <t>See Through Bags 85x100cm (roll of 10)</t>
  </si>
  <si>
    <t>Brown Garbage Bags 54x73cm (roll of 20)</t>
  </si>
  <si>
    <t>Orange Garbage Bags 95x125 (roll of 10)</t>
  </si>
  <si>
    <t xml:space="preserve">T-Shirt Bags Large 1000pcs </t>
  </si>
  <si>
    <t xml:space="preserve">T-Shirt Bags Large 100pcs </t>
  </si>
  <si>
    <t>Empty Bottles 750ml</t>
  </si>
  <si>
    <t>Trigger Spray</t>
  </si>
  <si>
    <t>Caps for Bottles 750ml</t>
  </si>
  <si>
    <t>Salt No. 5 for Softener 20kg</t>
  </si>
  <si>
    <t>20KG</t>
  </si>
  <si>
    <t>Prices should exclude Overheads and Profit, this will be added if the items are procured through Module I - Additional Services</t>
  </si>
  <si>
    <t>These items may be required in the contract and procured through Module I - Additional Services</t>
  </si>
  <si>
    <t>Module V - Preparations for Operations (VL-01)</t>
  </si>
  <si>
    <r>
      <t>Fixed Price (Unindexed Prices)</t>
    </r>
    <r>
      <rPr>
        <sz val="10"/>
        <rFont val="Arial"/>
        <family val="2"/>
      </rPr>
      <t xml:space="preserve">
Year-on-year prices should incorporate natural efficiencies, de-risking and continuous improvement.</t>
    </r>
  </si>
  <si>
    <t>Module V - Preparation for Operations</t>
  </si>
  <si>
    <t xml:space="preserve">Module VL02 - Operations </t>
  </si>
  <si>
    <t>Module V L-02 Operations</t>
  </si>
  <si>
    <t>Module A - Management</t>
  </si>
  <si>
    <t>Module H - Cleaning</t>
  </si>
  <si>
    <t>Module H - Catering</t>
  </si>
  <si>
    <t>Module H - Mess and Accomodation</t>
  </si>
  <si>
    <t>Module H - Waste Management</t>
  </si>
  <si>
    <r>
      <t xml:space="preserve">Fixed Price (Number of weeks per year) - Estimated Indicitve Quantity
</t>
    </r>
    <r>
      <rPr>
        <sz val="10"/>
        <rFont val="Arial"/>
        <family val="2"/>
      </rPr>
      <t>Year-on-year prices should incorporate natural efficiencies, de-risking and continuous improvement.</t>
    </r>
  </si>
  <si>
    <r>
      <t xml:space="preserve">Fixed Price (Total price)
</t>
    </r>
    <r>
      <rPr>
        <sz val="10"/>
        <rFont val="Arial"/>
        <family val="2"/>
      </rPr>
      <t>Year-on-year prices should incorporate natural efficiencies, de-risking and continuous improvement.</t>
    </r>
  </si>
  <si>
    <t>Short Term Lease of 20 ft Ambient ISO Containers</t>
  </si>
  <si>
    <t>Mid Term Lease of 20ft Ambient ISO Containers</t>
  </si>
  <si>
    <t>Long Term Lease of 20ft Ambient ISO Containers</t>
  </si>
  <si>
    <r>
      <t>Combined total of the baseline feeding numbers**</t>
    </r>
    <r>
      <rPr>
        <sz val="11"/>
        <rFont val="Calibri"/>
        <family val="2"/>
        <scheme val="minor"/>
      </rPr>
      <t xml:space="preserve"> </t>
    </r>
    <r>
      <rPr>
        <b/>
        <sz val="12"/>
        <rFont val="Calibri"/>
        <family val="2"/>
        <scheme val="minor"/>
      </rPr>
      <t>for core service and current operation activity</t>
    </r>
    <r>
      <rPr>
        <sz val="11"/>
        <rFont val="Calibri"/>
        <family val="2"/>
        <scheme val="minor"/>
      </rPr>
      <t xml:space="preserve"> </t>
    </r>
    <r>
      <rPr>
        <sz val="10"/>
        <rFont val="Arial"/>
        <family val="2"/>
      </rPr>
      <t xml:space="preserve"> from the Catering Quantity Tables</t>
    </r>
  </si>
  <si>
    <t>CORE FIXED TOTAL excluding HL-08 CRL - Retail Provision Payment (RPP)</t>
  </si>
  <si>
    <t xml:space="preserve">HL-08 CRL (Retail Needs Provision Payment and Fixed Income) </t>
  </si>
  <si>
    <t>Module H Soft Facilities Management</t>
  </si>
  <si>
    <t>Year</t>
  </si>
  <si>
    <t>Quarter</t>
  </si>
  <si>
    <t>Cyprus:Consumer price index:Level values</t>
  </si>
  <si>
    <t>Q1</t>
  </si>
  <si>
    <t>Q2</t>
  </si>
  <si>
    <t>Q3</t>
  </si>
  <si>
    <t>Q4</t>
  </si>
  <si>
    <t>Indicator</t>
  </si>
  <si>
    <t>Consumer price index</t>
  </si>
  <si>
    <t>Units</t>
  </si>
  <si>
    <t>Index</t>
  </si>
  <si>
    <t>Scale</t>
  </si>
  <si>
    <t>2015=100</t>
  </si>
  <si>
    <t>Source</t>
  </si>
  <si>
    <t>Statistical Office of the European Communities\Haver Analytics</t>
  </si>
  <si>
    <t>Measurement</t>
  </si>
  <si>
    <t>Level values</t>
  </si>
  <si>
    <t>Seasonally adjusted</t>
  </si>
  <si>
    <t>Base year price</t>
  </si>
  <si>
    <t>Base year index</t>
  </si>
  <si>
    <t>Historical end</t>
  </si>
  <si>
    <t>2021Q4</t>
  </si>
  <si>
    <t>Date of last update</t>
  </si>
  <si>
    <t>Source details</t>
  </si>
  <si>
    <t>P423H@EUDATA</t>
  </si>
  <si>
    <t>Additional source details</t>
  </si>
  <si>
    <t>Cyprus: Harmonized Consumer Price Index (NSA, 2015=100)</t>
  </si>
  <si>
    <t>Year type</t>
  </si>
  <si>
    <t>Contact email</t>
  </si>
  <si>
    <t>mmartini@oxfordeconomics.com</t>
  </si>
  <si>
    <t>Location code</t>
  </si>
  <si>
    <t>CYP</t>
  </si>
  <si>
    <t>Indicator code</t>
  </si>
  <si>
    <t>CPI</t>
  </si>
  <si>
    <t>Final Tender Submission</t>
  </si>
  <si>
    <t>Contract In Service Date (ISD)</t>
  </si>
  <si>
    <t>Date</t>
  </si>
  <si>
    <t>Code</t>
  </si>
  <si>
    <t>Indexing</t>
  </si>
  <si>
    <t xml:space="preserve">Inflation Indices </t>
  </si>
  <si>
    <t>ITEM 
NO.</t>
  </si>
  <si>
    <t>METAL REPAIR</t>
  </si>
  <si>
    <t>Chair Operator without arms adjustable</t>
  </si>
  <si>
    <t>Chair Operator with arms adjustable</t>
  </si>
  <si>
    <t>Chair High Back</t>
  </si>
  <si>
    <t>Chair Office (tubular without arms)</t>
  </si>
  <si>
    <t>Chair Office (tubular with arms)</t>
  </si>
  <si>
    <t>Chair Lumbar Support</t>
  </si>
  <si>
    <t>Gas Mechanisms</t>
  </si>
  <si>
    <t>Castors</t>
  </si>
  <si>
    <t>Fabric</t>
  </si>
  <si>
    <t>Chair Dining (Junior Mess) with Metal Legs</t>
  </si>
  <si>
    <t>Desk Computer</t>
  </si>
  <si>
    <t>Table Printer</t>
  </si>
  <si>
    <t>Split Level Table</t>
  </si>
  <si>
    <t>Desk Corner Links</t>
  </si>
  <si>
    <t>Desk Top 1600 x 800</t>
  </si>
  <si>
    <t>Pedestal - 2 drawer</t>
  </si>
  <si>
    <t>Pedestal - 3 or 4 drawers</t>
  </si>
  <si>
    <t>Filing Cabinet - 2 drawers</t>
  </si>
  <si>
    <t>Filing Cabinet - 3 drawers</t>
  </si>
  <si>
    <t>Filing Cabinet - 4 drawers</t>
  </si>
  <si>
    <t>Filing Cabinet - 6 drawers</t>
  </si>
  <si>
    <t>Cupboard large double door</t>
  </si>
  <si>
    <t>Cupboard large single door</t>
  </si>
  <si>
    <t>Cupboard small double door</t>
  </si>
  <si>
    <t>Cupboard small single door</t>
  </si>
  <si>
    <t>Cupboard large double sliding</t>
  </si>
  <si>
    <t>Cupboard small double sliding</t>
  </si>
  <si>
    <t>Cupboard large vertical roller</t>
  </si>
  <si>
    <t xml:space="preserve">Cupboard small vertical roller </t>
  </si>
  <si>
    <t>Locker - 1 person</t>
  </si>
  <si>
    <t>Locker - 2 people</t>
  </si>
  <si>
    <t>Locker - 3 people</t>
  </si>
  <si>
    <t>Locker - 4 people</t>
  </si>
  <si>
    <t>Wardrobe metal 910 x 500 1840</t>
  </si>
  <si>
    <t>Locker flying clothing 910 x 560 x 1840</t>
  </si>
  <si>
    <t>Bed Springs 2' 6"</t>
  </si>
  <si>
    <t>Bed Springs 3' 0"</t>
  </si>
  <si>
    <t>Bed Springs 4' 6"</t>
  </si>
  <si>
    <t>Bunk Bed children</t>
  </si>
  <si>
    <t>Bunk Bed adult</t>
  </si>
  <si>
    <t>Meeting Table</t>
  </si>
  <si>
    <t>Table Dining (Oblong) (Junior Ranks)</t>
  </si>
  <si>
    <t>Table Dining (Square) (Junior Ranks)</t>
  </si>
  <si>
    <t>MATTRESS RECOVERY</t>
  </si>
  <si>
    <t xml:space="preserve">Re-cover Mattress Size 2'6"        </t>
  </si>
  <si>
    <t xml:space="preserve">Re-cover Mattress Size 3'0"        </t>
  </si>
  <si>
    <t xml:space="preserve">Re-cover Mattress Size 4'0''        </t>
  </si>
  <si>
    <t xml:space="preserve">Re-cover Mattress Size 4'6"        </t>
  </si>
  <si>
    <t xml:space="preserve">Re-cover Divan Bed Base 3'0''      </t>
  </si>
  <si>
    <t xml:space="preserve">Re-cover Divan Bed Base 4'0''      </t>
  </si>
  <si>
    <t xml:space="preserve">Re-cover Divan Bed Base 4'6''      </t>
  </si>
  <si>
    <t xml:space="preserve">Re-cover mattress foam 3'0" </t>
  </si>
  <si>
    <t>WOODEN FURNITURE REPAIR</t>
  </si>
  <si>
    <t>Bookcase Large</t>
  </si>
  <si>
    <t>Bookcase Glass Front</t>
  </si>
  <si>
    <t>Bureau</t>
  </si>
  <si>
    <t>Buffet Large</t>
  </si>
  <si>
    <t>Buffet Small</t>
  </si>
  <si>
    <t>Table Hall</t>
  </si>
  <si>
    <t>Table Occasional</t>
  </si>
  <si>
    <t>Desk</t>
  </si>
  <si>
    <t>Table Nest of 3</t>
  </si>
  <si>
    <t>Table Dining Large</t>
  </si>
  <si>
    <t>Table Dining Small</t>
  </si>
  <si>
    <t>Table Dining Officers Mess</t>
  </si>
  <si>
    <t>Table Dining Sgts Mess</t>
  </si>
  <si>
    <t>Chair Dining with Arms</t>
  </si>
  <si>
    <t>Chair Dining without Arms</t>
  </si>
  <si>
    <t>Chair Easy</t>
  </si>
  <si>
    <t>Chair Easy Low (Mess/Office)</t>
  </si>
  <si>
    <t>12</t>
  </si>
  <si>
    <t>Tub Chair Wood (PVC) NINA</t>
  </si>
  <si>
    <t>Tub Chair Wood (Woven) NINA (Fabric seat &amp; Back)</t>
  </si>
  <si>
    <t>Reception Chair (MP)</t>
  </si>
  <si>
    <t>Executive Conference Chair (Oak)</t>
  </si>
  <si>
    <t>Settee 2 Str</t>
  </si>
  <si>
    <t>Settee 3 Str</t>
  </si>
  <si>
    <t>Cushions</t>
  </si>
  <si>
    <t>Rattan Chair</t>
  </si>
  <si>
    <t>Rattan 2 Seater</t>
  </si>
  <si>
    <t>Rattan 3 Seater</t>
  </si>
  <si>
    <t>Ratten Table</t>
  </si>
  <si>
    <t>Ratten Side Table</t>
  </si>
  <si>
    <t>Change of Colour</t>
  </si>
  <si>
    <t>Change of Fabric</t>
  </si>
  <si>
    <t>Headboard 2-6''</t>
  </si>
  <si>
    <t>Headboard 3-0''</t>
  </si>
  <si>
    <t>Headboard 4-0''</t>
  </si>
  <si>
    <t>Headboard 4-6''</t>
  </si>
  <si>
    <t xml:space="preserve">Chest of Drawers </t>
  </si>
  <si>
    <t>153</t>
  </si>
  <si>
    <t>Table Bedside</t>
  </si>
  <si>
    <t xml:space="preserve">Dressing Table with Mirror </t>
  </si>
  <si>
    <t xml:space="preserve">Stool Dressing (Woven) </t>
  </si>
  <si>
    <t>126</t>
  </si>
  <si>
    <t xml:space="preserve">Wardrobe Single </t>
  </si>
  <si>
    <t xml:space="preserve">Wardrobe Double </t>
  </si>
  <si>
    <t>Bathroom Stool</t>
  </si>
  <si>
    <t>Linen Container</t>
  </si>
  <si>
    <t>Bathroom Cabinet</t>
  </si>
  <si>
    <t>Bunk Bed</t>
  </si>
  <si>
    <t>Cot Child</t>
  </si>
  <si>
    <t>Play Pen</t>
  </si>
  <si>
    <t>Pvc-Shower-Curtain-180-X-200-Drop</t>
  </si>
  <si>
    <t>Shower Curtain  180x200</t>
  </si>
  <si>
    <t>Calico Material</t>
  </si>
  <si>
    <t>Supply of Xtreme plus per running meter</t>
  </si>
  <si>
    <t>REPAIR OF ELECTRICAL ITEMS</t>
  </si>
  <si>
    <t xml:space="preserve">LABOUR RATE PER HOUR </t>
  </si>
  <si>
    <t xml:space="preserve">FITTING OF MoD SUPPLIED PLUGS </t>
  </si>
  <si>
    <t>Vacuum-Cleaner-Domestic-repair-Charge</t>
  </si>
  <si>
    <t>Electric-Convector-repair-Charge</t>
  </si>
  <si>
    <t>Oil-Radiator-repair-Charge</t>
  </si>
  <si>
    <t>Module F - DAS TOTAL</t>
  </si>
  <si>
    <t>Indicative Volumes</t>
  </si>
  <si>
    <t>Section 4 - DAS Support - Management</t>
  </si>
  <si>
    <t>Module F TOTAL</t>
  </si>
  <si>
    <t>Replacement locks c/w keys</t>
  </si>
  <si>
    <t>Bookcase Small</t>
  </si>
  <si>
    <t>HL-08F CRL (Core Catering Manpower)</t>
  </si>
  <si>
    <r>
      <t>Total of the baseline feeding numbers**</t>
    </r>
    <r>
      <rPr>
        <sz val="11"/>
        <rFont val="Calibri"/>
        <family val="2"/>
        <scheme val="minor"/>
      </rPr>
      <t xml:space="preserve"> </t>
    </r>
    <r>
      <rPr>
        <b/>
        <sz val="12"/>
        <rFont val="Calibri"/>
        <family val="2"/>
        <scheme val="minor"/>
      </rPr>
      <t xml:space="preserve">for core service </t>
    </r>
    <r>
      <rPr>
        <sz val="11"/>
        <rFont val="Calibri"/>
        <family val="2"/>
        <scheme val="minor"/>
      </rPr>
      <t xml:space="preserve"> </t>
    </r>
    <r>
      <rPr>
        <sz val="10"/>
        <rFont val="Arial"/>
        <family val="2"/>
      </rPr>
      <t xml:space="preserve"> from the Catering Quantity Tables</t>
    </r>
  </si>
  <si>
    <r>
      <t xml:space="preserve">HL-08 CRL (Core Catering) </t>
    </r>
    <r>
      <rPr>
        <b/>
        <sz val="9"/>
        <rFont val="Arial"/>
        <family val="2"/>
      </rPr>
      <t>VL-02 ON</t>
    </r>
  </si>
  <si>
    <r>
      <t xml:space="preserve">HL-08 CRL (Core Catering) </t>
    </r>
    <r>
      <rPr>
        <b/>
        <sz val="9"/>
        <rFont val="Arial"/>
        <family val="2"/>
      </rPr>
      <t>VL-02 OFF</t>
    </r>
  </si>
  <si>
    <t>Total VL-02 OFF</t>
  </si>
  <si>
    <t>Total VL-02 ON</t>
  </si>
  <si>
    <t>Family Service (0-150)</t>
  </si>
  <si>
    <t>Family Service (&gt;150)</t>
  </si>
  <si>
    <t>Plated Service (&gt;100)</t>
  </si>
  <si>
    <t>Self Service (0-100)</t>
  </si>
  <si>
    <t>Self Service (&gt;100)</t>
  </si>
  <si>
    <t>Hot Fork/Cold Buffet/BBQ (0-100)</t>
  </si>
  <si>
    <t>Buffet Service (0-100)</t>
  </si>
  <si>
    <t>Buffet Service (100-200)</t>
  </si>
  <si>
    <t>Buffet Service (&gt;200)</t>
  </si>
  <si>
    <t>Steward Assisted Service (0-50)</t>
  </si>
  <si>
    <t>Steward Assisted Service (&gt;50)</t>
  </si>
  <si>
    <t>Plated Service (0-50)</t>
  </si>
  <si>
    <t>Plated Service (51-100)</t>
  </si>
  <si>
    <t>Hot Fork/Cold Buffet/BBQ (&gt;100)</t>
  </si>
  <si>
    <t>Fixed Price
Year-on-year prices should incorporate natural efficiencies, de-risking and continuous improvement.</t>
  </si>
  <si>
    <t>Year 1
(Euro)
Rate per m2 
(Carpet cleaning)</t>
  </si>
  <si>
    <t>Year 2
(Euro)
Rate per m2 
(Carpet cleaning)</t>
  </si>
  <si>
    <t>Year 3
(Euro)
Rate per m2 
(Carpet cleaning)</t>
  </si>
  <si>
    <t>Year 4
(Euro)
Rate per m2 
(Carpet cleaning)</t>
  </si>
  <si>
    <t>Year 5
(Euro)
Rate per m2 
(Carpet cleaning)</t>
  </si>
  <si>
    <t>Year 6
(Euro)
Rate per m2 
(Carpet cleaning)</t>
  </si>
  <si>
    <t>Year 7
(Euro)
Rate per m2 
(Carpet cleaning)</t>
  </si>
  <si>
    <t>Year 1
(Euro)
Rate per m2 
(Other flr finishes)</t>
  </si>
  <si>
    <t>Year 2
(Euro)
Rate per m2 
(Other flr finishes)</t>
  </si>
  <si>
    <t>Year 3
(Euro)
Rate per m2 
(Other flr finishes)</t>
  </si>
  <si>
    <t>Year 4
(Euro)
Rate per m2 
(Other flr finishes)</t>
  </si>
  <si>
    <t>Year 5
(Euro)
Rate per m2 
(Other flr finishes)</t>
  </si>
  <si>
    <t>Year 6
(Euro)
Rate per m2 
(Other flr finishes)</t>
  </si>
  <si>
    <t>Year 7
(Euro)
Rate per m2 
(Other flr finishes)</t>
  </si>
  <si>
    <t>Year 1
(Euro)
Rate per nr 
(WC's and Urinals)</t>
  </si>
  <si>
    <t>WC's  and Urinals (Number)
(updated figure 01/11/2021)</t>
  </si>
  <si>
    <t>Other Sanitary Fittings (Number)
(updated figure 01/11/2021)</t>
  </si>
  <si>
    <t>WC's  and Urinals (Number)
Unspecified - Estimated qty*</t>
  </si>
  <si>
    <t>Other Sanitary Fittings (Number)
Unspecified - Estimated qty*</t>
  </si>
  <si>
    <t>Indicative Area (QT's) m2</t>
  </si>
  <si>
    <t>Year 1
(Euro)
Rate per m2 
(Other Surfaces)</t>
  </si>
  <si>
    <t>Year 2
(Euro)
Rate per m2 
(Other Surfaces)</t>
  </si>
  <si>
    <t>Year 3
(Euro)
Rate per m2 
(Other Surfaces)</t>
  </si>
  <si>
    <t>Year 4
(Euro)
Rate per m2 
(Other Surfaces)</t>
  </si>
  <si>
    <t>Year 5
(Euro)
Rate per m2 
(Other Surfaces)</t>
  </si>
  <si>
    <t>Year 6
(Euro)
Rate per m2 
(Other Surfaces)</t>
  </si>
  <si>
    <t>Year 7
(Euro)
Rate per m2 
(Other Surfaces)</t>
  </si>
  <si>
    <t>Year 1
(Euro)
Rate per Nr 
Ablutions (General)</t>
  </si>
  <si>
    <t>Very high risk (Carpet)</t>
  </si>
  <si>
    <t>Very high risk (Other Floor Finishes)</t>
  </si>
  <si>
    <t>High risk (Carpet)</t>
  </si>
  <si>
    <t>High risk (Other Floor Finishes)</t>
  </si>
  <si>
    <t>Significant risk (Carpet)</t>
  </si>
  <si>
    <t>Significant risk (Other Floor Finishes)</t>
  </si>
  <si>
    <t>Low risk (Carpet)</t>
  </si>
  <si>
    <t>Low risk (Other Floor Finishes)</t>
  </si>
  <si>
    <t>Ablutions (Bath, Shwr, Hand basin, Clean Sink) Number</t>
  </si>
  <si>
    <t>Ablutions (Dirty Sinks) Number</t>
  </si>
  <si>
    <t>Ablutions (WC's &amp; Urinals) Number</t>
  </si>
  <si>
    <t>Year 1
(Euro)
Rate per m2 
(Window cleaning)</t>
  </si>
  <si>
    <t>Year 2
(Euro)
Rate per m2 
(Window cleaning)</t>
  </si>
  <si>
    <t>Year 3
(Euro)
Rate per m2 
(Window cleaning)</t>
  </si>
  <si>
    <t>Year 4
(Euro)
Rate per m2 
(Window cleaning)</t>
  </si>
  <si>
    <t>Year 5
(Euro)
Rate per m2 
(Window cleaning)</t>
  </si>
  <si>
    <t>Year 6
(Euro)
Rate per m2 
(Window cleaning)</t>
  </si>
  <si>
    <t>Year 1
(Euro)
Rate per hour
(Domestic Assistance)</t>
  </si>
  <si>
    <t>Year 2
(Euro)
Rate per hour 
(Domestic Assistance)</t>
  </si>
  <si>
    <t>Year 3
(Euro)
Rate per hour 
(Domestic Assistance)</t>
  </si>
  <si>
    <t>Year 4
(Euro)
Rate per hour 
(Domestic Assistance)</t>
  </si>
  <si>
    <t>Year 5
(Euro)
Rate per hour 
(Domestic Assistance)</t>
  </si>
  <si>
    <t>Year 6
(Euro)
Rate per hour 
(Domestic Assistance)</t>
  </si>
  <si>
    <t>Establishment 
Only specialist cleaning in RAF Akrotiri</t>
  </si>
  <si>
    <t>Year 1
(Euro)
Rate</t>
  </si>
  <si>
    <t>Year 2
(Euro)
Rate</t>
  </si>
  <si>
    <t>Year 3
(Euro)
Rate</t>
  </si>
  <si>
    <t>Year 4
(Euro)
Rate</t>
  </si>
  <si>
    <t>Year 5
(Euro)
Rate</t>
  </si>
  <si>
    <t>Year 6
(Euro)
Rate</t>
  </si>
  <si>
    <t>Year 7
(Euro)
Rate</t>
  </si>
  <si>
    <t>Miscellaneous (N/A)</t>
  </si>
  <si>
    <t>Transit Cleaner (Indicative Cost)</t>
  </si>
  <si>
    <t>Carpet Fitter  (Indicative Cost)</t>
  </si>
  <si>
    <t>Section 4 - DAS Support - Schedule of Rates</t>
  </si>
  <si>
    <t>Module F - General, Estate Management Overseas, Occupancy Cycle</t>
  </si>
  <si>
    <t>Module F - DAS Support Management</t>
  </si>
  <si>
    <t>Module F - Defence Accommodation Stores (DAS)</t>
  </si>
  <si>
    <t>Module HL-07A - Functions and Portfolio of Events - Official Functions</t>
  </si>
  <si>
    <t>Contractor Requirement</t>
  </si>
  <si>
    <t>Core Services</t>
  </si>
  <si>
    <t xml:space="preserve">Module H-01 - Soft Facilities Management - Unscheduled emergency or unplanned surge </t>
  </si>
  <si>
    <t>Module HL-01- Cleaning - Carpet Shampooing</t>
  </si>
  <si>
    <t>Module HL-01- Cleaning - Additional Carpet Cleaning</t>
  </si>
  <si>
    <t> ✓</t>
  </si>
  <si>
    <t>Module HL-01A Medical Cleaning - Unscheduled Cleaning</t>
  </si>
  <si>
    <t>Module HL-02 - Extraneous Services (excluding Large Scale Office Moves), including the provision of labour resources</t>
  </si>
  <si>
    <t xml:space="preserve">Labourers </t>
  </si>
  <si>
    <t>Vergers</t>
  </si>
  <si>
    <t>✓ </t>
  </si>
  <si>
    <t>Intermodal Containers (ISO or similar)</t>
  </si>
  <si>
    <t>Module HL-07 - Mess and Accommodation Services</t>
  </si>
  <si>
    <t> ✓ </t>
  </si>
  <si>
    <t>Module HL-07A - Functions and Portfolio of Events - Additional Staff Hours</t>
  </si>
  <si>
    <t>Module HL-07A - Functions and Portfolio of Events - Unofficial Functions</t>
  </si>
  <si>
    <t>Module HL-08 - CRL (Core Catering)</t>
  </si>
  <si>
    <t>Module HL-08A – Further Retail Information including Retail - Payment and Fixed Rent</t>
  </si>
  <si>
    <t>Module HL-08 - CRL (CCM)</t>
  </si>
  <si>
    <t>Module HL-08G – STCR (Short Term Catering Requirement)</t>
  </si>
  <si>
    <t>Module KL-03 - Stores Management, Issue and Control - DAS Purchases</t>
  </si>
  <si>
    <t>All P&amp;L to be submitted for all establishments in ITSFT question response, ensure that when all calculations and rationale is provided for all modules in one suplementary sheet exluding the question P&amp;L response.</t>
  </si>
  <si>
    <t>Where an Establishments Retail Units require both Retails Subsidy Provision Payment and Fixed Retail Rent, the price should be split accordingly. E.g. 'Establishment A' has two Retail Units, Retail Unit 1 requires a Retail Subsidy Provision Payment and Retail Unit 2 requires a Fixed Retail Rent, Bidders should price in both rows accordingly.</t>
  </si>
  <si>
    <t>NOTES:</t>
  </si>
  <si>
    <t>HL-08G CRL (Short Term Catering) (MODULE I)</t>
  </si>
  <si>
    <t>Module I - (Indicative) Additional Services VL-02 OFF</t>
  </si>
  <si>
    <t>Functions</t>
  </si>
  <si>
    <t xml:space="preserve">Core </t>
  </si>
  <si>
    <t>HL-01 Laundry, Dry Cleaning, Tailoring</t>
  </si>
  <si>
    <t xml:space="preserve">Module F - DAS Support - Schedule of Rates </t>
  </si>
  <si>
    <t>HL-07A - Functions and Portfolio of Events - Official Functions</t>
  </si>
  <si>
    <t>Module I - General Services
- Large Scale Office Moves
- Inermodal Containers
- Short Term Catering
- General Labour
- Ablutions</t>
  </si>
  <si>
    <t>Cost in GBP (VL-02 OFF)</t>
  </si>
  <si>
    <t>HL-07 Mess and Accommodation Services</t>
  </si>
  <si>
    <t>VL-02 Catering Provision Payment (CPP)</t>
  </si>
  <si>
    <r>
      <rPr>
        <b/>
        <sz val="14"/>
        <rFont val="Calibri"/>
        <family val="2"/>
        <scheme val="minor"/>
      </rPr>
      <t>VL-02</t>
    </r>
    <r>
      <rPr>
        <sz val="12"/>
        <rFont val="Calibri"/>
        <family val="2"/>
        <scheme val="minor"/>
      </rPr>
      <t xml:space="preserve">
</t>
    </r>
    <r>
      <rPr>
        <sz val="11"/>
        <rFont val="Calibri"/>
        <family val="2"/>
        <scheme val="minor"/>
      </rPr>
      <t>The purpose of this table is to identify price associated with VL-02 for funding purposes.</t>
    </r>
  </si>
  <si>
    <r>
      <t xml:space="preserve">Total of bottled water by location </t>
    </r>
    <r>
      <rPr>
        <sz val="11"/>
        <rFont val="Calibri"/>
        <family val="2"/>
        <scheme val="minor"/>
      </rPr>
      <t>for core service activity</t>
    </r>
    <r>
      <rPr>
        <sz val="10"/>
        <rFont val="Arial"/>
        <family val="2"/>
      </rPr>
      <t xml:space="preserve"> from the Catering Quantity Tables</t>
    </r>
  </si>
  <si>
    <t>Note:</t>
  </si>
  <si>
    <t xml:space="preserve"> - Bidders are to provide rates for all items.</t>
  </si>
  <si>
    <t>HL-08 Catering (VL-02 OFF)</t>
  </si>
  <si>
    <r>
      <t xml:space="preserve">Fixed Rate Price
</t>
    </r>
    <r>
      <rPr>
        <sz val="10"/>
        <rFont val="Arial"/>
        <family val="2"/>
      </rPr>
      <t>Year-on-year prices should incorporate natural efficiencies, de-risking and continuous improvement.</t>
    </r>
  </si>
  <si>
    <t>Rate to deliver, hire and recover the containers to and from the site.</t>
  </si>
  <si>
    <t>Version 5 - ITSFT</t>
  </si>
  <si>
    <t>Dates updated: 11/11/2022</t>
  </si>
  <si>
    <t>All given volumes are for evaluation purposes only, the Contractor will paid based on actual volumes during contract.</t>
  </si>
  <si>
    <t>Fixed Price (Yearly rate)</t>
  </si>
  <si>
    <t>2.1 Small Scale Office Moves, 2.4 General Duties, and 2.5 Porterage</t>
  </si>
  <si>
    <t>General Labourer</t>
  </si>
  <si>
    <t>Episkopi sub-total (inc Mess, Hotel, &amp; Early Years)</t>
  </si>
  <si>
    <t>Akrotiri sub-total (inc Mess, Hotel, &amp; Early Years)</t>
  </si>
  <si>
    <t>Dhekelia sub-total (inc Mess, Hotel, &amp; Early Years)</t>
  </si>
  <si>
    <t>Ayios Nikolaos sub-total (inc Mess, Hotel, &amp; Early Years)</t>
  </si>
  <si>
    <t>Indicative Volume (FTE)</t>
  </si>
  <si>
    <t>3962+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</si>
</sst>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quot;$&quot;#,##0.00_);[Red]\(&quot;$&quot;#,##0.00\)"/>
    <numFmt numFmtId="166" formatCode="_(&quot;$&quot;* #,##0_);_(&quot;$&quot;* \(#,##0\);_(&quot;$&quot;* &quot;-&quot;_);_(@_)"/>
    <numFmt numFmtId="167" formatCode="_(&quot;$&quot;* #,##0.00_);_(&quot;$&quot;* \(#,##0.00\);_(&quot;$&quot;* &quot;-&quot;??_);_(@_)"/>
    <numFmt numFmtId="168" formatCode="_(* #,##0.00_);_(* \(#,##0.00\);_(* &quot;-&quot;??_);_(@_)"/>
    <numFmt numFmtId="169" formatCode="_-* #,##0_-;\-* #,##0_-;_-* &quot;-&quot;??_-;_-@_-"/>
    <numFmt numFmtId="170" formatCode="#,##0_ ;[Red]\-#,##0\ "/>
    <numFmt numFmtId="171" formatCode="[$-F800]dddd\,\ mmmm\ dd\,\ yyyy"/>
    <numFmt numFmtId="172" formatCode="[$€-2]\ #,##0.00"/>
    <numFmt numFmtId="173" formatCode="[$€-1809]#,##0.00"/>
    <numFmt numFmtId="174" formatCode="&quot;£&quot;#,##0"/>
    <numFmt numFmtId="175" formatCode="#,##0.00_);\(#,##0.00\);&quot;- &quot;"/>
    <numFmt numFmtId="176" formatCode="#,##0.0,,,&quot;bn&quot;"/>
    <numFmt numFmtId="177" formatCode="0%;[Red]\-0%"/>
    <numFmt numFmtId="178" formatCode="0.000_)"/>
    <numFmt numFmtId="179" formatCode="&quot;£&quot;#,##0;[Red]\-&quot;£&quot;#,##0;"/>
    <numFmt numFmtId="180" formatCode="[$AUD]\ #,##0.00"/>
    <numFmt numFmtId="181" formatCode="#,##0.00\ [$DM-407]"/>
    <numFmt numFmtId="182" formatCode="&quot;£&quot;#,##0.00_);[Red]\(&quot;£&quot;#,##0.00\)"/>
    <numFmt numFmtId="183" formatCode="_(&quot;$&quot;* #,##0.00_);_(&quot;$&quot;* \(#,##0.00\);_(&quot;$&quot;* &quot;-&quot;_);_(@_)"/>
    <numFmt numFmtId="184" formatCode="\$#,##0\ ;\(\$#,##0\)"/>
    <numFmt numFmtId="185" formatCode="dd/mmm/yyyy_);;&quot;-  &quot;;&quot; &quot;@"/>
    <numFmt numFmtId="186" formatCode="dd/mmm/yy_);;&quot;-  &quot;;&quot; &quot;@"/>
    <numFmt numFmtId="187" formatCode="0&quot; days&quot;"/>
    <numFmt numFmtId="188" formatCode="d/m/yy"/>
    <numFmt numFmtId="189" formatCode="#,##0_ &quot; days&quot;;[Red]\-#,##0\2&quot; days&quot;"/>
    <numFmt numFmtId="190" formatCode="&quot;£&quot;#,##0.000;[Red]\-&quot;£&quot;#,##0.000"/>
    <numFmt numFmtId="191" formatCode="_-[$€-2]* #,##0.00_-;\-[$€-2]* #,##0.00_-;_-[$€-2]* &quot;-&quot;??_-"/>
    <numFmt numFmtId="192" formatCode="\€#,##0.0,,,&quot;bn&quot;"/>
    <numFmt numFmtId="193" formatCode="\€#,##0.0,,&quot;m&quot;"/>
    <numFmt numFmtId="194" formatCode="\€#,##0.0,&quot;k&quot;"/>
    <numFmt numFmtId="195" formatCode="\€#,##0.00"/>
    <numFmt numFmtId="196" formatCode="#,##0.0000_);\(#,##0.0000\);&quot;-  &quot;;&quot; &quot;@"/>
    <numFmt numFmtId="197" formatCode="\£#,##0.00"/>
    <numFmt numFmtId="198" formatCode="\£#,##0.0,,,&quot;bn&quot;"/>
    <numFmt numFmtId="199" formatCode="\£#,##0.0,,&quot;m&quot;"/>
    <numFmt numFmtId="200" formatCode="\£#,##0.0,&quot;k&quot;"/>
    <numFmt numFmtId="201" formatCode="&quot;£&quot;#,##0;[Red]&quot;£&quot;#,##0"/>
    <numFmt numFmtId="202" formatCode="_-* #,##0\ _F_-;\-* #,##0\ _F_-;_-* &quot;-&quot;\ _F_-;_-@_-"/>
    <numFmt numFmtId="203" formatCode="_-* #,##0.00\ _F_-;\-* #,##0.00\ _F_-;_-* &quot;-&quot;??\ _F_-;_-@_-"/>
    <numFmt numFmtId="204" formatCode="#,##0.0,,&quot;m&quot;"/>
    <numFmt numFmtId="205" formatCode="_-* #,##0\ &quot;F&quot;_-;\-* #,##0\ &quot;F&quot;_-;_-* &quot;-&quot;\ &quot;F&quot;_-;_-@_-"/>
    <numFmt numFmtId="206" formatCode="_-* #,##0.00\ &quot;F&quot;_-;\-* #,##0.00\ &quot;F&quot;_-;_-* &quot;-&quot;??\ &quot;F&quot;_-;_-@_-"/>
    <numFmt numFmtId="207" formatCode="#,##0.0_);\(#,##0.0\)"/>
    <numFmt numFmtId="208" formatCode="General_)"/>
    <numFmt numFmtId="209" formatCode="&quot;US$&quot;#,##0_);[Red]\(&quot;US$&quot;#,##0\)"/>
    <numFmt numFmtId="210" formatCode="#,##0.0,;\(#,##0.0,\);\-_)_0"/>
    <numFmt numFmtId="211" formatCode="0%_);[Red]\(0%\)"/>
    <numFmt numFmtId="212" formatCode="0.00%_);[Red]\(0.00%\)"/>
    <numFmt numFmtId="213" formatCode="0.0%;[Red]\-0.0%"/>
    <numFmt numFmtId="214" formatCode="0.0000%"/>
    <numFmt numFmtId="215" formatCode="m/d/yy\ h:mm:ss"/>
    <numFmt numFmtId="216" formatCode="&quot;£&quot;\ #,##0.00;\(\€\ #,##0.00\)"/>
    <numFmt numFmtId="217" formatCode="#,###,##0,&quot;k&quot;"/>
    <numFmt numFmtId="218" formatCode="&quot;£&quot;#,##0.00;\-&quot;£&quot;#,##0.00;\-"/>
    <numFmt numFmtId="219" formatCode="0.0"/>
    <numFmt numFmtId="220" formatCode="[$$-409]#,##0.00"/>
    <numFmt numFmtId="221" formatCode="\$#,##0.0,,,&quot;bn&quot;"/>
    <numFmt numFmtId="222" formatCode="\$#,##0.0,,&quot;m&quot;"/>
    <numFmt numFmtId="223" formatCode="\$#,##0.0,&quot;k&quot;"/>
    <numFmt numFmtId="224" formatCode="_-* #,##0\ _T_L_-;\-* #,##0\ _T_L_-;_-* &quot;-&quot;\ _T_L_-;_-@_-"/>
    <numFmt numFmtId="225" formatCode="_-&quot;\&quot;* #,##0_-;\-&quot;\&quot;* #,##0_-;_-&quot;\&quot;* &quot;-&quot;_-;_-@_-"/>
    <numFmt numFmtId="226" formatCode="_-&quot;\&quot;* #,##0.00_-;\-&quot;\&quot;* #,##0.00_-;_-&quot;\&quot;* &quot;-&quot;??_-;_-@_-"/>
    <numFmt numFmtId="227" formatCode="&quot;£&quot;#,##0.00"/>
    <numFmt numFmtId="228" formatCode="#,##0.00_ ;[Red]\-#,##0.00\ "/>
    <numFmt numFmtId="229" formatCode="#,##0_ ;\-#,##0\ "/>
    <numFmt numFmtId="230" formatCode="[$€-2]\ #,##0"/>
    <numFmt numFmtId="231" formatCode="[$€-1809]#,##0"/>
    <numFmt numFmtId="232" formatCode="dd\ mmm\ yy"/>
    <numFmt numFmtId="233" formatCode="_-[$£-809]* #,##0.00_-;\-[$£-809]* #,##0.00_-;_-[$£-809]* &quot;-&quot;??_-;_-@_-"/>
    <numFmt numFmtId="234" formatCode="0.000"/>
  </numFmts>
  <fonts count="23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8"/>
      <name val="Arial"/>
      <family val="2"/>
    </font>
    <font>
      <sz val="10"/>
      <name val="Arial"/>
      <family val="2"/>
    </font>
    <font>
      <sz val="10"/>
      <color indexed="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9"/>
      <name val="Arial"/>
      <family val="2"/>
    </font>
    <font>
      <b/>
      <sz val="10"/>
      <name val="Arial"/>
      <family val="2"/>
    </font>
    <font>
      <sz val="10"/>
      <color indexed="10"/>
      <name val="Arial"/>
      <family val="2"/>
    </font>
    <font>
      <sz val="10"/>
      <name val="Arial"/>
      <family val="2"/>
    </font>
    <font>
      <sz val="10"/>
      <name val="Arial"/>
      <family val="2"/>
    </font>
    <font>
      <b/>
      <sz val="10"/>
      <color indexed="8"/>
      <name val="Arial"/>
      <family val="2"/>
    </font>
    <font>
      <sz val="9"/>
      <name val="Arial"/>
      <family val="2"/>
    </font>
    <font>
      <b/>
      <sz val="8"/>
      <name val="Arial"/>
      <family val="2"/>
    </font>
    <font>
      <sz val="12"/>
      <name val="Arial"/>
      <family val="2"/>
    </font>
    <font>
      <b/>
      <sz val="12"/>
      <name val="Arial"/>
      <family val="2"/>
    </font>
    <font>
      <b/>
      <sz val="12"/>
      <color indexed="8"/>
      <name val="Arial"/>
      <family val="2"/>
    </font>
    <font>
      <b/>
      <sz val="16"/>
      <name val="Arial"/>
      <family val="2"/>
    </font>
    <font>
      <i/>
      <sz val="9"/>
      <color indexed="12"/>
      <name val="Arial"/>
      <family val="2"/>
    </font>
    <font>
      <sz val="10"/>
      <name val="Arial"/>
      <family val="2"/>
    </font>
    <font>
      <sz val="6"/>
      <name val="Arial"/>
      <family val="2"/>
    </font>
    <font>
      <sz val="11"/>
      <color theme="1"/>
      <name val="Calibri"/>
      <family val="2"/>
      <scheme val="minor"/>
    </font>
    <font>
      <sz val="16"/>
      <name val="Arial"/>
      <family val="2"/>
    </font>
    <font>
      <sz val="11"/>
      <color indexed="63"/>
      <name val="Calibri"/>
      <family val="2"/>
    </font>
    <font>
      <sz val="8"/>
      <color indexed="63"/>
      <name val="Arial"/>
      <family val="2"/>
    </font>
    <font>
      <sz val="12"/>
      <color indexed="63"/>
      <name val="Arial"/>
      <family val="2"/>
    </font>
    <font>
      <sz val="8"/>
      <color theme="1"/>
      <name val="Arial"/>
      <family val="2"/>
    </font>
    <font>
      <sz val="10"/>
      <name val="Geneva"/>
    </font>
    <font>
      <sz val="10"/>
      <name val="Arial"/>
      <family val="2"/>
    </font>
    <font>
      <u/>
      <sz val="10"/>
      <color theme="10"/>
      <name val="Arial"/>
      <family val="2"/>
    </font>
    <font>
      <b/>
      <u/>
      <sz val="10"/>
      <name val="Arial"/>
      <family val="2"/>
    </font>
    <font>
      <sz val="18"/>
      <name val="Arial"/>
      <family val="2"/>
    </font>
    <font>
      <sz val="10"/>
      <name val="Times New Roman"/>
      <family val="1"/>
    </font>
    <font>
      <sz val="11"/>
      <name val="Mahsuri Sans MT"/>
    </font>
    <font>
      <sz val="10"/>
      <color indexed="8"/>
      <name val="MS Sans Serif"/>
      <family val="2"/>
    </font>
    <font>
      <sz val="11"/>
      <color indexed="8"/>
      <name val="Calibri"/>
      <family val="2"/>
      <charset val="162"/>
    </font>
    <font>
      <sz val="11"/>
      <color indexed="9"/>
      <name val="Calibri"/>
      <family val="2"/>
      <charset val="162"/>
    </font>
    <font>
      <sz val="10"/>
      <name val="Helv"/>
      <family val="2"/>
    </font>
    <font>
      <sz val="10"/>
      <name val="MS Sans Serif"/>
      <family val="2"/>
    </font>
    <font>
      <sz val="10"/>
      <name val="Arial CE"/>
      <family val="2"/>
      <charset val="238"/>
    </font>
    <font>
      <sz val="10"/>
      <name val="Helv"/>
      <charset val="204"/>
    </font>
    <font>
      <sz val="12"/>
      <name val="Times New Roman"/>
      <family val="1"/>
    </font>
    <font>
      <sz val="10"/>
      <color indexed="8"/>
      <name val="Times New Roman"/>
      <family val="1"/>
    </font>
    <font>
      <i/>
      <sz val="11"/>
      <color indexed="23"/>
      <name val="Calibri"/>
      <family val="2"/>
      <charset val="162"/>
    </font>
    <font>
      <b/>
      <sz val="10"/>
      <color indexed="10"/>
      <name val="Arial"/>
      <family val="2"/>
    </font>
    <font>
      <sz val="10"/>
      <color indexed="18"/>
      <name val="Arial"/>
      <family val="2"/>
    </font>
    <font>
      <b/>
      <sz val="18"/>
      <color indexed="56"/>
      <name val="Cambria"/>
      <family val="2"/>
      <charset val="162"/>
    </font>
    <font>
      <sz val="11"/>
      <color indexed="52"/>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8"/>
      <name val="Times New Roman"/>
      <family val="1"/>
    </font>
    <font>
      <b/>
      <sz val="11"/>
      <color indexed="63"/>
      <name val="Calibri"/>
      <family val="2"/>
      <charset val="162"/>
    </font>
    <font>
      <sz val="12"/>
      <name val="Arial MT"/>
      <family val="2"/>
    </font>
    <font>
      <sz val="11"/>
      <name val="Tms Rmn"/>
    </font>
    <font>
      <sz val="8"/>
      <name val="Palatino"/>
      <family val="1"/>
    </font>
    <font>
      <sz val="10"/>
      <color indexed="8"/>
      <name val="Calibri"/>
      <family val="2"/>
    </font>
    <font>
      <b/>
      <sz val="9"/>
      <color indexed="8"/>
      <name val="Arial"/>
      <family val="2"/>
    </font>
    <font>
      <sz val="9"/>
      <color indexed="8"/>
      <name val="Arial"/>
      <family val="2"/>
    </font>
    <font>
      <b/>
      <sz val="10"/>
      <name val="Times New Roman"/>
      <family val="1"/>
    </font>
    <font>
      <b/>
      <i/>
      <sz val="8"/>
      <color indexed="12"/>
      <name val="Arial"/>
      <family val="2"/>
    </font>
    <font>
      <sz val="8"/>
      <color indexed="12"/>
      <name val="Arial"/>
      <family val="2"/>
    </font>
    <font>
      <b/>
      <i/>
      <sz val="11"/>
      <color indexed="12"/>
      <name val="Arial"/>
      <family val="2"/>
    </font>
    <font>
      <sz val="10"/>
      <color rgb="FF0070C0"/>
      <name val="Arial"/>
      <family val="2"/>
    </font>
    <font>
      <b/>
      <sz val="9"/>
      <color indexed="63"/>
      <name val="Arial"/>
      <family val="2"/>
    </font>
    <font>
      <sz val="8"/>
      <color indexed="8"/>
      <name val="Arial"/>
      <family val="2"/>
    </font>
    <font>
      <sz val="10"/>
      <color indexed="55"/>
      <name val="Arial"/>
      <family val="2"/>
    </font>
    <font>
      <b/>
      <sz val="11"/>
      <color indexed="8"/>
      <name val="Calibri"/>
      <family val="2"/>
      <charset val="162"/>
    </font>
    <font>
      <sz val="7"/>
      <name val="Palatino"/>
      <family val="1"/>
    </font>
    <font>
      <b/>
      <sz val="11"/>
      <name val="Calibri"/>
      <family val="2"/>
    </font>
    <font>
      <sz val="11"/>
      <color indexed="62"/>
      <name val="Calibri"/>
      <family val="2"/>
      <charset val="162"/>
    </font>
    <font>
      <sz val="6"/>
      <color indexed="10"/>
      <name val="Arial"/>
      <family val="2"/>
    </font>
    <font>
      <sz val="6"/>
      <color indexed="16"/>
      <name val="Palatino"/>
      <family val="1"/>
    </font>
    <font>
      <b/>
      <sz val="9"/>
      <color indexed="10"/>
      <name val="Arial"/>
      <family val="2"/>
    </font>
    <font>
      <b/>
      <sz val="11"/>
      <name val="Arial"/>
      <family val="2"/>
    </font>
    <font>
      <u/>
      <sz val="12"/>
      <color indexed="12"/>
      <name val="Courier"/>
      <family val="3"/>
    </font>
    <font>
      <b/>
      <sz val="11"/>
      <color indexed="52"/>
      <name val="Calibri"/>
      <family val="2"/>
      <charset val="162"/>
    </font>
    <font>
      <u/>
      <sz val="10"/>
      <color indexed="12"/>
      <name val="Arial"/>
      <family val="2"/>
    </font>
    <font>
      <sz val="9"/>
      <color rgb="FF3F3F76"/>
      <name val="Calibri"/>
      <family val="2"/>
      <scheme val="minor"/>
    </font>
    <font>
      <b/>
      <sz val="11"/>
      <color indexed="9"/>
      <name val="Calibri"/>
      <family val="2"/>
      <charset val="162"/>
    </font>
    <font>
      <sz val="11"/>
      <color indexed="17"/>
      <name val="Calibri"/>
      <family val="2"/>
      <charset val="162"/>
    </font>
    <font>
      <sz val="10"/>
      <name val="Geneva"/>
      <family val="2"/>
    </font>
    <font>
      <sz val="11"/>
      <color indexed="20"/>
      <name val="Calibri"/>
      <family val="2"/>
      <charset val="16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u/>
      <sz val="10"/>
      <color indexed="36"/>
      <name val="Arial"/>
      <family val="2"/>
    </font>
    <font>
      <sz val="6"/>
      <name val="Tms Rmn"/>
    </font>
    <font>
      <sz val="10"/>
      <name val="Helv"/>
    </font>
    <font>
      <i/>
      <sz val="10"/>
      <name val="Helv"/>
    </font>
    <font>
      <sz val="12"/>
      <name val="Helv"/>
    </font>
    <font>
      <sz val="10"/>
      <name val="Calibri"/>
      <family val="2"/>
    </font>
    <font>
      <sz val="11"/>
      <name val="Arial"/>
      <family val="2"/>
    </font>
    <font>
      <sz val="11"/>
      <color theme="1"/>
      <name val="Calibri"/>
      <family val="2"/>
    </font>
    <font>
      <sz val="10"/>
      <color theme="1"/>
      <name val="Calibri"/>
      <family val="2"/>
    </font>
    <font>
      <sz val="10"/>
      <color theme="1"/>
      <name val="Arial"/>
      <family val="2"/>
    </font>
    <font>
      <sz val="10"/>
      <color theme="1"/>
      <name val="Calibri"/>
      <family val="2"/>
      <scheme val="minor"/>
    </font>
    <font>
      <sz val="11"/>
      <color indexed="8"/>
      <name val="Calibri"/>
      <family val="2"/>
      <charset val="204"/>
    </font>
    <font>
      <i/>
      <sz val="7"/>
      <name val="Arial"/>
      <family val="2"/>
    </font>
    <font>
      <sz val="10"/>
      <name val="Arial"/>
      <family val="2"/>
      <charset val="162"/>
    </font>
    <font>
      <sz val="11"/>
      <color indexed="60"/>
      <name val="Calibri"/>
      <family val="2"/>
      <charset val="162"/>
    </font>
    <font>
      <b/>
      <sz val="10"/>
      <color rgb="FFFF0000"/>
      <name val="Arial"/>
      <family val="2"/>
    </font>
    <font>
      <sz val="10"/>
      <name val="Antique Olive"/>
    </font>
    <font>
      <sz val="10"/>
      <color indexed="16"/>
      <name val="Helvetica-Black"/>
    </font>
    <font>
      <sz val="10"/>
      <name val="Trebuchet MS"/>
      <family val="2"/>
    </font>
    <font>
      <b/>
      <sz val="9"/>
      <color indexed="53"/>
      <name val="Arial"/>
      <family val="2"/>
    </font>
    <font>
      <sz val="9"/>
      <color indexed="45"/>
      <name val="Arial"/>
      <family val="2"/>
    </font>
    <font>
      <b/>
      <sz val="10"/>
      <name val="MS Sans Serif"/>
      <family val="2"/>
    </font>
    <font>
      <sz val="10"/>
      <name val="Arial Narrow"/>
      <family val="2"/>
    </font>
    <font>
      <sz val="10"/>
      <color indexed="8"/>
      <name val="Arial Narrow"/>
      <family val="2"/>
    </font>
    <font>
      <sz val="14"/>
      <name val="Arial"/>
      <family val="2"/>
    </font>
    <font>
      <i/>
      <sz val="10"/>
      <name val="Arial Narrow"/>
      <family val="2"/>
    </font>
    <font>
      <b/>
      <sz val="18"/>
      <color indexed="62"/>
      <name val="Cambria"/>
      <family val="2"/>
      <charset val="162"/>
    </font>
    <font>
      <sz val="8"/>
      <name val="Arial MT"/>
    </font>
    <font>
      <sz val="6"/>
      <name val="Helv"/>
    </font>
    <font>
      <sz val="11"/>
      <color indexed="17"/>
      <name val="Arial"/>
      <family val="2"/>
    </font>
    <font>
      <sz val="11"/>
      <color indexed="62"/>
      <name val="Arial"/>
      <family val="2"/>
    </font>
    <font>
      <b/>
      <sz val="9"/>
      <name val="Palatino"/>
      <family val="1"/>
    </font>
    <font>
      <sz val="9"/>
      <color indexed="21"/>
      <name val="Helvetica-Black"/>
    </font>
    <font>
      <sz val="9"/>
      <name val="Helvetica-Black"/>
    </font>
    <font>
      <sz val="12"/>
      <color indexed="9"/>
      <name val="Arial MT"/>
    </font>
    <font>
      <b/>
      <sz val="18"/>
      <color theme="3"/>
      <name val="Cambria"/>
      <family val="2"/>
      <scheme val="major"/>
    </font>
    <font>
      <b/>
      <sz val="10"/>
      <color indexed="63"/>
      <name val="Arial"/>
      <family val="2"/>
    </font>
    <font>
      <b/>
      <sz val="10"/>
      <color indexed="16"/>
      <name val="Arial"/>
      <family val="2"/>
    </font>
    <font>
      <i/>
      <sz val="10"/>
      <color indexed="39"/>
      <name val="Times New Roman"/>
      <family val="1"/>
    </font>
    <font>
      <sz val="12"/>
      <name val="Arial Black"/>
      <family val="2"/>
    </font>
    <font>
      <sz val="11"/>
      <color indexed="10"/>
      <name val="Calibri"/>
      <family val="2"/>
      <charset val="162"/>
    </font>
    <font>
      <sz val="10"/>
      <name val="Arial Tur"/>
      <charset val="162"/>
    </font>
    <font>
      <sz val="10"/>
      <name val="Arial Black"/>
      <family val="2"/>
    </font>
    <font>
      <u/>
      <sz val="10"/>
      <color indexed="12"/>
      <name val="MS Sans Serif"/>
      <family val="2"/>
    </font>
    <font>
      <u/>
      <sz val="10"/>
      <color indexed="36"/>
      <name val="MS Sans Serif"/>
      <family val="2"/>
    </font>
    <font>
      <sz val="12"/>
      <name val="바탕체"/>
      <family val="1"/>
      <charset val="129"/>
    </font>
    <font>
      <sz val="11"/>
      <name val="ＭＳ Ｐゴシック"/>
      <family val="2"/>
      <charset val="128"/>
    </font>
    <font>
      <b/>
      <u/>
      <sz val="20"/>
      <name val="Arial"/>
      <family val="2"/>
    </font>
    <font>
      <b/>
      <u/>
      <sz val="11"/>
      <name val="Arial"/>
      <family val="2"/>
    </font>
    <font>
      <b/>
      <sz val="14"/>
      <name val="Arial"/>
      <family val="2"/>
    </font>
    <font>
      <sz val="22"/>
      <color rgb="FFFF0000"/>
      <name val="Arial"/>
      <family val="2"/>
    </font>
    <font>
      <sz val="10"/>
      <name val="Arial"/>
      <family val="2"/>
    </font>
    <font>
      <sz val="11"/>
      <color theme="1"/>
      <name val="Arial"/>
      <family val="2"/>
    </font>
    <font>
      <u/>
      <sz val="11"/>
      <color theme="10"/>
      <name val="Calibri"/>
      <family val="2"/>
      <scheme val="minor"/>
    </font>
    <font>
      <u/>
      <sz val="11"/>
      <color theme="10"/>
      <name val="Arial"/>
      <family val="2"/>
    </font>
    <font>
      <b/>
      <sz val="16"/>
      <color theme="1"/>
      <name val="Arial"/>
      <family val="2"/>
    </font>
    <font>
      <b/>
      <sz val="11"/>
      <color theme="1"/>
      <name val="Calibri"/>
      <family val="2"/>
      <scheme val="minor"/>
    </font>
    <font>
      <b/>
      <sz val="11"/>
      <color theme="1"/>
      <name val="Arial"/>
      <family val="2"/>
    </font>
    <font>
      <b/>
      <u/>
      <sz val="11"/>
      <color theme="1"/>
      <name val="Arial"/>
      <family val="2"/>
    </font>
    <font>
      <sz val="11"/>
      <color rgb="FF9C6500"/>
      <name val="Calibri"/>
      <family val="2"/>
      <scheme val="minor"/>
    </font>
    <font>
      <b/>
      <u/>
      <sz val="11"/>
      <color theme="1"/>
      <name val="Calibri"/>
      <family val="2"/>
      <scheme val="minor"/>
    </font>
    <font>
      <sz val="10"/>
      <color rgb="FFFF0000"/>
      <name val="Arial"/>
      <family val="2"/>
    </font>
    <font>
      <sz val="10"/>
      <color indexed="9"/>
      <name val="Arial"/>
      <family val="2"/>
    </font>
    <font>
      <sz val="20"/>
      <name val="Arial"/>
      <family val="2"/>
    </font>
    <font>
      <sz val="11"/>
      <name val="Calibri"/>
      <family val="2"/>
      <scheme val="minor"/>
    </font>
    <font>
      <sz val="14"/>
      <color theme="1"/>
      <name val="Calibri"/>
      <family val="2"/>
      <scheme val="minor"/>
    </font>
    <font>
      <sz val="10"/>
      <color rgb="FF000000"/>
      <name val="Calibri"/>
      <family val="2"/>
      <scheme val="minor"/>
    </font>
    <font>
      <sz val="14"/>
      <name val="Calibri"/>
      <family val="2"/>
      <scheme val="minor"/>
    </font>
    <font>
      <b/>
      <sz val="14"/>
      <color theme="1"/>
      <name val="Calibri"/>
      <family val="2"/>
      <scheme val="minor"/>
    </font>
    <font>
      <sz val="10"/>
      <name val="Calibri"/>
      <family val="2"/>
      <scheme val="minor"/>
    </font>
    <font>
      <sz val="11"/>
      <color rgb="FF000000"/>
      <name val="Calibri"/>
      <family val="2"/>
      <scheme val="minor"/>
    </font>
    <font>
      <b/>
      <sz val="16"/>
      <color theme="1"/>
      <name val="Calibri"/>
      <family val="2"/>
      <scheme val="minor"/>
    </font>
    <font>
      <b/>
      <sz val="14"/>
      <color theme="0"/>
      <name val="Calibri"/>
      <family val="2"/>
      <scheme val="minor"/>
    </font>
    <font>
      <sz val="14"/>
      <color theme="0"/>
      <name val="Calibri"/>
      <family val="2"/>
      <scheme val="minor"/>
    </font>
    <font>
      <b/>
      <sz val="14"/>
      <name val="Calibri"/>
      <family val="2"/>
      <scheme val="minor"/>
    </font>
    <font>
      <sz val="12"/>
      <color theme="1"/>
      <name val="Calibri"/>
      <family val="2"/>
      <scheme val="minor"/>
    </font>
    <font>
      <sz val="14"/>
      <color rgb="FF000000"/>
      <name val="Calibri"/>
      <family val="2"/>
      <scheme val="minor"/>
    </font>
    <font>
      <b/>
      <sz val="26"/>
      <color theme="0"/>
      <name val="Calibri"/>
      <family val="2"/>
      <scheme val="minor"/>
    </font>
    <font>
      <sz val="14"/>
      <color rgb="FFFF0000"/>
      <name val="Calibri"/>
      <family val="2"/>
      <scheme val="minor"/>
    </font>
    <font>
      <b/>
      <i/>
      <sz val="9"/>
      <name val="Arial"/>
      <family val="2"/>
    </font>
    <font>
      <sz val="11"/>
      <color rgb="FFFF0000"/>
      <name val="Arial"/>
      <family val="2"/>
    </font>
    <font>
      <sz val="18"/>
      <color rgb="FFFF0000"/>
      <name val="Arial"/>
      <family val="2"/>
    </font>
    <font>
      <sz val="10"/>
      <color rgb="FF000000"/>
      <name val="Arial"/>
      <family val="2"/>
    </font>
    <font>
      <sz val="8"/>
      <name val="Arial"/>
      <family val="2"/>
    </font>
    <font>
      <b/>
      <u/>
      <sz val="14"/>
      <name val="Arial"/>
      <family val="2"/>
    </font>
    <font>
      <sz val="11"/>
      <name val="Calibri"/>
      <family val="2"/>
    </font>
    <font>
      <b/>
      <sz val="10"/>
      <color rgb="FF000000"/>
      <name val="Arial"/>
      <family val="2"/>
    </font>
    <font>
      <b/>
      <sz val="11"/>
      <color rgb="FFFF0000"/>
      <name val="Arial"/>
      <family val="2"/>
    </font>
    <font>
      <vertAlign val="superscript"/>
      <sz val="9"/>
      <name val="Arial"/>
      <family val="2"/>
    </font>
    <font>
      <strike/>
      <sz val="9"/>
      <name val="Arial"/>
      <family val="2"/>
    </font>
    <font>
      <sz val="28"/>
      <name val="Arial"/>
      <family val="2"/>
    </font>
    <font>
      <sz val="11"/>
      <color rgb="FF000000"/>
      <name val="Arial"/>
      <family val="2"/>
    </font>
    <font>
      <sz val="8"/>
      <name val="Arial"/>
      <family val="2"/>
    </font>
    <font>
      <b/>
      <sz val="12"/>
      <name val="Calibri"/>
      <family val="2"/>
      <scheme val="minor"/>
    </font>
    <font>
      <sz val="14"/>
      <color theme="1"/>
      <name val="Arial"/>
      <family val="2"/>
    </font>
    <font>
      <b/>
      <sz val="14"/>
      <color theme="1"/>
      <name val="Arial"/>
      <family val="2"/>
    </font>
    <font>
      <b/>
      <sz val="12"/>
      <color theme="0"/>
      <name val="Calibri"/>
      <family val="2"/>
      <scheme val="minor"/>
    </font>
    <font>
      <b/>
      <sz val="11"/>
      <name val="Calibri"/>
      <family val="2"/>
      <scheme val="minor"/>
    </font>
    <font>
      <b/>
      <sz val="14"/>
      <color rgb="FFFF0000"/>
      <name val="Calibri"/>
      <family val="2"/>
      <scheme val="minor"/>
    </font>
    <font>
      <sz val="13"/>
      <name val="Calibri"/>
      <family val="2"/>
      <scheme val="minor"/>
    </font>
    <font>
      <b/>
      <sz val="13"/>
      <color rgb="FFFF0000"/>
      <name val="Calibri"/>
      <family val="2"/>
      <scheme val="minor"/>
    </font>
    <font>
      <sz val="10"/>
      <name val="Arial"/>
      <family val="2"/>
    </font>
    <font>
      <i/>
      <sz val="10"/>
      <name val="Arial"/>
      <family val="2"/>
    </font>
    <font>
      <sz val="10"/>
      <name val="Arial"/>
      <family val="2"/>
    </font>
    <font>
      <sz val="10"/>
      <color theme="0" tint="-0.34998626667073579"/>
      <name val="Arial"/>
      <family val="2"/>
    </font>
    <font>
      <b/>
      <i/>
      <sz val="9"/>
      <color theme="0" tint="-0.249977111117893"/>
      <name val="Arial"/>
      <family val="2"/>
    </font>
    <font>
      <b/>
      <sz val="11"/>
      <color rgb="FF000000"/>
      <name val="Arial"/>
      <family val="2"/>
    </font>
    <font>
      <b/>
      <sz val="11"/>
      <color rgb="FF000000"/>
      <name val="Segoe UI Symbol"/>
      <family val="2"/>
    </font>
    <font>
      <sz val="12"/>
      <name val="Calibri"/>
      <family val="2"/>
      <scheme val="minor"/>
    </font>
  </fonts>
  <fills count="10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1"/>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52"/>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9"/>
      </patternFill>
    </fill>
    <fill>
      <patternFill patternType="solid">
        <fgColor indexed="35"/>
        <bgColor indexed="64"/>
      </patternFill>
    </fill>
    <fill>
      <patternFill patternType="solid">
        <fgColor indexed="40"/>
        <bgColor indexed="64"/>
      </patternFill>
    </fill>
    <fill>
      <patternFill patternType="solid">
        <fgColor indexed="33"/>
        <bgColor indexed="64"/>
      </patternFill>
    </fill>
    <fill>
      <patternFill patternType="solid">
        <fgColor indexed="47"/>
        <bgColor indexed="64"/>
      </patternFill>
    </fill>
    <fill>
      <patternFill patternType="solid">
        <fgColor indexed="28"/>
        <bgColor indexed="64"/>
      </patternFill>
    </fill>
    <fill>
      <patternFill patternType="solid">
        <fgColor indexed="54"/>
        <bgColor indexed="64"/>
      </patternFill>
    </fill>
    <fill>
      <patternFill patternType="solid">
        <fgColor indexed="15"/>
        <bgColor indexed="64"/>
      </patternFill>
    </fill>
    <fill>
      <patternFill patternType="solid">
        <fgColor theme="3" tint="0.79998168889431442"/>
        <bgColor indexed="64"/>
      </patternFill>
    </fill>
    <fill>
      <patternFill patternType="solid">
        <fgColor indexed="29"/>
        <bgColor indexed="64"/>
      </patternFill>
    </fill>
    <fill>
      <patternFill patternType="solid">
        <fgColor indexed="26"/>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bgColor indexed="64"/>
      </patternFill>
    </fill>
    <fill>
      <patternFill patternType="solid">
        <fgColor indexed="28"/>
        <bgColor indexed="9"/>
      </patternFill>
    </fill>
    <fill>
      <patternFill patternType="solid">
        <fgColor indexed="14"/>
        <bgColor indexed="64"/>
      </patternFill>
    </fill>
    <fill>
      <patternFill patternType="solid">
        <fgColor rgb="FFFFCC99"/>
      </patternFill>
    </fill>
    <fill>
      <patternFill patternType="solid">
        <fgColor indexed="8"/>
      </patternFill>
    </fill>
    <fill>
      <patternFill patternType="solid">
        <fgColor indexed="9"/>
        <bgColor indexed="64"/>
      </patternFill>
    </fill>
    <fill>
      <patternFill patternType="solid">
        <fgColor indexed="34"/>
        <bgColor indexed="64"/>
      </patternFill>
    </fill>
    <fill>
      <patternFill patternType="solid">
        <fgColor indexed="45"/>
        <bgColor indexed="64"/>
      </patternFill>
    </fill>
    <fill>
      <patternFill patternType="mediumGray">
        <fgColor indexed="22"/>
      </patternFill>
    </fill>
    <fill>
      <patternFill patternType="solid">
        <fgColor indexed="44"/>
        <bgColor indexed="64"/>
      </patternFill>
    </fill>
    <fill>
      <patternFill patternType="solid">
        <fgColor theme="9" tint="0.59996337778862885"/>
        <bgColor indexed="64"/>
      </patternFill>
    </fill>
    <fill>
      <patternFill patternType="solid">
        <fgColor rgb="FFC6EFCE"/>
      </patternFill>
    </fill>
    <fill>
      <patternFill patternType="solid">
        <fgColor indexed="16"/>
        <bgColor indexed="64"/>
      </patternFill>
    </fill>
    <fill>
      <patternFill patternType="solid">
        <fgColor indexed="8"/>
        <bgColor indexed="64"/>
      </patternFill>
    </fill>
    <fill>
      <patternFill patternType="solid">
        <fgColor indexed="30"/>
        <bgColor indexed="64"/>
      </patternFill>
    </fill>
    <fill>
      <patternFill patternType="solid">
        <fgColor indexed="46"/>
        <bgColor indexed="64"/>
      </patternFill>
    </fill>
    <fill>
      <patternFill patternType="solid">
        <fgColor indexed="53"/>
        <bgColor indexed="64"/>
      </patternFill>
    </fill>
    <fill>
      <patternFill patternType="solid">
        <fgColor indexed="59"/>
        <bgColor indexed="64"/>
      </patternFill>
    </fill>
    <fill>
      <patternFill patternType="solid">
        <fgColor indexed="60"/>
        <bgColor indexed="64"/>
      </patternFill>
    </fill>
    <fill>
      <patternFill patternType="solid">
        <fgColor rgb="FFBAF1F8"/>
        <bgColor indexed="64"/>
      </patternFill>
    </fill>
    <fill>
      <patternFill patternType="solid">
        <fgColor theme="0"/>
        <bgColor indexed="64"/>
      </patternFill>
    </fill>
    <fill>
      <patternFill patternType="solid">
        <fgColor rgb="FFFFEB9C"/>
      </patternFill>
    </fill>
    <fill>
      <patternFill patternType="solid">
        <fgColor theme="4" tint="0.59999389629810485"/>
        <bgColor indexed="64"/>
      </patternFill>
    </fill>
    <fill>
      <patternFill patternType="solid">
        <fgColor theme="8" tint="0.79998168889431442"/>
        <bgColor indexed="64"/>
      </patternFill>
    </fill>
    <fill>
      <patternFill patternType="solid">
        <fgColor rgb="FFCCFFFF"/>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rgb="FF7030A0"/>
        <bgColor indexed="64"/>
      </patternFill>
    </fill>
    <fill>
      <patternFill patternType="solid">
        <fgColor theme="2"/>
        <bgColor indexed="64"/>
      </patternFill>
    </fill>
    <fill>
      <patternFill patternType="solid">
        <fgColor rgb="FF92D050"/>
        <bgColor indexed="64"/>
      </patternFill>
    </fill>
    <fill>
      <patternFill patternType="solid">
        <fgColor theme="5" tint="-0.499984740745262"/>
        <bgColor indexed="64"/>
      </patternFill>
    </fill>
    <fill>
      <patternFill patternType="solid">
        <fgColor theme="4" tint="-0.249977111117893"/>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indexed="9"/>
        <bgColor indexed="9"/>
      </patternFill>
    </fill>
    <fill>
      <patternFill patternType="solid">
        <fgColor theme="0" tint="-4.9989318521683403E-2"/>
        <bgColor indexed="64"/>
      </patternFill>
    </fill>
    <fill>
      <patternFill patternType="solid">
        <fgColor rgb="FFF2F2F2"/>
        <bgColor indexed="64"/>
      </patternFill>
    </fill>
    <fill>
      <patternFill patternType="solid">
        <fgColor theme="4" tint="0.79998168889431442"/>
        <bgColor indexed="64"/>
      </patternFill>
    </fill>
    <fill>
      <patternFill patternType="solid">
        <fgColor indexed="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3" tint="0.59999389629810485"/>
        <bgColor indexed="64"/>
      </patternFill>
    </fill>
  </fills>
  <borders count="1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30"/>
      </left>
      <right style="thin">
        <color indexed="30"/>
      </right>
      <top style="thin">
        <color indexed="30"/>
      </top>
      <bottom style="thin">
        <color indexed="30"/>
      </bottom>
      <diagonal/>
    </border>
    <border>
      <left style="thin">
        <color indexed="29"/>
      </left>
      <right style="thin">
        <color indexed="29"/>
      </right>
      <top style="thin">
        <color indexed="29"/>
      </top>
      <bottom style="thin">
        <color indexed="30"/>
      </bottom>
      <diagonal/>
    </border>
    <border>
      <left style="thin">
        <color indexed="29"/>
      </left>
      <right style="thin">
        <color indexed="29"/>
      </right>
      <top/>
      <bottom style="thin">
        <color indexed="29"/>
      </bottom>
      <diagonal/>
    </border>
    <border>
      <left/>
      <right/>
      <top/>
      <bottom style="double">
        <color indexed="8"/>
      </bottom>
      <diagonal/>
    </border>
    <border>
      <left style="thin">
        <color indexed="29"/>
      </left>
      <right style="thin">
        <color indexed="29"/>
      </right>
      <top style="thin">
        <color indexed="29"/>
      </top>
      <bottom style="thin">
        <color indexed="29"/>
      </bottom>
      <diagonal/>
    </border>
    <border>
      <left/>
      <right/>
      <top/>
      <bottom style="dotted">
        <color indexed="64"/>
      </bottom>
      <diagonal/>
    </border>
    <border>
      <left style="thin">
        <color indexed="64"/>
      </left>
      <right style="thin">
        <color indexed="64"/>
      </right>
      <top style="hair">
        <color indexed="64"/>
      </top>
      <bottom style="hair">
        <color indexed="64"/>
      </bottom>
      <diagonal/>
    </border>
    <border>
      <left style="thin">
        <color indexed="29"/>
      </left>
      <right/>
      <top/>
      <bottom/>
      <diagonal/>
    </border>
    <border>
      <left/>
      <right style="thin">
        <color indexed="30"/>
      </right>
      <top style="thin">
        <color indexed="30"/>
      </top>
      <bottom style="thin">
        <color indexed="30"/>
      </bottom>
      <diagonal/>
    </border>
    <border>
      <left style="thin">
        <color indexed="30"/>
      </left>
      <right/>
      <top style="thin">
        <color indexed="30"/>
      </top>
      <bottom style="thin">
        <color indexed="30"/>
      </bottom>
      <diagonal/>
    </border>
    <border>
      <left style="thin">
        <color indexed="64"/>
      </left>
      <right style="double">
        <color indexed="64"/>
      </right>
      <top/>
      <bottom/>
      <diagonal/>
    </border>
    <border>
      <left style="thin">
        <color rgb="FF7F7F7F"/>
      </left>
      <right style="thin">
        <color rgb="FF7F7F7F"/>
      </right>
      <top style="thin">
        <color rgb="FF7F7F7F"/>
      </top>
      <bottom style="thin">
        <color rgb="FF7F7F7F"/>
      </bottom>
      <diagonal/>
    </border>
    <border>
      <left style="thin">
        <color indexed="9"/>
      </left>
      <right/>
      <top style="thin">
        <color indexed="9"/>
      </top>
      <bottom style="thin">
        <color indexed="9"/>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48"/>
      </left>
      <right style="thin">
        <color indexed="48"/>
      </right>
      <top style="thin">
        <color indexed="48"/>
      </top>
      <bottom style="thin">
        <color indexed="48"/>
      </bottom>
      <diagonal/>
    </border>
    <border>
      <left style="thin">
        <color indexed="10"/>
      </left>
      <right/>
      <top style="medium">
        <color indexed="29"/>
      </top>
      <bottom style="medium">
        <color indexed="29"/>
      </bottom>
      <diagonal/>
    </border>
    <border>
      <left style="thin">
        <color indexed="64"/>
      </left>
      <right/>
      <top style="hair">
        <color indexed="64"/>
      </top>
      <bottom style="hair">
        <color indexed="64"/>
      </bottom>
      <diagonal/>
    </border>
    <border>
      <left/>
      <right/>
      <top style="thin">
        <color indexed="30"/>
      </top>
      <bottom style="thin">
        <color indexed="30"/>
      </bottom>
      <diagonal/>
    </border>
    <border>
      <left/>
      <right/>
      <top/>
      <bottom style="thin">
        <color indexed="9"/>
      </bottom>
      <diagonal/>
    </border>
    <border>
      <left style="thin">
        <color indexed="28"/>
      </left>
      <right/>
      <top style="thin">
        <color indexed="28"/>
      </top>
      <bottom style="thin">
        <color indexed="28"/>
      </bottom>
      <diagonal/>
    </border>
    <border>
      <left style="thin">
        <color indexed="30"/>
      </left>
      <right/>
      <top style="thin">
        <color indexed="29"/>
      </top>
      <bottom style="thin">
        <color indexed="30"/>
      </bottom>
      <diagonal/>
    </border>
    <border>
      <left style="thin">
        <color indexed="9"/>
      </left>
      <right style="thin">
        <color indexed="9"/>
      </right>
      <top style="thin">
        <color indexed="9"/>
      </top>
      <bottom style="thin">
        <color indexed="9"/>
      </bottom>
      <diagonal/>
    </border>
    <border>
      <left style="dashed">
        <color indexed="64"/>
      </left>
      <right style="dashed">
        <color indexed="64"/>
      </right>
      <top style="dashed">
        <color indexed="64"/>
      </top>
      <bottom style="dashed">
        <color indexed="64"/>
      </bottom>
      <diagonal/>
    </border>
    <border>
      <left style="thin">
        <color indexed="10"/>
      </left>
      <right style="thin">
        <color indexed="30"/>
      </right>
      <top style="thin">
        <color indexed="30"/>
      </top>
      <bottom style="thin">
        <color indexed="10"/>
      </bottom>
      <diagonal/>
    </border>
    <border>
      <left style="thin">
        <color indexed="30"/>
      </left>
      <right style="thin">
        <color indexed="30"/>
      </right>
      <top style="thin">
        <color indexed="30"/>
      </top>
      <bottom style="thin">
        <color indexed="10"/>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auto="1"/>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bottom style="hair">
        <color indexed="64"/>
      </bottom>
      <diagonal/>
    </border>
    <border>
      <left/>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style="thin">
        <color indexed="64"/>
      </top>
      <bottom style="medium">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thin">
        <color indexed="55"/>
      </left>
      <right style="thin">
        <color indexed="55"/>
      </right>
      <top style="thin">
        <color indexed="55"/>
      </top>
      <bottom style="thin">
        <color indexed="55"/>
      </bottom>
      <diagonal/>
    </border>
    <border diagonalUp="1">
      <left style="thin">
        <color indexed="64"/>
      </left>
      <right/>
      <top style="thin">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medium">
        <color indexed="64"/>
      </left>
      <right style="medium">
        <color indexed="64"/>
      </right>
      <top/>
      <bottom style="thin">
        <color indexed="64"/>
      </bottom>
      <diagonal/>
    </border>
    <border>
      <left/>
      <right/>
      <top style="thin">
        <color auto="1"/>
      </top>
      <bottom/>
      <diagonal/>
    </border>
    <border>
      <left/>
      <right/>
      <top style="thin">
        <color indexed="64"/>
      </top>
      <bottom/>
      <diagonal/>
    </border>
    <border>
      <left style="medium">
        <color indexed="64"/>
      </left>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top style="thin">
        <color indexed="64"/>
      </top>
      <bottom/>
      <diagonal/>
    </border>
    <border>
      <left/>
      <right style="medium">
        <color indexed="64"/>
      </right>
      <top style="thin">
        <color indexed="64"/>
      </top>
      <bottom/>
      <diagonal/>
    </border>
  </borders>
  <cellStyleXfs count="2470">
    <xf numFmtId="0" fontId="0" fillId="0" borderId="0" applyFont="0" applyFill="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43" fontId="1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3"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20" fillId="0" borderId="0">
      <alignment wrapText="1"/>
    </xf>
    <xf numFmtId="0" fontId="20" fillId="0" borderId="0"/>
    <xf numFmtId="0" fontId="20" fillId="0" borderId="0"/>
    <xf numFmtId="0" fontId="55" fillId="0" borderId="0"/>
    <xf numFmtId="0" fontId="20" fillId="0" borderId="0"/>
    <xf numFmtId="0" fontId="20" fillId="0" borderId="0"/>
    <xf numFmtId="0" fontId="20" fillId="0" borderId="0"/>
    <xf numFmtId="0" fontId="53" fillId="0" borderId="0"/>
    <xf numFmtId="0" fontId="18" fillId="0" borderId="0"/>
    <xf numFmtId="0" fontId="23" fillId="23" borderId="7" applyNumberFormat="0" applyFont="0" applyAlignment="0" applyProtection="0"/>
    <xf numFmtId="0" fontId="36" fillId="20" borderId="8" applyNumberFormat="0" applyAlignment="0" applyProtection="0"/>
    <xf numFmtId="9" fontId="53"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57" fillId="0" borderId="0" applyFont="0" applyFill="0" applyBorder="0" applyAlignment="0" applyProtection="0"/>
    <xf numFmtId="44" fontId="5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3" fillId="0" borderId="0" applyFont="0" applyFill="0" applyBorder="0" applyAlignment="0" applyProtection="0"/>
    <xf numFmtId="44" fontId="1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7" fillId="0" borderId="0" applyFont="0" applyFill="0" applyBorder="0" applyAlignment="0" applyProtection="0"/>
    <xf numFmtId="44" fontId="59"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7" fillId="0" borderId="0" applyFont="0" applyFill="0" applyBorder="0" applyAlignment="0" applyProtection="0"/>
    <xf numFmtId="0" fontId="17" fillId="0" borderId="0"/>
    <xf numFmtId="0" fontId="16" fillId="0" borderId="0"/>
    <xf numFmtId="0" fontId="16" fillId="0" borderId="0"/>
    <xf numFmtId="0" fontId="57" fillId="0" borderId="0"/>
    <xf numFmtId="0" fontId="17" fillId="0" borderId="0" applyFont="0" applyFill="0" applyBorder="0" applyAlignment="0" applyProtection="0"/>
    <xf numFmtId="0" fontId="16" fillId="0" borderId="0"/>
    <xf numFmtId="0" fontId="16" fillId="0" borderId="0"/>
    <xf numFmtId="0" fontId="57" fillId="0" borderId="0"/>
    <xf numFmtId="0" fontId="16" fillId="0" borderId="0"/>
    <xf numFmtId="0" fontId="16" fillId="0" borderId="0"/>
    <xf numFmtId="0" fontId="57" fillId="0" borderId="0"/>
    <xf numFmtId="0" fontId="17" fillId="0" borderId="0" applyFont="0" applyFill="0" applyBorder="0" applyAlignment="0" applyProtection="0"/>
    <xf numFmtId="0" fontId="17" fillId="0" borderId="0" applyFont="0" applyFill="0" applyBorder="0" applyAlignment="0" applyProtection="0"/>
    <xf numFmtId="0" fontId="17" fillId="0" borderId="0"/>
    <xf numFmtId="0" fontId="17" fillId="0" borderId="0"/>
    <xf numFmtId="0" fontId="16" fillId="0" borderId="0"/>
    <xf numFmtId="0" fontId="16" fillId="0" borderId="0"/>
    <xf numFmtId="0" fontId="17" fillId="0" borderId="0" applyFont="0" applyFill="0" applyBorder="0" applyAlignment="0" applyProtection="0"/>
    <xf numFmtId="0" fontId="60" fillId="0" borderId="0"/>
    <xf numFmtId="0" fontId="16" fillId="0" borderId="0"/>
    <xf numFmtId="0" fontId="16" fillId="0" borderId="0"/>
    <xf numFmtId="171" fontId="17" fillId="0" borderId="0"/>
    <xf numFmtId="0" fontId="16" fillId="0" borderId="0"/>
    <xf numFmtId="0" fontId="16" fillId="0" borderId="0"/>
    <xf numFmtId="0" fontId="57" fillId="0" borderId="0"/>
    <xf numFmtId="0" fontId="16" fillId="0" borderId="0"/>
    <xf numFmtId="0" fontId="16" fillId="0" borderId="0"/>
    <xf numFmtId="0" fontId="57" fillId="0" borderId="0"/>
    <xf numFmtId="0" fontId="19" fillId="0" borderId="0"/>
    <xf numFmtId="0" fontId="16" fillId="0" borderId="0"/>
    <xf numFmtId="0" fontId="16" fillId="0" borderId="0"/>
    <xf numFmtId="0" fontId="57" fillId="0" borderId="0"/>
    <xf numFmtId="0" fontId="18" fillId="0" borderId="0"/>
    <xf numFmtId="0" fontId="17" fillId="0" borderId="0"/>
    <xf numFmtId="0" fontId="17" fillId="0" borderId="0" applyFont="0" applyFill="0" applyBorder="0" applyAlignment="0" applyProtection="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46" fillId="0" borderId="0">
      <alignment vertical="top" wrapText="1"/>
    </xf>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23" fillId="23" borderId="7" applyNumberFormat="0" applyFont="0" applyAlignment="0" applyProtection="0"/>
    <xf numFmtId="0" fontId="36" fillId="20" borderId="8"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9" fillId="0" borderId="0" applyFont="0" applyFill="0" applyBorder="0" applyAlignment="0" applyProtection="0"/>
    <xf numFmtId="9" fontId="58"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71" fontId="61" fillId="0" borderId="0"/>
    <xf numFmtId="0" fontId="61" fillId="0" borderId="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9" fontId="62"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57" fillId="0" borderId="0" applyFont="0" applyFill="0" applyBorder="0" applyAlignment="0" applyProtection="0"/>
    <xf numFmtId="44" fontId="5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3"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7" fillId="0" borderId="0" applyFont="0" applyFill="0" applyBorder="0" applyAlignment="0" applyProtection="0"/>
    <xf numFmtId="44" fontId="5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67" fillId="0" borderId="0"/>
    <xf numFmtId="0" fontId="23" fillId="0" borderId="0"/>
    <xf numFmtId="0" fontId="68" fillId="0" borderId="0"/>
    <xf numFmtId="0" fontId="17" fillId="0" borderId="0"/>
    <xf numFmtId="0" fontId="17" fillId="0" borderId="0"/>
    <xf numFmtId="0" fontId="17" fillId="0" borderId="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5" borderId="0" applyNumberFormat="0" applyBorder="0" applyAlignment="0" applyProtection="0"/>
    <xf numFmtId="0" fontId="69" fillId="8" borderId="0" applyNumberFormat="0" applyBorder="0" applyAlignment="0" applyProtection="0"/>
    <xf numFmtId="0" fontId="69" fillId="11" borderId="0" applyNumberFormat="0" applyBorder="0" applyAlignment="0" applyProtection="0"/>
    <xf numFmtId="0" fontId="70" fillId="12"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17" fillId="0" borderId="0"/>
    <xf numFmtId="0" fontId="17" fillId="0" borderId="0"/>
    <xf numFmtId="0" fontId="71" fillId="0" borderId="0"/>
    <xf numFmtId="0" fontId="66" fillId="0" borderId="0"/>
    <xf numFmtId="0" fontId="17"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4"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71" fillId="0" borderId="0"/>
    <xf numFmtId="0" fontId="73" fillId="0" borderId="0"/>
    <xf numFmtId="0" fontId="71"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75" fillId="0" borderId="0"/>
    <xf numFmtId="0" fontId="17" fillId="0" borderId="0"/>
    <xf numFmtId="0" fontId="71" fillId="0" borderId="0"/>
    <xf numFmtId="0" fontId="71" fillId="0" borderId="0"/>
    <xf numFmtId="0" fontId="74" fillId="0" borderId="0"/>
    <xf numFmtId="0" fontId="73" fillId="0" borderId="0"/>
    <xf numFmtId="0" fontId="17" fillId="0" borderId="0"/>
    <xf numFmtId="41"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5" fontId="76" fillId="0" borderId="0" applyProtection="0">
      <protection locked="0"/>
    </xf>
    <xf numFmtId="166" fontId="17" fillId="0" borderId="0" applyFont="0" applyFill="0" applyBorder="0" applyAlignment="0" applyProtection="0"/>
    <xf numFmtId="167" fontId="17" fillId="0" borderId="0" applyFont="0" applyFill="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32"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17" fillId="0" borderId="0"/>
    <xf numFmtId="0" fontId="69" fillId="34" borderId="0" applyNumberFormat="0" applyBorder="0" applyAlignment="0" applyProtection="0"/>
    <xf numFmtId="0" fontId="69" fillId="34" borderId="0" applyNumberFormat="0" applyBorder="0" applyAlignment="0" applyProtection="0"/>
    <xf numFmtId="0" fontId="70"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69" fillId="36" borderId="0" applyNumberFormat="0" applyBorder="0" applyAlignment="0" applyProtection="0"/>
    <xf numFmtId="0" fontId="69" fillId="37" borderId="0" applyNumberFormat="0" applyBorder="0" applyAlignment="0" applyProtection="0"/>
    <xf numFmtId="0" fontId="70" fillId="38"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69" fillId="36" borderId="0" applyNumberFormat="0" applyBorder="0" applyAlignment="0" applyProtection="0"/>
    <xf numFmtId="0" fontId="69" fillId="39" borderId="0" applyNumberFormat="0" applyBorder="0" applyAlignment="0" applyProtection="0"/>
    <xf numFmtId="0" fontId="70" fillId="37"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70" fillId="37"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69" fillId="40" borderId="0" applyNumberFormat="0" applyBorder="0" applyAlignment="0" applyProtection="0"/>
    <xf numFmtId="0" fontId="69" fillId="34" borderId="0" applyNumberFormat="0" applyBorder="0" applyAlignment="0" applyProtection="0"/>
    <xf numFmtId="0" fontId="70" fillId="35"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69" fillId="36" borderId="0" applyNumberFormat="0" applyBorder="0" applyAlignment="0" applyProtection="0"/>
    <xf numFmtId="0" fontId="69" fillId="41" borderId="0" applyNumberFormat="0" applyBorder="0" applyAlignment="0" applyProtection="0"/>
    <xf numFmtId="0" fontId="70" fillId="41"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77" fillId="0" borderId="0" applyNumberFormat="0" applyFill="0" applyBorder="0" applyAlignment="0" applyProtection="0"/>
    <xf numFmtId="0" fontId="78" fillId="26" borderId="37">
      <alignment horizontal="center" vertical="center"/>
      <protection locked="0"/>
    </xf>
    <xf numFmtId="3" fontId="79" fillId="42" borderId="0" applyBorder="0">
      <alignment horizontal="right"/>
      <protection locked="0"/>
    </xf>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80" fillId="0" borderId="0" applyNumberFormat="0" applyFill="0" applyBorder="0" applyAlignment="0" applyProtection="0"/>
    <xf numFmtId="0" fontId="36" fillId="20" borderId="8" applyNumberFormat="0" applyAlignment="0" applyProtection="0"/>
    <xf numFmtId="7" fontId="19" fillId="43" borderId="30" applyNumberFormat="0" applyBorder="0" applyAlignment="0">
      <protection hidden="1"/>
    </xf>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81" fillId="0" borderId="6" applyNumberFormat="0" applyFill="0" applyAlignment="0" applyProtection="0"/>
    <xf numFmtId="0" fontId="82" fillId="0" borderId="3" applyNumberFormat="0" applyFill="0" applyAlignment="0" applyProtection="0"/>
    <xf numFmtId="0" fontId="83" fillId="0" borderId="4" applyNumberFormat="0" applyFill="0" applyAlignment="0" applyProtection="0"/>
    <xf numFmtId="0" fontId="84" fillId="0" borderId="5" applyNumberFormat="0" applyFill="0" applyAlignment="0" applyProtection="0"/>
    <xf numFmtId="0" fontId="84" fillId="0" borderId="0" applyNumberFormat="0" applyFill="0" applyBorder="0" applyAlignment="0" applyProtection="0"/>
    <xf numFmtId="0" fontId="26" fillId="20" borderId="1" applyNumberFormat="0" applyAlignment="0" applyProtection="0"/>
    <xf numFmtId="176" fontId="17" fillId="0" borderId="0" applyFont="0" applyFill="0" applyBorder="0" applyAlignment="0" applyProtection="0"/>
    <xf numFmtId="0" fontId="46" fillId="44" borderId="0"/>
    <xf numFmtId="6" fontId="40" fillId="45" borderId="43">
      <alignment vertical="center"/>
    </xf>
    <xf numFmtId="177" fontId="54" fillId="45" borderId="43">
      <alignment horizontal="center"/>
    </xf>
    <xf numFmtId="0" fontId="40" fillId="45" borderId="43">
      <alignment vertical="center"/>
    </xf>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0" fontId="26" fillId="20" borderId="1" applyNumberFormat="0" applyAlignment="0" applyProtection="0"/>
    <xf numFmtId="17" fontId="85" fillId="46" borderId="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27" fillId="21" borderId="2" applyNumberFormat="0" applyAlignment="0" applyProtection="0"/>
    <xf numFmtId="0" fontId="86" fillId="20" borderId="8" applyNumberFormat="0" applyAlignment="0" applyProtection="0"/>
    <xf numFmtId="0" fontId="87" fillId="0" borderId="0"/>
    <xf numFmtId="178" fontId="88" fillId="0" borderId="0"/>
    <xf numFmtId="178" fontId="88" fillId="0" borderId="0"/>
    <xf numFmtId="178" fontId="88" fillId="0" borderId="0"/>
    <xf numFmtId="178" fontId="88" fillId="0" borderId="0"/>
    <xf numFmtId="178" fontId="88" fillId="0" borderId="0"/>
    <xf numFmtId="178" fontId="88" fillId="0" borderId="0"/>
    <xf numFmtId="178" fontId="88" fillId="0" borderId="0"/>
    <xf numFmtId="178" fontId="88" fillId="0" borderId="0"/>
    <xf numFmtId="0" fontId="89" fillId="0" borderId="0" applyFont="0" applyFill="0" applyBorder="0" applyAlignment="0" applyProtection="0">
      <alignment horizontal="right"/>
    </xf>
    <xf numFmtId="40" fontId="7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7" fillId="0" borderId="0" applyFont="0" applyFill="0" applyBorder="0" applyAlignment="0" applyProtection="0"/>
    <xf numFmtId="43" fontId="9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90" fillId="0" borderId="0" applyFont="0" applyFill="0" applyBorder="0" applyAlignment="0" applyProtection="0"/>
    <xf numFmtId="3" fontId="17" fillId="0" borderId="0"/>
    <xf numFmtId="0" fontId="22" fillId="26" borderId="44"/>
    <xf numFmtId="0" fontId="22" fillId="26" borderId="44">
      <alignment horizontal="center"/>
    </xf>
    <xf numFmtId="6" fontId="91" fillId="47" borderId="43">
      <alignment horizontal="right" vertical="center"/>
    </xf>
    <xf numFmtId="179" fontId="92" fillId="0" borderId="45">
      <alignment horizontal="right" vertical="center"/>
    </xf>
    <xf numFmtId="166" fontId="93" fillId="0" borderId="46" applyBorder="0"/>
    <xf numFmtId="0" fontId="89" fillId="0" borderId="0" applyFont="0" applyFill="0" applyBorder="0" applyAlignment="0" applyProtection="0">
      <alignment horizontal="right"/>
    </xf>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80" fontId="72" fillId="0" borderId="0" applyFont="0" applyFill="0" applyBorder="0" applyAlignment="0" applyProtection="0"/>
    <xf numFmtId="8" fontId="17" fillId="26" borderId="43">
      <alignment horizontal="center" vertical="center"/>
      <protection locked="0"/>
    </xf>
    <xf numFmtId="181" fontId="72" fillId="0" borderId="0" applyFont="0" applyFill="0" applyBorder="0" applyAlignment="0" applyProtection="0"/>
    <xf numFmtId="172" fontId="72" fillId="0" borderId="0" applyFont="0" applyFill="0" applyBorder="0" applyAlignment="0" applyProtection="0"/>
    <xf numFmtId="182" fontId="22" fillId="0" borderId="0" applyFill="0" applyBorder="0" applyAlignment="0" applyProtection="0"/>
    <xf numFmtId="183" fontId="76" fillId="0" borderId="0">
      <protection locked="0"/>
    </xf>
    <xf numFmtId="184" fontId="17" fillId="0" borderId="0" applyFont="0" applyFill="0" applyBorder="0" applyAlignment="0" applyProtection="0"/>
    <xf numFmtId="0" fontId="46" fillId="48" borderId="0"/>
    <xf numFmtId="0" fontId="94" fillId="0" borderId="0" applyNumberFormat="0" applyBorder="0" applyAlignment="0">
      <protection locked="0"/>
    </xf>
    <xf numFmtId="0" fontId="95" fillId="49" borderId="0" applyNumberFormat="0" applyFont="0" applyBorder="0" applyAlignment="0">
      <protection locked="0"/>
    </xf>
    <xf numFmtId="0" fontId="96" fillId="0" borderId="0" applyNumberFormat="0" applyBorder="0" applyAlignment="0">
      <protection locked="0"/>
    </xf>
    <xf numFmtId="0" fontId="97" fillId="50" borderId="0"/>
    <xf numFmtId="0" fontId="17" fillId="0" borderId="0" applyFont="0" applyFill="0" applyBorder="0" applyAlignment="0" applyProtection="0"/>
    <xf numFmtId="0" fontId="89"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7" fontId="98" fillId="51" borderId="47">
      <alignment horizontal="right" vertical="center"/>
    </xf>
    <xf numFmtId="0" fontId="99" fillId="52" borderId="10">
      <alignment vertical="top" wrapText="1"/>
      <protection locked="0"/>
    </xf>
    <xf numFmtId="0" fontId="87" fillId="0" borderId="0"/>
    <xf numFmtId="41" fontId="17" fillId="0" borderId="0" applyFont="0" applyFill="0" applyBorder="0" applyAlignment="0" applyProtection="0"/>
    <xf numFmtId="43" fontId="17" fillId="0" borderId="0" applyFont="0" applyFill="0" applyBorder="0" applyAlignment="0" applyProtection="0"/>
    <xf numFmtId="170" fontId="46" fillId="51" borderId="43" applyBorder="0">
      <alignment horizontal="left" vertical="center" wrapText="1"/>
    </xf>
    <xf numFmtId="6" fontId="17" fillId="51" borderId="43">
      <alignment horizontal="center" vertical="center"/>
    </xf>
    <xf numFmtId="188" fontId="47" fillId="51" borderId="43">
      <alignment horizontal="center" vertical="center"/>
    </xf>
    <xf numFmtId="8" fontId="100" fillId="51" borderId="43">
      <alignment horizontal="center" vertical="center"/>
    </xf>
    <xf numFmtId="189" fontId="19" fillId="51" borderId="43">
      <alignment horizontal="center" vertical="center"/>
    </xf>
    <xf numFmtId="170" fontId="17" fillId="51" borderId="43">
      <alignment horizontal="center" vertical="center"/>
    </xf>
    <xf numFmtId="10" fontId="17" fillId="51" borderId="43">
      <alignment horizontal="center" vertical="center"/>
    </xf>
    <xf numFmtId="165" fontId="17" fillId="0" borderId="0" applyFill="0" applyBorder="0" applyAlignment="0" applyProtection="0"/>
    <xf numFmtId="164" fontId="17" fillId="0" borderId="0" applyFill="0" applyBorder="0" applyAlignment="0" applyProtection="0"/>
    <xf numFmtId="8" fontId="17" fillId="0" borderId="0" applyFill="0" applyBorder="0" applyAlignment="0" applyProtection="0"/>
    <xf numFmtId="0" fontId="89" fillId="0" borderId="48" applyNumberFormat="0" applyFont="0" applyFill="0" applyAlignment="0" applyProtection="0"/>
    <xf numFmtId="0" fontId="19" fillId="0" borderId="0" applyNumberFormat="0">
      <protection locked="0"/>
    </xf>
    <xf numFmtId="0" fontId="19" fillId="0" borderId="0" applyNumberFormat="0">
      <protection locked="0"/>
    </xf>
    <xf numFmtId="0" fontId="17" fillId="0" borderId="49"/>
    <xf numFmtId="0" fontId="33" fillId="7" borderId="1" applyNumberFormat="0" applyAlignment="0" applyProtection="0"/>
    <xf numFmtId="0" fontId="101" fillId="53" borderId="0" applyNumberFormat="0" applyBorder="0" applyAlignment="0" applyProtection="0"/>
    <xf numFmtId="0" fontId="101" fillId="54" borderId="0" applyNumberFormat="0" applyBorder="0" applyAlignment="0" applyProtection="0"/>
    <xf numFmtId="0" fontId="101" fillId="55" borderId="0" applyNumberFormat="0" applyBorder="0" applyAlignment="0" applyProtection="0"/>
    <xf numFmtId="190" fontId="17" fillId="26" borderId="47">
      <alignment horizontal="center" vertical="center"/>
      <protection locked="0"/>
    </xf>
    <xf numFmtId="188" fontId="40" fillId="26" borderId="43">
      <alignment horizontal="center" vertical="center"/>
      <protection locked="0"/>
    </xf>
    <xf numFmtId="10" fontId="17" fillId="26" borderId="43">
      <alignment horizontal="center" vertical="center"/>
      <protection locked="0"/>
    </xf>
    <xf numFmtId="1" fontId="17" fillId="26" borderId="47">
      <alignment horizontal="left" vertical="center"/>
      <protection locked="0"/>
    </xf>
    <xf numFmtId="1" fontId="22" fillId="26" borderId="43">
      <alignment horizontal="left" vertical="center"/>
      <protection locked="0"/>
    </xf>
    <xf numFmtId="18" fontId="22" fillId="26" borderId="43">
      <alignment horizontal="center" vertical="center"/>
      <protection locked="0"/>
    </xf>
    <xf numFmtId="0" fontId="38" fillId="0" borderId="9" applyNumberFormat="0" applyFill="0" applyAlignment="0" applyProtection="0"/>
    <xf numFmtId="0" fontId="28" fillId="0" borderId="0" applyNumberFormat="0" applyFill="0" applyBorder="0" applyAlignment="0" applyProtection="0"/>
    <xf numFmtId="191" fontId="17" fillId="0" borderId="0" applyFont="0" applyFill="0" applyBorder="0" applyAlignment="0" applyProtection="0"/>
    <xf numFmtId="192" fontId="17" fillId="0" borderId="0" applyFont="0" applyFill="0" applyBorder="0" applyAlignment="0" applyProtection="0"/>
    <xf numFmtId="193" fontId="17" fillId="0" borderId="0" applyFont="0" applyFill="0" applyBorder="0" applyAlignment="0" applyProtection="0"/>
    <xf numFmtId="194" fontId="17" fillId="0" borderId="0" applyFont="0" applyFill="0" applyBorder="0" applyAlignment="0" applyProtection="0"/>
    <xf numFmtId="195" fontId="17"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2" fontId="17" fillId="0" borderId="0" applyFont="0" applyFill="0" applyBorder="0" applyAlignment="0" applyProtection="0"/>
    <xf numFmtId="0" fontId="102" fillId="0" borderId="0" applyFill="0" applyBorder="0" applyProtection="0">
      <alignment horizontal="left"/>
    </xf>
    <xf numFmtId="0" fontId="103" fillId="3" borderId="0"/>
    <xf numFmtId="197" fontId="17" fillId="0" borderId="0" applyFont="0" applyFill="0" applyBorder="0" applyAlignment="0" applyProtection="0"/>
    <xf numFmtId="198" fontId="54" fillId="0" borderId="0" applyFont="0" applyFill="0" applyBorder="0" applyAlignment="0" applyProtection="0"/>
    <xf numFmtId="199" fontId="17" fillId="0" borderId="0" applyFont="0" applyFill="0" applyBorder="0" applyAlignment="0" applyProtection="0"/>
    <xf numFmtId="200" fontId="54" fillId="0" borderId="0" applyFont="0" applyFill="0" applyBorder="0" applyAlignment="0" applyProtection="0"/>
    <xf numFmtId="0" fontId="104" fillId="7" borderId="1" applyNumberFormat="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46" fillId="47" borderId="50" applyBorder="0">
      <alignment horizontal="right"/>
    </xf>
    <xf numFmtId="0" fontId="46" fillId="56" borderId="0"/>
    <xf numFmtId="6" fontId="40" fillId="56" borderId="51">
      <alignment horizontal="right" vertical="center"/>
    </xf>
    <xf numFmtId="177" fontId="54" fillId="56" borderId="43">
      <alignment horizontal="center" vertical="center"/>
    </xf>
    <xf numFmtId="0" fontId="40" fillId="56" borderId="47">
      <alignment vertical="center"/>
    </xf>
    <xf numFmtId="38" fontId="17" fillId="25" borderId="0" applyNumberFormat="0" applyBorder="0" applyAlignment="0" applyProtection="0"/>
    <xf numFmtId="38" fontId="19" fillId="25" borderId="0" applyNumberFormat="0" applyBorder="0" applyAlignment="0" applyProtection="0"/>
    <xf numFmtId="0" fontId="105" fillId="0" borderId="0">
      <alignment horizontal="center"/>
    </xf>
    <xf numFmtId="0" fontId="29" fillId="4" borderId="0" applyNumberFormat="0" applyBorder="0" applyAlignment="0" applyProtection="0"/>
    <xf numFmtId="0" fontId="89" fillId="0" borderId="0" applyFont="0" applyFill="0" applyBorder="0" applyAlignment="0" applyProtection="0">
      <alignment horizontal="right"/>
    </xf>
    <xf numFmtId="0" fontId="106" fillId="0" borderId="0" applyProtection="0">
      <alignment horizontal="right"/>
    </xf>
    <xf numFmtId="0" fontId="17" fillId="0" borderId="0"/>
    <xf numFmtId="0" fontId="17" fillId="0" borderId="0"/>
    <xf numFmtId="0" fontId="49" fillId="0" borderId="0"/>
    <xf numFmtId="0" fontId="22" fillId="47" borderId="52" applyBorder="0">
      <alignment horizontal="center" vertical="center"/>
    </xf>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07" fillId="57" borderId="47">
      <alignment horizontal="left" vertical="center" wrapText="1"/>
    </xf>
    <xf numFmtId="0" fontId="17" fillId="25" borderId="11" applyFont="0" applyBorder="0" applyAlignment="0"/>
    <xf numFmtId="0" fontId="87" fillId="0" borderId="0"/>
    <xf numFmtId="0" fontId="108" fillId="58" borderId="34" applyNumberFormat="0" applyFont="0" applyBorder="0" applyAlignment="0">
      <protection hidden="1"/>
    </xf>
    <xf numFmtId="0" fontId="109" fillId="44" borderId="53">
      <alignment horizontal="center" vertical="center"/>
    </xf>
    <xf numFmtId="0" fontId="110" fillId="20" borderId="1" applyNumberFormat="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63" fillId="0" borderId="0" applyNumberFormat="0" applyFill="0" applyBorder="0" applyAlignment="0" applyProtection="0"/>
    <xf numFmtId="10" fontId="17" fillId="52" borderId="10" applyNumberFormat="0" applyBorder="0" applyAlignment="0" applyProtection="0"/>
    <xf numFmtId="10" fontId="19" fillId="52" borderId="10" applyNumberFormat="0" applyBorder="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112" fillId="59" borderId="54"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17" fillId="52" borderId="43">
      <alignment vertical="center" wrapText="1"/>
    </xf>
    <xf numFmtId="0" fontId="22" fillId="52" borderId="43">
      <alignment horizontal="right" vertical="center" wrapText="1"/>
    </xf>
    <xf numFmtId="0" fontId="21" fillId="52" borderId="43">
      <alignment vertical="center" wrapText="1"/>
    </xf>
    <xf numFmtId="0" fontId="113" fillId="21" borderId="2" applyNumberFormat="0" applyAlignment="0" applyProtection="0"/>
    <xf numFmtId="0" fontId="114" fillId="4" borderId="0" applyNumberFormat="0" applyBorder="0" applyAlignment="0" applyProtection="0"/>
    <xf numFmtId="0" fontId="115" fillId="0" borderId="0"/>
    <xf numFmtId="0" fontId="111" fillId="0" borderId="0" applyNumberFormat="0" applyFill="0" applyBorder="0" applyAlignment="0" applyProtection="0">
      <alignment vertical="top"/>
      <protection locked="0"/>
    </xf>
    <xf numFmtId="0" fontId="116" fillId="3" borderId="0" applyNumberFormat="0" applyBorder="0" applyAlignment="0" applyProtection="0"/>
    <xf numFmtId="38" fontId="117" fillId="0" borderId="0"/>
    <xf numFmtId="38" fontId="118" fillId="0" borderId="0"/>
    <xf numFmtId="38" fontId="119" fillId="0" borderId="0"/>
    <xf numFmtId="38" fontId="120" fillId="0" borderId="0"/>
    <xf numFmtId="0" fontId="121" fillId="0" borderId="0"/>
    <xf numFmtId="0" fontId="121" fillId="0" borderId="0"/>
    <xf numFmtId="0" fontId="11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201" fontId="22" fillId="43" borderId="43">
      <alignment horizontal="right" vertical="center"/>
    </xf>
    <xf numFmtId="0" fontId="22" fillId="43" borderId="43"/>
    <xf numFmtId="202" fontId="17" fillId="0" borderId="0" applyFont="0" applyFill="0" applyBorder="0" applyAlignment="0" applyProtection="0"/>
    <xf numFmtId="203" fontId="17" fillId="0" borderId="0" applyFont="0" applyFill="0" applyBorder="0" applyAlignment="0" applyProtection="0"/>
    <xf numFmtId="204" fontId="17" fillId="0" borderId="0" applyFont="0" applyFill="0" applyBorder="0" applyAlignment="0" applyProtection="0"/>
    <xf numFmtId="205" fontId="17" fillId="0" borderId="0" applyFont="0" applyFill="0" applyBorder="0" applyAlignment="0" applyProtection="0"/>
    <xf numFmtId="206" fontId="17" fillId="0" borderId="0" applyFont="0" applyFill="0" applyBorder="0" applyAlignment="0" applyProtection="0"/>
    <xf numFmtId="0" fontId="89" fillId="0" borderId="0" applyFont="0" applyFill="0" applyBorder="0" applyAlignment="0" applyProtection="0">
      <alignment horizontal="right"/>
    </xf>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3" fontId="19" fillId="25" borderId="0" applyNumberFormat="0"/>
    <xf numFmtId="3" fontId="19" fillId="25" borderId="0" applyNumberFormat="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3" fillId="0" borderId="0"/>
    <xf numFmtId="0" fontId="123" fillId="0" borderId="0"/>
    <xf numFmtId="0" fontId="124" fillId="0" borderId="0"/>
    <xf numFmtId="0" fontId="124" fillId="60" borderId="0"/>
    <xf numFmtId="0" fontId="125" fillId="0" borderId="0"/>
    <xf numFmtId="207" fontId="126" fillId="0" borderId="0"/>
    <xf numFmtId="207" fontId="126" fillId="0" borderId="0"/>
    <xf numFmtId="207" fontId="126" fillId="0" borderId="0"/>
    <xf numFmtId="0" fontId="17" fillId="0" borderId="0"/>
    <xf numFmtId="0" fontId="17" fillId="0" borderId="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7" fillId="0" borderId="0"/>
    <xf numFmtId="0" fontId="99" fillId="0" borderId="0"/>
    <xf numFmtId="0" fontId="92" fillId="0" borderId="0"/>
    <xf numFmtId="0" fontId="99" fillId="0" borderId="0"/>
    <xf numFmtId="0" fontId="92" fillId="0" borderId="0"/>
    <xf numFmtId="0" fontId="92" fillId="0" borderId="0"/>
    <xf numFmtId="0" fontId="99" fillId="0" borderId="0"/>
    <xf numFmtId="0" fontId="92" fillId="0" borderId="0"/>
    <xf numFmtId="0" fontId="99" fillId="0" borderId="0"/>
    <xf numFmtId="0" fontId="17" fillId="0" borderId="0"/>
    <xf numFmtId="0" fontId="92" fillId="0" borderId="0"/>
    <xf numFmtId="0" fontId="17" fillId="0" borderId="0">
      <alignment wrapText="1"/>
    </xf>
    <xf numFmtId="0" fontId="17" fillId="0" borderId="0"/>
    <xf numFmtId="0" fontId="17" fillId="0" borderId="0"/>
    <xf numFmtId="0" fontId="17" fillId="0" borderId="0"/>
    <xf numFmtId="0" fontId="17" fillId="0" borderId="0"/>
    <xf numFmtId="0" fontId="72" fillId="0" borderId="0"/>
    <xf numFmtId="0" fontId="17" fillId="0" borderId="0"/>
    <xf numFmtId="0" fontId="128" fillId="0" borderId="0"/>
    <xf numFmtId="0" fontId="129" fillId="0" borderId="0"/>
    <xf numFmtId="0" fontId="130" fillId="0" borderId="0"/>
    <xf numFmtId="0" fontId="17" fillId="0" borderId="0"/>
    <xf numFmtId="0" fontId="17" fillId="0" borderId="0"/>
    <xf numFmtId="0" fontId="17" fillId="0" borderId="0"/>
    <xf numFmtId="0" fontId="131" fillId="0" borderId="0"/>
    <xf numFmtId="0" fontId="17" fillId="0" borderId="0" applyFont="0" applyFill="0" applyBorder="0" applyAlignment="0" applyProtection="0"/>
    <xf numFmtId="0" fontId="23" fillId="0" borderId="0"/>
    <xf numFmtId="0" fontId="23" fillId="0" borderId="0"/>
    <xf numFmtId="0" fontId="17" fillId="0" borderId="0"/>
    <xf numFmtId="0" fontId="17" fillId="0" borderId="0"/>
    <xf numFmtId="0" fontId="130" fillId="0" borderId="0"/>
    <xf numFmtId="0" fontId="130" fillId="0" borderId="0"/>
    <xf numFmtId="0" fontId="14" fillId="0" borderId="0"/>
    <xf numFmtId="0" fontId="17" fillId="0" borderId="0"/>
    <xf numFmtId="0" fontId="129" fillId="0" borderId="0"/>
    <xf numFmtId="0" fontId="129" fillId="0" borderId="0"/>
    <xf numFmtId="0" fontId="129" fillId="0" borderId="0"/>
    <xf numFmtId="0" fontId="14" fillId="0" borderId="0"/>
    <xf numFmtId="0" fontId="14" fillId="0" borderId="0"/>
    <xf numFmtId="0" fontId="132" fillId="0" borderId="0"/>
    <xf numFmtId="0" fontId="129" fillId="0" borderId="0"/>
    <xf numFmtId="0" fontId="14" fillId="0" borderId="0"/>
    <xf numFmtId="0" fontId="14" fillId="0" borderId="0"/>
    <xf numFmtId="0" fontId="14" fillId="0" borderId="0"/>
    <xf numFmtId="0" fontId="14" fillId="0" borderId="0"/>
    <xf numFmtId="0" fontId="14" fillId="0" borderId="0"/>
    <xf numFmtId="0" fontId="23" fillId="0" borderId="0"/>
    <xf numFmtId="0" fontId="23" fillId="0" borderId="0"/>
    <xf numFmtId="0" fontId="14" fillId="0" borderId="0"/>
    <xf numFmtId="0" fontId="23" fillId="0" borderId="0"/>
    <xf numFmtId="0" fontId="129" fillId="0" borderId="0"/>
    <xf numFmtId="0" fontId="14" fillId="0" borderId="0"/>
    <xf numFmtId="0" fontId="14" fillId="0" borderId="0"/>
    <xf numFmtId="0" fontId="129" fillId="0" borderId="0"/>
    <xf numFmtId="0" fontId="129" fillId="0" borderId="0"/>
    <xf numFmtId="0" fontId="17"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23" fillId="0" borderId="0" applyNumberFormat="0" applyFont="0" applyFill="0" applyBorder="0" applyAlignment="0" applyProtection="0"/>
    <xf numFmtId="0" fontId="17" fillId="0" borderId="0"/>
    <xf numFmtId="0" fontId="14" fillId="0" borderId="0"/>
    <xf numFmtId="0" fontId="133" fillId="0" borderId="0"/>
    <xf numFmtId="0" fontId="14" fillId="0" borderId="0"/>
    <xf numFmtId="0" fontId="14" fillId="0" borderId="0"/>
    <xf numFmtId="0" fontId="133" fillId="0" borderId="0"/>
    <xf numFmtId="0" fontId="133" fillId="0" borderId="0"/>
    <xf numFmtId="0" fontId="17" fillId="0" borderId="0"/>
    <xf numFmtId="0" fontId="14" fillId="0" borderId="0"/>
    <xf numFmtId="0" fontId="17" fillId="0" borderId="0" applyFont="0" applyFill="0" applyBorder="0" applyAlignment="0" applyProtection="0"/>
    <xf numFmtId="0" fontId="87" fillId="0" borderId="0"/>
    <xf numFmtId="0" fontId="134" fillId="0" borderId="0"/>
    <xf numFmtId="0" fontId="21" fillId="0" borderId="0" applyFill="0" applyBorder="0">
      <protection locked="0"/>
    </xf>
    <xf numFmtId="208" fontId="17" fillId="0" borderId="0"/>
    <xf numFmtId="201" fontId="40" fillId="45" borderId="43">
      <alignment horizontal="center"/>
    </xf>
    <xf numFmtId="0" fontId="46" fillId="61" borderId="45">
      <alignment horizontal="center" vertical="center"/>
    </xf>
    <xf numFmtId="2" fontId="46" fillId="61" borderId="47">
      <alignment horizontal="center"/>
    </xf>
    <xf numFmtId="0" fontId="46" fillId="61" borderId="47">
      <alignment horizontal="center"/>
    </xf>
    <xf numFmtId="38" fontId="92" fillId="61" borderId="47">
      <alignment horizontal="right" vertical="center"/>
    </xf>
    <xf numFmtId="18" fontId="46" fillId="61" borderId="45">
      <alignment horizontal="center" vertical="center"/>
    </xf>
    <xf numFmtId="0" fontId="22" fillId="56" borderId="0">
      <alignment vertical="center"/>
    </xf>
    <xf numFmtId="0" fontId="135"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36" fillId="22" borderId="0" applyNumberFormat="0" applyBorder="0" applyAlignment="0" applyProtection="0"/>
    <xf numFmtId="209" fontId="128" fillId="0" borderId="0" applyFont="0" applyFill="0" applyBorder="0" applyAlignment="0" applyProtection="0"/>
    <xf numFmtId="167" fontId="128" fillId="0" borderId="0" applyFont="0" applyFill="0" applyBorder="0" applyAlignment="0" applyProtection="0"/>
    <xf numFmtId="0" fontId="137" fillId="0" borderId="0" applyBorder="0" applyProtection="0">
      <alignment horizontal="center" vertical="center"/>
    </xf>
    <xf numFmtId="0" fontId="137" fillId="0" borderId="0" applyBorder="0" applyProtection="0">
      <alignment horizontal="center" vertical="center"/>
    </xf>
    <xf numFmtId="0" fontId="138" fillId="0" borderId="0" applyNumberFormat="0" applyFill="0" applyBorder="0" applyAlignment="0" applyProtection="0"/>
    <xf numFmtId="210" fontId="17" fillId="0" borderId="0" applyFont="0" applyFill="0" applyBorder="0" applyAlignment="0" applyProtection="0"/>
    <xf numFmtId="177" fontId="54" fillId="62" borderId="43">
      <alignment horizontal="center"/>
    </xf>
    <xf numFmtId="6" fontId="40" fillId="62" borderId="43">
      <alignment vertical="center"/>
    </xf>
    <xf numFmtId="0" fontId="40" fillId="62" borderId="43">
      <alignment vertical="center"/>
    </xf>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87" fillId="0" borderId="0"/>
    <xf numFmtId="1" fontId="139" fillId="0" borderId="0" applyProtection="0">
      <alignment horizontal="right" vertical="center"/>
    </xf>
    <xf numFmtId="0" fontId="46" fillId="26" borderId="0"/>
    <xf numFmtId="10" fontId="17" fillId="0" borderId="0" applyFont="0" applyFill="0" applyBorder="0" applyAlignment="0" applyProtection="0"/>
    <xf numFmtId="9" fontId="72" fillId="0" borderId="0" applyFont="0" applyFill="0" applyBorder="0" applyAlignment="0" applyProtection="0"/>
    <xf numFmtId="9" fontId="17"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7"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27" fillId="0" borderId="0" applyFont="0" applyFill="0" applyBorder="0" applyAlignment="0" applyProtection="0"/>
    <xf numFmtId="9" fontId="18" fillId="0" borderId="0" applyFont="0" applyFill="0" applyBorder="0" applyAlignment="0" applyProtection="0"/>
    <xf numFmtId="9" fontId="14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7" fontId="54" fillId="0" borderId="47">
      <alignment horizontal="center"/>
    </xf>
    <xf numFmtId="211" fontId="19" fillId="37" borderId="55"/>
    <xf numFmtId="212" fontId="19" fillId="0" borderId="55" applyFont="0" applyFill="0" applyBorder="0" applyAlignment="0" applyProtection="0">
      <protection locked="0"/>
    </xf>
    <xf numFmtId="10" fontId="98" fillId="47" borderId="47">
      <alignment horizontal="right" vertical="center"/>
    </xf>
    <xf numFmtId="10" fontId="46" fillId="0" borderId="47">
      <alignment horizontal="right" vertical="center"/>
    </xf>
    <xf numFmtId="10" fontId="141" fillId="0" borderId="47">
      <alignment horizontal="right" vertical="center"/>
    </xf>
    <xf numFmtId="0" fontId="142" fillId="63" borderId="0"/>
    <xf numFmtId="0" fontId="87" fillId="0" borderId="0"/>
    <xf numFmtId="213" fontId="128" fillId="0" borderId="25" applyFont="0" applyFill="0" applyBorder="0" applyAlignment="0" applyProtection="0">
      <alignment horizontal="center"/>
    </xf>
    <xf numFmtId="6" fontId="22" fillId="62" borderId="43">
      <alignment horizontal="righ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0" fontId="143" fillId="0" borderId="32">
      <alignment horizontal="center"/>
    </xf>
    <xf numFmtId="3" fontId="72" fillId="0" borderId="0" applyFont="0" applyFill="0" applyBorder="0" applyAlignment="0" applyProtection="0"/>
    <xf numFmtId="0" fontId="72" fillId="64" borderId="0" applyNumberFormat="0" applyFont="0" applyBorder="0" applyAlignment="0" applyProtection="0"/>
    <xf numFmtId="37" fontId="75" fillId="0" borderId="0"/>
    <xf numFmtId="0" fontId="21" fillId="0" borderId="0">
      <alignment vertical="center"/>
    </xf>
    <xf numFmtId="214" fontId="144" fillId="0" borderId="0" applyFont="0" applyFill="0" applyBorder="0" applyAlignment="0" applyProtection="0"/>
    <xf numFmtId="0" fontId="144" fillId="0" borderId="56" applyNumberFormat="0" applyFont="0" applyFill="0" applyAlignment="0" applyProtection="0"/>
    <xf numFmtId="0" fontId="144" fillId="0" borderId="57" applyNumberFormat="0" applyFont="0" applyFill="0" applyAlignment="0" applyProtection="0"/>
    <xf numFmtId="0" fontId="144" fillId="0" borderId="58" applyNumberFormat="0" applyFont="0" applyFill="0" applyAlignment="0" applyProtection="0"/>
    <xf numFmtId="0" fontId="144" fillId="0" borderId="59" applyNumberFormat="0" applyFont="0" applyFill="0" applyAlignment="0" applyProtection="0"/>
    <xf numFmtId="0" fontId="144" fillId="0" borderId="60" applyNumberFormat="0" applyFont="0" applyFill="0" applyAlignment="0" applyProtection="0"/>
    <xf numFmtId="0" fontId="144" fillId="42" borderId="0" applyNumberFormat="0" applyFont="0" applyBorder="0" applyAlignment="0" applyProtection="0"/>
    <xf numFmtId="0" fontId="144" fillId="0" borderId="61" applyNumberFormat="0" applyFont="0" applyFill="0" applyAlignment="0" applyProtection="0"/>
    <xf numFmtId="0" fontId="144" fillId="0" borderId="62" applyNumberFormat="0" applyFont="0" applyFill="0" applyAlignment="0" applyProtection="0"/>
    <xf numFmtId="46" fontId="144" fillId="0" borderId="0" applyFont="0" applyFill="0" applyBorder="0" applyAlignment="0" applyProtection="0"/>
    <xf numFmtId="0" fontId="145" fillId="0" borderId="0" applyNumberFormat="0" applyFill="0" applyBorder="0" applyAlignment="0" applyProtection="0"/>
    <xf numFmtId="0" fontId="144" fillId="0" borderId="63" applyNumberFormat="0" applyFont="0" applyFill="0" applyAlignment="0" applyProtection="0"/>
    <xf numFmtId="0" fontId="144" fillId="0" borderId="64" applyNumberFormat="0" applyFont="0" applyFill="0" applyAlignment="0" applyProtection="0"/>
    <xf numFmtId="0" fontId="144" fillId="0" borderId="7" applyNumberFormat="0" applyFont="0" applyFill="0" applyAlignment="0" applyProtection="0"/>
    <xf numFmtId="0" fontId="144" fillId="0" borderId="65" applyNumberFormat="0" applyFont="0" applyFill="0" applyAlignment="0" applyProtection="0"/>
    <xf numFmtId="0" fontId="144" fillId="0" borderId="7" applyNumberFormat="0" applyFont="0" applyFill="0" applyAlignment="0" applyProtection="0"/>
    <xf numFmtId="0" fontId="144" fillId="0" borderId="0" applyNumberFormat="0" applyFont="0" applyFill="0" applyBorder="0" applyProtection="0">
      <alignment horizontal="center"/>
    </xf>
    <xf numFmtId="0" fontId="146" fillId="0" borderId="0" applyNumberFormat="0" applyFill="0" applyBorder="0" applyAlignment="0" applyProtection="0"/>
    <xf numFmtId="0" fontId="147" fillId="0" borderId="0" applyNumberFormat="0" applyFill="0" applyBorder="0" applyAlignment="0" applyProtection="0"/>
    <xf numFmtId="0" fontId="40" fillId="0" borderId="0" applyNumberFormat="0" applyFill="0" applyBorder="0" applyProtection="0">
      <alignment horizontal="left"/>
    </xf>
    <xf numFmtId="0" fontId="144" fillId="42" borderId="0" applyNumberFormat="0" applyFont="0" applyBorder="0" applyAlignment="0" applyProtection="0"/>
    <xf numFmtId="0" fontId="65" fillId="0" borderId="0" applyNumberFormat="0" applyFill="0" applyBorder="0" applyAlignment="0" applyProtection="0"/>
    <xf numFmtId="0" fontId="145" fillId="0" borderId="0" applyNumberFormat="0" applyFill="0" applyBorder="0" applyAlignment="0" applyProtection="0"/>
    <xf numFmtId="0" fontId="144" fillId="0" borderId="66" applyNumberFormat="0" applyFont="0" applyFill="0" applyAlignment="0" applyProtection="0"/>
    <xf numFmtId="0" fontId="144" fillId="0" borderId="67" applyNumberFormat="0" applyFont="0" applyFill="0" applyAlignment="0" applyProtection="0"/>
    <xf numFmtId="215" fontId="144" fillId="0" borderId="0" applyFont="0" applyFill="0" applyBorder="0" applyAlignment="0" applyProtection="0"/>
    <xf numFmtId="0" fontId="144" fillId="0" borderId="68" applyNumberFormat="0" applyFont="0" applyFill="0" applyAlignment="0" applyProtection="0"/>
    <xf numFmtId="0" fontId="144" fillId="0" borderId="69" applyNumberFormat="0" applyFont="0" applyFill="0" applyAlignment="0" applyProtection="0"/>
    <xf numFmtId="0" fontId="144" fillId="0" borderId="70" applyNumberFormat="0" applyFont="0" applyFill="0" applyAlignment="0" applyProtection="0"/>
    <xf numFmtId="0" fontId="144" fillId="0" borderId="71" applyNumberFormat="0" applyFont="0" applyFill="0" applyAlignment="0" applyProtection="0"/>
    <xf numFmtId="0" fontId="144" fillId="0" borderId="72" applyNumberFormat="0" applyFont="0" applyFill="0" applyAlignment="0" applyProtection="0"/>
    <xf numFmtId="4" fontId="50" fillId="65" borderId="73" applyNumberFormat="0" applyProtection="0">
      <alignment horizontal="left" vertical="center" indent="1"/>
    </xf>
    <xf numFmtId="0" fontId="17" fillId="23" borderId="0" applyNumberFormat="0" applyFont="0" applyBorder="0" applyAlignment="0" applyProtection="0"/>
    <xf numFmtId="0" fontId="17" fillId="42" borderId="0" applyNumberFormat="0" applyFont="0" applyBorder="0" applyAlignment="0" applyProtection="0"/>
    <xf numFmtId="0" fontId="17" fillId="20" borderId="0" applyNumberFormat="0" applyFont="0" applyBorder="0" applyAlignment="0" applyProtection="0"/>
    <xf numFmtId="0" fontId="17" fillId="0" borderId="0" applyNumberFormat="0" applyFont="0" applyFill="0" applyBorder="0" applyAlignment="0" applyProtection="0"/>
    <xf numFmtId="0" fontId="17" fillId="20" borderId="0" applyNumberFormat="0" applyFont="0" applyBorder="0" applyAlignment="0" applyProtection="0"/>
    <xf numFmtId="0" fontId="17" fillId="0" borderId="0" applyNumberFormat="0" applyFont="0" applyFill="0" applyBorder="0" applyAlignment="0" applyProtection="0"/>
    <xf numFmtId="0" fontId="17" fillId="0" borderId="0" applyNumberFormat="0" applyFont="0" applyBorder="0" applyAlignment="0" applyProtection="0"/>
    <xf numFmtId="0" fontId="25" fillId="3" borderId="0" applyNumberFormat="0" applyBorder="0" applyAlignment="0" applyProtection="0"/>
    <xf numFmtId="0" fontId="148" fillId="0" borderId="0" applyNumberFormat="0" applyFill="0" applyBorder="0" applyAlignment="0" applyProtection="0"/>
    <xf numFmtId="0" fontId="46" fillId="47" borderId="74" applyBorder="0">
      <alignment horizontal="left" vertical="center"/>
    </xf>
    <xf numFmtId="0" fontId="46" fillId="61" borderId="47">
      <alignment horizontal="center"/>
    </xf>
    <xf numFmtId="17" fontId="46" fillId="61" borderId="45">
      <alignment vertical="center"/>
    </xf>
    <xf numFmtId="187" fontId="46" fillId="61" borderId="47"/>
    <xf numFmtId="0" fontId="46" fillId="47" borderId="43">
      <alignment horizontal="left"/>
    </xf>
    <xf numFmtId="9" fontId="46" fillId="61" borderId="45">
      <alignment horizontal="center"/>
    </xf>
    <xf numFmtId="0" fontId="46" fillId="61" borderId="47"/>
    <xf numFmtId="0" fontId="149" fillId="0" borderId="75" applyBorder="0" applyAlignment="0">
      <alignment horizontal="left"/>
    </xf>
    <xf numFmtId="0" fontId="74" fillId="0" borderId="0"/>
    <xf numFmtId="37" fontId="150" fillId="0" borderId="0"/>
    <xf numFmtId="37" fontId="150" fillId="0" borderId="0"/>
    <xf numFmtId="37" fontId="150" fillId="0" borderId="0"/>
    <xf numFmtId="37" fontId="150" fillId="0" borderId="0"/>
    <xf numFmtId="216" fontId="19" fillId="0" borderId="0" applyFill="0" applyBorder="0" applyProtection="0">
      <alignment vertical="top" wrapText="1"/>
    </xf>
    <xf numFmtId="0" fontId="19" fillId="0" borderId="0" applyNumberFormat="0" applyFill="0" applyBorder="0" applyProtection="0">
      <alignment vertical="top" wrapText="1"/>
    </xf>
    <xf numFmtId="0" fontId="18" fillId="0" borderId="0" applyNumberFormat="0" applyBorder="0" applyAlignment="0"/>
    <xf numFmtId="0" fontId="50" fillId="0" borderId="0" applyNumberFormat="0" applyBorder="0" applyAlignment="0"/>
    <xf numFmtId="0" fontId="45" fillId="0" borderId="0" applyNumberFormat="0" applyBorder="0" applyAlignment="0"/>
    <xf numFmtId="0" fontId="45" fillId="51" borderId="76">
      <alignment horizontal="center" vertical="center" wrapText="1"/>
    </xf>
    <xf numFmtId="0" fontId="22" fillId="51" borderId="77">
      <alignment horizontal="left" vertical="center"/>
    </xf>
    <xf numFmtId="0" fontId="17" fillId="32" borderId="0" applyNumberFormat="0" applyFont="0" applyBorder="0" applyAlignment="0" applyProtection="0"/>
    <xf numFmtId="0" fontId="17" fillId="24" borderId="0" applyFont="0" applyBorder="0" applyAlignment="0" applyProtection="0"/>
    <xf numFmtId="0" fontId="17" fillId="66" borderId="0" applyFont="0" applyBorder="0" applyAlignment="0" applyProtection="0"/>
    <xf numFmtId="0" fontId="23" fillId="32" borderId="0" applyNumberFormat="0" applyFont="0" applyAlignment="0" applyProtection="0"/>
    <xf numFmtId="0" fontId="151" fillId="67" borderId="0" applyNumberFormat="0" applyFont="0" applyBorder="0" applyAlignment="0" applyProtection="0"/>
    <xf numFmtId="0" fontId="152" fillId="66" borderId="0" applyNumberFormat="0" applyFont="0" applyBorder="0" applyAlignment="0" applyProtection="0"/>
    <xf numFmtId="0" fontId="153" fillId="0" borderId="0" applyBorder="0" applyProtection="0">
      <alignment vertical="center"/>
    </xf>
    <xf numFmtId="0" fontId="153" fillId="0" borderId="29" applyBorder="0" applyProtection="0">
      <alignment horizontal="right" vertical="center"/>
    </xf>
    <xf numFmtId="0" fontId="154" fillId="68" borderId="0" applyBorder="0" applyProtection="0">
      <alignment horizontal="centerContinuous" vertical="center"/>
    </xf>
    <xf numFmtId="0" fontId="154" fillId="69" borderId="29" applyBorder="0" applyProtection="0">
      <alignment horizontal="centerContinuous" vertical="center"/>
    </xf>
    <xf numFmtId="0" fontId="155" fillId="0" borderId="0" applyFill="0" applyBorder="0" applyProtection="0">
      <alignment horizontal="left"/>
    </xf>
    <xf numFmtId="0" fontId="102" fillId="0" borderId="38" applyFill="0" applyBorder="0" applyProtection="0">
      <alignment horizontal="left" vertical="top"/>
    </xf>
    <xf numFmtId="0" fontId="46" fillId="46" borderId="0"/>
    <xf numFmtId="49" fontId="49" fillId="0" borderId="0" applyFont="0" applyFill="0" applyBorder="0" applyAlignment="0" applyProtection="0"/>
    <xf numFmtId="217" fontId="49" fillId="0" borderId="0" applyFont="0" applyFill="0" applyBorder="0" applyAlignment="0" applyProtection="0"/>
    <xf numFmtId="0" fontId="156"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5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 fontId="40" fillId="51" borderId="78" applyNumberFormat="0" applyBorder="0">
      <alignment horizontal="center" vertical="center"/>
    </xf>
    <xf numFmtId="0" fontId="78" fillId="51" borderId="0">
      <alignment horizontal="center" vertical="center"/>
    </xf>
    <xf numFmtId="0" fontId="101" fillId="0" borderId="9" applyNumberFormat="0" applyFill="0" applyAlignment="0" applyProtection="0"/>
    <xf numFmtId="169" fontId="92" fillId="70" borderId="47">
      <alignment horizontal="right"/>
    </xf>
    <xf numFmtId="0" fontId="46" fillId="70" borderId="47">
      <alignment horizontal="center"/>
    </xf>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218" fontId="158" fillId="47" borderId="43" applyBorder="0">
      <alignment horizontal="right"/>
    </xf>
    <xf numFmtId="1" fontId="158" fillId="47" borderId="47">
      <alignment horizontal="right"/>
    </xf>
    <xf numFmtId="0" fontId="158" fillId="51" borderId="0">
      <alignment horizontal="right"/>
    </xf>
    <xf numFmtId="0" fontId="87" fillId="0" borderId="0"/>
    <xf numFmtId="218" fontId="159" fillId="51" borderId="43">
      <alignment horizontal="right"/>
    </xf>
    <xf numFmtId="0" fontId="107" fillId="47" borderId="79" applyBorder="0">
      <alignment horizontal="right" wrapText="1"/>
    </xf>
    <xf numFmtId="0" fontId="37" fillId="0" borderId="0" applyNumberFormat="0" applyFill="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48" fillId="0" borderId="0"/>
    <xf numFmtId="219" fontId="160" fillId="0" borderId="0" applyNumberFormat="0" applyFont="0" applyFill="0" applyAlignment="0">
      <protection locked="0"/>
    </xf>
    <xf numFmtId="220" fontId="161" fillId="0" borderId="0" applyFont="0" applyFill="0" applyBorder="0" applyAlignment="0" applyProtection="0"/>
    <xf numFmtId="221" fontId="54" fillId="0" borderId="0" applyFont="0" applyFill="0" applyBorder="0" applyAlignment="0" applyProtection="0"/>
    <xf numFmtId="222" fontId="54" fillId="0" borderId="0" applyFont="0" applyFill="0" applyBorder="0" applyAlignment="0" applyProtection="0"/>
    <xf numFmtId="223" fontId="54" fillId="0" borderId="0" applyFont="0" applyFill="0" applyBorder="0" applyAlignment="0" applyProtection="0"/>
    <xf numFmtId="0" fontId="162" fillId="0" borderId="0" applyNumberFormat="0" applyFill="0" applyBorder="0" applyAlignment="0" applyProtection="0"/>
    <xf numFmtId="0" fontId="34" fillId="0" borderId="6" applyNumberFormat="0" applyFill="0" applyAlignment="0" applyProtection="0"/>
    <xf numFmtId="0" fontId="46" fillId="71" borderId="0"/>
    <xf numFmtId="224" fontId="163" fillId="0" borderId="0" applyFont="0" applyFill="0" applyBorder="0" applyAlignment="0" applyProtection="0"/>
    <xf numFmtId="168" fontId="17" fillId="0" borderId="0" applyFont="0" applyFill="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9" borderId="0" applyNumberFormat="0" applyBorder="0" applyAlignment="0" applyProtection="0"/>
    <xf numFmtId="42" fontId="17" fillId="0" borderId="0" applyFont="0" applyFill="0" applyBorder="0" applyAlignment="0" applyProtection="0"/>
    <xf numFmtId="44" fontId="17"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2" fontId="17" fillId="72" borderId="0" applyBorder="0" applyProtection="0"/>
    <xf numFmtId="2" fontId="17" fillId="0" borderId="0" applyBorder="0" applyProtection="0"/>
    <xf numFmtId="2" fontId="22" fillId="0" borderId="0" applyBorder="0" applyProtection="0"/>
    <xf numFmtId="2" fontId="21" fillId="0" borderId="0" applyBorder="0" applyProtection="0"/>
    <xf numFmtId="2" fontId="17" fillId="52" borderId="0" applyBorder="0" applyProtection="0"/>
    <xf numFmtId="2" fontId="17" fillId="73" borderId="0" applyBorder="0" applyProtection="0"/>
    <xf numFmtId="0" fontId="164" fillId="74" borderId="80" applyNumberFormat="0" applyAlignment="0" applyProtection="0"/>
    <xf numFmtId="0" fontId="17" fillId="52" borderId="80" applyNumberFormat="0" applyAlignment="0" applyProtection="0"/>
    <xf numFmtId="0" fontId="17" fillId="0" borderId="81" applyNumberFormat="0" applyFont="0" applyFill="0" applyAlignment="0" applyProtection="0"/>
    <xf numFmtId="0" fontId="92" fillId="27" borderId="0"/>
    <xf numFmtId="0" fontId="22" fillId="52" borderId="82">
      <alignment vertical="center"/>
    </xf>
    <xf numFmtId="201" fontId="22" fillId="52" borderId="83">
      <alignment horizontal="right" vertical="center"/>
    </xf>
    <xf numFmtId="0" fontId="27" fillId="21" borderId="2" applyNumberFormat="0" applyAlignment="0" applyProtection="0"/>
    <xf numFmtId="0" fontId="165"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41" fontId="128" fillId="0" borderId="0" applyFont="0" applyFill="0" applyBorder="0" applyAlignment="0" applyProtection="0"/>
    <xf numFmtId="43" fontId="128" fillId="0" borderId="0" applyFont="0" applyFill="0" applyBorder="0" applyAlignment="0" applyProtection="0"/>
    <xf numFmtId="225" fontId="128" fillId="0" borderId="0" applyFont="0" applyFill="0" applyBorder="0" applyAlignment="0" applyProtection="0"/>
    <xf numFmtId="226" fontId="128" fillId="0" borderId="0" applyFont="0" applyFill="0" applyBorder="0" applyAlignment="0" applyProtection="0"/>
    <xf numFmtId="0" fontId="167" fillId="0" borderId="0"/>
    <xf numFmtId="0" fontId="168" fillId="0" borderId="0"/>
    <xf numFmtId="0" fontId="13" fillId="0" borderId="0"/>
    <xf numFmtId="0" fontId="173" fillId="0" borderId="0"/>
    <xf numFmtId="0" fontId="173" fillId="0" borderId="0"/>
    <xf numFmtId="0" fontId="12" fillId="0" borderId="0"/>
    <xf numFmtId="0" fontId="11" fillId="0" borderId="0"/>
    <xf numFmtId="0" fontId="175" fillId="0" borderId="0" applyNumberFormat="0" applyFill="0" applyBorder="0" applyAlignment="0" applyProtection="0"/>
    <xf numFmtId="44"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23" fillId="0" borderId="0" applyFont="0" applyFill="0" applyBorder="0" applyAlignment="0" applyProtection="0"/>
    <xf numFmtId="0" fontId="9" fillId="0" borderId="0"/>
    <xf numFmtId="43" fontId="23" fillId="0" borderId="0" applyFont="0" applyFill="0" applyBorder="0" applyAlignment="0" applyProtection="0"/>
    <xf numFmtId="43" fontId="17" fillId="0" borderId="0" applyFont="0" applyFill="0" applyBorder="0" applyAlignment="0" applyProtection="0"/>
    <xf numFmtId="0" fontId="17" fillId="0" borderId="0" applyFont="0" applyFill="0" applyBorder="0" applyAlignment="0" applyProtection="0"/>
    <xf numFmtId="0" fontId="17" fillId="0" borderId="0"/>
    <xf numFmtId="43" fontId="9"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alignment wrapText="1"/>
    </xf>
    <xf numFmtId="0" fontId="181" fillId="77" borderId="0" applyNumberFormat="0" applyBorder="0" applyAlignment="0" applyProtection="0"/>
    <xf numFmtId="44" fontId="9" fillId="0" borderId="0" applyFont="0" applyFill="0" applyBorder="0" applyAlignment="0" applyProtection="0"/>
    <xf numFmtId="0" fontId="17" fillId="0" borderId="0"/>
    <xf numFmtId="0" fontId="8" fillId="0" borderId="0"/>
    <xf numFmtId="0" fontId="7" fillId="0" borderId="0"/>
    <xf numFmtId="0" fontId="7" fillId="0" borderId="0"/>
    <xf numFmtId="0" fontId="17" fillId="0" borderId="0"/>
    <xf numFmtId="0" fontId="17" fillId="93" borderId="0"/>
    <xf numFmtId="0" fontId="6" fillId="0" borderId="0"/>
    <xf numFmtId="0" fontId="5" fillId="0" borderId="0"/>
    <xf numFmtId="0" fontId="5" fillId="0" borderId="0"/>
    <xf numFmtId="0" fontId="4" fillId="0" borderId="0"/>
    <xf numFmtId="0" fontId="22" fillId="65" borderId="139" applyNumberFormat="0">
      <alignment horizontal="center" vertical="center" wrapText="1"/>
    </xf>
    <xf numFmtId="232" fontId="184" fillId="97" borderId="7">
      <alignment horizontal="center" vertical="center"/>
    </xf>
    <xf numFmtId="9" fontId="17"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44" fontId="223" fillId="0" borderId="0" applyFont="0" applyFill="0" applyBorder="0" applyAlignment="0" applyProtection="0"/>
    <xf numFmtId="9" fontId="225" fillId="0" borderId="0" applyFont="0" applyFill="0" applyBorder="0" applyAlignment="0" applyProtection="0"/>
    <xf numFmtId="0" fontId="17" fillId="0" borderId="0" applyNumberFormat="0" applyFont="0" applyFill="0" applyBorder="0" applyAlignment="0" applyProtection="0">
      <alignment vertical="top"/>
    </xf>
  </cellStyleXfs>
  <cellXfs count="1344">
    <xf numFmtId="0" fontId="0" fillId="0" borderId="0" xfId="0"/>
    <xf numFmtId="3" fontId="22" fillId="26" borderId="10" xfId="0" applyNumberFormat="1" applyFont="1" applyFill="1" applyBorder="1" applyAlignment="1" applyProtection="1">
      <alignment horizontal="center" vertical="center"/>
    </xf>
    <xf numFmtId="0" fontId="17" fillId="0" borderId="0" xfId="0" applyFont="1" applyBorder="1" applyAlignment="1" applyProtection="1"/>
    <xf numFmtId="0" fontId="41" fillId="0" borderId="0" xfId="0" applyFont="1" applyBorder="1" applyAlignment="1" applyProtection="1"/>
    <xf numFmtId="0" fontId="43" fillId="0" borderId="0" xfId="0" applyFont="1" applyBorder="1" applyAlignment="1" applyProtection="1">
      <alignment vertical="top"/>
    </xf>
    <xf numFmtId="0" fontId="43" fillId="0" borderId="0" xfId="0" applyFont="1" applyBorder="1" applyAlignment="1" applyProtection="1"/>
    <xf numFmtId="0" fontId="42" fillId="0" borderId="0" xfId="0" applyFont="1" applyFill="1" applyBorder="1" applyAlignment="1" applyProtection="1"/>
    <xf numFmtId="0" fontId="43" fillId="0" borderId="0" xfId="0" applyFont="1" applyBorder="1" applyAlignment="1" applyProtection="1">
      <alignment horizontal="center"/>
    </xf>
    <xf numFmtId="0" fontId="43" fillId="0" borderId="0" xfId="0" applyFont="1" applyFill="1" applyBorder="1" applyAlignment="1" applyProtection="1"/>
    <xf numFmtId="0" fontId="22" fillId="0" borderId="10" xfId="0" applyFont="1" applyFill="1" applyBorder="1" applyAlignment="1" applyProtection="1">
      <alignment vertical="center" wrapText="1"/>
    </xf>
    <xf numFmtId="0" fontId="51" fillId="0" borderId="0" xfId="0" applyFont="1"/>
    <xf numFmtId="0" fontId="43" fillId="0" borderId="0" xfId="0" applyFont="1" applyBorder="1" applyAlignment="1" applyProtection="1">
      <alignment vertical="center"/>
    </xf>
    <xf numFmtId="0" fontId="17" fillId="0" borderId="0" xfId="0" applyFont="1"/>
    <xf numFmtId="170" fontId="40" fillId="26" borderId="10" xfId="0" applyNumberFormat="1" applyFont="1" applyFill="1" applyBorder="1" applyAlignment="1" applyProtection="1">
      <alignment horizontal="left" vertical="center"/>
    </xf>
    <xf numFmtId="0" fontId="51" fillId="0" borderId="13" xfId="55" applyFont="1" applyBorder="1" applyAlignment="1">
      <alignment horizontal="left" vertical="center" wrapText="1"/>
    </xf>
    <xf numFmtId="0" fontId="49" fillId="0" borderId="0" xfId="0" applyFont="1" applyFill="1" applyBorder="1" applyAlignment="1" applyProtection="1">
      <alignment horizontal="left"/>
    </xf>
    <xf numFmtId="0" fontId="49" fillId="0" borderId="10" xfId="0" quotePrefix="1" applyFont="1" applyBorder="1" applyAlignment="1" applyProtection="1">
      <alignment horizontal="left" vertical="center"/>
    </xf>
    <xf numFmtId="0" fontId="17" fillId="0" borderId="13" xfId="55" quotePrefix="1" applyFont="1" applyBorder="1" applyAlignment="1">
      <alignment horizontal="left" vertical="center" wrapText="1"/>
    </xf>
    <xf numFmtId="0" fontId="17" fillId="0" borderId="0" xfId="0" applyFont="1" applyFill="1" applyBorder="1" applyAlignment="1" applyProtection="1">
      <alignment horizontal="center"/>
    </xf>
    <xf numFmtId="0" fontId="17" fillId="0" borderId="13" xfId="55" applyFont="1" applyBorder="1" applyAlignment="1">
      <alignment horizontal="left" vertical="center" wrapText="1"/>
    </xf>
    <xf numFmtId="0" fontId="22" fillId="0" borderId="0" xfId="0" applyFont="1" applyFill="1" applyBorder="1" applyAlignment="1" applyProtection="1">
      <alignment horizontal="center" vertical="center"/>
    </xf>
    <xf numFmtId="0" fontId="17" fillId="0" borderId="0" xfId="124"/>
    <xf numFmtId="0" fontId="64" fillId="0" borderId="0" xfId="55" applyFont="1" applyAlignment="1">
      <alignment horizontal="left" vertical="center" wrapText="1"/>
    </xf>
    <xf numFmtId="0" fontId="49" fillId="0" borderId="13" xfId="0" quotePrefix="1" applyFont="1" applyFill="1" applyBorder="1" applyAlignment="1" applyProtection="1">
      <alignment horizontal="left" vertical="center" wrapText="1"/>
    </xf>
    <xf numFmtId="0" fontId="49" fillId="0" borderId="0" xfId="0" applyFont="1" applyFill="1" applyBorder="1" applyAlignment="1">
      <alignment horizontal="left"/>
    </xf>
    <xf numFmtId="0" fontId="17" fillId="0" borderId="0" xfId="125"/>
    <xf numFmtId="0" fontId="169" fillId="0" borderId="0" xfId="125" applyFont="1"/>
    <xf numFmtId="0" fontId="170" fillId="0" borderId="0" xfId="125" applyFont="1"/>
    <xf numFmtId="0" fontId="128" fillId="0" borderId="0" xfId="125" applyFont="1"/>
    <xf numFmtId="0" fontId="17" fillId="0" borderId="0" xfId="163"/>
    <xf numFmtId="0" fontId="170" fillId="0" borderId="0" xfId="163" applyFont="1"/>
    <xf numFmtId="0" fontId="172" fillId="0" borderId="0" xfId="125" applyFont="1"/>
    <xf numFmtId="0" fontId="128" fillId="0" borderId="0" xfId="163" applyFont="1"/>
    <xf numFmtId="0" fontId="128" fillId="0" borderId="0" xfId="163" applyFont="1" applyAlignment="1">
      <alignment horizontal="right"/>
    </xf>
    <xf numFmtId="0" fontId="128" fillId="0" borderId="0" xfId="163" applyFont="1" applyAlignment="1">
      <alignment horizontal="right" wrapText="1"/>
    </xf>
    <xf numFmtId="8" fontId="17" fillId="0" borderId="0" xfId="163" applyNumberFormat="1" applyAlignment="1">
      <alignment horizontal="center"/>
    </xf>
    <xf numFmtId="0" fontId="128" fillId="0" borderId="0" xfId="163" applyFont="1" applyAlignment="1">
      <alignment horizontal="center"/>
    </xf>
    <xf numFmtId="227" fontId="128" fillId="0" borderId="0" xfId="163" applyNumberFormat="1" applyFont="1" applyAlignment="1">
      <alignment horizontal="center"/>
    </xf>
    <xf numFmtId="227" fontId="128" fillId="0" borderId="0" xfId="163" quotePrefix="1" applyNumberFormat="1" applyFont="1" applyAlignment="1">
      <alignment horizontal="center"/>
    </xf>
    <xf numFmtId="0" fontId="49" fillId="0" borderId="0" xfId="124" applyFont="1" applyFill="1" applyBorder="1" applyAlignment="1">
      <alignment horizontal="left"/>
    </xf>
    <xf numFmtId="0" fontId="48" fillId="0" borderId="0" xfId="124" applyFont="1" applyFill="1" applyBorder="1"/>
    <xf numFmtId="0" fontId="17" fillId="0" borderId="0" xfId="124" applyFont="1" applyFill="1" applyBorder="1"/>
    <xf numFmtId="0" fontId="49" fillId="0" borderId="0" xfId="124" quotePrefix="1" applyFont="1" applyFill="1" applyBorder="1" applyAlignment="1" applyProtection="1">
      <alignment vertical="center"/>
    </xf>
    <xf numFmtId="0" fontId="17" fillId="0" borderId="0" xfId="124" applyFont="1" applyFill="1" applyBorder="1" applyAlignment="1"/>
    <xf numFmtId="0" fontId="22" fillId="0" borderId="0" xfId="124" applyFont="1" applyFill="1" applyBorder="1"/>
    <xf numFmtId="0" fontId="49" fillId="0" borderId="0" xfId="124" quotePrefix="1" applyFont="1" applyFill="1" applyBorder="1" applyAlignment="1" applyProtection="1">
      <alignment horizontal="left" vertical="center"/>
    </xf>
    <xf numFmtId="3" fontId="17" fillId="31" borderId="10" xfId="0" applyNumberFormat="1" applyFont="1" applyFill="1" applyBorder="1" applyAlignment="1" applyProtection="1">
      <alignment horizontal="center" vertical="center"/>
      <protection locked="0"/>
    </xf>
    <xf numFmtId="0" fontId="17" fillId="0" borderId="10" xfId="0" applyFont="1" applyFill="1" applyBorder="1" applyAlignment="1" applyProtection="1">
      <alignment vertical="center" wrapText="1"/>
    </xf>
    <xf numFmtId="0" fontId="17" fillId="0" borderId="10" xfId="0" applyFont="1" applyFill="1" applyBorder="1" applyAlignment="1" applyProtection="1">
      <alignment horizontal="left" vertical="center" wrapText="1"/>
    </xf>
    <xf numFmtId="0" fontId="40" fillId="31" borderId="10" xfId="0" applyFont="1" applyFill="1" applyBorder="1" applyAlignment="1" applyProtection="1">
      <alignment vertical="center" wrapText="1"/>
    </xf>
    <xf numFmtId="0" fontId="40" fillId="31" borderId="10" xfId="0" quotePrefix="1" applyFont="1" applyFill="1" applyBorder="1" applyAlignment="1" applyProtection="1">
      <alignment horizontal="left" vertical="center" wrapText="1"/>
    </xf>
    <xf numFmtId="3" fontId="22" fillId="31" borderId="10" xfId="0" applyNumberFormat="1" applyFont="1" applyFill="1" applyBorder="1" applyAlignment="1" applyProtection="1">
      <alignment horizontal="center" vertical="center"/>
    </xf>
    <xf numFmtId="0" fontId="49" fillId="0" borderId="0" xfId="0" quotePrefix="1" applyFont="1" applyFill="1" applyBorder="1" applyAlignment="1" applyProtection="1">
      <alignment horizontal="left" vertical="center" wrapText="1"/>
    </xf>
    <xf numFmtId="0" fontId="64" fillId="0" borderId="0" xfId="55" applyFont="1" applyAlignment="1">
      <alignment horizontal="center" vertical="center" wrapText="1"/>
    </xf>
    <xf numFmtId="4" fontId="17" fillId="27" borderId="10" xfId="0" applyNumberFormat="1" applyFont="1" applyFill="1" applyBorder="1" applyAlignment="1" applyProtection="1">
      <alignment horizontal="center" vertical="center"/>
      <protection locked="0"/>
    </xf>
    <xf numFmtId="2" fontId="17" fillId="27" borderId="10" xfId="0" applyNumberFormat="1" applyFont="1" applyFill="1" applyBorder="1" applyAlignment="1" applyProtection="1">
      <alignment horizontal="center" vertical="center"/>
      <protection locked="0"/>
    </xf>
    <xf numFmtId="4" fontId="17" fillId="27" borderId="10" xfId="163" applyNumberFormat="1" applyFill="1" applyBorder="1" applyAlignment="1" applyProtection="1">
      <alignment horizontal="center"/>
      <protection locked="0"/>
    </xf>
    <xf numFmtId="0" fontId="128" fillId="0" borderId="0" xfId="0" applyFont="1" applyFill="1" applyAlignment="1">
      <alignment horizontal="left"/>
    </xf>
    <xf numFmtId="0" fontId="146" fillId="0" borderId="15" xfId="0" applyFont="1" applyBorder="1"/>
    <xf numFmtId="0" fontId="171" fillId="0" borderId="38" xfId="0" applyFont="1" applyBorder="1"/>
    <xf numFmtId="0" fontId="0" fillId="0" borderId="0" xfId="0" applyBorder="1"/>
    <xf numFmtId="0" fontId="0" fillId="0" borderId="39" xfId="0" applyBorder="1"/>
    <xf numFmtId="0" fontId="171" fillId="0" borderId="0" xfId="0" applyFont="1" applyBorder="1" applyAlignment="1"/>
    <xf numFmtId="0" fontId="171" fillId="0" borderId="39" xfId="0" applyFont="1" applyBorder="1" applyAlignment="1"/>
    <xf numFmtId="0" fontId="171" fillId="0" borderId="0" xfId="0" applyFont="1" applyBorder="1"/>
    <xf numFmtId="0" fontId="146" fillId="0" borderId="0" xfId="0" applyFont="1" applyBorder="1"/>
    <xf numFmtId="0" fontId="146" fillId="0" borderId="39" xfId="0" applyFont="1" applyBorder="1"/>
    <xf numFmtId="0" fontId="146" fillId="0" borderId="38" xfId="0" applyFont="1" applyBorder="1"/>
    <xf numFmtId="0" fontId="171" fillId="0" borderId="38" xfId="0" applyFont="1" applyBorder="1" applyAlignment="1"/>
    <xf numFmtId="0" fontId="146" fillId="0" borderId="14" xfId="0" applyFont="1" applyBorder="1"/>
    <xf numFmtId="0" fontId="108" fillId="0" borderId="34" xfId="163" applyFont="1" applyBorder="1" applyAlignment="1">
      <alignment horizontal="center"/>
    </xf>
    <xf numFmtId="0" fontId="108" fillId="0" borderId="17" xfId="163" applyFont="1" applyBorder="1"/>
    <xf numFmtId="16" fontId="108" fillId="0" borderId="31" xfId="163" quotePrefix="1" applyNumberFormat="1" applyFont="1" applyBorder="1" applyAlignment="1">
      <alignment horizontal="center"/>
    </xf>
    <xf numFmtId="17" fontId="108" fillId="0" borderId="23" xfId="163" quotePrefix="1" applyNumberFormat="1" applyFont="1" applyBorder="1" applyAlignment="1">
      <alignment horizontal="center"/>
    </xf>
    <xf numFmtId="0" fontId="108" fillId="0" borderId="23" xfId="163" applyFont="1" applyBorder="1" applyAlignment="1">
      <alignment horizontal="center"/>
    </xf>
    <xf numFmtId="0" fontId="108" fillId="0" borderId="35" xfId="163" applyFont="1" applyBorder="1" applyAlignment="1">
      <alignment horizontal="center"/>
    </xf>
    <xf numFmtId="16" fontId="108" fillId="0" borderId="94" xfId="163" quotePrefix="1" applyNumberFormat="1" applyFont="1" applyBorder="1" applyAlignment="1">
      <alignment horizontal="center"/>
    </xf>
    <xf numFmtId="0" fontId="108" fillId="0" borderId="90" xfId="163" applyFont="1" applyBorder="1" applyAlignment="1">
      <alignment horizontal="center"/>
    </xf>
    <xf numFmtId="0" fontId="128" fillId="0" borderId="19" xfId="163" applyFont="1" applyBorder="1" applyAlignment="1">
      <alignment horizontal="center"/>
    </xf>
    <xf numFmtId="4" fontId="17" fillId="27" borderId="16" xfId="163" applyNumberFormat="1" applyFill="1" applyBorder="1" applyAlignment="1" applyProtection="1">
      <alignment horizontal="center"/>
      <protection locked="0"/>
    </xf>
    <xf numFmtId="4" fontId="17" fillId="27" borderId="25" xfId="163" applyNumberFormat="1" applyFill="1" applyBorder="1" applyAlignment="1" applyProtection="1">
      <alignment horizontal="center"/>
      <protection locked="0"/>
    </xf>
    <xf numFmtId="4" fontId="17" fillId="27" borderId="26" xfId="163" applyNumberFormat="1" applyFill="1" applyBorder="1" applyAlignment="1" applyProtection="1">
      <alignment horizontal="center"/>
      <protection locked="0"/>
    </xf>
    <xf numFmtId="4" fontId="17" fillId="27" borderId="13" xfId="163" applyNumberFormat="1" applyFill="1" applyBorder="1" applyAlignment="1" applyProtection="1">
      <alignment horizontal="center"/>
      <protection locked="0"/>
    </xf>
    <xf numFmtId="0" fontId="128" fillId="0" borderId="19" xfId="163" quotePrefix="1" applyFont="1" applyBorder="1" applyAlignment="1">
      <alignment horizontal="center"/>
    </xf>
    <xf numFmtId="17" fontId="128" fillId="0" borderId="19" xfId="163" quotePrefix="1" applyNumberFormat="1" applyFont="1" applyBorder="1" applyAlignment="1">
      <alignment horizontal="center"/>
    </xf>
    <xf numFmtId="0" fontId="128" fillId="0" borderId="42" xfId="163" applyFont="1" applyBorder="1" applyAlignment="1">
      <alignment horizontal="center"/>
    </xf>
    <xf numFmtId="0" fontId="128" fillId="0" borderId="95" xfId="163" applyFont="1" applyBorder="1" applyAlignment="1">
      <alignment horizontal="center"/>
    </xf>
    <xf numFmtId="4" fontId="17" fillId="27" borderId="31" xfId="163" applyNumberFormat="1" applyFill="1" applyBorder="1" applyAlignment="1" applyProtection="1">
      <alignment horizontal="center"/>
      <protection locked="0"/>
    </xf>
    <xf numFmtId="4" fontId="17" fillId="27" borderId="23" xfId="163" applyNumberFormat="1" applyFill="1" applyBorder="1" applyAlignment="1" applyProtection="1">
      <alignment horizontal="center"/>
      <protection locked="0"/>
    </xf>
    <xf numFmtId="4" fontId="17" fillId="27" borderId="35" xfId="163" applyNumberFormat="1" applyFill="1" applyBorder="1" applyAlignment="1" applyProtection="1">
      <alignment horizontal="center"/>
      <protection locked="0"/>
    </xf>
    <xf numFmtId="4" fontId="17" fillId="27" borderId="94" xfId="163" applyNumberFormat="1" applyFill="1" applyBorder="1" applyAlignment="1" applyProtection="1">
      <alignment horizontal="center"/>
      <protection locked="0"/>
    </xf>
    <xf numFmtId="4" fontId="17" fillId="27" borderId="90" xfId="163" applyNumberFormat="1" applyFill="1" applyBorder="1" applyAlignment="1" applyProtection="1">
      <alignment horizontal="center"/>
      <protection locked="0"/>
    </xf>
    <xf numFmtId="0" fontId="170" fillId="0" borderId="0" xfId="163" applyFont="1" applyAlignment="1">
      <alignment horizontal="left"/>
    </xf>
    <xf numFmtId="0" fontId="17" fillId="0" borderId="0" xfId="0" applyFont="1" applyProtection="1"/>
    <xf numFmtId="0" fontId="17" fillId="0" borderId="0" xfId="0" applyFont="1" applyAlignment="1" applyProtection="1">
      <alignment horizontal="center" vertical="center"/>
    </xf>
    <xf numFmtId="0" fontId="174" fillId="31" borderId="10" xfId="0" applyFont="1" applyFill="1" applyBorder="1"/>
    <xf numFmtId="0" fontId="174" fillId="0" borderId="0" xfId="2430" applyFont="1"/>
    <xf numFmtId="0" fontId="176" fillId="0" borderId="0" xfId="2431" applyFont="1"/>
    <xf numFmtId="0" fontId="177" fillId="0" borderId="0" xfId="2430" applyFont="1"/>
    <xf numFmtId="0" fontId="174" fillId="0" borderId="32" xfId="2430" applyFont="1" applyBorder="1"/>
    <xf numFmtId="0" fontId="174" fillId="0" borderId="24" xfId="2430" applyFont="1" applyBorder="1" applyAlignment="1">
      <alignment wrapText="1"/>
    </xf>
    <xf numFmtId="0" fontId="174" fillId="0" borderId="0" xfId="2430" applyFont="1" applyAlignment="1">
      <alignment wrapText="1"/>
    </xf>
    <xf numFmtId="0" fontId="174" fillId="0" borderId="24" xfId="2430" applyFont="1" applyBorder="1"/>
    <xf numFmtId="10" fontId="17" fillId="28" borderId="26" xfId="2432" applyNumberFormat="1" applyFont="1" applyFill="1" applyBorder="1" applyAlignment="1" applyProtection="1">
      <alignment horizontal="center" vertical="center"/>
    </xf>
    <xf numFmtId="10" fontId="17" fillId="28" borderId="94" xfId="2432" applyNumberFormat="1" applyFont="1" applyFill="1" applyBorder="1" applyAlignment="1" applyProtection="1">
      <alignment horizontal="center" vertical="center"/>
    </xf>
    <xf numFmtId="0" fontId="108" fillId="0" borderId="0" xfId="2430" applyFont="1" applyAlignment="1">
      <alignment wrapText="1"/>
    </xf>
    <xf numFmtId="0" fontId="46" fillId="0" borderId="0" xfId="0" applyFont="1" applyFill="1" applyBorder="1" applyAlignment="1" applyProtection="1">
      <alignment horizontal="right" vertical="top" wrapText="1"/>
    </xf>
    <xf numFmtId="0" fontId="52" fillId="0" borderId="0" xfId="0" applyFont="1" applyFill="1" applyBorder="1" applyAlignment="1" applyProtection="1">
      <alignment horizontal="right" vertical="top" wrapText="1"/>
    </xf>
    <xf numFmtId="171" fontId="46" fillId="0" borderId="0" xfId="0" applyNumberFormat="1" applyFont="1" applyFill="1" applyBorder="1" applyAlignment="1" applyProtection="1">
      <alignment horizontal="left" vertical="top" wrapText="1"/>
    </xf>
    <xf numFmtId="171" fontId="17" fillId="0" borderId="0" xfId="0" applyNumberFormat="1" applyFont="1" applyFill="1" applyBorder="1" applyAlignment="1" applyProtection="1">
      <alignment vertical="top"/>
    </xf>
    <xf numFmtId="0" fontId="49" fillId="0" borderId="14" xfId="0" quotePrefix="1" applyFont="1" applyFill="1" applyBorder="1" applyAlignment="1" applyProtection="1">
      <alignment horizontal="left" vertical="center" wrapText="1"/>
    </xf>
    <xf numFmtId="0" fontId="49" fillId="0" borderId="99" xfId="124" quotePrefix="1" applyFont="1" applyFill="1" applyBorder="1" applyAlignment="1" applyProtection="1">
      <alignment horizontal="left" vertical="center"/>
    </xf>
    <xf numFmtId="0" fontId="49" fillId="0" borderId="0" xfId="124" applyFont="1" applyFill="1" applyBorder="1" applyAlignment="1" applyProtection="1">
      <alignment horizontal="left" vertical="center"/>
    </xf>
    <xf numFmtId="0" fontId="22" fillId="0" borderId="0" xfId="124" applyFont="1" applyFill="1" applyBorder="1" applyAlignment="1">
      <alignment horizontal="left" vertical="center" wrapText="1"/>
    </xf>
    <xf numFmtId="0" fontId="22" fillId="78" borderId="10" xfId="124" applyFont="1" applyFill="1" applyBorder="1" applyAlignment="1">
      <alignment horizontal="left" vertical="top"/>
    </xf>
    <xf numFmtId="0" fontId="22" fillId="78" borderId="10" xfId="124" applyFont="1" applyFill="1" applyBorder="1" applyAlignment="1">
      <alignment horizontal="center" vertical="center" wrapText="1"/>
    </xf>
    <xf numFmtId="174" fontId="17" fillId="0" borderId="0" xfId="124" applyNumberFormat="1" applyFont="1" applyFill="1" applyBorder="1"/>
    <xf numFmtId="0" fontId="22" fillId="75" borderId="10" xfId="0" applyFont="1" applyFill="1" applyBorder="1" applyAlignment="1" applyProtection="1">
      <alignment horizontal="center" vertical="center" wrapText="1"/>
    </xf>
    <xf numFmtId="0" fontId="22" fillId="75" borderId="11" xfId="0" quotePrefix="1" applyFont="1" applyFill="1" applyBorder="1" applyAlignment="1" applyProtection="1">
      <alignment horizontal="center" vertical="center" wrapText="1"/>
    </xf>
    <xf numFmtId="0" fontId="22" fillId="75" borderId="26" xfId="0" quotePrefix="1" applyFont="1" applyFill="1" applyBorder="1" applyAlignment="1" applyProtection="1">
      <alignment horizontal="center" vertical="center" wrapText="1"/>
    </xf>
    <xf numFmtId="170" fontId="40" fillId="75" borderId="10" xfId="0" applyNumberFormat="1" applyFont="1" applyFill="1" applyBorder="1" applyAlignment="1" applyProtection="1">
      <alignment horizontal="left" vertical="center"/>
    </xf>
    <xf numFmtId="170" fontId="40" fillId="75" borderId="10" xfId="0" quotePrefix="1" applyNumberFormat="1" applyFont="1" applyFill="1" applyBorder="1" applyAlignment="1" applyProtection="1">
      <alignment horizontal="left" vertical="center"/>
    </xf>
    <xf numFmtId="0" fontId="22" fillId="75" borderId="13" xfId="0" quotePrefix="1" applyFont="1" applyFill="1" applyBorder="1" applyAlignment="1" applyProtection="1">
      <alignment horizontal="right" vertical="center" wrapText="1"/>
    </xf>
    <xf numFmtId="3" fontId="22" fillId="75" borderId="10" xfId="0" applyNumberFormat="1" applyFont="1" applyFill="1" applyBorder="1" applyAlignment="1" applyProtection="1">
      <alignment horizontal="center" vertical="center"/>
    </xf>
    <xf numFmtId="0" fontId="22" fillId="79" borderId="10" xfId="0" quotePrefix="1" applyFont="1" applyFill="1" applyBorder="1" applyAlignment="1" applyProtection="1">
      <alignment horizontal="center" vertical="center" wrapText="1"/>
    </xf>
    <xf numFmtId="0" fontId="183" fillId="0" borderId="0" xfId="124" applyFont="1"/>
    <xf numFmtId="0" fontId="51" fillId="0" borderId="15" xfId="55" applyFont="1" applyBorder="1" applyAlignment="1">
      <alignment horizontal="left" vertical="center" wrapText="1"/>
    </xf>
    <xf numFmtId="0" fontId="22" fillId="79" borderId="11" xfId="0" quotePrefix="1" applyFont="1" applyFill="1" applyBorder="1" applyAlignment="1" applyProtection="1">
      <alignment horizontal="center" vertical="center" wrapText="1"/>
    </xf>
    <xf numFmtId="0" fontId="47" fillId="79" borderId="10" xfId="55" applyFont="1" applyFill="1" applyBorder="1" applyAlignment="1">
      <alignment horizontal="center" vertical="center" wrapText="1"/>
    </xf>
    <xf numFmtId="174" fontId="174" fillId="0" borderId="10" xfId="0" applyNumberFormat="1" applyFont="1" applyFill="1" applyBorder="1" applyAlignment="1" applyProtection="1">
      <alignment vertical="center" wrapText="1"/>
    </xf>
    <xf numFmtId="0" fontId="22" fillId="79" borderId="12" xfId="0" quotePrefix="1" applyFont="1" applyFill="1" applyBorder="1" applyAlignment="1" applyProtection="1">
      <alignment horizontal="center" vertical="center" wrapText="1"/>
    </xf>
    <xf numFmtId="0" fontId="22" fillId="79" borderId="39" xfId="0" quotePrefix="1" applyFont="1" applyFill="1" applyBorder="1" applyAlignment="1" applyProtection="1">
      <alignment horizontal="center" vertical="center" wrapText="1"/>
    </xf>
    <xf numFmtId="0" fontId="0" fillId="0" borderId="99" xfId="0" applyBorder="1"/>
    <xf numFmtId="0" fontId="17" fillId="0" borderId="0" xfId="0" applyFont="1" applyFill="1" applyBorder="1" applyAlignment="1" applyProtection="1"/>
    <xf numFmtId="0" fontId="17" fillId="0" borderId="0" xfId="0" applyFont="1" applyBorder="1" applyAlignment="1" applyProtection="1">
      <alignment horizontal="center"/>
    </xf>
    <xf numFmtId="0" fontId="17" fillId="0" borderId="0" xfId="0" applyFont="1" applyBorder="1" applyAlignment="1" applyProtection="1">
      <alignment vertical="center"/>
    </xf>
    <xf numFmtId="3" fontId="17" fillId="31" borderId="0" xfId="0" applyNumberFormat="1" applyFont="1" applyFill="1" applyBorder="1" applyAlignment="1" applyProtection="1">
      <alignment horizontal="center" vertical="center" wrapText="1"/>
    </xf>
    <xf numFmtId="3" fontId="17" fillId="26" borderId="10" xfId="0" applyNumberFormat="1" applyFont="1" applyFill="1" applyBorder="1" applyAlignment="1" applyProtection="1">
      <alignment horizontal="center" vertical="center" wrapText="1"/>
    </xf>
    <xf numFmtId="3" fontId="17" fillId="75" borderId="10" xfId="0" applyNumberFormat="1" applyFont="1" applyFill="1" applyBorder="1" applyAlignment="1" applyProtection="1">
      <alignment horizontal="center" vertical="center" wrapText="1"/>
    </xf>
    <xf numFmtId="0" fontId="22" fillId="0" borderId="0" xfId="0" applyFont="1" applyBorder="1" applyAlignment="1" applyProtection="1"/>
    <xf numFmtId="3" fontId="22" fillId="26" borderId="26" xfId="0" applyNumberFormat="1" applyFont="1" applyFill="1" applyBorder="1" applyAlignment="1" applyProtection="1">
      <alignment horizontal="center" vertical="center"/>
    </xf>
    <xf numFmtId="3" fontId="22" fillId="31" borderId="0" xfId="0" applyNumberFormat="1" applyFont="1" applyFill="1" applyBorder="1" applyAlignment="1" applyProtection="1">
      <alignment horizontal="center" vertical="center"/>
    </xf>
    <xf numFmtId="3" fontId="22" fillId="26" borderId="10" xfId="0" applyNumberFormat="1" applyFont="1" applyFill="1" applyBorder="1" applyAlignment="1" applyProtection="1">
      <alignment horizontal="center" vertical="center" wrapText="1"/>
    </xf>
    <xf numFmtId="3" fontId="22" fillId="75" borderId="10" xfId="0" applyNumberFormat="1" applyFont="1" applyFill="1" applyBorder="1" applyAlignment="1" applyProtection="1">
      <alignment horizontal="center" vertical="center" wrapText="1"/>
    </xf>
    <xf numFmtId="3" fontId="17" fillId="31" borderId="0" xfId="0" applyNumberFormat="1" applyFont="1" applyFill="1" applyBorder="1" applyAlignment="1" applyProtection="1">
      <alignment horizontal="center" vertical="center"/>
    </xf>
    <xf numFmtId="3" fontId="22" fillId="31" borderId="27" xfId="0" applyNumberFormat="1" applyFont="1" applyFill="1" applyBorder="1" applyAlignment="1" applyProtection="1">
      <alignment horizontal="center" vertical="center" wrapText="1"/>
    </xf>
    <xf numFmtId="0" fontId="17" fillId="0" borderId="0" xfId="0" applyFont="1" applyBorder="1" applyAlignment="1" applyProtection="1">
      <alignment vertical="top"/>
    </xf>
    <xf numFmtId="3" fontId="17" fillId="31" borderId="0" xfId="0" applyNumberFormat="1" applyFont="1" applyFill="1" applyBorder="1" applyAlignment="1" applyProtection="1">
      <alignment horizontal="center" vertical="center"/>
      <protection locked="0"/>
    </xf>
    <xf numFmtId="3" fontId="22" fillId="75" borderId="26" xfId="0" applyNumberFormat="1" applyFont="1" applyFill="1" applyBorder="1" applyAlignment="1" applyProtection="1">
      <alignment horizontal="center" vertical="center"/>
    </xf>
    <xf numFmtId="3" fontId="17" fillId="31" borderId="27" xfId="0" applyNumberFormat="1" applyFont="1" applyFill="1" applyBorder="1" applyAlignment="1" applyProtection="1">
      <alignment horizontal="center" vertical="center"/>
    </xf>
    <xf numFmtId="0" fontId="22" fillId="0" borderId="0" xfId="0" quotePrefix="1" applyFont="1" applyFill="1" applyBorder="1" applyAlignment="1" applyProtection="1">
      <alignment horizontal="right" vertical="center" wrapText="1"/>
    </xf>
    <xf numFmtId="3" fontId="22" fillId="0" borderId="0" xfId="0" applyNumberFormat="1" applyFont="1" applyFill="1" applyBorder="1" applyAlignment="1" applyProtection="1">
      <alignment horizontal="center" vertical="center"/>
    </xf>
    <xf numFmtId="3" fontId="17" fillId="0" borderId="0" xfId="0" applyNumberFormat="1" applyFont="1" applyFill="1" applyBorder="1" applyAlignment="1" applyProtection="1"/>
    <xf numFmtId="0" fontId="21" fillId="0" borderId="0" xfId="0" applyFont="1" applyFill="1" applyBorder="1" applyAlignment="1" applyProtection="1"/>
    <xf numFmtId="0" fontId="40" fillId="0" borderId="0" xfId="0" applyFont="1" applyFill="1" applyBorder="1" applyAlignment="1" applyProtection="1"/>
    <xf numFmtId="3" fontId="17" fillId="0" borderId="0" xfId="0" applyNumberFormat="1" applyFont="1" applyFill="1" applyBorder="1" applyAlignment="1" applyProtection="1">
      <alignment horizontal="center"/>
    </xf>
    <xf numFmtId="3" fontId="17" fillId="31" borderId="26" xfId="0" applyNumberFormat="1" applyFont="1" applyFill="1" applyBorder="1" applyAlignment="1" applyProtection="1">
      <alignment horizontal="center" vertical="center" wrapText="1"/>
    </xf>
    <xf numFmtId="3" fontId="17" fillId="31" borderId="10" xfId="0" applyNumberFormat="1" applyFont="1" applyFill="1" applyBorder="1" applyAlignment="1" applyProtection="1">
      <alignment horizontal="center" vertical="center" wrapText="1"/>
    </xf>
    <xf numFmtId="3" fontId="17" fillId="31" borderId="26" xfId="0" applyNumberFormat="1" applyFont="1" applyFill="1" applyBorder="1" applyAlignment="1" applyProtection="1">
      <alignment horizontal="center" vertical="center"/>
      <protection locked="0"/>
    </xf>
    <xf numFmtId="3" fontId="17" fillId="31" borderId="10" xfId="0" applyNumberFormat="1" applyFont="1" applyFill="1" applyBorder="1" applyAlignment="1" applyProtection="1">
      <alignment horizontal="center" vertical="center"/>
    </xf>
    <xf numFmtId="0" fontId="22" fillId="0" borderId="0" xfId="0" applyFont="1" applyFill="1" applyBorder="1" applyAlignment="1" applyProtection="1">
      <alignment horizontal="right"/>
    </xf>
    <xf numFmtId="3" fontId="21" fillId="0" borderId="0" xfId="0" applyNumberFormat="1" applyFont="1" applyFill="1" applyBorder="1" applyAlignment="1" applyProtection="1">
      <alignment horizontal="center"/>
    </xf>
    <xf numFmtId="0" fontId="21" fillId="0" borderId="0" xfId="0" applyFont="1" applyFill="1" applyBorder="1" applyAlignment="1" applyProtection="1">
      <alignment horizontal="center"/>
    </xf>
    <xf numFmtId="16" fontId="108" fillId="0" borderId="106" xfId="163" quotePrefix="1" applyNumberFormat="1" applyFont="1" applyBorder="1" applyAlignment="1">
      <alignment horizontal="center"/>
    </xf>
    <xf numFmtId="17" fontId="108" fillId="0" borderId="11" xfId="163" quotePrefix="1" applyNumberFormat="1" applyFont="1" applyBorder="1" applyAlignment="1">
      <alignment horizontal="center"/>
    </xf>
    <xf numFmtId="0" fontId="108" fillId="0" borderId="11" xfId="163" applyFont="1" applyBorder="1" applyAlignment="1">
      <alignment horizontal="center"/>
    </xf>
    <xf numFmtId="0" fontId="108" fillId="0" borderId="107" xfId="163" applyFont="1" applyBorder="1" applyAlignment="1">
      <alignment horizontal="center"/>
    </xf>
    <xf numFmtId="0" fontId="108" fillId="0" borderId="0" xfId="163" applyFont="1" applyAlignment="1">
      <alignment horizontal="left" vertical="center"/>
    </xf>
    <xf numFmtId="0" fontId="179" fillId="0" borderId="10" xfId="0" applyFont="1" applyBorder="1" applyAlignment="1">
      <alignment vertical="center" wrapText="1"/>
    </xf>
    <xf numFmtId="10" fontId="17" fillId="28" borderId="104" xfId="2432" applyNumberFormat="1" applyFont="1" applyFill="1" applyBorder="1" applyAlignment="1" applyProtection="1">
      <alignment horizontal="center" vertical="center"/>
    </xf>
    <xf numFmtId="10" fontId="17" fillId="28" borderId="105" xfId="2432" applyNumberFormat="1" applyFont="1" applyFill="1" applyBorder="1" applyAlignment="1" applyProtection="1">
      <alignment horizontal="center" vertical="center"/>
    </xf>
    <xf numFmtId="3" fontId="17" fillId="0" borderId="0" xfId="0" applyNumberFormat="1" applyFont="1" applyFill="1" applyBorder="1" applyAlignment="1" applyProtection="1">
      <alignment horizontal="left" vertical="top" wrapText="1"/>
    </xf>
    <xf numFmtId="0" fontId="174" fillId="0" borderId="10" xfId="0" applyFont="1" applyBorder="1" applyAlignment="1">
      <alignment vertical="center" wrapText="1"/>
    </xf>
    <xf numFmtId="0" fontId="174" fillId="0" borderId="10" xfId="0" applyFont="1" applyBorder="1" applyAlignment="1">
      <alignment horizontal="center" vertical="center" wrapText="1"/>
    </xf>
    <xf numFmtId="0" fontId="0" fillId="0" borderId="110" xfId="0" applyBorder="1"/>
    <xf numFmtId="0" fontId="22" fillId="75" borderId="110" xfId="0" quotePrefix="1" applyFont="1" applyFill="1" applyBorder="1" applyAlignment="1" applyProtection="1">
      <alignment horizontal="center" vertical="center" wrapText="1"/>
    </xf>
    <xf numFmtId="0" fontId="22" fillId="79" borderId="110" xfId="0" quotePrefix="1" applyFont="1" applyFill="1" applyBorder="1" applyAlignment="1" applyProtection="1">
      <alignment horizontal="center" vertical="center" wrapText="1"/>
    </xf>
    <xf numFmtId="0" fontId="17" fillId="0" borderId="0" xfId="0" applyFont="1" applyAlignment="1" applyProtection="1">
      <alignment horizontal="center"/>
    </xf>
    <xf numFmtId="0" fontId="44" fillId="0" borderId="0" xfId="0" applyFont="1" applyProtection="1"/>
    <xf numFmtId="0" fontId="17" fillId="0" borderId="0" xfId="0" quotePrefix="1" applyFont="1" applyAlignment="1" applyProtection="1"/>
    <xf numFmtId="4" fontId="17" fillId="28" borderId="10" xfId="0" applyNumberFormat="1" applyFont="1" applyFill="1" applyBorder="1" applyAlignment="1" applyProtection="1">
      <alignment horizontal="center" vertical="center"/>
    </xf>
    <xf numFmtId="0" fontId="17" fillId="0" borderId="0" xfId="55" quotePrefix="1" applyFont="1" applyAlignment="1">
      <alignment horizontal="left" vertical="center" wrapText="1"/>
    </xf>
    <xf numFmtId="4" fontId="17" fillId="0" borderId="0" xfId="163" applyNumberFormat="1" applyAlignment="1">
      <alignment horizontal="left"/>
    </xf>
    <xf numFmtId="4" fontId="17" fillId="31" borderId="10" xfId="0" applyNumberFormat="1" applyFont="1" applyFill="1" applyBorder="1" applyAlignment="1" applyProtection="1">
      <alignment horizontal="center" vertical="center"/>
    </xf>
    <xf numFmtId="0" fontId="108" fillId="0" borderId="23" xfId="163" quotePrefix="1" applyFont="1" applyBorder="1" applyAlignment="1">
      <alignment horizontal="center"/>
    </xf>
    <xf numFmtId="3" fontId="17" fillId="31" borderId="16" xfId="163" applyNumberFormat="1" applyFill="1" applyBorder="1" applyAlignment="1">
      <alignment horizontal="center"/>
    </xf>
    <xf numFmtId="3" fontId="17" fillId="31" borderId="10" xfId="163" applyNumberFormat="1" applyFill="1" applyBorder="1" applyAlignment="1">
      <alignment horizontal="center"/>
    </xf>
    <xf numFmtId="3" fontId="17" fillId="31" borderId="25" xfId="163" applyNumberFormat="1" applyFill="1" applyBorder="1" applyAlignment="1">
      <alignment horizontal="center"/>
    </xf>
    <xf numFmtId="3" fontId="17" fillId="31" borderId="31" xfId="163" applyNumberFormat="1" applyFill="1" applyBorder="1" applyAlignment="1">
      <alignment horizontal="center"/>
    </xf>
    <xf numFmtId="3" fontId="17" fillId="31" borderId="23" xfId="163" applyNumberFormat="1" applyFill="1" applyBorder="1" applyAlignment="1">
      <alignment horizontal="center"/>
    </xf>
    <xf numFmtId="3" fontId="17" fillId="31" borderId="35" xfId="163" applyNumberFormat="1" applyFill="1" applyBorder="1" applyAlignment="1">
      <alignment horizontal="center"/>
    </xf>
    <xf numFmtId="4" fontId="17" fillId="0" borderId="0" xfId="163" applyNumberFormat="1" applyAlignment="1">
      <alignment horizontal="center"/>
    </xf>
    <xf numFmtId="4" fontId="17" fillId="0" borderId="0" xfId="163" applyNumberFormat="1" applyAlignment="1">
      <alignment horizontal="center" vertical="center"/>
    </xf>
    <xf numFmtId="171" fontId="56" fillId="0" borderId="0" xfId="125" applyNumberFormat="1" applyFont="1"/>
    <xf numFmtId="171" fontId="17" fillId="0" borderId="0" xfId="125" applyNumberFormat="1" applyAlignment="1">
      <alignment wrapText="1"/>
    </xf>
    <xf numFmtId="171" fontId="22" fillId="28" borderId="11" xfId="196" applyNumberFormat="1" applyFont="1" applyFill="1" applyBorder="1" applyAlignment="1" applyProtection="1">
      <alignment vertical="center" wrapText="1"/>
    </xf>
    <xf numFmtId="171" fontId="17" fillId="0" borderId="10" xfId="125" applyNumberFormat="1" applyBorder="1" applyAlignment="1">
      <alignment vertical="center" wrapText="1"/>
    </xf>
    <xf numFmtId="0" fontId="47" fillId="0" borderId="0" xfId="125" applyFont="1"/>
    <xf numFmtId="0" fontId="19" fillId="0" borderId="0" xfId="125" applyFont="1" applyAlignment="1">
      <alignment horizontal="left" vertical="top" wrapText="1"/>
    </xf>
    <xf numFmtId="0" fontId="49" fillId="0" borderId="0" xfId="124" applyFont="1" applyFill="1" applyBorder="1" applyAlignment="1" applyProtection="1">
      <alignment horizontal="left"/>
    </xf>
    <xf numFmtId="0" fontId="48" fillId="0" borderId="0" xfId="124" applyFont="1" applyFill="1" applyBorder="1" applyProtection="1"/>
    <xf numFmtId="0" fontId="17" fillId="0" borderId="0" xfId="124" applyFont="1" applyFill="1" applyBorder="1" applyProtection="1"/>
    <xf numFmtId="0" fontId="183" fillId="0" borderId="0" xfId="124" applyFont="1" applyFill="1" applyBorder="1" applyProtection="1"/>
    <xf numFmtId="0" fontId="17" fillId="0" borderId="0" xfId="124" applyFont="1" applyFill="1" applyBorder="1" applyAlignment="1" applyProtection="1">
      <alignment vertical="center"/>
    </xf>
    <xf numFmtId="0" fontId="108" fillId="0" borderId="11" xfId="163" quotePrefix="1" applyFont="1" applyBorder="1" applyAlignment="1">
      <alignment horizontal="center"/>
    </xf>
    <xf numFmtId="0" fontId="17" fillId="0" borderId="0" xfId="0" applyFont="1" applyFill="1" applyBorder="1" applyProtection="1"/>
    <xf numFmtId="0" fontId="17" fillId="0" borderId="0" xfId="0" applyFont="1" applyBorder="1" applyProtection="1"/>
    <xf numFmtId="0" fontId="43" fillId="0" borderId="0" xfId="0" applyFont="1" applyProtection="1"/>
    <xf numFmtId="4" fontId="22" fillId="80" borderId="10" xfId="0" applyNumberFormat="1" applyFont="1" applyFill="1" applyBorder="1" applyAlignment="1" applyProtection="1">
      <alignment horizontal="center" vertical="center"/>
    </xf>
    <xf numFmtId="0" fontId="44" fillId="0" borderId="0" xfId="0" applyFont="1" applyAlignment="1" applyProtection="1">
      <alignment horizontal="center"/>
    </xf>
    <xf numFmtId="0" fontId="64" fillId="0" borderId="0" xfId="124" applyFont="1"/>
    <xf numFmtId="0" fontId="22" fillId="79" borderId="26" xfId="0" quotePrefix="1" applyFont="1" applyFill="1" applyBorder="1" applyAlignment="1" applyProtection="1">
      <alignment horizontal="center" vertical="center" wrapText="1"/>
    </xf>
    <xf numFmtId="2" fontId="17" fillId="31" borderId="10" xfId="0" applyNumberFormat="1" applyFont="1" applyFill="1" applyBorder="1" applyAlignment="1" applyProtection="1">
      <alignment horizontal="center" vertical="center"/>
    </xf>
    <xf numFmtId="2" fontId="22" fillId="80" borderId="10" xfId="0" applyNumberFormat="1" applyFont="1" applyFill="1" applyBorder="1" applyAlignment="1" applyProtection="1">
      <alignment horizontal="center" vertical="center"/>
    </xf>
    <xf numFmtId="4" fontId="17" fillId="31" borderId="10" xfId="2122" applyNumberFormat="1" applyFont="1" applyFill="1" applyBorder="1" applyAlignment="1">
      <alignment horizontal="center" vertical="center"/>
    </xf>
    <xf numFmtId="4" fontId="22" fillId="29" borderId="10" xfId="2122" applyNumberFormat="1" applyFont="1" applyFill="1" applyBorder="1" applyAlignment="1">
      <alignment horizontal="center" vertical="center"/>
    </xf>
    <xf numFmtId="4" fontId="22" fillId="29" borderId="10" xfId="124" applyNumberFormat="1" applyFont="1" applyFill="1" applyBorder="1" applyAlignment="1">
      <alignment horizontal="center" vertical="center"/>
    </xf>
    <xf numFmtId="4" fontId="17" fillId="26" borderId="28" xfId="1976" applyNumberFormat="1" applyFont="1" applyFill="1" applyBorder="1" applyAlignment="1">
      <alignment horizontal="center" vertical="center"/>
    </xf>
    <xf numFmtId="4" fontId="22" fillId="26" borderId="10" xfId="195" applyNumberFormat="1" applyFont="1" applyFill="1" applyBorder="1" applyAlignment="1" applyProtection="1">
      <alignment horizontal="center" vertical="center"/>
    </xf>
    <xf numFmtId="4" fontId="17" fillId="26" borderId="10" xfId="0" applyNumberFormat="1" applyFont="1" applyFill="1" applyBorder="1" applyAlignment="1" applyProtection="1">
      <alignment horizontal="center" vertical="center"/>
    </xf>
    <xf numFmtId="4" fontId="22" fillId="26" borderId="28" xfId="0" applyNumberFormat="1" applyFont="1" applyFill="1" applyBorder="1" applyAlignment="1" applyProtection="1">
      <alignment horizontal="center" vertical="center"/>
    </xf>
    <xf numFmtId="4" fontId="22" fillId="26" borderId="14" xfId="0" applyNumberFormat="1" applyFont="1" applyFill="1" applyBorder="1" applyAlignment="1" applyProtection="1">
      <alignment horizontal="center" vertical="center"/>
    </xf>
    <xf numFmtId="4" fontId="22" fillId="26" borderId="10" xfId="0" applyNumberFormat="1" applyFont="1" applyFill="1" applyBorder="1" applyAlignment="1" applyProtection="1">
      <alignment horizontal="center" vertical="center"/>
    </xf>
    <xf numFmtId="0" fontId="17" fillId="0" borderId="0" xfId="125" applyAlignment="1">
      <alignment horizontal="left" vertical="center"/>
    </xf>
    <xf numFmtId="173" fontId="46" fillId="0" borderId="16" xfId="125" applyNumberFormat="1" applyFont="1" applyBorder="1" applyAlignment="1">
      <alignment horizontal="center" vertical="top" wrapText="1"/>
    </xf>
    <xf numFmtId="173" fontId="201" fillId="29" borderId="16" xfId="125" applyNumberFormat="1" applyFont="1" applyFill="1" applyBorder="1" applyAlignment="1">
      <alignment horizontal="right" vertical="top" wrapText="1"/>
    </xf>
    <xf numFmtId="173" fontId="201" fillId="29" borderId="31" xfId="125" applyNumberFormat="1" applyFont="1" applyFill="1" applyBorder="1" applyAlignment="1">
      <alignment horizontal="right" vertical="top" wrapText="1"/>
    </xf>
    <xf numFmtId="173" fontId="201" fillId="0" borderId="0" xfId="125" applyNumberFormat="1" applyFont="1" applyAlignment="1">
      <alignment horizontal="right" vertical="top" wrapText="1"/>
    </xf>
    <xf numFmtId="173" fontId="19" fillId="0" borderId="0" xfId="125" applyNumberFormat="1" applyFont="1" applyAlignment="1">
      <alignment horizontal="center"/>
    </xf>
    <xf numFmtId="0" fontId="128" fillId="0" borderId="0" xfId="125" applyFont="1" applyAlignment="1">
      <alignment horizontal="center"/>
    </xf>
    <xf numFmtId="4" fontId="128" fillId="0" borderId="0" xfId="125" applyNumberFormat="1" applyFont="1" applyAlignment="1">
      <alignment horizontal="center"/>
    </xf>
    <xf numFmtId="4" fontId="22" fillId="0" borderId="0" xfId="125" applyNumberFormat="1" applyFont="1" applyAlignment="1">
      <alignment horizontal="center"/>
    </xf>
    <xf numFmtId="0" fontId="64" fillId="0" borderId="0" xfId="125" applyFont="1"/>
    <xf numFmtId="0" fontId="17" fillId="0" borderId="0" xfId="125" quotePrefix="1"/>
    <xf numFmtId="0" fontId="18" fillId="0" borderId="10" xfId="125" applyFont="1" applyBorder="1" applyAlignment="1">
      <alignment vertical="top" wrapText="1"/>
    </xf>
    <xf numFmtId="1" fontId="19" fillId="31" borderId="10" xfId="125" applyNumberFormat="1" applyFont="1" applyFill="1" applyBorder="1" applyAlignment="1">
      <alignment horizontal="center"/>
    </xf>
    <xf numFmtId="0" fontId="17" fillId="0" borderId="10" xfId="2455" applyBorder="1" applyAlignment="1">
      <alignment vertical="top"/>
    </xf>
    <xf numFmtId="0" fontId="17" fillId="0" borderId="10" xfId="2456" applyFill="1" applyBorder="1" applyAlignment="1">
      <alignment vertical="top"/>
    </xf>
    <xf numFmtId="0" fontId="17" fillId="0" borderId="10" xfId="125" applyBorder="1" applyAlignment="1">
      <alignment vertical="top" wrapText="1"/>
    </xf>
    <xf numFmtId="1" fontId="19" fillId="31" borderId="23" xfId="125" applyNumberFormat="1" applyFont="1" applyFill="1" applyBorder="1" applyAlignment="1">
      <alignment horizontal="center"/>
    </xf>
    <xf numFmtId="0" fontId="128" fillId="79" borderId="116" xfId="125" applyFont="1" applyFill="1" applyBorder="1"/>
    <xf numFmtId="0" fontId="46" fillId="0" borderId="117" xfId="125" applyFont="1" applyBorder="1" applyAlignment="1">
      <alignment horizontal="center" vertical="top" wrapText="1"/>
    </xf>
    <xf numFmtId="0" fontId="18" fillId="0" borderId="28" xfId="125" applyFont="1" applyBorder="1" applyAlignment="1">
      <alignment vertical="top" wrapText="1"/>
    </xf>
    <xf numFmtId="1" fontId="19" fillId="31" borderId="28" xfId="125" applyNumberFormat="1" applyFont="1" applyFill="1" applyBorder="1" applyAlignment="1">
      <alignment horizontal="center"/>
    </xf>
    <xf numFmtId="0" fontId="22" fillId="79" borderId="23" xfId="0" quotePrefix="1" applyFont="1" applyFill="1" applyBorder="1" applyAlignment="1" applyProtection="1">
      <alignment horizontal="center" vertical="center" wrapText="1"/>
    </xf>
    <xf numFmtId="0" fontId="22" fillId="79" borderId="94" xfId="0" quotePrefix="1" applyFont="1" applyFill="1" applyBorder="1" applyAlignment="1" applyProtection="1">
      <alignment horizontal="center" vertical="center" wrapText="1"/>
    </xf>
    <xf numFmtId="0" fontId="22" fillId="79" borderId="132" xfId="0" quotePrefix="1" applyFont="1" applyFill="1" applyBorder="1" applyAlignment="1" applyProtection="1">
      <alignment horizontal="center" vertical="center" wrapText="1"/>
    </xf>
    <xf numFmtId="0" fontId="22" fillId="79" borderId="31" xfId="0" quotePrefix="1" applyFont="1" applyFill="1" applyBorder="1" applyAlignment="1" applyProtection="1">
      <alignment horizontal="center" vertical="center" wrapText="1"/>
    </xf>
    <xf numFmtId="0" fontId="22" fillId="79" borderId="105" xfId="0" quotePrefix="1" applyFont="1" applyFill="1" applyBorder="1" applyAlignment="1" applyProtection="1">
      <alignment horizontal="center" vertical="center" wrapText="1"/>
    </xf>
    <xf numFmtId="0" fontId="17" fillId="0" borderId="0" xfId="125" applyAlignment="1">
      <alignment wrapText="1"/>
    </xf>
    <xf numFmtId="0" fontId="108" fillId="79" borderId="87" xfId="125" applyFont="1" applyFill="1" applyBorder="1" applyAlignment="1">
      <alignment vertical="top"/>
    </xf>
    <xf numFmtId="4" fontId="19" fillId="27" borderId="124" xfId="125" applyNumberFormat="1" applyFont="1" applyFill="1" applyBorder="1" applyAlignment="1" applyProtection="1">
      <alignment horizontal="center"/>
      <protection locked="0"/>
    </xf>
    <xf numFmtId="4" fontId="19" fillId="27" borderId="130" xfId="125" applyNumberFormat="1" applyFont="1" applyFill="1" applyBorder="1" applyAlignment="1" applyProtection="1">
      <alignment horizontal="center"/>
      <protection locked="0"/>
    </xf>
    <xf numFmtId="4" fontId="19" fillId="94" borderId="131" xfId="125" applyNumberFormat="1" applyFont="1" applyFill="1" applyBorder="1" applyAlignment="1">
      <alignment horizontal="center"/>
    </xf>
    <xf numFmtId="4" fontId="19" fillId="94" borderId="120" xfId="125" applyNumberFormat="1" applyFont="1" applyFill="1" applyBorder="1" applyAlignment="1">
      <alignment horizontal="center"/>
    </xf>
    <xf numFmtId="4" fontId="19" fillId="94" borderId="121" xfId="125" applyNumberFormat="1" applyFont="1" applyFill="1" applyBorder="1" applyAlignment="1">
      <alignment horizontal="center"/>
    </xf>
    <xf numFmtId="4" fontId="17" fillId="0" borderId="0" xfId="125" applyNumberFormat="1"/>
    <xf numFmtId="4" fontId="19" fillId="94" borderId="126" xfId="125" applyNumberFormat="1" applyFont="1" applyFill="1" applyBorder="1" applyAlignment="1">
      <alignment horizontal="center"/>
    </xf>
    <xf numFmtId="4" fontId="19" fillId="94" borderId="49" xfId="125" applyNumberFormat="1" applyFont="1" applyFill="1" applyBorder="1" applyAlignment="1">
      <alignment horizontal="center"/>
    </xf>
    <xf numFmtId="4" fontId="19" fillId="94" borderId="122" xfId="125" applyNumberFormat="1" applyFont="1" applyFill="1" applyBorder="1" applyAlignment="1">
      <alignment horizontal="center"/>
    </xf>
    <xf numFmtId="4" fontId="17" fillId="31" borderId="108" xfId="125" applyNumberFormat="1" applyFill="1" applyBorder="1" applyAlignment="1">
      <alignment horizontal="center"/>
    </xf>
    <xf numFmtId="4" fontId="17" fillId="31" borderId="109" xfId="125" applyNumberFormat="1" applyFill="1" applyBorder="1" applyAlignment="1">
      <alignment horizontal="center"/>
    </xf>
    <xf numFmtId="4" fontId="17" fillId="31" borderId="98" xfId="125" applyNumberFormat="1" applyFill="1" applyBorder="1" applyAlignment="1">
      <alignment horizontal="center"/>
    </xf>
    <xf numFmtId="4" fontId="19" fillId="31" borderId="10" xfId="125" applyNumberFormat="1" applyFont="1" applyFill="1" applyBorder="1" applyAlignment="1">
      <alignment horizontal="center"/>
    </xf>
    <xf numFmtId="173" fontId="46" fillId="0" borderId="10" xfId="125" applyNumberFormat="1" applyFont="1" applyBorder="1" applyAlignment="1">
      <alignment horizontal="center" vertical="top" wrapText="1"/>
    </xf>
    <xf numFmtId="173" fontId="201" fillId="29" borderId="10" xfId="125" applyNumberFormat="1" applyFont="1" applyFill="1" applyBorder="1" applyAlignment="1">
      <alignment horizontal="right" vertical="top" wrapText="1"/>
    </xf>
    <xf numFmtId="0" fontId="47" fillId="79" borderId="25" xfId="55" applyFont="1" applyFill="1" applyBorder="1" applyAlignment="1">
      <alignment horizontal="center" vertical="center" wrapText="1"/>
    </xf>
    <xf numFmtId="0" fontId="128" fillId="79" borderId="117" xfId="125" applyFont="1" applyFill="1" applyBorder="1" applyAlignment="1">
      <alignment horizontal="center"/>
    </xf>
    <xf numFmtId="0" fontId="108" fillId="79" borderId="114" xfId="125" applyFont="1" applyFill="1" applyBorder="1"/>
    <xf numFmtId="0" fontId="171" fillId="0" borderId="0" xfId="125" applyFont="1"/>
    <xf numFmtId="0" fontId="201" fillId="0" borderId="0" xfId="125" applyFont="1" applyAlignment="1">
      <alignment horizontal="right" vertical="top" wrapText="1"/>
    </xf>
    <xf numFmtId="4" fontId="19" fillId="0" borderId="0" xfId="125" applyNumberFormat="1" applyFont="1" applyAlignment="1">
      <alignment horizontal="center"/>
    </xf>
    <xf numFmtId="0" fontId="46" fillId="31" borderId="27" xfId="125" applyFont="1" applyFill="1" applyBorder="1" applyAlignment="1">
      <alignment horizontal="left" vertical="center" wrapText="1"/>
    </xf>
    <xf numFmtId="0" fontId="46" fillId="0" borderId="0" xfId="125" applyFont="1" applyAlignment="1">
      <alignment horizontal="center" vertical="top" wrapText="1"/>
    </xf>
    <xf numFmtId="4" fontId="17" fillId="31" borderId="10" xfId="0" applyNumberFormat="1" applyFont="1" applyFill="1" applyBorder="1" applyAlignment="1" applyProtection="1">
      <alignment horizontal="center" vertical="center"/>
      <protection locked="0"/>
    </xf>
    <xf numFmtId="4" fontId="17" fillId="94" borderId="10" xfId="0" applyNumberFormat="1" applyFont="1" applyFill="1" applyBorder="1" applyAlignment="1" applyProtection="1">
      <alignment horizontal="center" vertical="center"/>
      <protection locked="0"/>
    </xf>
    <xf numFmtId="4" fontId="22" fillId="28" borderId="10" xfId="0" applyNumberFormat="1" applyFont="1" applyFill="1" applyBorder="1" applyAlignment="1" applyProtection="1">
      <alignment horizontal="center" vertical="center"/>
    </xf>
    <xf numFmtId="0" fontId="22" fillId="0" borderId="0" xfId="125" applyFont="1"/>
    <xf numFmtId="4" fontId="17" fillId="26" borderId="25" xfId="0" applyNumberFormat="1" applyFont="1" applyFill="1" applyBorder="1" applyAlignment="1" applyProtection="1">
      <alignment horizontal="center" vertical="center"/>
    </xf>
    <xf numFmtId="4" fontId="22" fillId="26" borderId="25" xfId="0" applyNumberFormat="1" applyFont="1" applyFill="1" applyBorder="1" applyAlignment="1" applyProtection="1">
      <alignment horizontal="center" vertical="center"/>
    </xf>
    <xf numFmtId="4" fontId="22" fillId="26" borderId="23" xfId="0" applyNumberFormat="1" applyFont="1" applyFill="1" applyBorder="1" applyAlignment="1" applyProtection="1">
      <alignment horizontal="center" vertical="center"/>
    </xf>
    <xf numFmtId="4" fontId="22" fillId="26" borderId="35" xfId="0" applyNumberFormat="1" applyFont="1" applyFill="1" applyBorder="1" applyAlignment="1" applyProtection="1">
      <alignment horizontal="center" vertical="center"/>
    </xf>
    <xf numFmtId="173" fontId="201" fillId="29" borderId="108" xfId="125" applyNumberFormat="1" applyFont="1" applyFill="1" applyBorder="1" applyAlignment="1">
      <alignment horizontal="right" vertical="top" wrapText="1"/>
    </xf>
    <xf numFmtId="4" fontId="22" fillId="26" borderId="109" xfId="0" applyNumberFormat="1" applyFont="1" applyFill="1" applyBorder="1" applyAlignment="1" applyProtection="1">
      <alignment horizontal="center" vertical="center"/>
    </xf>
    <xf numFmtId="4" fontId="22" fillId="26" borderId="98" xfId="0" applyNumberFormat="1" applyFont="1" applyFill="1" applyBorder="1" applyAlignment="1" applyProtection="1">
      <alignment horizontal="center" vertical="center"/>
    </xf>
    <xf numFmtId="0" fontId="183" fillId="0" borderId="0" xfId="125" applyFont="1"/>
    <xf numFmtId="173" fontId="46" fillId="0" borderId="117" xfId="125" applyNumberFormat="1" applyFont="1" applyBorder="1" applyAlignment="1">
      <alignment horizontal="center" vertical="center" wrapText="1"/>
    </xf>
    <xf numFmtId="173" fontId="46" fillId="0" borderId="16" xfId="125" applyNumberFormat="1" applyFont="1" applyBorder="1" applyAlignment="1">
      <alignment horizontal="center" vertical="center" wrapText="1"/>
    </xf>
    <xf numFmtId="173" fontId="46" fillId="0" borderId="0" xfId="125" applyNumberFormat="1" applyFont="1" applyAlignment="1">
      <alignment horizontal="center" vertical="top" wrapText="1"/>
    </xf>
    <xf numFmtId="173" fontId="46" fillId="0" borderId="31" xfId="125" applyNumberFormat="1" applyFont="1" applyBorder="1" applyAlignment="1">
      <alignment horizontal="center" vertical="top" wrapText="1"/>
    </xf>
    <xf numFmtId="4" fontId="22" fillId="79" borderId="10" xfId="0" quotePrefix="1" applyNumberFormat="1" applyFont="1" applyFill="1" applyBorder="1" applyAlignment="1" applyProtection="1">
      <alignment horizontal="center" vertical="center" wrapText="1"/>
    </xf>
    <xf numFmtId="4" fontId="22" fillId="79" borderId="25" xfId="0" quotePrefix="1" applyNumberFormat="1" applyFont="1" applyFill="1" applyBorder="1" applyAlignment="1" applyProtection="1">
      <alignment horizontal="center" vertical="center" wrapText="1"/>
    </xf>
    <xf numFmtId="4" fontId="47" fillId="79" borderId="10" xfId="55" applyNumberFormat="1" applyFont="1" applyFill="1" applyBorder="1" applyAlignment="1">
      <alignment horizontal="center" vertical="center" wrapText="1"/>
    </xf>
    <xf numFmtId="4" fontId="47" fillId="79" borderId="25" xfId="55" applyNumberFormat="1" applyFont="1" applyFill="1" applyBorder="1" applyAlignment="1">
      <alignment horizontal="center" vertical="center" wrapText="1"/>
    </xf>
    <xf numFmtId="0" fontId="17" fillId="79" borderId="103" xfId="125" applyFill="1" applyBorder="1" applyAlignment="1">
      <alignment horizontal="center" vertical="center" wrapText="1"/>
    </xf>
    <xf numFmtId="0" fontId="17" fillId="79" borderId="16" xfId="125" applyFill="1" applyBorder="1" applyAlignment="1">
      <alignment horizontal="center" vertical="center" wrapText="1"/>
    </xf>
    <xf numFmtId="4" fontId="19" fillId="75" borderId="10" xfId="125" applyNumberFormat="1" applyFont="1" applyFill="1" applyBorder="1" applyAlignment="1">
      <alignment horizontal="center"/>
    </xf>
    <xf numFmtId="4" fontId="19" fillId="75" borderId="25" xfId="125" applyNumberFormat="1" applyFont="1" applyFill="1" applyBorder="1" applyAlignment="1">
      <alignment horizontal="center"/>
    </xf>
    <xf numFmtId="4" fontId="19" fillId="75" borderId="23" xfId="125" applyNumberFormat="1" applyFont="1" applyFill="1" applyBorder="1" applyAlignment="1">
      <alignment horizontal="center"/>
    </xf>
    <xf numFmtId="4" fontId="19" fillId="75" borderId="35" xfId="125" applyNumberFormat="1" applyFont="1" applyFill="1" applyBorder="1" applyAlignment="1">
      <alignment horizontal="center"/>
    </xf>
    <xf numFmtId="4" fontId="128" fillId="0" borderId="0" xfId="125" applyNumberFormat="1" applyFont="1"/>
    <xf numFmtId="4" fontId="202" fillId="0" borderId="0" xfId="125" applyNumberFormat="1" applyFont="1"/>
    <xf numFmtId="4" fontId="203" fillId="0" borderId="0" xfId="125" applyNumberFormat="1" applyFont="1"/>
    <xf numFmtId="4" fontId="17" fillId="0" borderId="0" xfId="125" applyNumberFormat="1" applyAlignment="1">
      <alignment horizontal="left" vertical="center"/>
    </xf>
    <xf numFmtId="4" fontId="22" fillId="0" borderId="0" xfId="0" applyNumberFormat="1" applyFont="1" applyFill="1" applyBorder="1" applyAlignment="1" applyProtection="1">
      <alignment horizontal="center" vertical="center"/>
    </xf>
    <xf numFmtId="4" fontId="22" fillId="26" borderId="108" xfId="0" applyNumberFormat="1" applyFont="1" applyFill="1" applyBorder="1" applyAlignment="1" applyProtection="1">
      <alignment horizontal="center" vertical="center"/>
    </xf>
    <xf numFmtId="4" fontId="22" fillId="26" borderId="86" xfId="0" applyNumberFormat="1" applyFont="1" applyFill="1" applyBorder="1" applyAlignment="1" applyProtection="1">
      <alignment horizontal="center" vertical="center"/>
    </xf>
    <xf numFmtId="4" fontId="22" fillId="26" borderId="87" xfId="0" applyNumberFormat="1" applyFont="1" applyFill="1" applyBorder="1" applyAlignment="1" applyProtection="1">
      <alignment horizontal="center" vertical="center"/>
    </xf>
    <xf numFmtId="4" fontId="22" fillId="26" borderId="96" xfId="0" applyNumberFormat="1" applyFont="1" applyFill="1" applyBorder="1" applyAlignment="1" applyProtection="1">
      <alignment horizontal="center" vertical="center"/>
    </xf>
    <xf numFmtId="4" fontId="19" fillId="28" borderId="10" xfId="125" applyNumberFormat="1" applyFont="1" applyFill="1" applyBorder="1" applyAlignment="1">
      <alignment horizontal="center"/>
    </xf>
    <xf numFmtId="0" fontId="17" fillId="0" borderId="0" xfId="125" applyAlignment="1">
      <alignment horizontal="center" vertical="center" wrapText="1"/>
    </xf>
    <xf numFmtId="4" fontId="17" fillId="29" borderId="103" xfId="163" applyNumberFormat="1" applyFill="1" applyBorder="1" applyAlignment="1">
      <alignment horizontal="center"/>
    </xf>
    <xf numFmtId="4" fontId="17" fillId="29" borderId="22" xfId="163" applyNumberFormat="1" applyFill="1" applyBorder="1" applyAlignment="1">
      <alignment horizontal="center"/>
    </xf>
    <xf numFmtId="4" fontId="17" fillId="29" borderId="91" xfId="163" applyNumberFormat="1" applyFill="1" applyBorder="1" applyAlignment="1">
      <alignment horizontal="center"/>
    </xf>
    <xf numFmtId="4" fontId="17" fillId="29" borderId="16" xfId="163" applyNumberFormat="1" applyFill="1" applyBorder="1" applyAlignment="1">
      <alignment horizontal="center"/>
    </xf>
    <xf numFmtId="4" fontId="17" fillId="29" borderId="10" xfId="163" applyNumberFormat="1" applyFill="1" applyBorder="1" applyAlignment="1">
      <alignment horizontal="center"/>
    </xf>
    <xf numFmtId="4" fontId="17" fillId="29" borderId="25" xfId="163" applyNumberFormat="1" applyFill="1" applyBorder="1" applyAlignment="1">
      <alignment horizontal="center"/>
    </xf>
    <xf numFmtId="4" fontId="17" fillId="29" borderId="106" xfId="163" applyNumberFormat="1" applyFill="1" applyBorder="1" applyAlignment="1">
      <alignment horizontal="center"/>
    </xf>
    <xf numFmtId="4" fontId="17" fillId="29" borderId="11" xfId="163" applyNumberFormat="1" applyFill="1" applyBorder="1" applyAlignment="1">
      <alignment horizontal="center"/>
    </xf>
    <xf numFmtId="4" fontId="17" fillId="29" borderId="107" xfId="163" applyNumberFormat="1" applyFill="1" applyBorder="1" applyAlignment="1">
      <alignment horizontal="center"/>
    </xf>
    <xf numFmtId="4" fontId="17" fillId="29" borderId="31" xfId="163" applyNumberFormat="1" applyFill="1" applyBorder="1" applyAlignment="1">
      <alignment horizontal="center"/>
    </xf>
    <xf numFmtId="4" fontId="17" fillId="29" borderId="23" xfId="163" applyNumberFormat="1" applyFill="1" applyBorder="1" applyAlignment="1">
      <alignment horizontal="center"/>
    </xf>
    <xf numFmtId="4" fontId="17" fillId="29" borderId="35" xfId="163" applyNumberFormat="1" applyFill="1" applyBorder="1" applyAlignment="1">
      <alignment horizontal="center"/>
    </xf>
    <xf numFmtId="4" fontId="17" fillId="29" borderId="108" xfId="163" applyNumberFormat="1" applyFill="1" applyBorder="1" applyAlignment="1">
      <alignment horizontal="center"/>
    </xf>
    <xf numFmtId="4" fontId="17" fillId="29" borderId="109" xfId="163" applyNumberFormat="1" applyFill="1" applyBorder="1" applyAlignment="1">
      <alignment horizontal="center"/>
    </xf>
    <xf numFmtId="4" fontId="17" fillId="29" borderId="98" xfId="163" applyNumberFormat="1" applyFill="1" applyBorder="1" applyAlignment="1">
      <alignment horizontal="center"/>
    </xf>
    <xf numFmtId="4" fontId="0" fillId="0" borderId="0" xfId="0" applyNumberFormat="1" applyFill="1" applyBorder="1" applyAlignment="1" applyProtection="1">
      <alignment horizontal="center"/>
    </xf>
    <xf numFmtId="4" fontId="0" fillId="28" borderId="97" xfId="0" applyNumberFormat="1" applyFill="1" applyBorder="1" applyAlignment="1" applyProtection="1">
      <alignment horizontal="center"/>
    </xf>
    <xf numFmtId="228" fontId="19" fillId="75" borderId="10" xfId="125" applyNumberFormat="1" applyFont="1" applyFill="1" applyBorder="1" applyAlignment="1">
      <alignment horizontal="center"/>
    </xf>
    <xf numFmtId="228" fontId="19" fillId="75" borderId="25" xfId="125" applyNumberFormat="1" applyFont="1" applyFill="1" applyBorder="1" applyAlignment="1">
      <alignment horizontal="center"/>
    </xf>
    <xf numFmtId="228" fontId="19" fillId="31" borderId="10" xfId="125" applyNumberFormat="1" applyFont="1" applyFill="1" applyBorder="1" applyAlignment="1">
      <alignment horizontal="center"/>
    </xf>
    <xf numFmtId="228" fontId="22" fillId="26" borderId="86" xfId="0" applyNumberFormat="1" applyFont="1" applyFill="1" applyBorder="1" applyAlignment="1" applyProtection="1">
      <alignment horizontal="center" vertical="center"/>
    </xf>
    <xf numFmtId="228" fontId="22" fillId="26" borderId="87" xfId="0" applyNumberFormat="1" applyFont="1" applyFill="1" applyBorder="1" applyAlignment="1" applyProtection="1">
      <alignment horizontal="center" vertical="center"/>
    </xf>
    <xf numFmtId="228" fontId="22" fillId="26" borderId="96" xfId="0" applyNumberFormat="1" applyFont="1" applyFill="1" applyBorder="1" applyAlignment="1" applyProtection="1">
      <alignment horizontal="center" vertical="center"/>
    </xf>
    <xf numFmtId="0" fontId="17" fillId="79" borderId="10" xfId="125" applyFill="1" applyBorder="1" applyAlignment="1">
      <alignment horizontal="center" vertical="top" wrapText="1"/>
    </xf>
    <xf numFmtId="0" fontId="17" fillId="79" borderId="10" xfId="125" applyFill="1" applyBorder="1" applyAlignment="1">
      <alignment horizontal="center" vertical="center" wrapText="1"/>
    </xf>
    <xf numFmtId="0" fontId="22" fillId="79" borderId="133" xfId="2430" quotePrefix="1" applyFont="1" applyFill="1" applyBorder="1" applyAlignment="1">
      <alignment horizontal="center" vertical="center" wrapText="1"/>
    </xf>
    <xf numFmtId="10" fontId="17" fillId="27" borderId="133" xfId="2430" applyNumberFormat="1" applyFont="1" applyFill="1" applyBorder="1" applyAlignment="1" applyProtection="1">
      <alignment horizontal="center" vertical="center"/>
      <protection locked="0"/>
    </xf>
    <xf numFmtId="10" fontId="17" fillId="27" borderId="134" xfId="2430" applyNumberFormat="1" applyFont="1" applyFill="1" applyBorder="1" applyAlignment="1" applyProtection="1">
      <alignment horizontal="center" vertical="center"/>
      <protection locked="0"/>
    </xf>
    <xf numFmtId="0" fontId="51" fillId="0" borderId="92" xfId="2430" applyFont="1" applyBorder="1" applyAlignment="1">
      <alignment horizontal="center" vertical="center" wrapText="1"/>
    </xf>
    <xf numFmtId="0" fontId="174" fillId="31" borderId="118" xfId="2430" applyFont="1" applyFill="1" applyBorder="1"/>
    <xf numFmtId="0" fontId="174" fillId="31" borderId="88" xfId="2430" applyFont="1" applyFill="1" applyBorder="1"/>
    <xf numFmtId="0" fontId="204" fillId="0" borderId="17" xfId="0" applyFont="1" applyBorder="1" applyAlignment="1">
      <alignment horizontal="center" vertical="center" wrapText="1"/>
    </xf>
    <xf numFmtId="0" fontId="0" fillId="76" borderId="0" xfId="0" applyFill="1"/>
    <xf numFmtId="0" fontId="206" fillId="0" borderId="0" xfId="125" applyFont="1"/>
    <xf numFmtId="0" fontId="17" fillId="79" borderId="103" xfId="125" applyFill="1" applyBorder="1" applyAlignment="1">
      <alignment wrapText="1"/>
    </xf>
    <xf numFmtId="0" fontId="17" fillId="79" borderId="16" xfId="125" applyFill="1" applyBorder="1" applyAlignment="1">
      <alignment horizontal="center" vertical="top" wrapText="1"/>
    </xf>
    <xf numFmtId="0" fontId="22" fillId="79" borderId="10" xfId="124" quotePrefix="1" applyFont="1" applyFill="1" applyBorder="1" applyAlignment="1">
      <alignment horizontal="center" vertical="center" wrapText="1"/>
    </xf>
    <xf numFmtId="4" fontId="22" fillId="79" borderId="10" xfId="124" quotePrefix="1" applyNumberFormat="1" applyFont="1" applyFill="1" applyBorder="1" applyAlignment="1">
      <alignment horizontal="center" vertical="center" wrapText="1"/>
    </xf>
    <xf numFmtId="4" fontId="22" fillId="79" borderId="13" xfId="124" quotePrefix="1" applyNumberFormat="1" applyFont="1" applyFill="1" applyBorder="1" applyAlignment="1">
      <alignment horizontal="center" vertical="center" wrapText="1"/>
    </xf>
    <xf numFmtId="4" fontId="22" fillId="79" borderId="25" xfId="124" quotePrefix="1" applyNumberFormat="1" applyFont="1" applyFill="1" applyBorder="1" applyAlignment="1">
      <alignment horizontal="center" vertical="center" wrapText="1"/>
    </xf>
    <xf numFmtId="43" fontId="40" fillId="31" borderId="19" xfId="28" applyFont="1" applyFill="1" applyBorder="1" applyAlignment="1">
      <alignment vertical="center" wrapText="1"/>
    </xf>
    <xf numFmtId="43" fontId="40" fillId="31" borderId="27" xfId="28" applyFont="1" applyFill="1" applyBorder="1" applyAlignment="1">
      <alignment vertical="center" wrapText="1"/>
    </xf>
    <xf numFmtId="43" fontId="40" fillId="31" borderId="104" xfId="28" applyFont="1" applyFill="1" applyBorder="1" applyAlignment="1">
      <alignment vertical="center" wrapText="1"/>
    </xf>
    <xf numFmtId="0" fontId="17" fillId="79" borderId="114" xfId="125" applyFill="1" applyBorder="1" applyAlignment="1">
      <alignment wrapText="1"/>
    </xf>
    <xf numFmtId="0" fontId="17" fillId="79" borderId="116" xfId="125" applyFill="1" applyBorder="1" applyAlignment="1">
      <alignment wrapText="1"/>
    </xf>
    <xf numFmtId="0" fontId="17" fillId="79" borderId="116" xfId="125" applyFill="1" applyBorder="1" applyAlignment="1">
      <alignment horizontal="center" wrapText="1"/>
    </xf>
    <xf numFmtId="0" fontId="17" fillId="79" borderId="117" xfId="125" applyFill="1" applyBorder="1" applyAlignment="1">
      <alignment horizontal="center" vertical="top" wrapText="1"/>
    </xf>
    <xf numFmtId="0" fontId="17" fillId="79" borderId="28" xfId="125" applyFill="1" applyBorder="1" applyAlignment="1">
      <alignment horizontal="center" vertical="top" wrapText="1"/>
    </xf>
    <xf numFmtId="4" fontId="22" fillId="79" borderId="26" xfId="124" quotePrefix="1" applyNumberFormat="1" applyFont="1" applyFill="1" applyBorder="1" applyAlignment="1">
      <alignment horizontal="center" vertical="center" wrapText="1"/>
    </xf>
    <xf numFmtId="0" fontId="40" fillId="31" borderId="100" xfId="125" applyFont="1" applyFill="1" applyBorder="1" applyAlignment="1">
      <alignment vertical="center" wrapText="1"/>
    </xf>
    <xf numFmtId="173" fontId="46" fillId="94" borderId="19" xfId="125" applyNumberFormat="1" applyFont="1" applyFill="1" applyBorder="1" applyAlignment="1">
      <alignment vertical="top" wrapText="1"/>
    </xf>
    <xf numFmtId="173" fontId="46" fillId="94" borderId="27" xfId="125" applyNumberFormat="1" applyFont="1" applyFill="1" applyBorder="1" applyAlignment="1">
      <alignment vertical="top" wrapText="1"/>
    </xf>
    <xf numFmtId="173" fontId="46" fillId="94" borderId="104" xfId="125" applyNumberFormat="1" applyFont="1" applyFill="1" applyBorder="1" applyAlignment="1">
      <alignment vertical="top" wrapText="1"/>
    </xf>
    <xf numFmtId="173" fontId="19" fillId="0" borderId="10" xfId="125" applyNumberFormat="1" applyFont="1" applyBorder="1" applyAlignment="1">
      <alignment horizontal="center" wrapText="1"/>
    </xf>
    <xf numFmtId="0" fontId="19" fillId="76" borderId="10" xfId="125" applyFont="1" applyFill="1" applyBorder="1" applyAlignment="1">
      <alignment horizontal="center" wrapText="1"/>
    </xf>
    <xf numFmtId="3" fontId="19" fillId="76" borderId="10" xfId="125" applyNumberFormat="1" applyFont="1" applyFill="1" applyBorder="1" applyAlignment="1">
      <alignment horizontal="center" wrapText="1"/>
    </xf>
    <xf numFmtId="4" fontId="19" fillId="31" borderId="10" xfId="125" applyNumberFormat="1" applyFont="1" applyFill="1" applyBorder="1" applyAlignment="1">
      <alignment horizontal="center" wrapText="1"/>
    </xf>
    <xf numFmtId="4" fontId="19" fillId="75" borderId="10" xfId="125" applyNumberFormat="1" applyFont="1" applyFill="1" applyBorder="1" applyAlignment="1">
      <alignment horizontal="center" wrapText="1"/>
    </xf>
    <xf numFmtId="4" fontId="19" fillId="75" borderId="25" xfId="125" applyNumberFormat="1" applyFont="1" applyFill="1" applyBorder="1" applyAlignment="1">
      <alignment horizontal="center" wrapText="1"/>
    </xf>
    <xf numFmtId="0" fontId="40" fillId="31" borderId="19" xfId="125" applyFont="1" applyFill="1" applyBorder="1" applyAlignment="1">
      <alignment vertical="center" wrapText="1"/>
    </xf>
    <xf numFmtId="3" fontId="19" fillId="0" borderId="10" xfId="125" applyNumberFormat="1" applyFont="1" applyBorder="1" applyAlignment="1">
      <alignment horizontal="center" wrapText="1"/>
    </xf>
    <xf numFmtId="0" fontId="19" fillId="0" borderId="10" xfId="125" applyFont="1" applyBorder="1" applyAlignment="1">
      <alignment horizontal="center" wrapText="1"/>
    </xf>
    <xf numFmtId="173" fontId="19" fillId="0" borderId="23" xfId="125" applyNumberFormat="1" applyFont="1" applyBorder="1" applyAlignment="1">
      <alignment horizontal="center" wrapText="1"/>
    </xf>
    <xf numFmtId="0" fontId="19" fillId="0" borderId="23" xfId="125" applyFont="1" applyBorder="1" applyAlignment="1">
      <alignment horizontal="center" wrapText="1"/>
    </xf>
    <xf numFmtId="3" fontId="19" fillId="0" borderId="23" xfId="125" applyNumberFormat="1" applyFont="1" applyBorder="1" applyAlignment="1">
      <alignment horizontal="center" wrapText="1"/>
    </xf>
    <xf numFmtId="4" fontId="19" fillId="31" borderId="23" xfId="125" applyNumberFormat="1" applyFont="1" applyFill="1" applyBorder="1" applyAlignment="1">
      <alignment horizontal="center" wrapText="1"/>
    </xf>
    <xf numFmtId="4" fontId="19" fillId="75" borderId="23" xfId="125" applyNumberFormat="1" applyFont="1" applyFill="1" applyBorder="1" applyAlignment="1">
      <alignment horizontal="center" wrapText="1"/>
    </xf>
    <xf numFmtId="4" fontId="40" fillId="75" borderId="10" xfId="125" applyNumberFormat="1" applyFont="1" applyFill="1" applyBorder="1" applyAlignment="1">
      <alignment horizontal="center" vertical="center" wrapText="1"/>
    </xf>
    <xf numFmtId="0" fontId="208" fillId="95" borderId="101" xfId="0" applyFont="1" applyFill="1" applyBorder="1" applyAlignment="1">
      <alignment horizontal="justify" vertical="center" wrapText="1"/>
    </xf>
    <xf numFmtId="0" fontId="208" fillId="95" borderId="33" xfId="0" applyFont="1" applyFill="1" applyBorder="1" applyAlignment="1">
      <alignment horizontal="justify" vertical="center" wrapText="1"/>
    </xf>
    <xf numFmtId="0" fontId="208" fillId="95" borderId="10" xfId="0" applyFont="1" applyFill="1" applyBorder="1" applyAlignment="1">
      <alignment horizontal="justify" vertical="center" wrapText="1"/>
    </xf>
    <xf numFmtId="0" fontId="17" fillId="0" borderId="10" xfId="0" applyFont="1" applyBorder="1" applyAlignment="1">
      <alignment horizontal="justify" vertical="center" wrapText="1"/>
    </xf>
    <xf numFmtId="4" fontId="17" fillId="0" borderId="10" xfId="125" applyNumberFormat="1" applyBorder="1"/>
    <xf numFmtId="0" fontId="17" fillId="0" borderId="10" xfId="125" applyBorder="1"/>
    <xf numFmtId="0" fontId="204" fillId="95" borderId="22" xfId="0" applyFont="1" applyFill="1" applyBorder="1" applyAlignment="1">
      <alignment horizontal="justify" vertical="center" wrapText="1"/>
    </xf>
    <xf numFmtId="0" fontId="17" fillId="0" borderId="16" xfId="0" applyFont="1" applyBorder="1" applyAlignment="1">
      <alignment horizontal="justify" vertical="center" wrapText="1"/>
    </xf>
    <xf numFmtId="0" fontId="17" fillId="0" borderId="25" xfId="125" applyBorder="1"/>
    <xf numFmtId="0" fontId="17" fillId="0" borderId="31" xfId="0" applyFont="1" applyBorder="1" applyAlignment="1">
      <alignment horizontal="justify" vertical="center" wrapText="1"/>
    </xf>
    <xf numFmtId="0" fontId="17" fillId="0" borderId="23" xfId="0" applyFont="1" applyBorder="1" applyAlignment="1">
      <alignment horizontal="justify" vertical="center" wrapText="1"/>
    </xf>
    <xf numFmtId="4" fontId="17" fillId="0" borderId="23" xfId="125" applyNumberFormat="1" applyBorder="1"/>
    <xf numFmtId="0" fontId="17" fillId="0" borderId="23" xfId="125" applyBorder="1"/>
    <xf numFmtId="0" fontId="17" fillId="0" borderId="35" xfId="125" applyBorder="1"/>
    <xf numFmtId="0" fontId="66" fillId="0" borderId="13" xfId="0" applyFont="1" applyBorder="1" applyAlignment="1">
      <alignment vertical="top" wrapText="1"/>
    </xf>
    <xf numFmtId="0" fontId="17" fillId="0" borderId="13" xfId="0" applyFont="1" applyBorder="1" applyAlignment="1">
      <alignment horizontal="justify" vertical="center" wrapText="1"/>
    </xf>
    <xf numFmtId="0" fontId="17" fillId="0" borderId="90" xfId="0" applyFont="1" applyBorder="1" applyAlignment="1">
      <alignment horizontal="justify" vertical="center" wrapText="1"/>
    </xf>
    <xf numFmtId="4" fontId="17" fillId="0" borderId="16" xfId="125" applyNumberFormat="1" applyBorder="1"/>
    <xf numFmtId="4" fontId="17" fillId="0" borderId="31" xfId="125" applyNumberFormat="1" applyBorder="1"/>
    <xf numFmtId="0" fontId="22" fillId="79" borderId="26" xfId="2430" quotePrefix="1" applyFont="1" applyFill="1" applyBorder="1" applyAlignment="1">
      <alignment horizontal="center" vertical="center" wrapText="1"/>
    </xf>
    <xf numFmtId="0" fontId="22" fillId="79" borderId="104" xfId="2430" quotePrefix="1" applyFont="1" applyFill="1" applyBorder="1" applyAlignment="1">
      <alignment horizontal="center" vertical="center" wrapText="1"/>
    </xf>
    <xf numFmtId="0" fontId="22" fillId="0" borderId="0" xfId="0" quotePrefix="1" applyFont="1" applyFill="1" applyBorder="1" applyAlignment="1" applyProtection="1">
      <alignment horizontal="center" vertical="center" wrapText="1"/>
    </xf>
    <xf numFmtId="4" fontId="17" fillId="0" borderId="0" xfId="0" applyNumberFormat="1" applyFont="1" applyFill="1" applyBorder="1" applyAlignment="1" applyProtection="1">
      <alignment horizontal="center" vertical="center"/>
    </xf>
    <xf numFmtId="4" fontId="17" fillId="0" borderId="0" xfId="0" applyNumberFormat="1" applyFont="1" applyFill="1" applyBorder="1" applyAlignment="1" applyProtection="1">
      <alignment horizontal="center" vertical="center"/>
      <protection locked="0"/>
    </xf>
    <xf numFmtId="0" fontId="209" fillId="0" borderId="0" xfId="125" applyFont="1" applyAlignment="1">
      <alignment wrapText="1"/>
    </xf>
    <xf numFmtId="0" fontId="209" fillId="0" borderId="99" xfId="125" applyFont="1" applyBorder="1" applyAlignment="1">
      <alignment wrapText="1"/>
    </xf>
    <xf numFmtId="0" fontId="128" fillId="0" borderId="99" xfId="125" applyFont="1" applyBorder="1" applyAlignment="1">
      <alignment horizontal="left" vertical="center"/>
    </xf>
    <xf numFmtId="0" fontId="17" fillId="0" borderId="0" xfId="125" applyAlignment="1">
      <alignment horizontal="center"/>
    </xf>
    <xf numFmtId="0" fontId="51" fillId="29" borderId="19" xfId="125" applyFont="1" applyFill="1" applyBorder="1" applyAlignment="1">
      <alignment vertical="center"/>
    </xf>
    <xf numFmtId="0" fontId="40" fillId="29" borderId="27" xfId="125" applyFont="1" applyFill="1" applyBorder="1" applyAlignment="1">
      <alignment vertical="center"/>
    </xf>
    <xf numFmtId="4" fontId="17" fillId="29" borderId="27" xfId="124" applyNumberFormat="1" applyFill="1" applyBorder="1" applyAlignment="1" applyProtection="1">
      <alignment horizontal="center" vertical="center"/>
      <protection locked="0"/>
    </xf>
    <xf numFmtId="4" fontId="17" fillId="29" borderId="27" xfId="124" applyNumberFormat="1" applyFill="1" applyBorder="1" applyAlignment="1">
      <alignment horizontal="center" vertical="center"/>
    </xf>
    <xf numFmtId="43" fontId="40" fillId="31" borderId="16" xfId="28" applyFont="1" applyFill="1" applyBorder="1" applyAlignment="1">
      <alignment vertical="center" wrapText="1"/>
    </xf>
    <xf numFmtId="43" fontId="46" fillId="31" borderId="13" xfId="28" applyFont="1" applyFill="1" applyBorder="1" applyAlignment="1">
      <alignment horizontal="center" vertical="center" wrapText="1"/>
    </xf>
    <xf numFmtId="43" fontId="46" fillId="31" borderId="16" xfId="28" applyFont="1" applyFill="1" applyBorder="1" applyAlignment="1">
      <alignment horizontal="center" vertical="center" wrapText="1"/>
    </xf>
    <xf numFmtId="43" fontId="46" fillId="31" borderId="10" xfId="28" applyFont="1" applyFill="1" applyBorder="1" applyAlignment="1">
      <alignment horizontal="center" vertical="center" wrapText="1"/>
    </xf>
    <xf numFmtId="43" fontId="46" fillId="31" borderId="25" xfId="28" applyFont="1" applyFill="1" applyBorder="1" applyAlignment="1">
      <alignment horizontal="center" vertical="center" wrapText="1"/>
    </xf>
    <xf numFmtId="43" fontId="46" fillId="31" borderId="19" xfId="28" applyFont="1" applyFill="1" applyBorder="1" applyAlignment="1">
      <alignment horizontal="center" vertical="center" wrapText="1"/>
    </xf>
    <xf numFmtId="4" fontId="17" fillId="31" borderId="27" xfId="124" applyNumberFormat="1" applyFill="1" applyBorder="1" applyAlignment="1" applyProtection="1">
      <alignment horizontal="center" vertical="center"/>
      <protection locked="0"/>
    </xf>
    <xf numFmtId="4" fontId="17" fillId="31" borderId="27" xfId="124" applyNumberFormat="1" applyFill="1" applyBorder="1" applyAlignment="1">
      <alignment horizontal="center" vertical="center"/>
    </xf>
    <xf numFmtId="173" fontId="171" fillId="28" borderId="16" xfId="125" applyNumberFormat="1" applyFont="1" applyFill="1" applyBorder="1" applyAlignment="1">
      <alignment horizontal="center" vertical="top" wrapText="1"/>
    </xf>
    <xf numFmtId="173" fontId="40" fillId="28" borderId="27" xfId="125" applyNumberFormat="1" applyFont="1" applyFill="1" applyBorder="1" applyAlignment="1">
      <alignment horizontal="center" vertical="top" wrapText="1"/>
    </xf>
    <xf numFmtId="173" fontId="40" fillId="28" borderId="16" xfId="125" applyNumberFormat="1" applyFont="1" applyFill="1" applyBorder="1" applyAlignment="1">
      <alignment horizontal="center" vertical="top" wrapText="1"/>
    </xf>
    <xf numFmtId="173" fontId="40" fillId="28" borderId="26" xfId="125" applyNumberFormat="1" applyFont="1" applyFill="1" applyBorder="1" applyAlignment="1">
      <alignment horizontal="center" vertical="top" wrapText="1"/>
    </xf>
    <xf numFmtId="173" fontId="40" fillId="28" borderId="104" xfId="125" applyNumberFormat="1" applyFont="1" applyFill="1" applyBorder="1" applyAlignment="1">
      <alignment horizontal="center" vertical="top" wrapText="1"/>
    </xf>
    <xf numFmtId="4" fontId="17" fillId="28" borderId="26" xfId="124" applyNumberFormat="1" applyFill="1" applyBorder="1" applyAlignment="1" applyProtection="1">
      <alignment horizontal="center" vertical="center"/>
      <protection locked="0"/>
    </xf>
    <xf numFmtId="4" fontId="17" fillId="28" borderId="10" xfId="124" applyNumberFormat="1" applyFill="1" applyBorder="1" applyAlignment="1" applyProtection="1">
      <alignment horizontal="center" vertical="center"/>
      <protection locked="0"/>
    </xf>
    <xf numFmtId="4" fontId="17" fillId="28" borderId="10" xfId="124" applyNumberFormat="1" applyFill="1" applyBorder="1" applyAlignment="1">
      <alignment horizontal="center" vertical="center"/>
    </xf>
    <xf numFmtId="173" fontId="46" fillId="0" borderId="16" xfId="125" applyNumberFormat="1" applyFont="1" applyBorder="1" applyAlignment="1">
      <alignment horizontal="right" vertical="top" wrapText="1"/>
    </xf>
    <xf numFmtId="4" fontId="17" fillId="27" borderId="16" xfId="124" applyNumberFormat="1" applyFill="1" applyBorder="1" applyAlignment="1" applyProtection="1">
      <alignment horizontal="center" vertical="center"/>
      <protection locked="0"/>
    </xf>
    <xf numFmtId="4" fontId="17" fillId="27" borderId="26" xfId="124" applyNumberFormat="1" applyFill="1" applyBorder="1" applyAlignment="1" applyProtection="1">
      <alignment horizontal="center" vertical="center"/>
      <protection locked="0"/>
    </xf>
    <xf numFmtId="173" fontId="40" fillId="31" borderId="16" xfId="125" applyNumberFormat="1" applyFont="1" applyFill="1" applyBorder="1" applyAlignment="1">
      <alignment horizontal="center" vertical="top" wrapText="1"/>
    </xf>
    <xf numFmtId="173" fontId="40" fillId="31" borderId="26" xfId="125" applyNumberFormat="1" applyFont="1" applyFill="1" applyBorder="1" applyAlignment="1">
      <alignment horizontal="center" vertical="top" wrapText="1"/>
    </xf>
    <xf numFmtId="173" fontId="40" fillId="31" borderId="104" xfId="125" applyNumberFormat="1" applyFont="1" applyFill="1" applyBorder="1" applyAlignment="1">
      <alignment horizontal="center" vertical="top" wrapText="1"/>
    </xf>
    <xf numFmtId="4" fontId="17" fillId="31" borderId="26" xfId="124" applyNumberFormat="1" applyFill="1" applyBorder="1" applyAlignment="1" applyProtection="1">
      <alignment horizontal="center" vertical="center"/>
      <protection locked="0"/>
    </xf>
    <xf numFmtId="4" fontId="17" fillId="31" borderId="10" xfId="124" applyNumberFormat="1" applyFill="1" applyBorder="1" applyAlignment="1" applyProtection="1">
      <alignment horizontal="center" vertical="center"/>
      <protection locked="0"/>
    </xf>
    <xf numFmtId="4" fontId="17" fillId="26" borderId="10" xfId="124" applyNumberFormat="1" applyFill="1" applyBorder="1" applyAlignment="1">
      <alignment horizontal="center" vertical="center"/>
    </xf>
    <xf numFmtId="169" fontId="128" fillId="0" borderId="27" xfId="28" applyNumberFormat="1" applyFont="1" applyBorder="1" applyAlignment="1">
      <alignment horizontal="left" vertical="center" wrapText="1"/>
    </xf>
    <xf numFmtId="4" fontId="17" fillId="31" borderId="16" xfId="124" applyNumberFormat="1" applyFill="1" applyBorder="1" applyAlignment="1" applyProtection="1">
      <alignment horizontal="center" vertical="center"/>
      <protection locked="0"/>
    </xf>
    <xf numFmtId="4" fontId="17" fillId="31" borderId="25" xfId="124" applyNumberFormat="1" applyFill="1" applyBorder="1" applyAlignment="1" applyProtection="1">
      <alignment horizontal="center" vertical="center"/>
      <protection locked="0"/>
    </xf>
    <xf numFmtId="173" fontId="40" fillId="0" borderId="16" xfId="125" applyNumberFormat="1" applyFont="1" applyBorder="1" applyAlignment="1">
      <alignment horizontal="right" vertical="top" wrapText="1"/>
    </xf>
    <xf numFmtId="4" fontId="17" fillId="31" borderId="104" xfId="124" applyNumberFormat="1" applyFill="1" applyBorder="1" applyAlignment="1" applyProtection="1">
      <alignment horizontal="center" vertical="center"/>
      <protection locked="0"/>
    </xf>
    <xf numFmtId="173" fontId="40" fillId="31" borderId="27" xfId="125" applyNumberFormat="1" applyFont="1" applyFill="1" applyBorder="1" applyAlignment="1">
      <alignment horizontal="center" vertical="top" wrapText="1"/>
    </xf>
    <xf numFmtId="173" fontId="108" fillId="29" borderId="16" xfId="125" applyNumberFormat="1" applyFont="1" applyFill="1" applyBorder="1" applyAlignment="1">
      <alignment horizontal="right" vertical="center" wrapText="1"/>
    </xf>
    <xf numFmtId="173" fontId="201" fillId="29" borderId="99" xfId="125" applyNumberFormat="1" applyFont="1" applyFill="1" applyBorder="1" applyAlignment="1">
      <alignment horizontal="right" vertical="top" wrapText="1"/>
    </xf>
    <xf numFmtId="173" fontId="201" fillId="29" borderId="117" xfId="125" applyNumberFormat="1" applyFont="1" applyFill="1" applyBorder="1" applyAlignment="1">
      <alignment horizontal="right" vertical="top" wrapText="1"/>
    </xf>
    <xf numFmtId="173" fontId="201" fillId="29" borderId="111" xfId="125" applyNumberFormat="1" applyFont="1" applyFill="1" applyBorder="1" applyAlignment="1">
      <alignment horizontal="right" vertical="top" wrapText="1"/>
    </xf>
    <xf numFmtId="173" fontId="201" fillId="29" borderId="135" xfId="125" applyNumberFormat="1" applyFont="1" applyFill="1" applyBorder="1" applyAlignment="1">
      <alignment horizontal="right" vertical="top" wrapText="1"/>
    </xf>
    <xf numFmtId="173" fontId="108" fillId="0" borderId="0" xfId="125" applyNumberFormat="1" applyFont="1" applyAlignment="1">
      <alignment horizontal="right" vertical="top" wrapText="1"/>
    </xf>
    <xf numFmtId="173" fontId="40" fillId="28" borderId="19" xfId="125" applyNumberFormat="1" applyFont="1" applyFill="1" applyBorder="1" applyAlignment="1">
      <alignment horizontal="center" vertical="top" wrapText="1"/>
    </xf>
    <xf numFmtId="4" fontId="17" fillId="31" borderId="111" xfId="124" applyNumberFormat="1" applyFill="1" applyBorder="1" applyAlignment="1" applyProtection="1">
      <alignment horizontal="center" vertical="center"/>
      <protection locked="0"/>
    </xf>
    <xf numFmtId="4" fontId="17" fillId="31" borderId="28" xfId="124" applyNumberFormat="1" applyFill="1" applyBorder="1" applyAlignment="1" applyProtection="1">
      <alignment horizontal="center" vertical="center"/>
      <protection locked="0"/>
    </xf>
    <xf numFmtId="4" fontId="17" fillId="26" borderId="14" xfId="124" applyNumberFormat="1" applyFill="1" applyBorder="1" applyAlignment="1">
      <alignment horizontal="center" vertical="center"/>
    </xf>
    <xf numFmtId="173" fontId="40" fillId="31" borderId="117" xfId="125" applyNumberFormat="1" applyFont="1" applyFill="1" applyBorder="1" applyAlignment="1">
      <alignment horizontal="center" vertical="top" wrapText="1"/>
    </xf>
    <xf numFmtId="173" fontId="40" fillId="31" borderId="111" xfId="125" applyNumberFormat="1" applyFont="1" applyFill="1" applyBorder="1" applyAlignment="1">
      <alignment horizontal="center" vertical="top" wrapText="1"/>
    </xf>
    <xf numFmtId="173" fontId="40" fillId="31" borderId="135" xfId="125" applyNumberFormat="1" applyFont="1" applyFill="1" applyBorder="1" applyAlignment="1">
      <alignment horizontal="center" vertical="top" wrapText="1"/>
    </xf>
    <xf numFmtId="4" fontId="17" fillId="31" borderId="117" xfId="124" applyNumberFormat="1" applyFill="1" applyBorder="1" applyAlignment="1" applyProtection="1">
      <alignment horizontal="center" vertical="center"/>
      <protection locked="0"/>
    </xf>
    <xf numFmtId="4" fontId="17" fillId="31" borderId="135" xfId="124" applyNumberFormat="1" applyFill="1" applyBorder="1" applyAlignment="1" applyProtection="1">
      <alignment horizontal="center" vertical="center"/>
      <protection locked="0"/>
    </xf>
    <xf numFmtId="4" fontId="17" fillId="31" borderId="13" xfId="124" applyNumberFormat="1" applyFill="1" applyBorder="1" applyAlignment="1" applyProtection="1">
      <alignment horizontal="center" vertical="center"/>
      <protection locked="0"/>
    </xf>
    <xf numFmtId="4" fontId="17" fillId="27" borderId="27" xfId="124" applyNumberFormat="1" applyFill="1" applyBorder="1" applyAlignment="1" applyProtection="1">
      <alignment horizontal="center" vertical="center"/>
      <protection locked="0"/>
    </xf>
    <xf numFmtId="0" fontId="51" fillId="28" borderId="19" xfId="125" applyFont="1" applyFill="1" applyBorder="1" applyAlignment="1">
      <alignment vertical="center"/>
    </xf>
    <xf numFmtId="0" fontId="51" fillId="28" borderId="27" xfId="125" applyFont="1" applyFill="1" applyBorder="1" applyAlignment="1">
      <alignment vertical="center"/>
    </xf>
    <xf numFmtId="0" fontId="40" fillId="28" borderId="27" xfId="125" applyFont="1" applyFill="1" applyBorder="1" applyAlignment="1">
      <alignment vertical="center"/>
    </xf>
    <xf numFmtId="173" fontId="40" fillId="28" borderId="13" xfId="125" applyNumberFormat="1" applyFont="1" applyFill="1" applyBorder="1" applyAlignment="1">
      <alignment horizontal="center" vertical="top" wrapText="1"/>
    </xf>
    <xf numFmtId="43" fontId="46" fillId="31" borderId="27" xfId="28" applyFont="1" applyFill="1" applyBorder="1" applyAlignment="1">
      <alignment horizontal="center" vertical="center" wrapText="1"/>
    </xf>
    <xf numFmtId="173" fontId="46" fillId="0" borderId="19" xfId="125" applyNumberFormat="1" applyFont="1" applyBorder="1" applyAlignment="1">
      <alignment horizontal="center" vertical="top" wrapText="1"/>
    </xf>
    <xf numFmtId="0" fontId="178" fillId="0" borderId="0" xfId="124" applyFont="1"/>
    <xf numFmtId="0" fontId="17" fillId="0" borderId="16" xfId="124" applyBorder="1" applyAlignment="1">
      <alignment horizontal="center" vertical="center"/>
    </xf>
    <xf numFmtId="0" fontId="17" fillId="0" borderId="25" xfId="124" applyBorder="1" applyAlignment="1">
      <alignment horizontal="center" wrapText="1"/>
    </xf>
    <xf numFmtId="0" fontId="17" fillId="0" borderId="10" xfId="124" applyBorder="1" applyAlignment="1">
      <alignment horizontal="center" vertical="center" wrapText="1"/>
    </xf>
    <xf numFmtId="0" fontId="17" fillId="0" borderId="10" xfId="124" applyBorder="1" applyAlignment="1">
      <alignment horizontal="center" wrapText="1"/>
    </xf>
    <xf numFmtId="9" fontId="17" fillId="0" borderId="16" xfId="124" applyNumberFormat="1" applyBorder="1" applyAlignment="1">
      <alignment horizontal="center" vertical="center"/>
    </xf>
    <xf numFmtId="0" fontId="17" fillId="0" borderId="16" xfId="124" applyBorder="1" applyAlignment="1">
      <alignment horizontal="left" vertical="center" wrapText="1"/>
    </xf>
    <xf numFmtId="9" fontId="17" fillId="0" borderId="31" xfId="124" applyNumberFormat="1" applyBorder="1" applyAlignment="1">
      <alignment horizontal="center" vertical="center"/>
    </xf>
    <xf numFmtId="0" fontId="212" fillId="0" borderId="0" xfId="125" applyFont="1" applyAlignment="1">
      <alignment vertical="center" wrapText="1"/>
    </xf>
    <xf numFmtId="0" fontId="17" fillId="31" borderId="27" xfId="124" applyFont="1" applyFill="1" applyBorder="1" applyAlignment="1">
      <alignment wrapText="1"/>
    </xf>
    <xf numFmtId="0" fontId="17" fillId="31" borderId="104" xfId="124" applyFont="1" applyFill="1" applyBorder="1" applyAlignment="1">
      <alignment wrapText="1"/>
    </xf>
    <xf numFmtId="173" fontId="40" fillId="0" borderId="31" xfId="125" applyNumberFormat="1" applyFont="1" applyBorder="1" applyAlignment="1">
      <alignment horizontal="center" vertical="top" wrapText="1"/>
    </xf>
    <xf numFmtId="230" fontId="17" fillId="31" borderId="10" xfId="124" applyNumberFormat="1" applyFont="1" applyFill="1" applyBorder="1" applyAlignment="1">
      <alignment horizontal="center" vertical="center"/>
    </xf>
    <xf numFmtId="230" fontId="17" fillId="31" borderId="10" xfId="125" applyNumberFormat="1" applyFill="1" applyBorder="1" applyAlignment="1">
      <alignment horizontal="center"/>
    </xf>
    <xf numFmtId="230" fontId="17" fillId="75" borderId="10" xfId="125" applyNumberFormat="1" applyFill="1" applyBorder="1" applyAlignment="1">
      <alignment horizontal="center"/>
    </xf>
    <xf numFmtId="230" fontId="17" fillId="75" borderId="25" xfId="125" applyNumberFormat="1" applyFill="1" applyBorder="1" applyAlignment="1">
      <alignment horizontal="center"/>
    </xf>
    <xf numFmtId="230" fontId="17" fillId="75" borderId="23" xfId="125" applyNumberFormat="1" applyFill="1" applyBorder="1" applyAlignment="1">
      <alignment horizontal="center"/>
    </xf>
    <xf numFmtId="230" fontId="17" fillId="75" borderId="35" xfId="125" applyNumberFormat="1" applyFill="1" applyBorder="1" applyAlignment="1">
      <alignment horizontal="center"/>
    </xf>
    <xf numFmtId="4" fontId="19" fillId="31" borderId="15" xfId="125" applyNumberFormat="1" applyFont="1" applyFill="1" applyBorder="1" applyAlignment="1">
      <alignment horizontal="center"/>
    </xf>
    <xf numFmtId="230" fontId="17" fillId="31" borderId="10" xfId="125" applyNumberFormat="1" applyFill="1" applyBorder="1" applyAlignment="1">
      <alignment horizontal="center" vertical="center"/>
    </xf>
    <xf numFmtId="173" fontId="46" fillId="0" borderId="31" xfId="125" applyNumberFormat="1" applyFont="1" applyBorder="1" applyAlignment="1">
      <alignment horizontal="center" vertical="center" wrapText="1"/>
    </xf>
    <xf numFmtId="230" fontId="17" fillId="31" borderId="11" xfId="125" applyNumberFormat="1" applyFill="1" applyBorder="1" applyAlignment="1">
      <alignment horizontal="center" vertical="center"/>
    </xf>
    <xf numFmtId="230" fontId="17" fillId="31" borderId="15" xfId="125" applyNumberFormat="1" applyFill="1" applyBorder="1" applyAlignment="1">
      <alignment horizontal="center" vertical="center"/>
    </xf>
    <xf numFmtId="230" fontId="22" fillId="28" borderId="108" xfId="125" applyNumberFormat="1" applyFont="1" applyFill="1" applyBorder="1" applyAlignment="1">
      <alignment horizontal="center" vertical="center"/>
    </xf>
    <xf numFmtId="230" fontId="22" fillId="28" borderId="109" xfId="125" applyNumberFormat="1" applyFont="1" applyFill="1" applyBorder="1" applyAlignment="1">
      <alignment horizontal="center" vertical="center"/>
    </xf>
    <xf numFmtId="4" fontId="47" fillId="75" borderId="10" xfId="55" applyNumberFormat="1" applyFont="1" applyFill="1" applyBorder="1" applyAlignment="1">
      <alignment horizontal="center" vertical="center" wrapText="1"/>
    </xf>
    <xf numFmtId="230" fontId="17" fillId="75" borderId="13" xfId="125" applyNumberFormat="1" applyFill="1" applyBorder="1" applyAlignment="1">
      <alignment horizontal="center" vertical="center"/>
    </xf>
    <xf numFmtId="230" fontId="22" fillId="75" borderId="109" xfId="125" applyNumberFormat="1" applyFont="1" applyFill="1" applyBorder="1" applyAlignment="1">
      <alignment horizontal="center" vertical="center"/>
    </xf>
    <xf numFmtId="4" fontId="47" fillId="75" borderId="25" xfId="55" applyNumberFormat="1" applyFont="1" applyFill="1" applyBorder="1" applyAlignment="1">
      <alignment horizontal="center" vertical="center" wrapText="1"/>
    </xf>
    <xf numFmtId="230" fontId="17" fillId="75" borderId="25" xfId="125" applyNumberFormat="1" applyFill="1" applyBorder="1" applyAlignment="1">
      <alignment horizontal="center" vertical="center"/>
    </xf>
    <xf numFmtId="230" fontId="22" fillId="75" borderId="98" xfId="125" applyNumberFormat="1" applyFont="1" applyFill="1" applyBorder="1" applyAlignment="1">
      <alignment horizontal="center" vertical="center"/>
    </xf>
    <xf numFmtId="173" fontId="40" fillId="0" borderId="0" xfId="125" applyNumberFormat="1" applyFont="1" applyAlignment="1">
      <alignment horizontal="center" vertical="top" wrapText="1"/>
    </xf>
    <xf numFmtId="4" fontId="19" fillId="31" borderId="110" xfId="125" applyNumberFormat="1" applyFont="1" applyFill="1" applyBorder="1" applyAlignment="1">
      <alignment horizontal="center"/>
    </xf>
    <xf numFmtId="4" fontId="19" fillId="75" borderId="11" xfId="125" applyNumberFormat="1" applyFont="1" applyFill="1" applyBorder="1" applyAlignment="1">
      <alignment horizontal="center"/>
    </xf>
    <xf numFmtId="4" fontId="19" fillId="75" borderId="107" xfId="125" applyNumberFormat="1" applyFont="1" applyFill="1" applyBorder="1" applyAlignment="1">
      <alignment horizontal="center"/>
    </xf>
    <xf numFmtId="230" fontId="17" fillId="31" borderId="31" xfId="125" applyNumberFormat="1" applyFill="1" applyBorder="1" applyAlignment="1">
      <alignment horizontal="center"/>
    </xf>
    <xf numFmtId="230" fontId="17" fillId="31" borderId="23" xfId="125" applyNumberFormat="1" applyFill="1" applyBorder="1" applyAlignment="1">
      <alignment horizontal="center"/>
    </xf>
    <xf numFmtId="4" fontId="19" fillId="75" borderId="35" xfId="125" applyNumberFormat="1" applyFont="1" applyFill="1" applyBorder="1" applyAlignment="1">
      <alignment horizontal="center" wrapText="1"/>
    </xf>
    <xf numFmtId="4" fontId="64" fillId="0" borderId="0" xfId="125" applyNumberFormat="1" applyFont="1"/>
    <xf numFmtId="4" fontId="40" fillId="75" borderId="25" xfId="125" applyNumberFormat="1" applyFont="1" applyFill="1" applyBorder="1" applyAlignment="1">
      <alignment horizontal="center" vertical="center" wrapText="1"/>
    </xf>
    <xf numFmtId="9" fontId="17" fillId="0" borderId="10" xfId="124" applyNumberFormat="1" applyBorder="1" applyAlignment="1">
      <alignment horizontal="center" vertical="center"/>
    </xf>
    <xf numFmtId="3" fontId="17" fillId="0" borderId="10" xfId="124" applyNumberFormat="1" applyBorder="1" applyAlignment="1">
      <alignment horizontal="center" vertical="center"/>
    </xf>
    <xf numFmtId="0" fontId="51" fillId="29" borderId="27" xfId="125" applyFont="1" applyFill="1" applyBorder="1" applyAlignment="1">
      <alignment vertical="center"/>
    </xf>
    <xf numFmtId="173" fontId="171" fillId="28" borderId="10" xfId="125" applyNumberFormat="1" applyFont="1" applyFill="1" applyBorder="1" applyAlignment="1">
      <alignment horizontal="center" vertical="top" wrapText="1"/>
    </xf>
    <xf numFmtId="173" fontId="108" fillId="29" borderId="28" xfId="125" applyNumberFormat="1" applyFont="1" applyFill="1" applyBorder="1" applyAlignment="1">
      <alignment horizontal="right" vertical="center" wrapText="1"/>
    </xf>
    <xf numFmtId="1" fontId="46" fillId="76" borderId="11" xfId="125" applyNumberFormat="1" applyFont="1" applyFill="1" applyBorder="1" applyAlignment="1">
      <alignment vertical="center" wrapText="1"/>
    </xf>
    <xf numFmtId="1" fontId="46" fillId="76" borderId="12" xfId="125" applyNumberFormat="1" applyFont="1" applyFill="1" applyBorder="1" applyAlignment="1">
      <alignment vertical="center" wrapText="1"/>
    </xf>
    <xf numFmtId="1" fontId="46" fillId="76" borderId="12" xfId="125" applyNumberFormat="1" applyFont="1" applyFill="1" applyBorder="1" applyAlignment="1">
      <alignment horizontal="center" vertical="center" wrapText="1"/>
    </xf>
    <xf numFmtId="1" fontId="46" fillId="76" borderId="28" xfId="125" applyNumberFormat="1" applyFont="1" applyFill="1" applyBorder="1" applyAlignment="1">
      <alignment vertical="center" wrapText="1"/>
    </xf>
    <xf numFmtId="169" fontId="19" fillId="0" borderId="128" xfId="28" applyNumberFormat="1" applyFont="1" applyBorder="1" applyAlignment="1">
      <alignment horizontal="center"/>
    </xf>
    <xf numFmtId="169" fontId="19" fillId="0" borderId="125" xfId="28" applyNumberFormat="1" applyFont="1" applyBorder="1" applyAlignment="1">
      <alignment horizontal="center"/>
    </xf>
    <xf numFmtId="169" fontId="19" fillId="0" borderId="129" xfId="28" applyNumberFormat="1" applyFont="1" applyBorder="1" applyAlignment="1">
      <alignment horizontal="center"/>
    </xf>
    <xf numFmtId="0" fontId="178" fillId="0" borderId="0" xfId="2457" applyFont="1"/>
    <xf numFmtId="0" fontId="6" fillId="0" borderId="0" xfId="2457"/>
    <xf numFmtId="0" fontId="174" fillId="0" borderId="10" xfId="2457" applyFont="1" applyBorder="1" applyAlignment="1">
      <alignment horizontal="center" vertical="center"/>
    </xf>
    <xf numFmtId="0" fontId="174" fillId="0" borderId="10" xfId="2457" applyFont="1" applyBorder="1" applyAlignment="1">
      <alignment vertical="center" wrapText="1"/>
    </xf>
    <xf numFmtId="0" fontId="174" fillId="0" borderId="10" xfId="2457" applyFont="1" applyBorder="1" applyAlignment="1">
      <alignment horizontal="center" vertical="center" wrapText="1"/>
    </xf>
    <xf numFmtId="0" fontId="174" fillId="0" borderId="10" xfId="2457" applyFont="1" applyBorder="1" applyAlignment="1">
      <alignment vertical="center"/>
    </xf>
    <xf numFmtId="0" fontId="213" fillId="0" borderId="10" xfId="2457" applyFont="1" applyBorder="1" applyAlignment="1">
      <alignment vertical="center"/>
    </xf>
    <xf numFmtId="0" fontId="213" fillId="0" borderId="10" xfId="2457" applyFont="1" applyBorder="1" applyAlignment="1">
      <alignment horizontal="center" vertical="center"/>
    </xf>
    <xf numFmtId="0" fontId="22" fillId="31" borderId="108" xfId="0" applyFont="1" applyFill="1" applyBorder="1" applyAlignment="1">
      <alignment wrapText="1"/>
    </xf>
    <xf numFmtId="0" fontId="108" fillId="31" borderId="109" xfId="125" applyFont="1" applyFill="1" applyBorder="1" applyAlignment="1">
      <alignment vertical="top"/>
    </xf>
    <xf numFmtId="0" fontId="22" fillId="31" borderId="109" xfId="0" quotePrefix="1" applyFont="1" applyFill="1" applyBorder="1" applyAlignment="1" applyProtection="1">
      <alignment horizontal="center" vertical="center" wrapText="1"/>
    </xf>
    <xf numFmtId="0" fontId="22" fillId="31" borderId="20" xfId="0" quotePrefix="1" applyFont="1" applyFill="1" applyBorder="1" applyAlignment="1" applyProtection="1">
      <alignment horizontal="center" vertical="center" wrapText="1"/>
    </xf>
    <xf numFmtId="0" fontId="22" fillId="31" borderId="40" xfId="0" quotePrefix="1" applyFont="1" applyFill="1" applyBorder="1" applyAlignment="1" applyProtection="1">
      <alignment horizontal="center" vertical="center" wrapText="1"/>
    </xf>
    <xf numFmtId="0" fontId="22" fillId="31" borderId="41" xfId="0" quotePrefix="1" applyFont="1" applyFill="1" applyBorder="1" applyAlignment="1" applyProtection="1">
      <alignment horizontal="center" vertical="center" wrapText="1"/>
    </xf>
    <xf numFmtId="0" fontId="46" fillId="0" borderId="86" xfId="125" applyFont="1" applyBorder="1" applyAlignment="1">
      <alignment horizontal="center" vertical="top" wrapText="1"/>
    </xf>
    <xf numFmtId="0" fontId="18" fillId="0" borderId="23" xfId="125" applyFont="1" applyBorder="1" applyAlignment="1">
      <alignment vertical="top" wrapText="1"/>
    </xf>
    <xf numFmtId="4" fontId="19" fillId="27" borderId="17" xfId="125" applyNumberFormat="1" applyFont="1" applyFill="1" applyBorder="1" applyAlignment="1" applyProtection="1">
      <alignment horizontal="center"/>
      <protection locked="0"/>
    </xf>
    <xf numFmtId="4" fontId="19" fillId="27" borderId="112" xfId="125" applyNumberFormat="1" applyFont="1" applyFill="1" applyBorder="1" applyAlignment="1" applyProtection="1">
      <alignment horizontal="center"/>
      <protection locked="0"/>
    </xf>
    <xf numFmtId="1" fontId="19" fillId="31" borderId="87" xfId="125" applyNumberFormat="1" applyFont="1" applyFill="1" applyBorder="1" applyAlignment="1">
      <alignment horizontal="center"/>
    </xf>
    <xf numFmtId="169" fontId="19" fillId="0" borderId="136" xfId="28" applyNumberFormat="1" applyFont="1" applyBorder="1" applyAlignment="1">
      <alignment horizontal="center"/>
    </xf>
    <xf numFmtId="169" fontId="19" fillId="0" borderId="137" xfId="28" applyNumberFormat="1" applyFont="1" applyBorder="1" applyAlignment="1">
      <alignment horizontal="center"/>
    </xf>
    <xf numFmtId="169" fontId="19" fillId="0" borderId="137" xfId="28" applyNumberFormat="1" applyFont="1" applyBorder="1" applyAlignment="1">
      <alignment horizontal="center" vertical="center"/>
    </xf>
    <xf numFmtId="169" fontId="19" fillId="0" borderId="138" xfId="28" applyNumberFormat="1" applyFont="1" applyBorder="1" applyAlignment="1">
      <alignment horizontal="center"/>
    </xf>
    <xf numFmtId="0" fontId="46" fillId="31" borderId="13" xfId="125" applyFont="1" applyFill="1" applyBorder="1" applyAlignment="1">
      <alignment horizontal="left" vertical="center" wrapText="1"/>
    </xf>
    <xf numFmtId="0" fontId="207" fillId="76" borderId="0" xfId="0" applyFont="1" applyFill="1" applyAlignment="1">
      <alignment vertical="center"/>
    </xf>
    <xf numFmtId="0" fontId="146" fillId="0" borderId="0" xfId="125" applyFont="1" applyAlignment="1">
      <alignment horizontal="left"/>
    </xf>
    <xf numFmtId="4" fontId="17" fillId="31" borderId="10" xfId="1976" applyNumberFormat="1" applyFont="1" applyFill="1" applyBorder="1" applyAlignment="1" applyProtection="1">
      <alignment horizontal="center" vertical="center"/>
      <protection locked="0"/>
    </xf>
    <xf numFmtId="9" fontId="17" fillId="0" borderId="0" xfId="124" applyNumberFormat="1" applyFill="1" applyBorder="1" applyAlignment="1">
      <alignment horizontal="center" vertical="center" wrapText="1"/>
    </xf>
    <xf numFmtId="3" fontId="17" fillId="0" borderId="0" xfId="124" applyNumberFormat="1" applyFill="1" applyBorder="1" applyAlignment="1">
      <alignment horizontal="center" vertical="center"/>
    </xf>
    <xf numFmtId="0" fontId="17" fillId="0" borderId="0" xfId="124" applyFill="1" applyBorder="1" applyAlignment="1">
      <alignment horizontal="center" vertical="center"/>
    </xf>
    <xf numFmtId="172" fontId="17" fillId="0" borderId="0" xfId="124" applyNumberFormat="1" applyFill="1" applyBorder="1" applyAlignment="1">
      <alignment horizontal="center" vertical="center"/>
    </xf>
    <xf numFmtId="9" fontId="17" fillId="0" borderId="10" xfId="124" applyNumberFormat="1" applyBorder="1" applyAlignment="1">
      <alignment horizontal="center" vertical="center" wrapText="1"/>
    </xf>
    <xf numFmtId="0" fontId="17" fillId="29" borderId="10" xfId="124" applyFill="1" applyBorder="1"/>
    <xf numFmtId="172" fontId="17" fillId="31" borderId="10" xfId="124" applyNumberFormat="1" applyFill="1" applyBorder="1" applyAlignment="1">
      <alignment vertical="center"/>
    </xf>
    <xf numFmtId="3" fontId="22" fillId="0" borderId="0" xfId="0" applyNumberFormat="1" applyFont="1" applyFill="1" applyBorder="1" applyAlignment="1" applyProtection="1">
      <alignment horizontal="center" vertical="center" wrapText="1"/>
    </xf>
    <xf numFmtId="3" fontId="22" fillId="31" borderId="26" xfId="0" applyNumberFormat="1" applyFont="1" applyFill="1" applyBorder="1" applyAlignment="1" applyProtection="1">
      <alignment horizontal="center" vertical="center" wrapText="1"/>
    </xf>
    <xf numFmtId="0" fontId="46" fillId="0" borderId="13" xfId="125" applyFont="1" applyBorder="1" applyAlignment="1">
      <alignment horizontal="center" vertical="top" wrapText="1"/>
    </xf>
    <xf numFmtId="0" fontId="46" fillId="0" borderId="26" xfId="125" applyFont="1" applyBorder="1" applyAlignment="1">
      <alignment horizontal="center" vertical="top" wrapText="1"/>
    </xf>
    <xf numFmtId="4" fontId="19" fillId="31" borderId="23" xfId="125" applyNumberFormat="1" applyFont="1" applyFill="1" applyBorder="1" applyAlignment="1">
      <alignment horizontal="center"/>
    </xf>
    <xf numFmtId="4" fontId="19" fillId="31" borderId="35" xfId="125" applyNumberFormat="1" applyFont="1" applyFill="1" applyBorder="1" applyAlignment="1">
      <alignment horizontal="center"/>
    </xf>
    <xf numFmtId="231" fontId="17" fillId="0" borderId="0" xfId="124" applyNumberFormat="1"/>
    <xf numFmtId="172" fontId="22" fillId="28" borderId="11" xfId="196" applyNumberFormat="1" applyFont="1" applyFill="1" applyBorder="1" applyAlignment="1" applyProtection="1">
      <alignment vertical="center" wrapText="1"/>
    </xf>
    <xf numFmtId="172" fontId="22" fillId="79" borderId="10" xfId="0" quotePrefix="1" applyNumberFormat="1" applyFont="1" applyFill="1" applyBorder="1" applyAlignment="1" applyProtection="1">
      <alignment horizontal="center" vertical="center" wrapText="1"/>
    </xf>
    <xf numFmtId="172" fontId="47" fillId="79" borderId="10" xfId="55" applyNumberFormat="1" applyFont="1" applyFill="1" applyBorder="1" applyAlignment="1">
      <alignment horizontal="center" vertical="center" wrapText="1"/>
    </xf>
    <xf numFmtId="172" fontId="47" fillId="79" borderId="25" xfId="55" applyNumberFormat="1" applyFont="1" applyFill="1" applyBorder="1" applyAlignment="1">
      <alignment horizontal="center" vertical="center" wrapText="1"/>
    </xf>
    <xf numFmtId="172" fontId="17" fillId="0" borderId="10" xfId="125" applyNumberFormat="1" applyBorder="1" applyAlignment="1">
      <alignment vertical="center" wrapText="1"/>
    </xf>
    <xf numFmtId="172" fontId="17" fillId="0" borderId="0" xfId="125" applyNumberFormat="1" applyAlignment="1">
      <alignment wrapText="1"/>
    </xf>
    <xf numFmtId="4" fontId="17" fillId="27" borderId="10" xfId="1976" applyNumberFormat="1" applyFont="1" applyFill="1" applyBorder="1" applyAlignment="1" applyProtection="1">
      <alignment horizontal="center" vertical="center"/>
      <protection locked="0"/>
    </xf>
    <xf numFmtId="0" fontId="174" fillId="0" borderId="0" xfId="2460" applyFont="1"/>
    <xf numFmtId="0" fontId="216" fillId="0" borderId="0" xfId="2460" applyFont="1"/>
    <xf numFmtId="0" fontId="180" fillId="0" borderId="0" xfId="2460" applyFont="1"/>
    <xf numFmtId="172" fontId="17" fillId="0" borderId="0" xfId="124" applyNumberFormat="1"/>
    <xf numFmtId="0" fontId="218" fillId="98" borderId="89" xfId="2466" applyFont="1" applyFill="1" applyBorder="1" applyAlignment="1">
      <alignment horizontal="center" vertical="center" wrapText="1"/>
    </xf>
    <xf numFmtId="0" fontId="2" fillId="0" borderId="0" xfId="2466"/>
    <xf numFmtId="0" fontId="190" fillId="28" borderId="34" xfId="2466" applyFont="1" applyFill="1" applyBorder="1" applyAlignment="1">
      <alignment horizontal="center" vertical="center" wrapText="1"/>
    </xf>
    <xf numFmtId="0" fontId="190" fillId="28" borderId="114" xfId="2466" applyFont="1" applyFill="1" applyBorder="1" applyAlignment="1">
      <alignment horizontal="center" vertical="center"/>
    </xf>
    <xf numFmtId="0" fontId="190" fillId="28" borderId="116" xfId="2466" applyFont="1" applyFill="1" applyBorder="1" applyAlignment="1">
      <alignment horizontal="center" vertical="center"/>
    </xf>
    <xf numFmtId="0" fontId="190" fillId="28" borderId="116" xfId="2466" applyFont="1" applyFill="1" applyBorder="1" applyAlignment="1">
      <alignment horizontal="center" vertical="center" wrapText="1"/>
    </xf>
    <xf numFmtId="0" fontId="178" fillId="28" borderId="84" xfId="2466" applyFont="1" applyFill="1" applyBorder="1" applyAlignment="1">
      <alignment horizontal="center" vertical="center" wrapText="1"/>
    </xf>
    <xf numFmtId="0" fontId="178" fillId="28" borderId="101" xfId="2466" applyFont="1" applyFill="1" applyBorder="1" applyAlignment="1">
      <alignment horizontal="center" vertical="center" wrapText="1"/>
    </xf>
    <xf numFmtId="0" fontId="187" fillId="0" borderId="0" xfId="2466" applyFont="1"/>
    <xf numFmtId="0" fontId="187" fillId="0" borderId="22" xfId="2466" applyFont="1" applyBorder="1" applyAlignment="1">
      <alignment horizontal="center"/>
    </xf>
    <xf numFmtId="0" fontId="187" fillId="0" borderId="22" xfId="2466" applyFont="1" applyBorder="1"/>
    <xf numFmtId="0" fontId="2" fillId="0" borderId="113" xfId="2466" applyBorder="1"/>
    <xf numFmtId="0" fontId="2" fillId="0" borderId="92" xfId="2466" applyBorder="1" applyAlignment="1">
      <alignment horizontal="center"/>
    </xf>
    <xf numFmtId="0" fontId="187" fillId="0" borderId="28" xfId="2466" quotePrefix="1" applyFont="1" applyBorder="1" applyAlignment="1">
      <alignment horizontal="center" vertical="center" wrapText="1"/>
    </xf>
    <xf numFmtId="0" fontId="187" fillId="92" borderId="10" xfId="2466" applyFont="1" applyFill="1" applyBorder="1" applyAlignment="1">
      <alignment horizontal="left" vertical="center" readingOrder="1"/>
    </xf>
    <xf numFmtId="0" fontId="2" fillId="86" borderId="13" xfId="2466" applyFill="1" applyBorder="1" applyAlignment="1">
      <alignment horizontal="left" vertical="center" readingOrder="1"/>
    </xf>
    <xf numFmtId="0" fontId="132" fillId="76" borderId="118" xfId="2466" applyFont="1" applyFill="1" applyBorder="1" applyAlignment="1">
      <alignment horizontal="center" vertical="center" readingOrder="1"/>
    </xf>
    <xf numFmtId="0" fontId="187" fillId="0" borderId="10" xfId="2466" applyFont="1" applyBorder="1" applyAlignment="1">
      <alignment horizontal="left" vertical="center" readingOrder="1"/>
    </xf>
    <xf numFmtId="0" fontId="132" fillId="0" borderId="118" xfId="2466" applyFont="1" applyBorder="1" applyAlignment="1">
      <alignment horizontal="center" vertical="center" readingOrder="1"/>
    </xf>
    <xf numFmtId="0" fontId="189" fillId="76" borderId="10" xfId="2466" applyFont="1" applyFill="1" applyBorder="1" applyAlignment="1">
      <alignment horizontal="left" vertical="center" readingOrder="1"/>
    </xf>
    <xf numFmtId="0" fontId="2" fillId="0" borderId="13" xfId="2466" applyBorder="1" applyAlignment="1">
      <alignment horizontal="left" vertical="center" readingOrder="1"/>
    </xf>
    <xf numFmtId="0" fontId="189" fillId="0" borderId="10" xfId="2466" applyFont="1" applyBorder="1" applyAlignment="1">
      <alignment horizontal="left" vertical="center" readingOrder="1"/>
    </xf>
    <xf numFmtId="0" fontId="186" fillId="86" borderId="13" xfId="2466" applyFont="1" applyFill="1" applyBorder="1" applyAlignment="1">
      <alignment horizontal="left" vertical="center" readingOrder="1"/>
    </xf>
    <xf numFmtId="0" fontId="2" fillId="0" borderId="140" xfId="2466" applyBorder="1" applyAlignment="1">
      <alignment horizontal="left" vertical="center" readingOrder="1"/>
    </xf>
    <xf numFmtId="0" fontId="132" fillId="76" borderId="141" xfId="2466" applyFont="1" applyFill="1" applyBorder="1" applyAlignment="1">
      <alignment horizontal="center" vertical="center" readingOrder="1"/>
    </xf>
    <xf numFmtId="0" fontId="2" fillId="0" borderId="14" xfId="2466" applyBorder="1" applyAlignment="1">
      <alignment horizontal="left" vertical="center" readingOrder="1"/>
    </xf>
    <xf numFmtId="0" fontId="198" fillId="0" borderId="10" xfId="2466" applyFont="1" applyBorder="1" applyAlignment="1">
      <alignment horizontal="left" vertical="center" readingOrder="1"/>
    </xf>
    <xf numFmtId="0" fontId="188" fillId="0" borderId="118" xfId="2466" applyFont="1" applyBorder="1" applyAlignment="1">
      <alignment horizontal="center" vertical="center" readingOrder="1"/>
    </xf>
    <xf numFmtId="0" fontId="189" fillId="92" borderId="10" xfId="2466" applyFont="1" applyFill="1" applyBorder="1" applyAlignment="1">
      <alignment horizontal="left" vertical="center" wrapText="1"/>
    </xf>
    <xf numFmtId="0" fontId="187" fillId="0" borderId="0" xfId="2466" applyFont="1" applyAlignment="1">
      <alignment vertical="center" wrapText="1"/>
    </xf>
    <xf numFmtId="0" fontId="2" fillId="86" borderId="14" xfId="2466" applyFill="1" applyBorder="1" applyAlignment="1">
      <alignment horizontal="left" vertical="center" readingOrder="1"/>
    </xf>
    <xf numFmtId="0" fontId="189" fillId="0" borderId="10" xfId="2466" applyFont="1" applyBorder="1" applyAlignment="1">
      <alignment horizontal="left" vertical="center" wrapText="1" readingOrder="1"/>
    </xf>
    <xf numFmtId="0" fontId="189" fillId="0" borderId="10" xfId="2466" applyFont="1" applyBorder="1" applyAlignment="1">
      <alignment vertical="top" wrapText="1"/>
    </xf>
    <xf numFmtId="0" fontId="132" fillId="76" borderId="118" xfId="2466" applyFont="1" applyFill="1" applyBorder="1" applyAlignment="1">
      <alignment horizontal="center" vertical="top" wrapText="1"/>
    </xf>
    <xf numFmtId="0" fontId="132" fillId="0" borderId="118" xfId="2466" applyFont="1" applyBorder="1" applyAlignment="1">
      <alignment horizontal="center" vertical="top" wrapText="1"/>
    </xf>
    <xf numFmtId="0" fontId="187" fillId="0" borderId="10" xfId="2466" applyFont="1" applyBorder="1" applyAlignment="1">
      <alignment horizontal="left" vertical="center" wrapText="1" readingOrder="1"/>
    </xf>
    <xf numFmtId="0" fontId="132" fillId="76" borderId="142" xfId="2466" applyFont="1" applyFill="1" applyBorder="1" applyAlignment="1">
      <alignment horizontal="center" vertical="top" wrapText="1"/>
    </xf>
    <xf numFmtId="0" fontId="132" fillId="0" borderId="142" xfId="2466" applyFont="1" applyBorder="1" applyAlignment="1">
      <alignment horizontal="center" vertical="top" wrapText="1"/>
    </xf>
    <xf numFmtId="0" fontId="132" fillId="76" borderId="142" xfId="2466" applyFont="1" applyFill="1" applyBorder="1" applyAlignment="1">
      <alignment horizontal="center" vertical="center" readingOrder="1"/>
    </xf>
    <xf numFmtId="0" fontId="132" fillId="0" borderId="142" xfId="2466" applyFont="1" applyBorder="1" applyAlignment="1">
      <alignment horizontal="center" vertical="center" readingOrder="1"/>
    </xf>
    <xf numFmtId="0" fontId="189" fillId="0" borderId="111" xfId="2466" applyFont="1" applyBorder="1" applyAlignment="1">
      <alignment horizontal="left" vertical="center" wrapText="1" readingOrder="1"/>
    </xf>
    <xf numFmtId="17" fontId="2" fillId="86" borderId="13" xfId="2466" applyNumberFormat="1" applyFill="1" applyBorder="1" applyAlignment="1">
      <alignment horizontal="left" vertical="center" readingOrder="1"/>
    </xf>
    <xf numFmtId="0" fontId="186" fillId="99" borderId="13" xfId="2466" applyFont="1" applyFill="1" applyBorder="1" applyAlignment="1">
      <alignment horizontal="left" vertical="center" readingOrder="1"/>
    </xf>
    <xf numFmtId="0" fontId="189" fillId="0" borderId="10" xfId="2466" applyFont="1" applyBorder="1" applyAlignment="1">
      <alignment horizontal="left" wrapText="1"/>
    </xf>
    <xf numFmtId="0" fontId="132" fillId="0" borderId="142" xfId="2466" applyFont="1" applyBorder="1" applyAlignment="1">
      <alignment horizontal="center"/>
    </xf>
    <xf numFmtId="0" fontId="189" fillId="0" borderId="28" xfId="2466" applyFont="1" applyBorder="1" applyAlignment="1">
      <alignment horizontal="left" vertical="center" wrapText="1" readingOrder="1"/>
    </xf>
    <xf numFmtId="0" fontId="221" fillId="92" borderId="10" xfId="2466" applyFont="1" applyFill="1" applyBorder="1" applyAlignment="1">
      <alignment horizontal="left" vertical="center" wrapText="1" readingOrder="1"/>
    </xf>
    <xf numFmtId="0" fontId="198" fillId="0" borderId="28" xfId="2466" applyFont="1" applyBorder="1" applyAlignment="1">
      <alignment horizontal="left" vertical="center" wrapText="1" readingOrder="1"/>
    </xf>
    <xf numFmtId="0" fontId="186" fillId="86" borderId="25" xfId="2466" applyFont="1" applyFill="1" applyBorder="1" applyAlignment="1">
      <alignment horizontal="left" vertical="center" readingOrder="1"/>
    </xf>
    <xf numFmtId="2" fontId="187" fillId="0" borderId="32" xfId="2466" quotePrefix="1" applyNumberFormat="1" applyFont="1" applyBorder="1" applyAlignment="1">
      <alignment horizontal="center" vertical="center" wrapText="1"/>
    </xf>
    <xf numFmtId="0" fontId="189" fillId="81" borderId="112" xfId="2466" applyFont="1" applyFill="1" applyBorder="1" applyAlignment="1">
      <alignment horizontal="left"/>
    </xf>
    <xf numFmtId="0" fontId="197" fillId="81" borderId="112" xfId="2466" applyFont="1" applyFill="1" applyBorder="1" applyAlignment="1">
      <alignment horizontal="left"/>
    </xf>
    <xf numFmtId="0" fontId="132" fillId="81" borderId="97" xfId="2466" applyFont="1" applyFill="1" applyBorder="1" applyAlignment="1">
      <alignment horizontal="center"/>
    </xf>
    <xf numFmtId="0" fontId="187" fillId="0" borderId="22" xfId="2466" quotePrefix="1" applyFont="1" applyBorder="1" applyAlignment="1">
      <alignment horizontal="center" vertical="center" wrapText="1"/>
    </xf>
    <xf numFmtId="0" fontId="187" fillId="0" borderId="22" xfId="2466" applyFont="1" applyBorder="1" applyAlignment="1">
      <alignment horizontal="left" vertical="center" readingOrder="1"/>
    </xf>
    <xf numFmtId="0" fontId="2" fillId="76" borderId="91" xfId="2466" applyFill="1" applyBorder="1" applyAlignment="1">
      <alignment horizontal="left" vertical="center" readingOrder="1"/>
    </xf>
    <xf numFmtId="0" fontId="132" fillId="76" borderId="92" xfId="2466" applyFont="1" applyFill="1" applyBorder="1" applyAlignment="1">
      <alignment horizontal="center" vertical="center" readingOrder="1"/>
    </xf>
    <xf numFmtId="0" fontId="187" fillId="0" borderId="28" xfId="2466" applyFont="1" applyBorder="1" applyAlignment="1">
      <alignment horizontal="left" vertical="center" readingOrder="1"/>
    </xf>
    <xf numFmtId="0" fontId="189" fillId="0" borderId="28" xfId="2466" applyFont="1" applyBorder="1" applyAlignment="1">
      <alignment horizontal="left" vertical="center" readingOrder="1"/>
    </xf>
    <xf numFmtId="0" fontId="189" fillId="92" borderId="10" xfId="2466" applyFont="1" applyFill="1" applyBorder="1" applyAlignment="1">
      <alignment horizontal="left"/>
    </xf>
    <xf numFmtId="2" fontId="187" fillId="0" borderId="23" xfId="2466" quotePrefix="1" applyNumberFormat="1" applyFont="1" applyBorder="1" applyAlignment="1">
      <alignment horizontal="center" vertical="center" wrapText="1"/>
    </xf>
    <xf numFmtId="0" fontId="189" fillId="81" borderId="23" xfId="2466" applyFont="1" applyFill="1" applyBorder="1" applyAlignment="1">
      <alignment horizontal="left"/>
    </xf>
    <xf numFmtId="0" fontId="197" fillId="81" borderId="90" xfId="2466" applyFont="1" applyFill="1" applyBorder="1" applyAlignment="1">
      <alignment horizontal="left"/>
    </xf>
    <xf numFmtId="0" fontId="132" fillId="81" borderId="88" xfId="2466" applyFont="1" applyFill="1" applyBorder="1" applyAlignment="1">
      <alignment horizontal="center"/>
    </xf>
    <xf numFmtId="0" fontId="187" fillId="0" borderId="111" xfId="2466" quotePrefix="1" applyFont="1" applyBorder="1" applyAlignment="1">
      <alignment horizontal="center" vertical="center" wrapText="1"/>
    </xf>
    <xf numFmtId="0" fontId="189" fillId="0" borderId="28" xfId="2466" applyFont="1" applyBorder="1" applyAlignment="1">
      <alignment horizontal="left"/>
    </xf>
    <xf numFmtId="0" fontId="197" fillId="0" borderId="14" xfId="2466" applyFont="1" applyBorder="1" applyAlignment="1">
      <alignment horizontal="left"/>
    </xf>
    <xf numFmtId="0" fontId="187" fillId="0" borderId="26" xfId="2466" quotePrefix="1" applyFont="1" applyBorder="1" applyAlignment="1">
      <alignment horizontal="center" vertical="center" wrapText="1"/>
    </xf>
    <xf numFmtId="0" fontId="189" fillId="0" borderId="14" xfId="2466" applyFont="1" applyBorder="1" applyAlignment="1">
      <alignment horizontal="left"/>
    </xf>
    <xf numFmtId="0" fontId="187" fillId="0" borderId="14" xfId="2466" applyFont="1" applyBorder="1" applyAlignment="1">
      <alignment horizontal="left" vertical="center" readingOrder="1"/>
    </xf>
    <xf numFmtId="0" fontId="187" fillId="0" borderId="116" xfId="2466" applyFont="1" applyBorder="1" applyAlignment="1">
      <alignment horizontal="center" vertical="center" wrapText="1"/>
    </xf>
    <xf numFmtId="0" fontId="187" fillId="0" borderId="93" xfId="2466" applyFont="1" applyBorder="1" applyAlignment="1">
      <alignment horizontal="left" vertical="center" readingOrder="1"/>
    </xf>
    <xf numFmtId="0" fontId="186" fillId="0" borderId="113" xfId="2466" applyFont="1" applyBorder="1" applyAlignment="1">
      <alignment horizontal="left" vertical="center" readingOrder="1"/>
    </xf>
    <xf numFmtId="0" fontId="187" fillId="0" borderId="10" xfId="2466" quotePrefix="1" applyFont="1" applyBorder="1" applyAlignment="1">
      <alignment horizontal="center" vertical="center" wrapText="1"/>
    </xf>
    <xf numFmtId="0" fontId="186" fillId="0" borderId="13" xfId="2466" applyFont="1" applyBorder="1" applyAlignment="1">
      <alignment horizontal="left" vertical="center" readingOrder="1"/>
    </xf>
    <xf numFmtId="0" fontId="189" fillId="0" borderId="26" xfId="2466" applyFont="1" applyBorder="1" applyAlignment="1">
      <alignment horizontal="left" vertical="center" readingOrder="1"/>
    </xf>
    <xf numFmtId="0" fontId="186" fillId="0" borderId="14" xfId="2466" applyFont="1" applyBorder="1" applyAlignment="1">
      <alignment horizontal="left" vertical="center" readingOrder="1"/>
    </xf>
    <xf numFmtId="0" fontId="187" fillId="0" borderId="26" xfId="2466" applyFont="1" applyBorder="1" applyAlignment="1">
      <alignment horizontal="left" vertical="center" readingOrder="1"/>
    </xf>
    <xf numFmtId="0" fontId="189" fillId="92" borderId="26" xfId="2466" applyFont="1" applyFill="1" applyBorder="1" applyAlignment="1">
      <alignment horizontal="left" vertical="center" readingOrder="1"/>
    </xf>
    <xf numFmtId="2" fontId="187" fillId="0" borderId="0" xfId="2466" quotePrefix="1" applyNumberFormat="1" applyFont="1" applyAlignment="1">
      <alignment horizontal="center" vertical="center" wrapText="1"/>
    </xf>
    <xf numFmtId="0" fontId="189" fillId="81" borderId="90" xfId="2466" applyFont="1" applyFill="1" applyBorder="1" applyAlignment="1">
      <alignment horizontal="left"/>
    </xf>
    <xf numFmtId="0" fontId="132" fillId="81" borderId="102" xfId="2466" applyFont="1" applyFill="1" applyBorder="1" applyAlignment="1">
      <alignment horizontal="center"/>
    </xf>
    <xf numFmtId="0" fontId="187" fillId="0" borderId="22" xfId="2466" applyFont="1" applyBorder="1" applyAlignment="1">
      <alignment horizontal="center" vertical="center" wrapText="1"/>
    </xf>
    <xf numFmtId="17" fontId="191" fillId="0" borderId="14" xfId="2466" applyNumberFormat="1" applyFont="1" applyBorder="1" applyAlignment="1">
      <alignment horizontal="left" vertical="center" readingOrder="1"/>
    </xf>
    <xf numFmtId="0" fontId="2" fillId="76" borderId="14" xfId="2466" applyFill="1" applyBorder="1" applyAlignment="1">
      <alignment horizontal="left" vertical="center" readingOrder="1"/>
    </xf>
    <xf numFmtId="0" fontId="2" fillId="76" borderId="13" xfId="2466" applyFill="1" applyBorder="1" applyAlignment="1">
      <alignment horizontal="left" vertical="center" readingOrder="1"/>
    </xf>
    <xf numFmtId="17" fontId="132" fillId="81" borderId="88" xfId="2466" applyNumberFormat="1" applyFont="1" applyFill="1" applyBorder="1" applyAlignment="1">
      <alignment horizontal="center"/>
    </xf>
    <xf numFmtId="219" fontId="187" fillId="0" borderId="22" xfId="2466" applyNumberFormat="1" applyFont="1" applyBorder="1" applyAlignment="1">
      <alignment horizontal="center" vertical="center" wrapText="1"/>
    </xf>
    <xf numFmtId="0" fontId="187" fillId="0" borderId="22" xfId="2466" applyFont="1" applyBorder="1" applyAlignment="1">
      <alignment vertical="top" wrapText="1"/>
    </xf>
    <xf numFmtId="0" fontId="2" fillId="76" borderId="113" xfId="2466" applyFill="1" applyBorder="1" applyAlignment="1">
      <alignment vertical="top" wrapText="1"/>
    </xf>
    <xf numFmtId="219" fontId="187" fillId="0" borderId="28" xfId="2466" quotePrefix="1" applyNumberFormat="1" applyFont="1" applyBorder="1" applyAlignment="1">
      <alignment horizontal="center" vertical="center" wrapText="1"/>
    </xf>
    <xf numFmtId="0" fontId="187" fillId="0" borderId="13" xfId="2466" applyFont="1" applyBorder="1" applyAlignment="1">
      <alignment horizontal="left" vertical="center" readingOrder="1"/>
    </xf>
    <xf numFmtId="0" fontId="192" fillId="76" borderId="13" xfId="2466" applyFont="1" applyFill="1" applyBorder="1" applyAlignment="1">
      <alignment horizontal="left" vertical="center" readingOrder="1"/>
    </xf>
    <xf numFmtId="0" fontId="189" fillId="0" borderId="13" xfId="2466" applyFont="1" applyBorder="1" applyAlignment="1">
      <alignment horizontal="left"/>
    </xf>
    <xf numFmtId="17" fontId="132" fillId="0" borderId="13" xfId="2466" applyNumberFormat="1" applyFont="1" applyBorder="1" applyAlignment="1">
      <alignment horizontal="left"/>
    </xf>
    <xf numFmtId="0" fontId="192" fillId="76" borderId="14" xfId="2466" applyFont="1" applyFill="1" applyBorder="1" applyAlignment="1">
      <alignment horizontal="left" vertical="center" readingOrder="1"/>
    </xf>
    <xf numFmtId="0" fontId="187" fillId="0" borderId="12" xfId="2466" applyFont="1" applyBorder="1" applyAlignment="1">
      <alignment horizontal="left" vertical="center" readingOrder="1"/>
    </xf>
    <xf numFmtId="0" fontId="2" fillId="0" borderId="25" xfId="2466" applyBorder="1"/>
    <xf numFmtId="0" fontId="189" fillId="92" borderId="10" xfId="2466" applyFont="1" applyFill="1" applyBorder="1" applyAlignment="1">
      <alignment horizontal="left" vertical="center" readingOrder="1"/>
    </xf>
    <xf numFmtId="0" fontId="192" fillId="86" borderId="14" xfId="2466" applyFont="1" applyFill="1" applyBorder="1" applyAlignment="1">
      <alignment horizontal="left" vertical="center" readingOrder="1"/>
    </xf>
    <xf numFmtId="2" fontId="187" fillId="0" borderId="90" xfId="2466" quotePrefix="1" applyNumberFormat="1" applyFont="1" applyBorder="1" applyAlignment="1">
      <alignment horizontal="center" vertical="center" wrapText="1"/>
    </xf>
    <xf numFmtId="17" fontId="132" fillId="81" borderId="90" xfId="2466" applyNumberFormat="1" applyFont="1" applyFill="1" applyBorder="1" applyAlignment="1">
      <alignment horizontal="center"/>
    </xf>
    <xf numFmtId="0" fontId="189" fillId="0" borderId="14" xfId="2466" applyFont="1" applyBorder="1" applyAlignment="1">
      <alignment horizontal="center"/>
    </xf>
    <xf numFmtId="17" fontId="2" fillId="0" borderId="14" xfId="2466" applyNumberFormat="1" applyBorder="1" applyAlignment="1">
      <alignment horizontal="left" vertical="center" readingOrder="1"/>
    </xf>
    <xf numFmtId="0" fontId="189" fillId="0" borderId="14" xfId="2466" quotePrefix="1" applyFont="1" applyBorder="1" applyAlignment="1">
      <alignment horizontal="center"/>
    </xf>
    <xf numFmtId="0" fontId="189" fillId="0" borderId="13" xfId="2466" applyFont="1" applyBorder="1" applyAlignment="1">
      <alignment horizontal="left" vertical="center" readingOrder="1"/>
    </xf>
    <xf numFmtId="17" fontId="191" fillId="81" borderId="23" xfId="2466" applyNumberFormat="1" applyFont="1" applyFill="1" applyBorder="1" applyAlignment="1">
      <alignment horizontal="center" vertical="center" readingOrder="1"/>
    </xf>
    <xf numFmtId="17" fontId="132" fillId="81" borderId="90" xfId="2466" applyNumberFormat="1" applyFont="1" applyFill="1" applyBorder="1" applyAlignment="1">
      <alignment horizontal="center" vertical="center" readingOrder="1"/>
    </xf>
    <xf numFmtId="0" fontId="132" fillId="81" borderId="97" xfId="2466" applyFont="1" applyFill="1" applyBorder="1" applyAlignment="1">
      <alignment horizontal="center" vertical="center" readingOrder="1"/>
    </xf>
    <xf numFmtId="0" fontId="189" fillId="0" borderId="22" xfId="2466" quotePrefix="1" applyFont="1" applyBorder="1" applyAlignment="1">
      <alignment horizontal="center" vertical="center" wrapText="1"/>
    </xf>
    <xf numFmtId="0" fontId="187" fillId="0" borderId="113" xfId="2466" applyFont="1" applyBorder="1" applyAlignment="1">
      <alignment horizontal="left" vertical="center" readingOrder="1"/>
    </xf>
    <xf numFmtId="0" fontId="186" fillId="0" borderId="113" xfId="2466" applyFont="1" applyBorder="1" applyAlignment="1">
      <alignment horizontal="left"/>
    </xf>
    <xf numFmtId="0" fontId="189" fillId="0" borderId="28" xfId="2466" quotePrefix="1" applyFont="1" applyBorder="1" applyAlignment="1">
      <alignment horizontal="center" vertical="center" wrapText="1"/>
    </xf>
    <xf numFmtId="0" fontId="187" fillId="0" borderId="38" xfId="2466" applyFont="1" applyBorder="1" applyAlignment="1">
      <alignment horizontal="left" vertical="center" readingOrder="1"/>
    </xf>
    <xf numFmtId="0" fontId="186" fillId="0" borderId="38" xfId="2466" applyFont="1" applyBorder="1" applyAlignment="1">
      <alignment horizontal="left"/>
    </xf>
    <xf numFmtId="0" fontId="2" fillId="0" borderId="142" xfId="2466" applyBorder="1" applyAlignment="1">
      <alignment horizontal="center"/>
    </xf>
    <xf numFmtId="0" fontId="186" fillId="0" borderId="13" xfId="2466" applyFont="1" applyBorder="1" applyAlignment="1">
      <alignment horizontal="left"/>
    </xf>
    <xf numFmtId="0" fontId="2" fillId="0" borderId="118" xfId="2466" applyBorder="1" applyAlignment="1">
      <alignment horizontal="center"/>
    </xf>
    <xf numFmtId="0" fontId="189" fillId="0" borderId="14" xfId="2466" applyFont="1" applyBorder="1" applyAlignment="1">
      <alignment horizontal="left" vertical="center" readingOrder="1"/>
    </xf>
    <xf numFmtId="0" fontId="189" fillId="82" borderId="90" xfId="2466" applyFont="1" applyFill="1" applyBorder="1" applyAlignment="1">
      <alignment horizontal="left"/>
    </xf>
    <xf numFmtId="0" fontId="132" fillId="81" borderId="142" xfId="2466" applyFont="1" applyFill="1" applyBorder="1" applyAlignment="1">
      <alignment horizontal="center" vertical="center" readingOrder="1"/>
    </xf>
    <xf numFmtId="0" fontId="190" fillId="82" borderId="28" xfId="2466" quotePrefix="1" applyFont="1" applyFill="1" applyBorder="1" applyAlignment="1">
      <alignment horizontal="center" vertical="center" wrapText="1"/>
    </xf>
    <xf numFmtId="0" fontId="190" fillId="82" borderId="28" xfId="2466" applyFont="1" applyFill="1" applyBorder="1" applyAlignment="1">
      <alignment horizontal="left" vertical="center" readingOrder="1"/>
    </xf>
    <xf numFmtId="0" fontId="2" fillId="0" borderId="115" xfId="2466" applyBorder="1"/>
    <xf numFmtId="0" fontId="187" fillId="0" borderId="28" xfId="2466" quotePrefix="1" applyFont="1" applyBorder="1" applyAlignment="1">
      <alignment horizontal="right" vertical="center" wrapText="1"/>
    </xf>
    <xf numFmtId="0" fontId="187" fillId="76" borderId="28" xfId="2466" applyFont="1" applyFill="1" applyBorder="1" applyAlignment="1">
      <alignment horizontal="left" vertical="center" readingOrder="1"/>
    </xf>
    <xf numFmtId="0" fontId="2" fillId="76" borderId="115" xfId="2466" applyFill="1" applyBorder="1" applyAlignment="1">
      <alignment horizontal="left" vertical="center" readingOrder="1"/>
    </xf>
    <xf numFmtId="0" fontId="187" fillId="76" borderId="12" xfId="2466" applyFont="1" applyFill="1" applyBorder="1" applyAlignment="1">
      <alignment horizontal="left" vertical="center" readingOrder="1"/>
    </xf>
    <xf numFmtId="0" fontId="190" fillId="82" borderId="11" xfId="2466" applyFont="1" applyFill="1" applyBorder="1" applyAlignment="1">
      <alignment horizontal="left" vertical="center" readingOrder="1"/>
    </xf>
    <xf numFmtId="0" fontId="2" fillId="81" borderId="115" xfId="2466" applyFill="1" applyBorder="1"/>
    <xf numFmtId="0" fontId="187" fillId="76" borderId="11" xfId="2466" applyFont="1" applyFill="1" applyBorder="1" applyAlignment="1">
      <alignment horizontal="left" vertical="center" readingOrder="1"/>
    </xf>
    <xf numFmtId="0" fontId="187" fillId="76" borderId="15" xfId="2466" applyFont="1" applyFill="1" applyBorder="1" applyAlignment="1">
      <alignment horizontal="left" vertical="center" readingOrder="1"/>
    </xf>
    <xf numFmtId="0" fontId="190" fillId="82" borderId="10" xfId="2466" applyFont="1" applyFill="1" applyBorder="1" applyAlignment="1">
      <alignment horizontal="center" vertical="center" readingOrder="1"/>
    </xf>
    <xf numFmtId="0" fontId="190" fillId="82" borderId="10" xfId="2466" applyFont="1" applyFill="1" applyBorder="1" applyAlignment="1">
      <alignment horizontal="left" vertical="center" readingOrder="1"/>
    </xf>
    <xf numFmtId="0" fontId="188" fillId="81" borderId="14" xfId="2466" applyFont="1" applyFill="1" applyBorder="1" applyAlignment="1">
      <alignment horizontal="center" vertical="center" readingOrder="1"/>
    </xf>
    <xf numFmtId="0" fontId="187" fillId="0" borderId="28" xfId="2466" applyFont="1" applyBorder="1" applyAlignment="1">
      <alignment horizontal="right" vertical="center" readingOrder="1"/>
    </xf>
    <xf numFmtId="0" fontId="190" fillId="0" borderId="28" xfId="2466" applyFont="1" applyBorder="1" applyAlignment="1">
      <alignment horizontal="center" vertical="center" readingOrder="1"/>
    </xf>
    <xf numFmtId="0" fontId="190" fillId="0" borderId="13" xfId="2466" applyFont="1" applyBorder="1" applyAlignment="1">
      <alignment horizontal="left" vertical="center" readingOrder="1"/>
    </xf>
    <xf numFmtId="0" fontId="188" fillId="0" borderId="14" xfId="2466" applyFont="1" applyBorder="1" applyAlignment="1">
      <alignment horizontal="center" vertical="center" readingOrder="1"/>
    </xf>
    <xf numFmtId="0" fontId="187" fillId="82" borderId="23" xfId="2466" quotePrefix="1" applyFont="1" applyFill="1" applyBorder="1" applyAlignment="1">
      <alignment horizontal="center" vertical="center" wrapText="1"/>
    </xf>
    <xf numFmtId="0" fontId="190" fillId="82" borderId="23" xfId="2466" applyFont="1" applyFill="1" applyBorder="1" applyAlignment="1">
      <alignment horizontal="left" vertical="center" readingOrder="1"/>
    </xf>
    <xf numFmtId="0" fontId="2" fillId="81" borderId="90" xfId="2466" applyFill="1" applyBorder="1" applyAlignment="1">
      <alignment horizontal="left" vertical="center" readingOrder="1"/>
    </xf>
    <xf numFmtId="0" fontId="187" fillId="0" borderId="113" xfId="2466" applyFont="1" applyBorder="1" applyAlignment="1">
      <alignment horizontal="center" vertical="center"/>
    </xf>
    <xf numFmtId="0" fontId="189" fillId="0" borderId="22" xfId="2466" applyFont="1" applyBorder="1" applyAlignment="1">
      <alignment horizontal="left"/>
    </xf>
    <xf numFmtId="0" fontId="192" fillId="0" borderId="113" xfId="2466" applyFont="1" applyBorder="1" applyAlignment="1">
      <alignment horizontal="left" vertical="center" readingOrder="1"/>
    </xf>
    <xf numFmtId="17" fontId="191" fillId="0" borderId="92" xfId="2466" applyNumberFormat="1" applyFont="1" applyBorder="1" applyAlignment="1">
      <alignment horizontal="center" vertical="center" readingOrder="1"/>
    </xf>
    <xf numFmtId="0" fontId="189" fillId="0" borderId="10" xfId="2466" quotePrefix="1" applyFont="1" applyBorder="1" applyAlignment="1">
      <alignment horizontal="center" vertical="center" wrapText="1"/>
    </xf>
    <xf numFmtId="17" fontId="191" fillId="0" borderId="142" xfId="2466" applyNumberFormat="1" applyFont="1" applyBorder="1" applyAlignment="1">
      <alignment horizontal="center" vertical="center" readingOrder="1"/>
    </xf>
    <xf numFmtId="0" fontId="187" fillId="0" borderId="11" xfId="2466" applyFont="1" applyBorder="1" applyAlignment="1">
      <alignment horizontal="left" vertical="center" readingOrder="1"/>
    </xf>
    <xf numFmtId="0" fontId="2" fillId="76" borderId="15" xfId="2466" applyFill="1" applyBorder="1" applyAlignment="1">
      <alignment horizontal="left" vertical="center" readingOrder="1"/>
    </xf>
    <xf numFmtId="17" fontId="191" fillId="0" borderId="118" xfId="2466" applyNumberFormat="1" applyFont="1" applyBorder="1" applyAlignment="1">
      <alignment horizontal="center" vertical="center" readingOrder="1"/>
    </xf>
    <xf numFmtId="0" fontId="192" fillId="0" borderId="14" xfId="2466" applyFont="1" applyBorder="1" applyAlignment="1">
      <alignment horizontal="left" vertical="center" readingOrder="1"/>
    </xf>
    <xf numFmtId="0" fontId="190" fillId="0" borderId="17" xfId="2466" applyFont="1" applyBorder="1" applyAlignment="1">
      <alignment horizontal="center" vertical="center" textRotation="90"/>
    </xf>
    <xf numFmtId="0" fontId="187" fillId="82" borderId="23" xfId="2466" quotePrefix="1" applyFont="1" applyFill="1" applyBorder="1" applyAlignment="1">
      <alignment horizontal="right" vertical="center" wrapText="1"/>
    </xf>
    <xf numFmtId="0" fontId="188" fillId="81" borderId="90" xfId="2466" applyFont="1" applyFill="1" applyBorder="1" applyAlignment="1">
      <alignment horizontal="center" vertical="center" readingOrder="1"/>
    </xf>
    <xf numFmtId="0" fontId="187" fillId="81" borderId="97" xfId="2466" applyFont="1" applyFill="1" applyBorder="1" applyAlignment="1">
      <alignment horizontal="center" vertical="center" readingOrder="1"/>
    </xf>
    <xf numFmtId="0" fontId="2" fillId="0" borderId="0" xfId="2466" applyAlignment="1">
      <alignment horizontal="center"/>
    </xf>
    <xf numFmtId="4" fontId="218" fillId="98" borderId="89" xfId="2466" applyNumberFormat="1" applyFont="1" applyFill="1" applyBorder="1" applyAlignment="1">
      <alignment horizontal="center" vertical="center" wrapText="1"/>
    </xf>
    <xf numFmtId="4" fontId="219" fillId="92" borderId="89" xfId="2466" applyNumberFormat="1" applyFont="1" applyFill="1" applyBorder="1" applyAlignment="1">
      <alignment horizontal="center" vertical="center" wrapText="1"/>
    </xf>
    <xf numFmtId="4" fontId="2" fillId="0" borderId="92" xfId="2466" applyNumberFormat="1" applyBorder="1" applyAlignment="1">
      <alignment horizontal="center"/>
    </xf>
    <xf numFmtId="4" fontId="132" fillId="0" borderId="118" xfId="2466" applyNumberFormat="1" applyFont="1" applyBorder="1" applyAlignment="1">
      <alignment horizontal="center" vertical="center" readingOrder="1"/>
    </xf>
    <xf numFmtId="4" fontId="188" fillId="0" borderId="118" xfId="2466" applyNumberFormat="1" applyFont="1" applyBorder="1" applyAlignment="1">
      <alignment horizontal="center" vertical="center" readingOrder="1"/>
    </xf>
    <xf numFmtId="4" fontId="132" fillId="0" borderId="118" xfId="2466" applyNumberFormat="1" applyFont="1" applyBorder="1" applyAlignment="1">
      <alignment horizontal="center" vertical="top" wrapText="1"/>
    </xf>
    <xf numFmtId="4" fontId="132" fillId="0" borderId="142" xfId="2466" applyNumberFormat="1" applyFont="1" applyBorder="1" applyAlignment="1">
      <alignment horizontal="center" vertical="top" wrapText="1"/>
    </xf>
    <xf numFmtId="4" fontId="132" fillId="0" borderId="142" xfId="2466" applyNumberFormat="1" applyFont="1" applyBorder="1" applyAlignment="1">
      <alignment horizontal="center" vertical="center" readingOrder="1"/>
    </xf>
    <xf numFmtId="4" fontId="132" fillId="0" borderId="142" xfId="2466" applyNumberFormat="1" applyFont="1" applyBorder="1" applyAlignment="1">
      <alignment horizontal="center"/>
    </xf>
    <xf numFmtId="4" fontId="132" fillId="0" borderId="97" xfId="2466" applyNumberFormat="1" applyFont="1" applyBorder="1" applyAlignment="1">
      <alignment horizontal="center"/>
    </xf>
    <xf numFmtId="4" fontId="132" fillId="0" borderId="92" xfId="2466" applyNumberFormat="1" applyFont="1" applyBorder="1" applyAlignment="1">
      <alignment horizontal="center" vertical="center" readingOrder="1"/>
    </xf>
    <xf numFmtId="4" fontId="132" fillId="0" borderId="88" xfId="2466" applyNumberFormat="1" applyFont="1" applyBorder="1" applyAlignment="1">
      <alignment horizontal="center"/>
    </xf>
    <xf numFmtId="4" fontId="132" fillId="0" borderId="102" xfId="2466" applyNumberFormat="1" applyFont="1" applyBorder="1" applyAlignment="1">
      <alignment horizontal="center"/>
    </xf>
    <xf numFmtId="4" fontId="132" fillId="0" borderId="97" xfId="2466" applyNumberFormat="1" applyFont="1" applyBorder="1" applyAlignment="1">
      <alignment horizontal="center" vertical="center" readingOrder="1"/>
    </xf>
    <xf numFmtId="4" fontId="2" fillId="0" borderId="142" xfId="2466" applyNumberFormat="1" applyBorder="1" applyAlignment="1">
      <alignment horizontal="center"/>
    </xf>
    <xf numFmtId="4" fontId="2" fillId="0" borderId="118" xfId="2466" applyNumberFormat="1" applyBorder="1" applyAlignment="1">
      <alignment horizontal="center"/>
    </xf>
    <xf numFmtId="4" fontId="191" fillId="0" borderId="92" xfId="2466" applyNumberFormat="1" applyFont="1" applyBorder="1" applyAlignment="1">
      <alignment horizontal="center" vertical="center" readingOrder="1"/>
    </xf>
    <xf numFmtId="4" fontId="191" fillId="0" borderId="142" xfId="2466" applyNumberFormat="1" applyFont="1" applyBorder="1" applyAlignment="1">
      <alignment horizontal="center" vertical="center" readingOrder="1"/>
    </xf>
    <xf numFmtId="4" fontId="191" fillId="0" borderId="118" xfId="2466" applyNumberFormat="1" applyFont="1" applyBorder="1" applyAlignment="1">
      <alignment horizontal="center" vertical="center" readingOrder="1"/>
    </xf>
    <xf numFmtId="4" fontId="187" fillId="0" borderId="97" xfId="2466" applyNumberFormat="1" applyFont="1" applyBorder="1" applyAlignment="1">
      <alignment horizontal="center" vertical="center" readingOrder="1"/>
    </xf>
    <xf numFmtId="4" fontId="2" fillId="0" borderId="0" xfId="2466" applyNumberFormat="1"/>
    <xf numFmtId="4" fontId="22" fillId="27" borderId="10" xfId="124" applyNumberFormat="1" applyFont="1" applyFill="1" applyBorder="1" applyAlignment="1" applyProtection="1">
      <alignment horizontal="center" vertical="center"/>
      <protection locked="0"/>
    </xf>
    <xf numFmtId="4" fontId="22" fillId="31" borderId="10" xfId="124" applyNumberFormat="1" applyFont="1" applyFill="1" applyBorder="1" applyAlignment="1">
      <alignment horizontal="center" vertical="center"/>
    </xf>
    <xf numFmtId="4" fontId="191" fillId="31" borderId="118" xfId="2466" applyNumberFormat="1" applyFont="1" applyFill="1" applyBorder="1" applyAlignment="1">
      <alignment horizontal="center" vertical="center" readingOrder="1"/>
    </xf>
    <xf numFmtId="3" fontId="17" fillId="27" borderId="10" xfId="0" applyNumberFormat="1" applyFont="1" applyFill="1" applyBorder="1" applyAlignment="1" applyProtection="1">
      <alignment horizontal="center" vertical="center"/>
      <protection locked="0"/>
    </xf>
    <xf numFmtId="234" fontId="46" fillId="0" borderId="0" xfId="0" applyNumberFormat="1" applyFont="1" applyFill="1" applyBorder="1" applyAlignment="1" applyProtection="1">
      <alignment horizontal="right" vertical="top" wrapText="1"/>
    </xf>
    <xf numFmtId="0" fontId="64" fillId="100" borderId="0" xfId="55" applyFont="1" applyFill="1" applyAlignment="1">
      <alignment horizontal="center" vertical="center" wrapText="1"/>
    </xf>
    <xf numFmtId="227" fontId="64" fillId="100" borderId="0" xfId="55" applyNumberFormat="1" applyFont="1" applyFill="1" applyAlignment="1">
      <alignment horizontal="center" vertical="center" wrapText="1"/>
    </xf>
    <xf numFmtId="0" fontId="17" fillId="100" borderId="0" xfId="0" applyFont="1" applyFill="1" applyAlignment="1" applyProtection="1">
      <alignment horizontal="center"/>
    </xf>
    <xf numFmtId="0" fontId="0" fillId="0" borderId="143" xfId="0" applyBorder="1"/>
    <xf numFmtId="0" fontId="0" fillId="0" borderId="111" xfId="0" applyBorder="1"/>
    <xf numFmtId="3" fontId="17" fillId="31" borderId="143" xfId="0" applyNumberFormat="1" applyFont="1" applyFill="1" applyBorder="1" applyAlignment="1" applyProtection="1">
      <alignment horizontal="center" vertical="center"/>
    </xf>
    <xf numFmtId="233" fontId="1" fillId="100" borderId="0" xfId="2467" applyNumberFormat="1" applyFont="1" applyFill="1"/>
    <xf numFmtId="0" fontId="22" fillId="79" borderId="111" xfId="0" quotePrefix="1" applyFont="1" applyFill="1" applyBorder="1" applyAlignment="1" applyProtection="1">
      <alignment horizontal="center" vertical="center" wrapText="1"/>
    </xf>
    <xf numFmtId="0" fontId="17" fillId="100" borderId="0" xfId="0" applyFont="1" applyFill="1" applyProtection="1"/>
    <xf numFmtId="0" fontId="40" fillId="31" borderId="143" xfId="125" applyFont="1" applyFill="1" applyBorder="1" applyAlignment="1">
      <alignment vertical="center" wrapText="1"/>
    </xf>
    <xf numFmtId="4" fontId="19" fillId="31" borderId="143" xfId="125" applyNumberFormat="1" applyFont="1" applyFill="1" applyBorder="1" applyAlignment="1">
      <alignment horizontal="center"/>
    </xf>
    <xf numFmtId="0" fontId="1" fillId="0" borderId="0" xfId="2457" applyFont="1"/>
    <xf numFmtId="0" fontId="179" fillId="0" borderId="10" xfId="2430" applyFont="1" applyBorder="1" applyAlignment="1">
      <alignment wrapText="1"/>
    </xf>
    <xf numFmtId="0" fontId="108" fillId="0" borderId="30" xfId="163" applyFont="1" applyBorder="1" applyAlignment="1">
      <alignment horizontal="center" wrapText="1"/>
    </xf>
    <xf numFmtId="0" fontId="0" fillId="0" borderId="26" xfId="0" applyBorder="1" applyAlignment="1">
      <alignment horizontal="center" vertical="top" wrapText="1"/>
    </xf>
    <xf numFmtId="3" fontId="17" fillId="26" borderId="10" xfId="0" applyNumberFormat="1" applyFont="1" applyFill="1" applyBorder="1" applyAlignment="1" applyProtection="1">
      <alignment horizontal="center" vertical="center"/>
    </xf>
    <xf numFmtId="3" fontId="22" fillId="28" borderId="10" xfId="0" applyNumberFormat="1" applyFont="1" applyFill="1" applyBorder="1" applyAlignment="1" applyProtection="1">
      <alignment horizontal="center" vertical="center"/>
    </xf>
    <xf numFmtId="0" fontId="22" fillId="78" borderId="10" xfId="124" applyFont="1" applyFill="1" applyBorder="1" applyAlignment="1">
      <alignment horizontal="left" vertical="top" wrapText="1"/>
    </xf>
    <xf numFmtId="3" fontId="17" fillId="0" borderId="10" xfId="124" applyNumberFormat="1" applyFill="1" applyBorder="1" applyAlignment="1">
      <alignment horizontal="center" vertical="center"/>
    </xf>
    <xf numFmtId="4" fontId="47" fillId="75" borderId="10" xfId="125" applyNumberFormat="1" applyFont="1" applyFill="1" applyBorder="1" applyAlignment="1">
      <alignment horizontal="center"/>
    </xf>
    <xf numFmtId="1" fontId="17" fillId="0" borderId="10" xfId="124" applyNumberFormat="1" applyBorder="1" applyAlignment="1">
      <alignment horizontal="center" vertical="center"/>
    </xf>
    <xf numFmtId="2" fontId="174" fillId="28" borderId="10" xfId="2430" applyNumberFormat="1" applyFont="1" applyFill="1" applyBorder="1" applyAlignment="1">
      <alignment horizontal="center" vertical="center"/>
    </xf>
    <xf numFmtId="3" fontId="17" fillId="94" borderId="10" xfId="0" applyNumberFormat="1" applyFont="1" applyFill="1" applyBorder="1" applyAlignment="1" applyProtection="1">
      <alignment horizontal="center" vertical="center"/>
      <protection locked="0"/>
    </xf>
    <xf numFmtId="0" fontId="17" fillId="28" borderId="10" xfId="0" applyFont="1" applyFill="1" applyBorder="1" applyAlignment="1" applyProtection="1">
      <alignment vertical="center" wrapText="1"/>
    </xf>
    <xf numFmtId="3" fontId="17" fillId="28" borderId="10" xfId="0" applyNumberFormat="1" applyFont="1" applyFill="1" applyBorder="1" applyAlignment="1" applyProtection="1">
      <alignment horizontal="center" vertical="center"/>
      <protection locked="0"/>
    </xf>
    <xf numFmtId="1" fontId="17" fillId="0" borderId="10" xfId="124" applyNumberFormat="1" applyBorder="1"/>
    <xf numFmtId="0" fontId="17" fillId="0" borderId="10" xfId="124" applyBorder="1"/>
    <xf numFmtId="3" fontId="186" fillId="29" borderId="10" xfId="124" applyNumberFormat="1" applyFont="1" applyFill="1" applyBorder="1" applyAlignment="1">
      <alignment horizontal="center" vertical="center" wrapText="1"/>
    </xf>
    <xf numFmtId="0" fontId="17" fillId="0" borderId="23" xfId="124" applyBorder="1"/>
    <xf numFmtId="0" fontId="17" fillId="29" borderId="23" xfId="124" applyFill="1" applyBorder="1"/>
    <xf numFmtId="0" fontId="51" fillId="0" borderId="0" xfId="0" applyFont="1" applyProtection="1"/>
    <xf numFmtId="0" fontId="174" fillId="31" borderId="10" xfId="0" applyFont="1" applyFill="1" applyBorder="1" applyProtection="1"/>
    <xf numFmtId="10" fontId="174" fillId="0" borderId="0" xfId="2460" applyNumberFormat="1" applyFont="1"/>
    <xf numFmtId="17" fontId="174" fillId="0" borderId="0" xfId="2460" applyNumberFormat="1" applyFont="1"/>
    <xf numFmtId="0" fontId="216" fillId="0" borderId="0" xfId="124" applyFont="1"/>
    <xf numFmtId="43" fontId="216" fillId="0" borderId="0" xfId="28" applyFont="1"/>
    <xf numFmtId="10" fontId="146" fillId="0" borderId="0" xfId="2463" applyNumberFormat="1" applyFont="1"/>
    <xf numFmtId="0" fontId="146" fillId="0" borderId="0" xfId="124" applyFont="1"/>
    <xf numFmtId="10" fontId="216" fillId="0" borderId="0" xfId="2460" applyNumberFormat="1" applyFont="1"/>
    <xf numFmtId="0" fontId="146" fillId="0" borderId="0" xfId="0" applyFont="1"/>
    <xf numFmtId="15" fontId="146" fillId="0" borderId="0" xfId="0" applyNumberFormat="1" applyFont="1"/>
    <xf numFmtId="17" fontId="216" fillId="0" borderId="0" xfId="2460" applyNumberFormat="1" applyFont="1"/>
    <xf numFmtId="3" fontId="17" fillId="31" borderId="144" xfId="0" applyNumberFormat="1" applyFont="1" applyFill="1" applyBorder="1" applyAlignment="1" applyProtection="1">
      <alignment horizontal="center" vertical="center"/>
    </xf>
    <xf numFmtId="0" fontId="217" fillId="0" borderId="0" xfId="2460" applyFont="1"/>
    <xf numFmtId="0" fontId="171" fillId="0" borderId="0" xfId="0" applyFont="1"/>
    <xf numFmtId="10" fontId="217" fillId="31" borderId="10" xfId="2460" applyNumberFormat="1" applyFont="1" applyFill="1" applyBorder="1" applyAlignment="1">
      <alignment horizontal="center"/>
    </xf>
    <xf numFmtId="0" fontId="217" fillId="31" borderId="10" xfId="2460" applyFont="1" applyFill="1" applyBorder="1" applyAlignment="1">
      <alignment horizontal="center"/>
    </xf>
    <xf numFmtId="0" fontId="216" fillId="0" borderId="10" xfId="2460" applyFont="1" applyBorder="1"/>
    <xf numFmtId="10" fontId="216" fillId="0" borderId="10" xfId="2460" applyNumberFormat="1" applyFont="1" applyBorder="1" applyAlignment="1">
      <alignment horizontal="center"/>
    </xf>
    <xf numFmtId="10" fontId="216" fillId="0" borderId="10" xfId="2460" applyNumberFormat="1" applyFont="1" applyBorder="1"/>
    <xf numFmtId="10" fontId="216" fillId="0" borderId="10" xfId="2468" applyNumberFormat="1" applyFont="1" applyBorder="1"/>
    <xf numFmtId="10" fontId="216" fillId="92" borderId="10" xfId="2468" applyNumberFormat="1" applyFont="1" applyFill="1" applyBorder="1"/>
    <xf numFmtId="10" fontId="217" fillId="0" borderId="0" xfId="2460" applyNumberFormat="1" applyFont="1" applyAlignment="1">
      <alignment horizontal="center"/>
    </xf>
    <xf numFmtId="169" fontId="17" fillId="0" borderId="10" xfId="28" applyNumberFormat="1" applyBorder="1"/>
    <xf numFmtId="0" fontId="108" fillId="0" borderId="0" xfId="0" applyFont="1" applyAlignment="1">
      <alignment horizontal="center"/>
    </xf>
    <xf numFmtId="0" fontId="108" fillId="0" borderId="0" xfId="0" applyFont="1" applyAlignment="1">
      <alignment wrapText="1"/>
    </xf>
    <xf numFmtId="0" fontId="108" fillId="79" borderId="108" xfId="125" applyFont="1" applyFill="1" applyBorder="1" applyAlignment="1">
      <alignment horizontal="center" wrapText="1"/>
    </xf>
    <xf numFmtId="0" fontId="108" fillId="79" borderId="108" xfId="125" applyFont="1" applyFill="1" applyBorder="1" applyAlignment="1">
      <alignment vertical="center" wrapText="1"/>
    </xf>
    <xf numFmtId="0" fontId="108" fillId="79" borderId="89" xfId="125" applyFont="1" applyFill="1" applyBorder="1" applyAlignment="1">
      <alignment horizontal="center" vertical="center" wrapText="1"/>
    </xf>
    <xf numFmtId="0" fontId="22" fillId="79" borderId="31" xfId="0" quotePrefix="1" applyFont="1" applyFill="1" applyBorder="1" applyAlignment="1">
      <alignment horizontal="center" vertical="center" wrapText="1"/>
    </xf>
    <xf numFmtId="0" fontId="22" fillId="79" borderId="94" xfId="0" quotePrefix="1" applyFont="1" applyFill="1" applyBorder="1" applyAlignment="1">
      <alignment horizontal="center" vertical="center" wrapText="1"/>
    </xf>
    <xf numFmtId="0" fontId="22" fillId="31" borderId="40" xfId="2469" applyNumberFormat="1" applyFont="1" applyFill="1" applyBorder="1" applyAlignment="1" applyProtection="1">
      <alignment vertical="center"/>
    </xf>
    <xf numFmtId="0" fontId="17" fillId="31" borderId="20" xfId="2469" applyNumberFormat="1" applyFont="1" applyFill="1" applyBorder="1" applyAlignment="1" applyProtection="1">
      <alignment vertical="top"/>
    </xf>
    <xf numFmtId="0" fontId="22" fillId="31" borderId="20" xfId="0" applyFont="1" applyFill="1" applyBorder="1" applyAlignment="1">
      <alignment vertical="center" wrapText="1"/>
    </xf>
    <xf numFmtId="0" fontId="22" fillId="31" borderId="41" xfId="0" applyFont="1" applyFill="1" applyBorder="1" applyAlignment="1">
      <alignment vertical="center" wrapText="1"/>
    </xf>
    <xf numFmtId="0" fontId="108" fillId="31" borderId="40" xfId="1944" applyFont="1" applyFill="1" applyBorder="1" applyAlignment="1">
      <alignment horizontal="left" vertical="top" indent="2"/>
    </xf>
    <xf numFmtId="0" fontId="108" fillId="31" borderId="20" xfId="1944" applyFont="1" applyFill="1" applyBorder="1" applyAlignment="1">
      <alignment horizontal="center" vertical="top"/>
    </xf>
    <xf numFmtId="0" fontId="17" fillId="31" borderId="20" xfId="0" applyFont="1" applyFill="1" applyBorder="1"/>
    <xf numFmtId="0" fontId="17" fillId="31" borderId="41" xfId="0" applyFont="1" applyFill="1" applyBorder="1"/>
    <xf numFmtId="0" fontId="22" fillId="79" borderId="132" xfId="0" quotePrefix="1" applyFont="1" applyFill="1" applyBorder="1" applyAlignment="1">
      <alignment horizontal="center" vertical="center" wrapText="1"/>
    </xf>
    <xf numFmtId="0" fontId="22" fillId="79" borderId="86" xfId="0" quotePrefix="1" applyFont="1" applyFill="1" applyBorder="1" applyAlignment="1" applyProtection="1">
      <alignment horizontal="center" vertical="center" wrapText="1"/>
    </xf>
    <xf numFmtId="0" fontId="22" fillId="79" borderId="87" xfId="0" quotePrefix="1" applyFont="1" applyFill="1" applyBorder="1" applyAlignment="1" applyProtection="1">
      <alignment horizontal="center" vertical="center" wrapText="1"/>
    </xf>
    <xf numFmtId="0" fontId="47" fillId="79" borderId="87" xfId="55" applyFont="1" applyFill="1" applyBorder="1" applyAlignment="1">
      <alignment horizontal="center" vertical="center" wrapText="1"/>
    </xf>
    <xf numFmtId="0" fontId="47" fillId="79" borderId="96" xfId="55" applyFont="1" applyFill="1" applyBorder="1" applyAlignment="1">
      <alignment horizontal="center" vertical="center" wrapText="1"/>
    </xf>
    <xf numFmtId="4" fontId="17" fillId="94" borderId="103" xfId="125" applyNumberFormat="1" applyFont="1" applyFill="1" applyBorder="1" applyAlignment="1">
      <alignment horizontal="center"/>
    </xf>
    <xf numFmtId="4" fontId="17" fillId="94" borderId="22" xfId="125" applyNumberFormat="1" applyFont="1" applyFill="1" applyBorder="1" applyAlignment="1">
      <alignment horizontal="center"/>
    </xf>
    <xf numFmtId="4" fontId="17" fillId="94" borderId="16" xfId="125" applyNumberFormat="1" applyFont="1" applyFill="1" applyBorder="1" applyAlignment="1">
      <alignment horizontal="center"/>
    </xf>
    <xf numFmtId="4" fontId="17" fillId="94" borderId="10" xfId="125" applyNumberFormat="1" applyFont="1" applyFill="1" applyBorder="1" applyAlignment="1">
      <alignment horizontal="center"/>
    </xf>
    <xf numFmtId="4" fontId="17" fillId="94" borderId="31" xfId="125" applyNumberFormat="1" applyFont="1" applyFill="1" applyBorder="1" applyAlignment="1">
      <alignment horizontal="center"/>
    </xf>
    <xf numFmtId="4" fontId="17" fillId="94" borderId="23" xfId="125" applyNumberFormat="1" applyFont="1" applyFill="1" applyBorder="1" applyAlignment="1">
      <alignment horizontal="center"/>
    </xf>
    <xf numFmtId="0" fontId="22" fillId="31" borderId="20" xfId="125" applyFont="1" applyFill="1" applyBorder="1" applyAlignment="1">
      <alignment vertical="center" wrapText="1"/>
    </xf>
    <xf numFmtId="0" fontId="17" fillId="0" borderId="117" xfId="1944" applyFont="1" applyBorder="1" applyAlignment="1">
      <alignment horizontal="center"/>
    </xf>
    <xf numFmtId="0" fontId="17" fillId="0" borderId="28" xfId="1944" applyFont="1" applyBorder="1"/>
    <xf numFmtId="0" fontId="17" fillId="0" borderId="115" xfId="1944" applyFont="1" applyBorder="1" applyAlignment="1">
      <alignment horizontal="center"/>
    </xf>
    <xf numFmtId="4" fontId="17" fillId="27" borderId="124" xfId="125" applyNumberFormat="1" applyFont="1" applyFill="1" applyBorder="1" applyAlignment="1" applyProtection="1">
      <alignment horizontal="center"/>
      <protection locked="0"/>
    </xf>
    <xf numFmtId="4" fontId="17" fillId="27" borderId="130" xfId="125" applyNumberFormat="1" applyFont="1" applyFill="1" applyBorder="1" applyAlignment="1" applyProtection="1">
      <alignment horizontal="center"/>
      <protection locked="0"/>
    </xf>
    <xf numFmtId="0" fontId="17" fillId="0" borderId="86" xfId="1944" applyFont="1" applyBorder="1" applyAlignment="1">
      <alignment horizontal="center"/>
    </xf>
    <xf numFmtId="0" fontId="17" fillId="0" borderId="87" xfId="1944" applyFont="1" applyBorder="1"/>
    <xf numFmtId="0" fontId="17" fillId="0" borderId="96" xfId="1944" applyFont="1" applyBorder="1" applyAlignment="1">
      <alignment horizontal="center"/>
    </xf>
    <xf numFmtId="4" fontId="17" fillId="27" borderId="17" xfId="125" applyNumberFormat="1" applyFont="1" applyFill="1" applyBorder="1" applyAlignment="1" applyProtection="1">
      <alignment horizontal="center"/>
      <protection locked="0"/>
    </xf>
    <xf numFmtId="4" fontId="17" fillId="27" borderId="112" xfId="125" applyNumberFormat="1" applyFont="1" applyFill="1" applyBorder="1" applyAlignment="1" applyProtection="1">
      <alignment horizontal="center"/>
      <protection locked="0"/>
    </xf>
    <xf numFmtId="4" fontId="17" fillId="27" borderId="145" xfId="125" applyNumberFormat="1" applyFont="1" applyFill="1" applyBorder="1" applyAlignment="1" applyProtection="1">
      <alignment horizontal="center"/>
      <protection locked="0"/>
    </xf>
    <xf numFmtId="4" fontId="17" fillId="27" borderId="146" xfId="125" applyNumberFormat="1" applyFont="1" applyFill="1" applyBorder="1" applyAlignment="1" applyProtection="1">
      <alignment horizontal="center"/>
      <protection locked="0"/>
    </xf>
    <xf numFmtId="0" fontId="17" fillId="0" borderId="16" xfId="1944" applyFont="1" applyBorder="1" applyAlignment="1">
      <alignment horizontal="center"/>
    </xf>
    <xf numFmtId="0" fontId="17" fillId="0" borderId="10" xfId="1944" applyFont="1" applyBorder="1"/>
    <xf numFmtId="0" fontId="17" fillId="0" borderId="25" xfId="1944" applyFont="1" applyBorder="1" applyAlignment="1">
      <alignment horizontal="center"/>
    </xf>
    <xf numFmtId="0" fontId="17" fillId="0" borderId="10" xfId="1944" applyFont="1" applyBorder="1" applyAlignment="1">
      <alignment horizontal="left" wrapText="1"/>
    </xf>
    <xf numFmtId="0" fontId="17" fillId="0" borderId="25" xfId="1944" applyFont="1" applyBorder="1" applyAlignment="1">
      <alignment horizontal="center" wrapText="1"/>
    </xf>
    <xf numFmtId="49" fontId="17" fillId="0" borderId="10" xfId="1944" applyNumberFormat="1" applyFont="1" applyBorder="1" applyAlignment="1">
      <alignment horizontal="left" vertical="center" wrapText="1"/>
    </xf>
    <xf numFmtId="49" fontId="17" fillId="0" borderId="25" xfId="1944" applyNumberFormat="1" applyFont="1" applyBorder="1" applyAlignment="1">
      <alignment horizontal="center" vertical="center" wrapText="1"/>
    </xf>
    <xf numFmtId="0" fontId="17" fillId="0" borderId="16" xfId="1944" applyFont="1" applyBorder="1" applyAlignment="1">
      <alignment horizontal="center" vertical="top"/>
    </xf>
    <xf numFmtId="0" fontId="17" fillId="0" borderId="13" xfId="1944" applyFont="1" applyBorder="1" applyAlignment="1">
      <alignment horizontal="left" vertical="top"/>
    </xf>
    <xf numFmtId="4" fontId="17" fillId="27" borderId="147" xfId="125" applyNumberFormat="1" applyFont="1" applyFill="1" applyBorder="1" applyAlignment="1" applyProtection="1">
      <alignment horizontal="center"/>
      <protection locked="0"/>
    </xf>
    <xf numFmtId="4" fontId="17" fillId="27" borderId="75" xfId="125" applyNumberFormat="1" applyFont="1" applyFill="1" applyBorder="1" applyAlignment="1" applyProtection="1">
      <alignment horizontal="center"/>
      <protection locked="0"/>
    </xf>
    <xf numFmtId="0" fontId="17" fillId="0" borderId="31" xfId="1944" applyFont="1" applyBorder="1" applyAlignment="1">
      <alignment horizontal="center" vertical="top"/>
    </xf>
    <xf numFmtId="0" fontId="17" fillId="0" borderId="90" xfId="1944" applyFont="1" applyBorder="1" applyAlignment="1">
      <alignment horizontal="left" vertical="top"/>
    </xf>
    <xf numFmtId="0" fontId="17" fillId="0" borderId="90" xfId="1944" applyFont="1" applyBorder="1" applyAlignment="1">
      <alignment horizontal="center" vertical="center"/>
    </xf>
    <xf numFmtId="4" fontId="17" fillId="27" borderId="148" xfId="125" applyNumberFormat="1" applyFont="1" applyFill="1" applyBorder="1" applyAlignment="1" applyProtection="1">
      <alignment horizontal="center"/>
      <protection locked="0"/>
    </xf>
    <xf numFmtId="4" fontId="17" fillId="27" borderId="127" xfId="125" applyNumberFormat="1" applyFont="1" applyFill="1" applyBorder="1" applyAlignment="1" applyProtection="1">
      <alignment horizontal="center"/>
      <protection locked="0"/>
    </xf>
    <xf numFmtId="4" fontId="17" fillId="26" borderId="22" xfId="0" applyNumberFormat="1" applyFont="1" applyFill="1" applyBorder="1" applyAlignment="1" applyProtection="1">
      <alignment horizontal="center" vertical="center"/>
    </xf>
    <xf numFmtId="4" fontId="17" fillId="26" borderId="91" xfId="0" applyNumberFormat="1" applyFont="1" applyFill="1" applyBorder="1" applyAlignment="1" applyProtection="1">
      <alignment horizontal="center" vertical="center"/>
    </xf>
    <xf numFmtId="4" fontId="17" fillId="26" borderId="23" xfId="0" applyNumberFormat="1" applyFont="1" applyFill="1" applyBorder="1" applyAlignment="1" applyProtection="1">
      <alignment horizontal="center" vertical="center"/>
    </xf>
    <xf numFmtId="4" fontId="17" fillId="26" borderId="35" xfId="0" applyNumberFormat="1" applyFont="1" applyFill="1" applyBorder="1" applyAlignment="1" applyProtection="1">
      <alignment horizontal="center" vertical="center"/>
    </xf>
    <xf numFmtId="4" fontId="17" fillId="80" borderId="0" xfId="125" applyNumberFormat="1" applyFont="1" applyFill="1" applyBorder="1" applyAlignment="1" applyProtection="1">
      <alignment horizontal="center"/>
      <protection locked="0"/>
    </xf>
    <xf numFmtId="4" fontId="17" fillId="80" borderId="0" xfId="125" applyNumberFormat="1" applyFont="1" applyFill="1" applyBorder="1" applyAlignment="1">
      <alignment horizontal="center"/>
    </xf>
    <xf numFmtId="0" fontId="17" fillId="0" borderId="106" xfId="1944" applyFont="1" applyBorder="1" applyAlignment="1">
      <alignment horizontal="center"/>
    </xf>
    <xf numFmtId="49" fontId="17" fillId="0" borderId="11" xfId="1944" applyNumberFormat="1" applyFont="1" applyBorder="1" applyAlignment="1">
      <alignment horizontal="left" vertical="center" wrapText="1"/>
    </xf>
    <xf numFmtId="49" fontId="17" fillId="0" borderId="107" xfId="1944" applyNumberFormat="1" applyFont="1" applyBorder="1" applyAlignment="1">
      <alignment horizontal="center" vertical="center" wrapText="1"/>
    </xf>
    <xf numFmtId="4" fontId="17" fillId="27" borderId="30" xfId="125" applyNumberFormat="1" applyFont="1" applyFill="1" applyBorder="1" applyAlignment="1" applyProtection="1">
      <alignment horizontal="center"/>
      <protection locked="0"/>
    </xf>
    <xf numFmtId="4" fontId="17" fillId="27" borderId="38" xfId="125" applyNumberFormat="1" applyFont="1" applyFill="1" applyBorder="1" applyAlignment="1" applyProtection="1">
      <alignment horizontal="center"/>
      <protection locked="0"/>
    </xf>
    <xf numFmtId="4" fontId="17" fillId="94" borderId="106" xfId="125" applyNumberFormat="1" applyFont="1" applyFill="1" applyBorder="1" applyAlignment="1">
      <alignment horizontal="center"/>
    </xf>
    <xf numFmtId="4" fontId="17" fillId="94" borderId="11" xfId="125" applyNumberFormat="1" applyFont="1" applyFill="1" applyBorder="1" applyAlignment="1">
      <alignment horizontal="center"/>
    </xf>
    <xf numFmtId="4" fontId="17" fillId="26" borderId="11" xfId="0" applyNumberFormat="1" applyFont="1" applyFill="1" applyBorder="1" applyAlignment="1" applyProtection="1">
      <alignment horizontal="center" vertical="center"/>
    </xf>
    <xf numFmtId="4" fontId="17" fillId="26" borderId="107" xfId="0" applyNumberFormat="1" applyFont="1" applyFill="1" applyBorder="1" applyAlignment="1" applyProtection="1">
      <alignment horizontal="center" vertical="center"/>
    </xf>
    <xf numFmtId="0" fontId="17" fillId="0" borderId="117" xfId="1944" applyFont="1" applyBorder="1" applyAlignment="1">
      <alignment horizontal="center" vertical="top"/>
    </xf>
    <xf numFmtId="0" fontId="17" fillId="0" borderId="14" xfId="1944" applyFont="1" applyBorder="1" applyAlignment="1">
      <alignment horizontal="left" vertical="top"/>
    </xf>
    <xf numFmtId="4" fontId="17" fillId="94" borderId="117" xfId="125" applyNumberFormat="1" applyFont="1" applyFill="1" applyBorder="1" applyAlignment="1">
      <alignment horizontal="center"/>
    </xf>
    <xf numFmtId="4" fontId="17" fillId="94" borderId="28" xfId="125" applyNumberFormat="1" applyFont="1" applyFill="1" applyBorder="1" applyAlignment="1">
      <alignment horizontal="center"/>
    </xf>
    <xf numFmtId="4" fontId="17" fillId="26" borderId="28" xfId="0" applyNumberFormat="1" applyFont="1" applyFill="1" applyBorder="1" applyAlignment="1" applyProtection="1">
      <alignment horizontal="center" vertical="center"/>
    </xf>
    <xf numFmtId="4" fontId="17" fillId="26" borderId="115" xfId="0" applyNumberFormat="1" applyFont="1" applyFill="1" applyBorder="1" applyAlignment="1" applyProtection="1">
      <alignment horizontal="center" vertical="center"/>
    </xf>
    <xf numFmtId="0" fontId="17" fillId="0" borderId="115" xfId="1944" applyNumberFormat="1" applyFont="1" applyBorder="1" applyAlignment="1">
      <alignment horizontal="center"/>
    </xf>
    <xf numFmtId="230" fontId="22" fillId="31" borderId="108" xfId="125" applyNumberFormat="1" applyFont="1" applyFill="1" applyBorder="1" applyAlignment="1">
      <alignment horizontal="center"/>
    </xf>
    <xf numFmtId="230" fontId="22" fillId="31" borderId="109" xfId="125" applyNumberFormat="1" applyFont="1" applyFill="1" applyBorder="1" applyAlignment="1">
      <alignment horizontal="center"/>
    </xf>
    <xf numFmtId="230" fontId="22" fillId="75" borderId="109" xfId="125" applyNumberFormat="1" applyFont="1" applyFill="1" applyBorder="1" applyAlignment="1">
      <alignment horizontal="center"/>
    </xf>
    <xf numFmtId="230" fontId="22" fillId="75" borderId="98" xfId="125" applyNumberFormat="1" applyFont="1" applyFill="1" applyBorder="1" applyAlignment="1">
      <alignment horizontal="center"/>
    </xf>
    <xf numFmtId="1" fontId="17" fillId="0" borderId="0" xfId="125" applyNumberFormat="1"/>
    <xf numFmtId="0" fontId="17" fillId="94" borderId="16" xfId="124" applyFill="1" applyBorder="1" applyAlignment="1">
      <alignment horizontal="left" vertical="center" wrapText="1"/>
    </xf>
    <xf numFmtId="0" fontId="226" fillId="0" borderId="0" xfId="125" applyFont="1"/>
    <xf numFmtId="0" fontId="226" fillId="0" borderId="0" xfId="125" applyFont="1" applyAlignment="1">
      <alignment horizontal="left" vertical="center"/>
    </xf>
    <xf numFmtId="0" fontId="226" fillId="0" borderId="0" xfId="0" applyFont="1"/>
    <xf numFmtId="3" fontId="226" fillId="0" borderId="0" xfId="125" applyNumberFormat="1" applyFont="1"/>
    <xf numFmtId="0" fontId="22" fillId="79" borderId="26" xfId="124" quotePrefix="1" applyFont="1" applyFill="1" applyBorder="1" applyAlignment="1">
      <alignment horizontal="center" vertical="center" wrapText="1"/>
    </xf>
    <xf numFmtId="173" fontId="46" fillId="0" borderId="106" xfId="125" applyNumberFormat="1" applyFont="1" applyBorder="1" applyAlignment="1">
      <alignment horizontal="center" vertical="center" wrapText="1"/>
    </xf>
    <xf numFmtId="173" fontId="46" fillId="0" borderId="106" xfId="125" applyNumberFormat="1" applyFont="1" applyBorder="1" applyAlignment="1">
      <alignment horizontal="center" vertical="top" wrapText="1"/>
    </xf>
    <xf numFmtId="173" fontId="19" fillId="0" borderId="11" xfId="125" applyNumberFormat="1" applyFont="1" applyBorder="1" applyAlignment="1">
      <alignment horizontal="center" wrapText="1"/>
    </xf>
    <xf numFmtId="0" fontId="19" fillId="76" borderId="11" xfId="125" applyFont="1" applyFill="1" applyBorder="1" applyAlignment="1">
      <alignment horizontal="center" wrapText="1"/>
    </xf>
    <xf numFmtId="3" fontId="19" fillId="76" borderId="11" xfId="125" applyNumberFormat="1" applyFont="1" applyFill="1" applyBorder="1" applyAlignment="1">
      <alignment horizontal="center" wrapText="1"/>
    </xf>
    <xf numFmtId="4" fontId="19" fillId="31" borderId="11" xfId="125" applyNumberFormat="1" applyFont="1" applyFill="1" applyBorder="1" applyAlignment="1">
      <alignment horizontal="center" wrapText="1"/>
    </xf>
    <xf numFmtId="4" fontId="19" fillId="75" borderId="11" xfId="125" applyNumberFormat="1" applyFont="1" applyFill="1" applyBorder="1" applyAlignment="1">
      <alignment horizontal="center" wrapText="1"/>
    </xf>
    <xf numFmtId="4" fontId="19" fillId="75" borderId="107" xfId="125" applyNumberFormat="1" applyFont="1" applyFill="1" applyBorder="1" applyAlignment="1">
      <alignment horizontal="center" wrapText="1"/>
    </xf>
    <xf numFmtId="0" fontId="40" fillId="31" borderId="42" xfId="125" applyFont="1" applyFill="1" applyBorder="1" applyAlignment="1">
      <alignment vertical="center" wrapText="1"/>
    </xf>
    <xf numFmtId="0" fontId="40" fillId="31" borderId="99" xfId="125" applyFont="1" applyFill="1" applyBorder="1" applyAlignment="1">
      <alignment vertical="center" wrapText="1"/>
    </xf>
    <xf numFmtId="4" fontId="40" fillId="75" borderId="28" xfId="125" applyNumberFormat="1" applyFont="1" applyFill="1" applyBorder="1" applyAlignment="1">
      <alignment horizontal="center" vertical="center" wrapText="1"/>
    </xf>
    <xf numFmtId="4" fontId="40" fillId="75" borderId="115" xfId="125" applyNumberFormat="1" applyFont="1" applyFill="1" applyBorder="1" applyAlignment="1">
      <alignment horizontal="center" vertical="center" wrapText="1"/>
    </xf>
    <xf numFmtId="0" fontId="40" fillId="31" borderId="18" xfId="125" applyFont="1" applyFill="1" applyBorder="1" applyAlignment="1">
      <alignment vertical="center" wrapText="1"/>
    </xf>
    <xf numFmtId="0" fontId="40" fillId="31" borderId="36" xfId="125" applyFont="1" applyFill="1" applyBorder="1" applyAlignment="1">
      <alignment vertical="center" wrapText="1"/>
    </xf>
    <xf numFmtId="4" fontId="40" fillId="75" borderId="22" xfId="125" applyNumberFormat="1" applyFont="1" applyFill="1" applyBorder="1" applyAlignment="1">
      <alignment horizontal="center" vertical="center" wrapText="1"/>
    </xf>
    <xf numFmtId="4" fontId="40" fillId="75" borderId="91" xfId="125" applyNumberFormat="1" applyFont="1" applyFill="1" applyBorder="1" applyAlignment="1">
      <alignment horizontal="center" vertical="center" wrapText="1"/>
    </xf>
    <xf numFmtId="0" fontId="19" fillId="76" borderId="23" xfId="125" applyFont="1" applyFill="1" applyBorder="1" applyAlignment="1">
      <alignment horizontal="center" wrapText="1"/>
    </xf>
    <xf numFmtId="3" fontId="19" fillId="76" borderId="23" xfId="125" applyNumberFormat="1" applyFont="1" applyFill="1" applyBorder="1" applyAlignment="1">
      <alignment horizontal="center" wrapText="1"/>
    </xf>
    <xf numFmtId="173" fontId="46" fillId="0" borderId="103" xfId="125" applyNumberFormat="1" applyFont="1" applyBorder="1" applyAlignment="1">
      <alignment horizontal="center" vertical="center" wrapText="1"/>
    </xf>
    <xf numFmtId="173" fontId="46" fillId="0" borderId="85" xfId="125" applyNumberFormat="1" applyFont="1" applyBorder="1" applyAlignment="1">
      <alignment horizontal="center" vertical="center" wrapText="1"/>
    </xf>
    <xf numFmtId="173" fontId="46" fillId="0" borderId="114" xfId="125" applyNumberFormat="1" applyFont="1" applyBorder="1" applyAlignment="1">
      <alignment horizontal="center" vertical="center" wrapText="1"/>
    </xf>
    <xf numFmtId="0" fontId="22" fillId="79" borderId="16" xfId="124" quotePrefix="1" applyFont="1" applyFill="1" applyBorder="1" applyAlignment="1">
      <alignment horizontal="center" vertical="center" wrapText="1"/>
    </xf>
    <xf numFmtId="4" fontId="17" fillId="29" borderId="19" xfId="124" applyNumberFormat="1" applyFill="1" applyBorder="1" applyAlignment="1" applyProtection="1">
      <alignment horizontal="center" vertical="center"/>
      <protection locked="0"/>
    </xf>
    <xf numFmtId="4" fontId="17" fillId="29" borderId="104" xfId="124" applyNumberFormat="1" applyFill="1" applyBorder="1" applyAlignment="1">
      <alignment horizontal="center" vertical="center"/>
    </xf>
    <xf numFmtId="4" fontId="17" fillId="31" borderId="19" xfId="124" applyNumberFormat="1" applyFill="1" applyBorder="1" applyAlignment="1" applyProtection="1">
      <alignment horizontal="center" vertical="center"/>
      <protection locked="0"/>
    </xf>
    <xf numFmtId="4" fontId="17" fillId="31" borderId="104" xfId="124" applyNumberFormat="1" applyFill="1" applyBorder="1" applyAlignment="1">
      <alignment horizontal="center" vertical="center"/>
    </xf>
    <xf numFmtId="4" fontId="17" fillId="28" borderId="16" xfId="124" applyNumberFormat="1" applyFill="1" applyBorder="1" applyAlignment="1" applyProtection="1">
      <alignment horizontal="center" vertical="center"/>
      <protection locked="0"/>
    </xf>
    <xf numFmtId="4" fontId="17" fillId="28" borderId="25" xfId="124" applyNumberFormat="1" applyFill="1" applyBorder="1" applyAlignment="1">
      <alignment horizontal="center" vertical="center"/>
    </xf>
    <xf numFmtId="4" fontId="17" fillId="26" borderId="25" xfId="124" applyNumberFormat="1" applyFill="1" applyBorder="1" applyAlignment="1">
      <alignment horizontal="center" vertical="center"/>
    </xf>
    <xf numFmtId="4" fontId="17" fillId="31" borderId="106" xfId="124" applyNumberFormat="1" applyFill="1" applyBorder="1" applyAlignment="1" applyProtection="1">
      <alignment horizontal="center" vertical="center"/>
      <protection locked="0"/>
    </xf>
    <xf numFmtId="4" fontId="17" fillId="31" borderId="110" xfId="124" applyNumberFormat="1" applyFill="1" applyBorder="1" applyAlignment="1" applyProtection="1">
      <alignment horizontal="center" vertical="center"/>
      <protection locked="0"/>
    </xf>
    <xf numFmtId="4" fontId="17" fillId="26" borderId="11" xfId="124" applyNumberFormat="1" applyFill="1" applyBorder="1" applyAlignment="1">
      <alignment horizontal="center" vertical="center"/>
    </xf>
    <xf numFmtId="4" fontId="17" fillId="31" borderId="11" xfId="124" applyNumberFormat="1" applyFill="1" applyBorder="1" applyAlignment="1" applyProtection="1">
      <alignment horizontal="center" vertical="center"/>
      <protection locked="0"/>
    </xf>
    <xf numFmtId="4" fontId="17" fillId="26" borderId="107" xfId="124" applyNumberFormat="1" applyFill="1" applyBorder="1" applyAlignment="1">
      <alignment horizontal="center" vertical="center"/>
    </xf>
    <xf numFmtId="4" fontId="22" fillId="29" borderId="108" xfId="124" applyNumberFormat="1" applyFont="1" applyFill="1" applyBorder="1" applyAlignment="1">
      <alignment horizontal="center" vertical="center"/>
    </xf>
    <xf numFmtId="4" fontId="22" fillId="29" borderId="151" xfId="124" applyNumberFormat="1" applyFont="1" applyFill="1" applyBorder="1" applyAlignment="1">
      <alignment horizontal="center" vertical="center"/>
    </xf>
    <xf numFmtId="4" fontId="22" fillId="29" borderId="41" xfId="124" applyNumberFormat="1" applyFont="1" applyFill="1" applyBorder="1" applyAlignment="1">
      <alignment horizontal="center" vertical="center"/>
    </xf>
    <xf numFmtId="0" fontId="209" fillId="0" borderId="0" xfId="125" applyFont="1" applyBorder="1" applyAlignment="1">
      <alignment wrapText="1"/>
    </xf>
    <xf numFmtId="4" fontId="17" fillId="28" borderId="104" xfId="124" applyNumberFormat="1" applyFill="1" applyBorder="1" applyAlignment="1" applyProtection="1">
      <alignment horizontal="center" vertical="center"/>
      <protection locked="0"/>
    </xf>
    <xf numFmtId="4" fontId="17" fillId="28" borderId="25" xfId="124" applyNumberFormat="1" applyFill="1" applyBorder="1" applyAlignment="1" applyProtection="1">
      <alignment horizontal="center" vertical="center"/>
      <protection locked="0"/>
    </xf>
    <xf numFmtId="4" fontId="17" fillId="31" borderId="85" xfId="124" applyNumberFormat="1" applyFill="1" applyBorder="1" applyAlignment="1" applyProtection="1">
      <alignment horizontal="center" vertical="center"/>
      <protection locked="0"/>
    </xf>
    <xf numFmtId="4" fontId="17" fillId="31" borderId="12" xfId="124" applyNumberFormat="1" applyFill="1" applyBorder="1" applyAlignment="1" applyProtection="1">
      <alignment horizontal="center" vertical="center"/>
      <protection locked="0"/>
    </xf>
    <xf numFmtId="4" fontId="17" fillId="26" borderId="38" xfId="124" applyNumberFormat="1" applyFill="1" applyBorder="1" applyAlignment="1">
      <alignment horizontal="center" vertical="center"/>
    </xf>
    <xf numFmtId="4" fontId="22" fillId="29" borderId="109" xfId="124" applyNumberFormat="1" applyFont="1" applyFill="1" applyBorder="1" applyAlignment="1">
      <alignment horizontal="center" vertical="center"/>
    </xf>
    <xf numFmtId="4" fontId="22" fillId="29" borderId="98" xfId="124" applyNumberFormat="1" applyFont="1" applyFill="1" applyBorder="1" applyAlignment="1">
      <alignment horizontal="center" vertical="center"/>
    </xf>
    <xf numFmtId="4" fontId="17" fillId="31" borderId="39" xfId="124" applyNumberFormat="1" applyFill="1" applyBorder="1" applyAlignment="1" applyProtection="1">
      <alignment horizontal="center" vertical="center"/>
      <protection locked="0"/>
    </xf>
    <xf numFmtId="0" fontId="108" fillId="0" borderId="40" xfId="0" applyFont="1" applyBorder="1" applyAlignment="1">
      <alignment vertical="center" wrapText="1"/>
    </xf>
    <xf numFmtId="0" fontId="228" fillId="0" borderId="89" xfId="0" applyFont="1" applyBorder="1" applyAlignment="1">
      <alignment horizontal="center" vertical="center" wrapText="1"/>
    </xf>
    <xf numFmtId="0" fontId="108" fillId="0" borderId="41" xfId="0" applyFont="1" applyBorder="1" applyAlignment="1">
      <alignment horizontal="center" vertical="center" wrapText="1"/>
    </xf>
    <xf numFmtId="0" fontId="128" fillId="0" borderId="42" xfId="0" applyFont="1" applyBorder="1" applyAlignment="1">
      <alignment vertical="center" wrapText="1"/>
    </xf>
    <xf numFmtId="0" fontId="229" fillId="0" borderId="142" xfId="0" applyFont="1" applyBorder="1" applyAlignment="1">
      <alignment horizontal="center" vertical="center" wrapText="1"/>
    </xf>
    <xf numFmtId="0" fontId="128" fillId="0" borderId="19" xfId="0" applyFont="1" applyBorder="1" applyAlignment="1">
      <alignment vertical="center" wrapText="1"/>
    </xf>
    <xf numFmtId="0" fontId="229" fillId="0" borderId="118" xfId="0" applyFont="1" applyBorder="1" applyAlignment="1">
      <alignment horizontal="center" vertical="center" wrapText="1"/>
    </xf>
    <xf numFmtId="0" fontId="229" fillId="0" borderId="104" xfId="0" applyFont="1" applyBorder="1" applyAlignment="1">
      <alignment horizontal="center" vertical="center" wrapText="1"/>
    </xf>
    <xf numFmtId="0" fontId="228" fillId="0" borderId="118" xfId="0" applyFont="1" applyBorder="1" applyAlignment="1">
      <alignment horizontal="center" vertical="center" wrapText="1"/>
    </xf>
    <xf numFmtId="0" fontId="128" fillId="0" borderId="95" xfId="0" applyFont="1" applyBorder="1" applyAlignment="1">
      <alignment vertical="center" wrapText="1"/>
    </xf>
    <xf numFmtId="0" fontId="229" fillId="0" borderId="105" xfId="0" applyFont="1" applyBorder="1" applyAlignment="1">
      <alignment horizontal="center" vertical="center" wrapText="1"/>
    </xf>
    <xf numFmtId="0" fontId="108" fillId="0" borderId="135" xfId="0" applyFont="1" applyBorder="1" applyAlignment="1">
      <alignment horizontal="center" vertical="center" wrapText="1"/>
    </xf>
    <xf numFmtId="0" fontId="108" fillId="0" borderId="104" xfId="0" applyFont="1" applyBorder="1" applyAlignment="1">
      <alignment horizontal="center" vertical="center" wrapText="1"/>
    </xf>
    <xf numFmtId="0" fontId="108" fillId="0" borderId="118" xfId="0" applyFont="1" applyBorder="1" applyAlignment="1">
      <alignment horizontal="center" vertical="center" wrapText="1"/>
    </xf>
    <xf numFmtId="0" fontId="93" fillId="0" borderId="104" xfId="0" applyFont="1" applyBorder="1" applyAlignment="1">
      <alignment vertical="center" wrapText="1"/>
    </xf>
    <xf numFmtId="0" fontId="93" fillId="0" borderId="118" xfId="0" applyFont="1" applyBorder="1" applyAlignment="1">
      <alignment vertical="center" wrapText="1"/>
    </xf>
    <xf numFmtId="0" fontId="108" fillId="0" borderId="88" xfId="0" applyFont="1" applyBorder="1" applyAlignment="1">
      <alignment horizontal="center" vertical="center" wrapText="1"/>
    </xf>
    <xf numFmtId="173" fontId="46" fillId="0" borderId="0" xfId="125" applyNumberFormat="1" applyFont="1" applyAlignment="1">
      <alignment horizontal="left" vertical="top" wrapText="1"/>
    </xf>
    <xf numFmtId="3" fontId="17" fillId="0" borderId="0" xfId="0" applyNumberFormat="1" applyFont="1" applyFill="1" applyBorder="1" applyAlignment="1" applyProtection="1">
      <alignment horizontal="left" vertical="top" wrapText="1"/>
    </xf>
    <xf numFmtId="0" fontId="22" fillId="79" borderId="26" xfId="0" quotePrefix="1" applyFont="1" applyFill="1" applyBorder="1" applyAlignment="1" applyProtection="1">
      <alignment horizontal="center" vertical="center" wrapText="1"/>
    </xf>
    <xf numFmtId="0" fontId="22" fillId="79" borderId="10" xfId="0" quotePrefix="1" applyFont="1" applyFill="1" applyBorder="1" applyAlignment="1" applyProtection="1">
      <alignment horizontal="center" vertical="center" wrapText="1"/>
    </xf>
    <xf numFmtId="14" fontId="146" fillId="0" borderId="10" xfId="2460" applyNumberFormat="1" applyFont="1" applyBorder="1"/>
    <xf numFmtId="4" fontId="19" fillId="30" borderId="10" xfId="125" applyNumberFormat="1" applyFont="1" applyFill="1" applyBorder="1" applyAlignment="1" applyProtection="1">
      <alignment horizontal="center"/>
      <protection locked="0"/>
    </xf>
    <xf numFmtId="4" fontId="19" fillId="30" borderId="23" xfId="125" applyNumberFormat="1" applyFont="1" applyFill="1" applyBorder="1" applyAlignment="1" applyProtection="1">
      <alignment horizontal="center"/>
      <protection locked="0"/>
    </xf>
    <xf numFmtId="228" fontId="19" fillId="30" borderId="10" xfId="125" applyNumberFormat="1" applyFont="1" applyFill="1" applyBorder="1" applyAlignment="1" applyProtection="1">
      <alignment horizontal="center"/>
      <protection locked="0"/>
    </xf>
    <xf numFmtId="10" fontId="19" fillId="30" borderId="10" xfId="125" applyNumberFormat="1" applyFont="1" applyFill="1" applyBorder="1" applyAlignment="1" applyProtection="1">
      <alignment horizontal="center"/>
      <protection locked="0"/>
    </xf>
    <xf numFmtId="10" fontId="19" fillId="30" borderId="23" xfId="125" applyNumberFormat="1" applyFont="1" applyFill="1" applyBorder="1" applyAlignment="1" applyProtection="1">
      <alignment horizontal="center"/>
      <protection locked="0"/>
    </xf>
    <xf numFmtId="172" fontId="17" fillId="30" borderId="10" xfId="124" applyNumberFormat="1" applyFill="1" applyBorder="1" applyAlignment="1" applyProtection="1">
      <alignment vertical="center"/>
      <protection locked="0"/>
    </xf>
    <xf numFmtId="172" fontId="17" fillId="30" borderId="25" xfId="124" applyNumberFormat="1" applyFill="1" applyBorder="1" applyAlignment="1" applyProtection="1">
      <alignment vertical="center"/>
      <protection locked="0"/>
    </xf>
    <xf numFmtId="0" fontId="17" fillId="0" borderId="0" xfId="125" applyProtection="1">
      <protection locked="0"/>
    </xf>
    <xf numFmtId="172" fontId="46" fillId="30" borderId="10" xfId="125" applyNumberFormat="1" applyFont="1" applyFill="1" applyBorder="1" applyAlignment="1" applyProtection="1">
      <alignment horizontal="center" vertical="center"/>
      <protection locked="0"/>
    </xf>
    <xf numFmtId="172" fontId="46" fillId="30" borderId="25" xfId="125" applyNumberFormat="1" applyFont="1" applyFill="1" applyBorder="1" applyAlignment="1" applyProtection="1">
      <alignment horizontal="center" vertical="center"/>
      <protection locked="0"/>
    </xf>
    <xf numFmtId="172" fontId="46" fillId="30" borderId="11" xfId="125" applyNumberFormat="1" applyFont="1" applyFill="1" applyBorder="1" applyAlignment="1" applyProtection="1">
      <alignment horizontal="center" vertical="center"/>
      <protection locked="0"/>
    </xf>
    <xf numFmtId="172" fontId="46" fillId="30" borderId="107" xfId="125" applyNumberFormat="1" applyFont="1" applyFill="1" applyBorder="1" applyAlignment="1" applyProtection="1">
      <alignment horizontal="center" vertical="center"/>
      <protection locked="0"/>
    </xf>
    <xf numFmtId="172" fontId="46" fillId="30" borderId="22" xfId="125" applyNumberFormat="1" applyFont="1" applyFill="1" applyBorder="1" applyAlignment="1" applyProtection="1">
      <alignment horizontal="center" vertical="center"/>
      <protection locked="0"/>
    </xf>
    <xf numFmtId="172" fontId="46" fillId="30" borderId="91" xfId="125" applyNumberFormat="1" applyFont="1" applyFill="1" applyBorder="1" applyAlignment="1" applyProtection="1">
      <alignment horizontal="center" vertical="center"/>
      <protection locked="0"/>
    </xf>
    <xf numFmtId="172" fontId="46" fillId="30" borderId="23" xfId="125" applyNumberFormat="1" applyFont="1" applyFill="1" applyBorder="1" applyAlignment="1" applyProtection="1">
      <alignment horizontal="center" vertical="center"/>
      <protection locked="0"/>
    </xf>
    <xf numFmtId="172" fontId="46" fillId="30" borderId="35" xfId="125" applyNumberFormat="1" applyFont="1" applyFill="1" applyBorder="1" applyAlignment="1" applyProtection="1">
      <alignment horizontal="center" vertical="center"/>
      <protection locked="0"/>
    </xf>
    <xf numFmtId="172" fontId="46" fillId="30" borderId="28" xfId="125" applyNumberFormat="1" applyFont="1" applyFill="1" applyBorder="1" applyAlignment="1" applyProtection="1">
      <alignment horizontal="center" vertical="center"/>
      <protection locked="0"/>
    </xf>
    <xf numFmtId="172" fontId="46" fillId="30" borderId="115" xfId="125" applyNumberFormat="1" applyFont="1" applyFill="1" applyBorder="1" applyAlignment="1" applyProtection="1">
      <alignment horizontal="center" vertical="center"/>
      <protection locked="0"/>
    </xf>
    <xf numFmtId="172" fontId="46" fillId="30" borderId="116" xfId="125" applyNumberFormat="1" applyFont="1" applyFill="1" applyBorder="1" applyAlignment="1" applyProtection="1">
      <alignment horizontal="center" vertical="center"/>
      <protection locked="0"/>
    </xf>
    <xf numFmtId="172" fontId="46" fillId="30" borderId="150" xfId="125" applyNumberFormat="1" applyFont="1" applyFill="1" applyBorder="1" applyAlignment="1" applyProtection="1">
      <alignment horizontal="center" vertical="center"/>
      <protection locked="0"/>
    </xf>
    <xf numFmtId="172" fontId="46" fillId="30" borderId="12" xfId="125" applyNumberFormat="1" applyFont="1" applyFill="1" applyBorder="1" applyAlignment="1" applyProtection="1">
      <alignment horizontal="center" vertical="center"/>
      <protection locked="0"/>
    </xf>
    <xf numFmtId="172" fontId="46" fillId="30" borderId="149" xfId="125" applyNumberFormat="1" applyFont="1" applyFill="1" applyBorder="1" applyAlignment="1" applyProtection="1">
      <alignment horizontal="center" vertical="center"/>
      <protection locked="0"/>
    </xf>
    <xf numFmtId="4" fontId="19" fillId="30" borderId="130" xfId="125" applyNumberFormat="1" applyFont="1" applyFill="1" applyBorder="1" applyAlignment="1" applyProtection="1">
      <alignment horizontal="center"/>
      <protection locked="0"/>
    </xf>
    <xf numFmtId="4" fontId="19" fillId="30" borderId="121" xfId="125" applyNumberFormat="1" applyFont="1" applyFill="1" applyBorder="1" applyAlignment="1" applyProtection="1">
      <alignment horizontal="center"/>
      <protection locked="0"/>
    </xf>
    <xf numFmtId="4" fontId="19" fillId="30" borderId="75" xfId="125" applyNumberFormat="1" applyFont="1" applyFill="1" applyBorder="1" applyAlignment="1" applyProtection="1">
      <alignment horizontal="center"/>
      <protection locked="0"/>
    </xf>
    <xf numFmtId="4" fontId="19" fillId="30" borderId="122" xfId="125" applyNumberFormat="1" applyFont="1" applyFill="1" applyBorder="1" applyAlignment="1" applyProtection="1">
      <alignment horizontal="center"/>
      <protection locked="0"/>
    </xf>
    <xf numFmtId="4" fontId="19" fillId="30" borderId="127" xfId="125" applyNumberFormat="1" applyFont="1" applyFill="1" applyBorder="1" applyAlignment="1" applyProtection="1">
      <alignment horizontal="center"/>
      <protection locked="0"/>
    </xf>
    <xf numFmtId="4" fontId="19" fillId="30" borderId="123" xfId="125" applyNumberFormat="1" applyFont="1" applyFill="1" applyBorder="1" applyAlignment="1" applyProtection="1">
      <alignment horizontal="center"/>
      <protection locked="0"/>
    </xf>
    <xf numFmtId="0" fontId="169" fillId="0" borderId="0" xfId="125" applyFont="1" applyProtection="1"/>
    <xf numFmtId="0" fontId="17" fillId="0" borderId="0" xfId="125" applyProtection="1"/>
    <xf numFmtId="0" fontId="206" fillId="0" borderId="0" xfId="125" applyFont="1" applyProtection="1"/>
    <xf numFmtId="0" fontId="209" fillId="0" borderId="0" xfId="125" applyFont="1" applyAlignment="1" applyProtection="1">
      <alignment wrapText="1"/>
    </xf>
    <xf numFmtId="0" fontId="209" fillId="0" borderId="99" xfId="125" applyFont="1" applyBorder="1" applyAlignment="1" applyProtection="1">
      <alignment wrapText="1"/>
    </xf>
    <xf numFmtId="0" fontId="22" fillId="79" borderId="10" xfId="124" quotePrefix="1" applyFont="1" applyFill="1" applyBorder="1" applyAlignment="1" applyProtection="1">
      <alignment horizontal="center" vertical="center" wrapText="1"/>
    </xf>
    <xf numFmtId="0" fontId="22" fillId="79" borderId="26" xfId="124" quotePrefix="1" applyFont="1" applyFill="1" applyBorder="1" applyAlignment="1" applyProtection="1">
      <alignment horizontal="center" vertical="center" wrapText="1"/>
    </xf>
    <xf numFmtId="0" fontId="47" fillId="79" borderId="10" xfId="55" applyFont="1" applyFill="1" applyBorder="1" applyAlignment="1" applyProtection="1">
      <alignment horizontal="center" vertical="center" wrapText="1"/>
    </xf>
    <xf numFmtId="4" fontId="17" fillId="0" borderId="0" xfId="125" applyNumberFormat="1" applyProtection="1"/>
    <xf numFmtId="0" fontId="17" fillId="0" borderId="0" xfId="125" applyAlignment="1" applyProtection="1">
      <alignment horizontal="center"/>
    </xf>
    <xf numFmtId="0" fontId="51" fillId="29" borderId="19" xfId="125" applyFont="1" applyFill="1" applyBorder="1" applyAlignment="1" applyProtection="1">
      <alignment vertical="center"/>
    </xf>
    <xf numFmtId="4" fontId="17" fillId="29" borderId="27" xfId="124" applyNumberFormat="1" applyFill="1" applyBorder="1" applyAlignment="1" applyProtection="1">
      <alignment horizontal="center" vertical="center"/>
    </xf>
    <xf numFmtId="4" fontId="17" fillId="29" borderId="26" xfId="124" applyNumberFormat="1" applyFill="1" applyBorder="1" applyAlignment="1" applyProtection="1">
      <alignment horizontal="center" vertical="center"/>
    </xf>
    <xf numFmtId="0" fontId="17" fillId="0" borderId="0" xfId="125" applyAlignment="1" applyProtection="1">
      <alignment horizontal="left" vertical="center"/>
    </xf>
    <xf numFmtId="4" fontId="17" fillId="0" borderId="0" xfId="125" applyNumberFormat="1" applyAlignment="1" applyProtection="1">
      <alignment horizontal="left" vertical="center"/>
    </xf>
    <xf numFmtId="173" fontId="171" fillId="28" borderId="16" xfId="125" applyNumberFormat="1" applyFont="1" applyFill="1" applyBorder="1" applyAlignment="1" applyProtection="1">
      <alignment horizontal="center" vertical="top" wrapText="1"/>
    </xf>
    <xf numFmtId="4" fontId="17" fillId="75" borderId="10" xfId="124" applyNumberFormat="1" applyFill="1" applyBorder="1" applyAlignment="1" applyProtection="1">
      <alignment horizontal="center" vertical="center"/>
    </xf>
    <xf numFmtId="173" fontId="108" fillId="29" borderId="16" xfId="125" applyNumberFormat="1" applyFont="1" applyFill="1" applyBorder="1" applyAlignment="1" applyProtection="1">
      <alignment horizontal="right" vertical="center" wrapText="1"/>
    </xf>
    <xf numFmtId="4" fontId="22" fillId="29" borderId="111" xfId="124" applyNumberFormat="1" applyFont="1" applyFill="1" applyBorder="1" applyAlignment="1" applyProtection="1">
      <alignment horizontal="center" vertical="center"/>
    </xf>
    <xf numFmtId="173" fontId="108" fillId="0" borderId="0" xfId="125" applyNumberFormat="1" applyFont="1" applyAlignment="1" applyProtection="1">
      <alignment horizontal="right" vertical="top" wrapText="1"/>
    </xf>
    <xf numFmtId="173" fontId="227" fillId="0" borderId="0" xfId="125" applyNumberFormat="1" applyFont="1" applyAlignment="1" applyProtection="1">
      <alignment horizontal="right" vertical="top" wrapText="1"/>
    </xf>
    <xf numFmtId="173" fontId="201" fillId="0" borderId="0" xfId="125" applyNumberFormat="1" applyFont="1" applyAlignment="1" applyProtection="1">
      <alignment horizontal="right" vertical="top" wrapText="1"/>
    </xf>
    <xf numFmtId="0" fontId="51" fillId="29" borderId="19" xfId="125" applyFont="1" applyFill="1" applyBorder="1" applyAlignment="1" applyProtection="1">
      <alignment vertical="center" wrapText="1"/>
    </xf>
    <xf numFmtId="173" fontId="19" fillId="0" borderId="0" xfId="125" applyNumberFormat="1" applyFont="1" applyAlignment="1" applyProtection="1">
      <alignment horizontal="center"/>
    </xf>
    <xf numFmtId="4" fontId="22" fillId="0" borderId="0" xfId="125" applyNumberFormat="1" applyFont="1" applyAlignment="1" applyProtection="1">
      <alignment horizontal="center"/>
    </xf>
    <xf numFmtId="0" fontId="128" fillId="0" borderId="0" xfId="125" applyFont="1" applyAlignment="1" applyProtection="1">
      <alignment horizontal="center"/>
    </xf>
    <xf numFmtId="4" fontId="128" fillId="0" borderId="0" xfId="125" applyNumberFormat="1" applyFont="1" applyAlignment="1" applyProtection="1">
      <alignment horizontal="center"/>
    </xf>
    <xf numFmtId="0" fontId="64" fillId="0" borderId="0" xfId="125" applyFont="1" applyProtection="1"/>
    <xf numFmtId="0" fontId="17" fillId="0" borderId="0" xfId="125" quotePrefix="1" applyProtection="1"/>
    <xf numFmtId="4" fontId="17" fillId="28" borderId="26" xfId="124" applyNumberFormat="1" applyFill="1" applyBorder="1" applyAlignment="1" applyProtection="1">
      <alignment horizontal="center" vertical="center"/>
    </xf>
    <xf numFmtId="4" fontId="17" fillId="75" borderId="26" xfId="124" applyNumberFormat="1" applyFill="1" applyBorder="1" applyAlignment="1" applyProtection="1">
      <alignment horizontal="center" vertical="center"/>
    </xf>
    <xf numFmtId="4" fontId="17" fillId="29" borderId="13" xfId="124" applyNumberFormat="1" applyFill="1" applyBorder="1" applyAlignment="1" applyProtection="1">
      <alignment horizontal="center" vertical="center"/>
    </xf>
    <xf numFmtId="173" fontId="46" fillId="80" borderId="31" xfId="125" applyNumberFormat="1" applyFont="1" applyFill="1" applyBorder="1" applyAlignment="1" applyProtection="1">
      <alignment horizontal="left"/>
    </xf>
    <xf numFmtId="3" fontId="47" fillId="80" borderId="23" xfId="125" applyNumberFormat="1" applyFont="1" applyFill="1" applyBorder="1" applyAlignment="1" applyProtection="1">
      <alignment horizontal="center"/>
    </xf>
    <xf numFmtId="3" fontId="47" fillId="80" borderId="35" xfId="125" applyNumberFormat="1" applyFont="1" applyFill="1" applyBorder="1" applyAlignment="1" applyProtection="1">
      <alignment horizontal="center"/>
    </xf>
    <xf numFmtId="0" fontId="17" fillId="0" borderId="0" xfId="125" applyFont="1" applyProtection="1"/>
    <xf numFmtId="0" fontId="128" fillId="79" borderId="18" xfId="125" applyFont="1" applyFill="1" applyBorder="1" applyAlignment="1" applyProtection="1">
      <alignment horizontal="center" vertical="center"/>
    </xf>
    <xf numFmtId="0" fontId="22" fillId="79" borderId="16" xfId="0" quotePrefix="1" applyFont="1" applyFill="1" applyBorder="1" applyAlignment="1" applyProtection="1">
      <alignment horizontal="center" vertical="center" wrapText="1"/>
    </xf>
    <xf numFmtId="0" fontId="47" fillId="79" borderId="25" xfId="55" applyFont="1" applyFill="1" applyBorder="1" applyAlignment="1" applyProtection="1">
      <alignment horizontal="center" vertical="center" wrapText="1"/>
    </xf>
    <xf numFmtId="173" fontId="46" fillId="0" borderId="16" xfId="125" applyNumberFormat="1" applyFont="1" applyBorder="1" applyAlignment="1" applyProtection="1">
      <alignment horizontal="center" vertical="top" wrapText="1"/>
    </xf>
    <xf numFmtId="3" fontId="17" fillId="26" borderId="25" xfId="0" applyNumberFormat="1" applyFont="1" applyFill="1" applyBorder="1" applyAlignment="1" applyProtection="1">
      <alignment horizontal="center" vertical="center"/>
    </xf>
    <xf numFmtId="0" fontId="64" fillId="100" borderId="0" xfId="55" applyFont="1" applyFill="1" applyAlignment="1" applyProtection="1">
      <alignment horizontal="center" vertical="center" wrapText="1"/>
    </xf>
    <xf numFmtId="227" fontId="64" fillId="100" borderId="0" xfId="55" applyNumberFormat="1" applyFont="1" applyFill="1" applyAlignment="1" applyProtection="1">
      <alignment horizontal="center" vertical="center" wrapText="1"/>
    </xf>
    <xf numFmtId="43" fontId="17" fillId="0" borderId="0" xfId="125" applyNumberFormat="1" applyFont="1" applyProtection="1"/>
    <xf numFmtId="0" fontId="170" fillId="0" borderId="0" xfId="125" applyFont="1" applyProtection="1"/>
    <xf numFmtId="0" fontId="128" fillId="0" borderId="0" xfId="125" applyFont="1" applyProtection="1"/>
    <xf numFmtId="0" fontId="128" fillId="79" borderId="85" xfId="125" applyFont="1" applyFill="1" applyBorder="1" applyAlignment="1" applyProtection="1">
      <alignment horizontal="center"/>
    </xf>
    <xf numFmtId="0" fontId="46" fillId="0" borderId="16" xfId="125" applyFont="1" applyBorder="1" applyAlignment="1" applyProtection="1">
      <alignment horizontal="left" vertical="top" wrapText="1"/>
    </xf>
    <xf numFmtId="43" fontId="19" fillId="31" borderId="10" xfId="28" applyFont="1" applyFill="1" applyBorder="1" applyAlignment="1" applyProtection="1">
      <alignment horizontal="center"/>
    </xf>
    <xf numFmtId="43" fontId="19" fillId="80" borderId="10" xfId="28" applyFont="1" applyFill="1" applyBorder="1" applyAlignment="1" applyProtection="1">
      <alignment horizontal="center"/>
    </xf>
    <xf numFmtId="43" fontId="19" fillId="80" borderId="25" xfId="28" applyFont="1" applyFill="1" applyBorder="1" applyAlignment="1" applyProtection="1">
      <alignment horizontal="center"/>
    </xf>
    <xf numFmtId="173" fontId="40" fillId="80" borderId="16" xfId="125" applyNumberFormat="1" applyFont="1" applyFill="1" applyBorder="1" applyAlignment="1" applyProtection="1">
      <alignment horizontal="left"/>
    </xf>
    <xf numFmtId="43" fontId="47" fillId="80" borderId="10" xfId="28" applyFont="1" applyFill="1" applyBorder="1" applyAlignment="1" applyProtection="1">
      <alignment horizontal="center"/>
    </xf>
    <xf numFmtId="43" fontId="47" fillId="80" borderId="25" xfId="28" applyFont="1" applyFill="1" applyBorder="1" applyAlignment="1" applyProtection="1">
      <alignment horizontal="center"/>
    </xf>
    <xf numFmtId="173" fontId="40" fillId="80" borderId="17" xfId="125" applyNumberFormat="1" applyFont="1" applyFill="1" applyBorder="1" applyAlignment="1" applyProtection="1">
      <alignment horizontal="left"/>
    </xf>
    <xf numFmtId="43" fontId="47" fillId="80" borderId="87" xfId="28" applyFont="1" applyFill="1" applyBorder="1" applyAlignment="1" applyProtection="1">
      <alignment horizontal="center"/>
    </xf>
    <xf numFmtId="43" fontId="47" fillId="80" borderId="96" xfId="28" applyFont="1" applyFill="1" applyBorder="1" applyAlignment="1" applyProtection="1">
      <alignment horizontal="center"/>
    </xf>
    <xf numFmtId="0" fontId="172" fillId="0" borderId="0" xfId="125" applyFont="1" applyProtection="1"/>
    <xf numFmtId="4" fontId="17" fillId="30" borderId="130" xfId="125" applyNumberFormat="1" applyFont="1" applyFill="1" applyBorder="1" applyAlignment="1" applyProtection="1">
      <alignment horizontal="center"/>
      <protection locked="0"/>
    </xf>
    <xf numFmtId="4" fontId="17" fillId="30" borderId="75" xfId="125" applyNumberFormat="1" applyFont="1" applyFill="1" applyBorder="1" applyAlignment="1" applyProtection="1">
      <alignment horizontal="center"/>
      <protection locked="0"/>
    </xf>
    <xf numFmtId="4" fontId="17" fillId="30" borderId="127" xfId="125" applyNumberFormat="1" applyFont="1" applyFill="1" applyBorder="1" applyAlignment="1" applyProtection="1">
      <alignment horizontal="center"/>
      <protection locked="0"/>
    </xf>
    <xf numFmtId="4" fontId="17" fillId="30" borderId="121" xfId="125" applyNumberFormat="1" applyFont="1" applyFill="1" applyBorder="1" applyAlignment="1" applyProtection="1">
      <alignment horizontal="center"/>
      <protection locked="0"/>
    </xf>
    <xf numFmtId="4" fontId="17" fillId="30" borderId="123" xfId="125" applyNumberFormat="1" applyFont="1" applyFill="1" applyBorder="1" applyAlignment="1" applyProtection="1">
      <alignment horizontal="center"/>
      <protection locked="0"/>
    </xf>
    <xf numFmtId="4" fontId="17" fillId="30" borderId="146" xfId="125" applyNumberFormat="1" applyFont="1" applyFill="1" applyBorder="1" applyAlignment="1" applyProtection="1">
      <alignment horizontal="center"/>
      <protection locked="0"/>
    </xf>
    <xf numFmtId="4" fontId="17" fillId="30" borderId="38" xfId="125" applyNumberFormat="1" applyFont="1" applyFill="1" applyBorder="1" applyAlignment="1" applyProtection="1">
      <alignment horizontal="center"/>
      <protection locked="0"/>
    </xf>
    <xf numFmtId="0" fontId="17" fillId="0" borderId="0" xfId="55" quotePrefix="1" applyFont="1" applyAlignment="1" applyProtection="1">
      <alignment horizontal="left" vertical="center" wrapText="1"/>
    </xf>
    <xf numFmtId="0" fontId="51" fillId="0" borderId="10" xfId="55" applyFont="1" applyBorder="1" applyAlignment="1" applyProtection="1">
      <alignment horizontal="left" vertical="center" wrapText="1"/>
    </xf>
    <xf numFmtId="0" fontId="17" fillId="0" borderId="10" xfId="55" quotePrefix="1" applyFont="1" applyBorder="1" applyAlignment="1" applyProtection="1">
      <alignment horizontal="left" vertical="center" wrapText="1"/>
    </xf>
    <xf numFmtId="0" fontId="22" fillId="0" borderId="10" xfId="55" quotePrefix="1" applyFont="1" applyBorder="1" applyAlignment="1" applyProtection="1">
      <alignment horizontal="left" vertical="center" wrapText="1"/>
    </xf>
    <xf numFmtId="0" fontId="0" fillId="0" borderId="0" xfId="0" applyProtection="1"/>
    <xf numFmtId="4" fontId="17" fillId="28" borderId="10" xfId="0" applyNumberFormat="1" applyFont="1" applyFill="1" applyBorder="1" applyAlignment="1" applyProtection="1">
      <alignment horizontal="center" vertical="center"/>
      <protection locked="0"/>
    </xf>
    <xf numFmtId="4" fontId="132" fillId="92" borderId="118" xfId="2466" applyNumberFormat="1" applyFont="1" applyFill="1" applyBorder="1" applyAlignment="1" applyProtection="1">
      <alignment horizontal="center" vertical="center" readingOrder="1"/>
      <protection locked="0"/>
    </xf>
    <xf numFmtId="4" fontId="132" fillId="92" borderId="142" xfId="2466" applyNumberFormat="1" applyFont="1" applyFill="1" applyBorder="1" applyAlignment="1" applyProtection="1">
      <alignment horizontal="center" vertical="center" readingOrder="1"/>
      <protection locked="0"/>
    </xf>
    <xf numFmtId="3" fontId="17" fillId="31" borderId="26" xfId="0" applyNumberFormat="1" applyFont="1" applyFill="1" applyBorder="1" applyAlignment="1" applyProtection="1">
      <alignment horizontal="center" vertical="center"/>
    </xf>
    <xf numFmtId="0" fontId="17" fillId="0" borderId="10" xfId="124" applyBorder="1" applyAlignment="1">
      <alignment horizontal="center" vertical="center"/>
    </xf>
    <xf numFmtId="172" fontId="17" fillId="31" borderId="10" xfId="124" applyNumberFormat="1" applyFill="1" applyBorder="1" applyAlignment="1">
      <alignment horizontal="center" vertical="center"/>
    </xf>
    <xf numFmtId="172" fontId="17" fillId="30" borderId="10" xfId="124" applyNumberFormat="1" applyFill="1" applyBorder="1" applyAlignment="1" applyProtection="1">
      <alignment horizontal="center" vertical="center"/>
      <protection locked="0"/>
    </xf>
    <xf numFmtId="172" fontId="17" fillId="30" borderId="25" xfId="124" applyNumberFormat="1" applyFill="1" applyBorder="1" applyAlignment="1" applyProtection="1">
      <alignment horizontal="center" vertical="center"/>
      <protection locked="0"/>
    </xf>
    <xf numFmtId="172" fontId="22" fillId="29" borderId="87" xfId="124" applyNumberFormat="1" applyFont="1" applyFill="1" applyBorder="1"/>
    <xf numFmtId="0" fontId="17" fillId="94" borderId="22" xfId="124" applyFill="1" applyBorder="1" applyAlignment="1">
      <alignment horizontal="center" vertical="center" wrapText="1"/>
    </xf>
    <xf numFmtId="0" fontId="17" fillId="94" borderId="22" xfId="124" applyFill="1" applyBorder="1" applyAlignment="1">
      <alignment horizontal="center" wrapText="1"/>
    </xf>
    <xf numFmtId="0" fontId="17" fillId="94" borderId="91" xfId="124" applyFill="1" applyBorder="1" applyAlignment="1">
      <alignment horizontal="center" wrapText="1"/>
    </xf>
    <xf numFmtId="172" fontId="17" fillId="31" borderId="25" xfId="124" applyNumberFormat="1" applyFill="1" applyBorder="1" applyAlignment="1">
      <alignment vertical="center"/>
    </xf>
    <xf numFmtId="0" fontId="17" fillId="94" borderId="31" xfId="124" applyFill="1" applyBorder="1" applyAlignment="1">
      <alignment horizontal="left" vertical="center" wrapText="1"/>
    </xf>
    <xf numFmtId="3" fontId="186" fillId="29" borderId="23" xfId="124" applyNumberFormat="1" applyFont="1" applyFill="1" applyBorder="1" applyAlignment="1">
      <alignment horizontal="center" vertical="center" wrapText="1"/>
    </xf>
    <xf numFmtId="172" fontId="17" fillId="31" borderId="23" xfId="124" applyNumberFormat="1" applyFill="1" applyBorder="1" applyAlignment="1">
      <alignment vertical="center"/>
    </xf>
    <xf numFmtId="172" fontId="17" fillId="31" borderId="35" xfId="124" applyNumberFormat="1" applyFill="1" applyBorder="1" applyAlignment="1">
      <alignment vertical="center"/>
    </xf>
    <xf numFmtId="9" fontId="17" fillId="0" borderId="23" xfId="124" applyNumberFormat="1" applyBorder="1" applyAlignment="1">
      <alignment horizontal="center" vertical="center"/>
    </xf>
    <xf numFmtId="1" fontId="17" fillId="0" borderId="23" xfId="124" applyNumberFormat="1" applyBorder="1"/>
    <xf numFmtId="172" fontId="17" fillId="31" borderId="23" xfId="124" applyNumberFormat="1" applyFill="1" applyBorder="1" applyAlignment="1">
      <alignment horizontal="center" vertical="center"/>
    </xf>
    <xf numFmtId="172" fontId="17" fillId="30" borderId="23" xfId="124" applyNumberFormat="1" applyFill="1" applyBorder="1" applyAlignment="1" applyProtection="1">
      <alignment horizontal="center" vertical="center"/>
      <protection locked="0"/>
    </xf>
    <xf numFmtId="172" fontId="17" fillId="30" borderId="35" xfId="124" applyNumberFormat="1" applyFill="1" applyBorder="1" applyAlignment="1" applyProtection="1">
      <alignment horizontal="center" vertical="center"/>
      <protection locked="0"/>
    </xf>
    <xf numFmtId="0" fontId="17" fillId="0" borderId="0" xfId="124" applyFill="1" applyBorder="1" applyAlignment="1">
      <alignment horizontal="center" vertical="center" wrapText="1"/>
    </xf>
    <xf numFmtId="4" fontId="17" fillId="94" borderId="0" xfId="125" applyNumberFormat="1" applyFont="1" applyFill="1" applyBorder="1" applyAlignment="1">
      <alignment horizontal="center"/>
    </xf>
    <xf numFmtId="4" fontId="17" fillId="94" borderId="152" xfId="125" applyNumberFormat="1" applyFont="1" applyFill="1" applyBorder="1" applyAlignment="1">
      <alignment horizontal="center"/>
    </xf>
    <xf numFmtId="4" fontId="17" fillId="94" borderId="99" xfId="125" applyNumberFormat="1" applyFont="1" applyFill="1" applyBorder="1" applyAlignment="1">
      <alignment horizontal="center"/>
    </xf>
    <xf numFmtId="0" fontId="22" fillId="31" borderId="32" xfId="125" applyFont="1" applyFill="1" applyBorder="1" applyAlignment="1">
      <alignment vertical="center" wrapText="1"/>
    </xf>
    <xf numFmtId="0" fontId="22" fillId="31" borderId="32" xfId="0" applyFont="1" applyFill="1" applyBorder="1" applyAlignment="1">
      <alignment vertical="center" wrapText="1"/>
    </xf>
    <xf numFmtId="0" fontId="22" fillId="31" borderId="119" xfId="0" applyFont="1" applyFill="1" applyBorder="1" applyAlignment="1">
      <alignment vertical="center" wrapText="1"/>
    </xf>
    <xf numFmtId="4" fontId="17" fillId="94" borderId="85" xfId="125" applyNumberFormat="1" applyFont="1" applyFill="1" applyBorder="1" applyAlignment="1">
      <alignment horizontal="center"/>
    </xf>
    <xf numFmtId="4" fontId="17" fillId="94" borderId="12" xfId="125" applyNumberFormat="1" applyFont="1" applyFill="1" applyBorder="1" applyAlignment="1">
      <alignment horizontal="center"/>
    </xf>
    <xf numFmtId="4" fontId="17" fillId="26" borderId="12" xfId="0" applyNumberFormat="1" applyFont="1" applyFill="1" applyBorder="1" applyAlignment="1" applyProtection="1">
      <alignment horizontal="center" vertical="center"/>
    </xf>
    <xf numFmtId="4" fontId="17" fillId="26" borderId="149" xfId="0" applyNumberFormat="1" applyFont="1" applyFill="1" applyBorder="1" applyAlignment="1" applyProtection="1">
      <alignment horizontal="center" vertical="center"/>
    </xf>
    <xf numFmtId="4" fontId="17" fillId="94" borderId="100" xfId="125" applyNumberFormat="1" applyFont="1" applyFill="1" applyBorder="1" applyAlignment="1">
      <alignment horizontal="center"/>
    </xf>
    <xf numFmtId="4" fontId="17" fillId="94" borderId="153" xfId="125" applyNumberFormat="1" applyFont="1" applyFill="1" applyBorder="1" applyAlignment="1">
      <alignment horizontal="center"/>
    </xf>
    <xf numFmtId="4" fontId="17" fillId="94" borderId="30" xfId="125" applyNumberFormat="1" applyFont="1" applyFill="1" applyBorder="1" applyAlignment="1">
      <alignment horizontal="center"/>
    </xf>
    <xf numFmtId="4" fontId="17" fillId="94" borderId="24" xfId="125" applyNumberFormat="1" applyFont="1" applyFill="1" applyBorder="1" applyAlignment="1">
      <alignment horizontal="center"/>
    </xf>
    <xf numFmtId="4" fontId="17" fillId="94" borderId="42" xfId="125" applyNumberFormat="1" applyFont="1" applyFill="1" applyBorder="1" applyAlignment="1">
      <alignment horizontal="center"/>
    </xf>
    <xf numFmtId="4" fontId="17" fillId="94" borderId="135" xfId="125" applyNumberFormat="1" applyFont="1" applyFill="1" applyBorder="1" applyAlignment="1">
      <alignment horizontal="center"/>
    </xf>
    <xf numFmtId="4" fontId="17" fillId="94" borderId="17" xfId="125" applyNumberFormat="1" applyFont="1" applyFill="1" applyBorder="1" applyAlignment="1">
      <alignment horizontal="center"/>
    </xf>
    <xf numFmtId="4" fontId="17" fillId="94" borderId="32" xfId="125" applyNumberFormat="1" applyFont="1" applyFill="1" applyBorder="1" applyAlignment="1">
      <alignment horizontal="center"/>
    </xf>
    <xf numFmtId="4" fontId="17" fillId="94" borderId="119" xfId="125" applyNumberFormat="1" applyFont="1" applyFill="1" applyBorder="1" applyAlignment="1">
      <alignment horizontal="center"/>
    </xf>
    <xf numFmtId="4" fontId="17" fillId="94" borderId="34" xfId="125" applyNumberFormat="1" applyFont="1" applyFill="1" applyBorder="1" applyAlignment="1">
      <alignment horizontal="center"/>
    </xf>
    <xf numFmtId="4" fontId="17" fillId="94" borderId="21" xfId="125" applyNumberFormat="1" applyFont="1" applyFill="1" applyBorder="1" applyAlignment="1">
      <alignment horizontal="center"/>
    </xf>
    <xf numFmtId="4" fontId="17" fillId="94" borderId="33" xfId="125" applyNumberFormat="1" applyFont="1" applyFill="1" applyBorder="1" applyAlignment="1">
      <alignment horizontal="center"/>
    </xf>
    <xf numFmtId="0" fontId="22" fillId="31" borderId="21" xfId="125" applyFont="1" applyFill="1" applyBorder="1" applyAlignment="1">
      <alignment vertical="center" wrapText="1"/>
    </xf>
    <xf numFmtId="0" fontId="22" fillId="31" borderId="21" xfId="0" applyFont="1" applyFill="1" applyBorder="1" applyAlignment="1">
      <alignment vertical="center" wrapText="1"/>
    </xf>
    <xf numFmtId="0" fontId="22" fillId="31" borderId="33" xfId="0" applyFont="1" applyFill="1" applyBorder="1" applyAlignment="1">
      <alignment vertical="center" wrapText="1"/>
    </xf>
    <xf numFmtId="2" fontId="22" fillId="80" borderId="86" xfId="125" applyNumberFormat="1" applyFont="1" applyFill="1" applyBorder="1" applyAlignment="1">
      <alignment horizontal="center"/>
    </xf>
    <xf numFmtId="2" fontId="22" fillId="80" borderId="87" xfId="125" applyNumberFormat="1" applyFont="1" applyFill="1" applyBorder="1" applyAlignment="1">
      <alignment horizontal="center"/>
    </xf>
    <xf numFmtId="2" fontId="22" fillId="80" borderId="96" xfId="125" applyNumberFormat="1" applyFont="1" applyFill="1" applyBorder="1" applyAlignment="1">
      <alignment horizontal="center"/>
    </xf>
    <xf numFmtId="0" fontId="170" fillId="0" borderId="0" xfId="0" applyFont="1" applyAlignment="1">
      <alignment wrapText="1"/>
    </xf>
    <xf numFmtId="0" fontId="128" fillId="0" borderId="0" xfId="0" applyFont="1" applyAlignment="1">
      <alignment wrapText="1"/>
    </xf>
    <xf numFmtId="0" fontId="22" fillId="79" borderId="10" xfId="0" quotePrefix="1" applyFont="1" applyFill="1" applyBorder="1" applyAlignment="1" applyProtection="1">
      <alignment horizontal="center" vertical="center" wrapText="1"/>
    </xf>
    <xf numFmtId="0" fontId="22" fillId="0" borderId="0" xfId="0" quotePrefix="1" applyFont="1" applyFill="1" applyBorder="1" applyAlignment="1" applyProtection="1">
      <alignment horizontal="center" vertical="center" wrapText="1"/>
    </xf>
    <xf numFmtId="0" fontId="22" fillId="0" borderId="0" xfId="0" quotePrefix="1" applyFont="1" applyFill="1" applyBorder="1" applyAlignment="1" applyProtection="1">
      <alignment vertical="center" wrapText="1"/>
    </xf>
    <xf numFmtId="0" fontId="47" fillId="0" borderId="0" xfId="55" applyFont="1" applyAlignment="1">
      <alignment vertical="center" wrapText="1"/>
    </xf>
    <xf numFmtId="0" fontId="22" fillId="79" borderId="10" xfId="0" quotePrefix="1" applyFont="1" applyFill="1" applyBorder="1" applyAlignment="1" applyProtection="1">
      <alignment horizontal="center" vertical="center" wrapText="1"/>
    </xf>
    <xf numFmtId="0" fontId="46" fillId="0" borderId="13" xfId="125" applyFont="1" applyBorder="1" applyAlignment="1">
      <alignment horizontal="center" vertical="top" wrapText="1"/>
    </xf>
    <xf numFmtId="0" fontId="22" fillId="79" borderId="26" xfId="0" quotePrefix="1" applyFont="1" applyFill="1" applyBorder="1" applyAlignment="1" applyProtection="1">
      <alignment horizontal="center" vertical="center" wrapText="1"/>
    </xf>
    <xf numFmtId="0" fontId="46" fillId="0" borderId="13" xfId="125" applyFont="1" applyBorder="1" applyAlignment="1">
      <alignment horizontal="center" vertical="top" wrapText="1"/>
    </xf>
    <xf numFmtId="173" fontId="40" fillId="0" borderId="106" xfId="125" applyNumberFormat="1" applyFont="1" applyBorder="1" applyAlignment="1">
      <alignment horizontal="right" vertical="top" wrapText="1"/>
    </xf>
    <xf numFmtId="169" fontId="128" fillId="0" borderId="152" xfId="28" applyNumberFormat="1" applyFont="1" applyBorder="1" applyAlignment="1">
      <alignment horizontal="left" vertical="center" wrapText="1"/>
    </xf>
    <xf numFmtId="173" fontId="40" fillId="31" borderId="106" xfId="125" applyNumberFormat="1" applyFont="1" applyFill="1" applyBorder="1" applyAlignment="1">
      <alignment horizontal="center" vertical="top" wrapText="1"/>
    </xf>
    <xf numFmtId="173" fontId="40" fillId="31" borderId="110" xfId="125" applyNumberFormat="1" applyFont="1" applyFill="1" applyBorder="1" applyAlignment="1">
      <alignment horizontal="center" vertical="top" wrapText="1"/>
    </xf>
    <xf numFmtId="173" fontId="40" fillId="31" borderId="153" xfId="125" applyNumberFormat="1" applyFont="1" applyFill="1" applyBorder="1" applyAlignment="1">
      <alignment horizontal="center" vertical="top" wrapText="1"/>
    </xf>
    <xf numFmtId="4" fontId="17" fillId="31" borderId="153" xfId="124" applyNumberFormat="1" applyFill="1" applyBorder="1" applyAlignment="1" applyProtection="1">
      <alignment horizontal="center" vertical="center"/>
      <protection locked="0"/>
    </xf>
    <xf numFmtId="4" fontId="17" fillId="31" borderId="15" xfId="124" applyNumberFormat="1" applyFill="1" applyBorder="1" applyAlignment="1" applyProtection="1">
      <alignment horizontal="center" vertical="center"/>
      <protection locked="0"/>
    </xf>
    <xf numFmtId="173" fontId="108" fillId="29" borderId="108" xfId="125" applyNumberFormat="1" applyFont="1" applyFill="1" applyBorder="1" applyAlignment="1">
      <alignment horizontal="right" vertical="center" wrapText="1"/>
    </xf>
    <xf numFmtId="173" fontId="201" fillId="29" borderId="20" xfId="125" applyNumberFormat="1" applyFont="1" applyFill="1" applyBorder="1" applyAlignment="1">
      <alignment horizontal="right" vertical="top" wrapText="1"/>
    </xf>
    <xf numFmtId="173" fontId="201" fillId="29" borderId="151" xfId="125" applyNumberFormat="1" applyFont="1" applyFill="1" applyBorder="1" applyAlignment="1">
      <alignment horizontal="right" vertical="top" wrapText="1"/>
    </xf>
    <xf numFmtId="173" fontId="201" fillId="29" borderId="41" xfId="125" applyNumberFormat="1" applyFont="1" applyFill="1" applyBorder="1" applyAlignment="1">
      <alignment horizontal="right" vertical="top" wrapText="1"/>
    </xf>
    <xf numFmtId="169" fontId="108" fillId="0" borderId="27" xfId="28" applyNumberFormat="1" applyFont="1" applyBorder="1" applyAlignment="1">
      <alignment horizontal="left" vertical="center" wrapText="1"/>
    </xf>
    <xf numFmtId="169" fontId="108" fillId="0" borderId="26" xfId="28" applyNumberFormat="1" applyFont="1" applyBorder="1" applyAlignment="1">
      <alignment horizontal="center" vertical="center"/>
    </xf>
    <xf numFmtId="229" fontId="108" fillId="0" borderId="26" xfId="28" applyNumberFormat="1" applyFont="1" applyBorder="1" applyAlignment="1">
      <alignment horizontal="center" vertical="center"/>
    </xf>
    <xf numFmtId="229" fontId="108" fillId="0" borderId="27" xfId="28" applyNumberFormat="1" applyFont="1" applyBorder="1" applyAlignment="1">
      <alignment horizontal="center" vertical="center"/>
    </xf>
    <xf numFmtId="229" fontId="108" fillId="0" borderId="10" xfId="28" applyNumberFormat="1" applyFont="1" applyBorder="1" applyAlignment="1">
      <alignment horizontal="center" vertical="center"/>
    </xf>
    <xf numFmtId="3" fontId="17" fillId="0" borderId="0" xfId="0" applyNumberFormat="1" applyFont="1" applyFill="1" applyBorder="1" applyAlignment="1" applyProtection="1">
      <alignment horizontal="left" vertical="top" wrapText="1"/>
    </xf>
    <xf numFmtId="169" fontId="108" fillId="0" borderId="27" xfId="28" applyNumberFormat="1" applyFont="1" applyFill="1" applyBorder="1" applyAlignment="1">
      <alignment horizontal="left" vertical="center" wrapText="1"/>
    </xf>
    <xf numFmtId="229" fontId="108" fillId="31" borderId="10" xfId="28" applyNumberFormat="1" applyFont="1" applyFill="1" applyBorder="1" applyAlignment="1">
      <alignment horizontal="center" vertical="center"/>
    </xf>
    <xf numFmtId="229" fontId="108" fillId="31" borderId="26" xfId="28" applyNumberFormat="1" applyFont="1" applyFill="1" applyBorder="1" applyAlignment="1">
      <alignment horizontal="center" vertical="center"/>
    </xf>
    <xf numFmtId="229" fontId="108" fillId="31" borderId="111" xfId="28" applyNumberFormat="1" applyFont="1" applyFill="1" applyBorder="1" applyAlignment="1">
      <alignment horizontal="center" vertical="center"/>
    </xf>
    <xf numFmtId="169" fontId="108" fillId="0" borderId="27" xfId="28" applyNumberFormat="1" applyFont="1" applyBorder="1" applyAlignment="1">
      <alignment horizontal="left" vertical="center"/>
    </xf>
    <xf numFmtId="3" fontId="17" fillId="0" borderId="0" xfId="0" applyNumberFormat="1" applyFont="1" applyFill="1" applyBorder="1" applyAlignment="1" applyProtection="1">
      <alignment horizontal="left" vertical="top" wrapText="1"/>
    </xf>
    <xf numFmtId="0" fontId="22" fillId="75" borderId="13" xfId="0" applyFont="1" applyFill="1" applyBorder="1" applyAlignment="1" applyProtection="1">
      <alignment horizontal="center" vertical="center" wrapText="1"/>
    </xf>
    <xf numFmtId="0" fontId="0" fillId="75" borderId="27" xfId="0" applyFill="1" applyBorder="1" applyAlignment="1" applyProtection="1">
      <alignment vertical="center" wrapText="1"/>
    </xf>
    <xf numFmtId="0" fontId="0" fillId="0" borderId="26" xfId="0" applyBorder="1" applyAlignment="1" applyProtection="1">
      <alignment vertical="center" wrapText="1"/>
    </xf>
    <xf numFmtId="0" fontId="0" fillId="75" borderId="27" xfId="0" applyFill="1" applyBorder="1" applyAlignment="1">
      <alignment vertical="center" wrapText="1"/>
    </xf>
    <xf numFmtId="0" fontId="0" fillId="0" borderId="26" xfId="0" applyBorder="1" applyAlignment="1">
      <alignment vertical="center" wrapText="1"/>
    </xf>
    <xf numFmtId="0" fontId="217" fillId="31" borderId="13" xfId="2460" applyFont="1" applyFill="1" applyBorder="1" applyAlignment="1">
      <alignment horizontal="center"/>
    </xf>
    <xf numFmtId="0" fontId="217" fillId="31" borderId="26" xfId="2460" applyFont="1" applyFill="1" applyBorder="1" applyAlignment="1">
      <alignment horizontal="center"/>
    </xf>
    <xf numFmtId="3" fontId="22" fillId="79" borderId="18" xfId="2430" applyNumberFormat="1" applyFont="1" applyFill="1" applyBorder="1" applyAlignment="1">
      <alignment horizontal="center" wrapText="1"/>
    </xf>
    <xf numFmtId="0" fontId="11" fillId="79" borderId="36" xfId="2430" applyFill="1" applyBorder="1" applyAlignment="1">
      <alignment horizontal="center" wrapText="1"/>
    </xf>
    <xf numFmtId="0" fontId="11" fillId="79" borderId="37" xfId="2430" applyFill="1" applyBorder="1" applyAlignment="1">
      <alignment horizontal="center" wrapText="1"/>
    </xf>
    <xf numFmtId="0" fontId="190" fillId="0" borderId="34" xfId="2466" applyFont="1" applyBorder="1" applyAlignment="1">
      <alignment horizontal="center" vertical="center" textRotation="90"/>
    </xf>
    <xf numFmtId="0" fontId="190" fillId="0" borderId="30" xfId="2466" applyFont="1" applyBorder="1" applyAlignment="1">
      <alignment horizontal="center" vertical="center" textRotation="90"/>
    </xf>
    <xf numFmtId="0" fontId="190" fillId="83" borderId="114" xfId="2466" applyFont="1" applyFill="1" applyBorder="1" applyAlignment="1">
      <alignment horizontal="center" vertical="center" wrapText="1"/>
    </xf>
    <xf numFmtId="0" fontId="190" fillId="83" borderId="85" xfId="2466" applyFont="1" applyFill="1" applyBorder="1" applyAlignment="1">
      <alignment horizontal="center" vertical="center" wrapText="1"/>
    </xf>
    <xf numFmtId="0" fontId="190" fillId="83" borderId="86" xfId="2466" applyFont="1" applyFill="1" applyBorder="1" applyAlignment="1">
      <alignment horizontal="center" vertical="center" wrapText="1"/>
    </xf>
    <xf numFmtId="0" fontId="193" fillId="0" borderId="102" xfId="2466" applyFont="1" applyBorder="1" applyAlignment="1">
      <alignment horizontal="center" vertical="center" textRotation="90" wrapText="1"/>
    </xf>
    <xf numFmtId="0" fontId="196" fillId="85" borderId="85" xfId="2466" applyFont="1" applyFill="1" applyBorder="1" applyAlignment="1">
      <alignment horizontal="center" vertical="center" wrapText="1"/>
    </xf>
    <xf numFmtId="0" fontId="193" fillId="0" borderId="33" xfId="2466" applyFont="1" applyBorder="1" applyAlignment="1">
      <alignment horizontal="center" vertical="center" textRotation="90" wrapText="1"/>
    </xf>
    <xf numFmtId="0" fontId="193" fillId="0" borderId="24" xfId="2466" applyFont="1" applyBorder="1" applyAlignment="1">
      <alignment horizontal="center" vertical="center" textRotation="90" wrapText="1"/>
    </xf>
    <xf numFmtId="0" fontId="193" fillId="0" borderId="119" xfId="2466" applyFont="1" applyBorder="1" applyAlignment="1">
      <alignment horizontal="center" vertical="center" textRotation="90" wrapText="1"/>
    </xf>
    <xf numFmtId="0" fontId="194" fillId="29" borderId="114" xfId="2466" applyFont="1" applyFill="1" applyBorder="1" applyAlignment="1">
      <alignment horizontal="center" vertical="center" wrapText="1"/>
    </xf>
    <xf numFmtId="0" fontId="194" fillId="29" borderId="85" xfId="2466" applyFont="1" applyFill="1" applyBorder="1" applyAlignment="1">
      <alignment horizontal="center" vertical="center" wrapText="1"/>
    </xf>
    <xf numFmtId="0" fontId="194" fillId="29" borderId="86" xfId="2466" applyFont="1" applyFill="1" applyBorder="1" applyAlignment="1">
      <alignment horizontal="center" vertical="center" wrapText="1"/>
    </xf>
    <xf numFmtId="0" fontId="190" fillId="76" borderId="33" xfId="2466" applyFont="1" applyFill="1" applyBorder="1" applyAlignment="1">
      <alignment horizontal="center" vertical="center" textRotation="90" wrapText="1"/>
    </xf>
    <xf numFmtId="0" fontId="190" fillId="76" borderId="24" xfId="2466" applyFont="1" applyFill="1" applyBorder="1" applyAlignment="1">
      <alignment horizontal="center" vertical="center" textRotation="90" wrapText="1"/>
    </xf>
    <xf numFmtId="0" fontId="194" fillId="84" borderId="114" xfId="2466" applyFont="1" applyFill="1" applyBorder="1" applyAlignment="1">
      <alignment horizontal="center" vertical="center" wrapText="1"/>
    </xf>
    <xf numFmtId="0" fontId="194" fillId="84" borderId="85" xfId="2466" applyFont="1" applyFill="1" applyBorder="1" applyAlignment="1">
      <alignment horizontal="center" vertical="center" wrapText="1"/>
    </xf>
    <xf numFmtId="0" fontId="190" fillId="0" borderId="101" xfId="2466" applyFont="1" applyBorder="1" applyAlignment="1">
      <alignment horizontal="center" vertical="center" textRotation="90"/>
    </xf>
    <xf numFmtId="0" fontId="190" fillId="0" borderId="102" xfId="2466" applyFont="1" applyBorder="1" applyAlignment="1">
      <alignment horizontal="center" vertical="center" textRotation="90"/>
    </xf>
    <xf numFmtId="0" fontId="194" fillId="88" borderId="114" xfId="2466" applyFont="1" applyFill="1" applyBorder="1" applyAlignment="1">
      <alignment horizontal="center" vertical="center" wrapText="1"/>
    </xf>
    <xf numFmtId="0" fontId="194" fillId="88" borderId="85" xfId="2466" applyFont="1" applyFill="1" applyBorder="1" applyAlignment="1">
      <alignment horizontal="center" vertical="center" wrapText="1"/>
    </xf>
    <xf numFmtId="0" fontId="190" fillId="0" borderId="97" xfId="2466" applyFont="1" applyBorder="1" applyAlignment="1">
      <alignment horizontal="center" vertical="center" textRotation="90"/>
    </xf>
    <xf numFmtId="0" fontId="190" fillId="82" borderId="114" xfId="2466" applyFont="1" applyFill="1" applyBorder="1" applyAlignment="1">
      <alignment horizontal="center" vertical="center" wrapText="1"/>
    </xf>
    <xf numFmtId="0" fontId="190" fillId="82" borderId="85" xfId="2466" applyFont="1" applyFill="1" applyBorder="1" applyAlignment="1">
      <alignment horizontal="center" vertical="center" wrapText="1"/>
    </xf>
    <xf numFmtId="0" fontId="190" fillId="82" borderId="86" xfId="2466" applyFont="1" applyFill="1" applyBorder="1" applyAlignment="1">
      <alignment horizontal="center" vertical="center" wrapText="1"/>
    </xf>
    <xf numFmtId="0" fontId="194" fillId="87" borderId="101" xfId="2466" applyFont="1" applyFill="1" applyBorder="1" applyAlignment="1">
      <alignment horizontal="center" vertical="center" wrapText="1"/>
    </xf>
    <xf numFmtId="0" fontId="194" fillId="87" borderId="102" xfId="2466" applyFont="1" applyFill="1" applyBorder="1" applyAlignment="1">
      <alignment horizontal="center" vertical="center" wrapText="1"/>
    </xf>
    <xf numFmtId="0" fontId="194" fillId="87" borderId="97" xfId="2466" applyFont="1" applyFill="1" applyBorder="1" applyAlignment="1">
      <alignment horizontal="center" vertical="center" wrapText="1"/>
    </xf>
    <xf numFmtId="0" fontId="190" fillId="89" borderId="85" xfId="2466" applyFont="1" applyFill="1" applyBorder="1" applyAlignment="1">
      <alignment horizontal="center" vertical="center" wrapText="1"/>
    </xf>
    <xf numFmtId="0" fontId="190" fillId="89" borderId="86" xfId="2466" applyFont="1" applyFill="1" applyBorder="1" applyAlignment="1">
      <alignment horizontal="center" vertical="center" wrapText="1"/>
    </xf>
    <xf numFmtId="0" fontId="199" fillId="98" borderId="40" xfId="2466" applyFont="1" applyFill="1" applyBorder="1" applyAlignment="1">
      <alignment horizontal="center" vertical="center"/>
    </xf>
    <xf numFmtId="0" fontId="199" fillId="98" borderId="20" xfId="2466" applyFont="1" applyFill="1" applyBorder="1" applyAlignment="1">
      <alignment horizontal="center" vertical="center"/>
    </xf>
    <xf numFmtId="0" fontId="190" fillId="0" borderId="101" xfId="2466" applyFont="1" applyBorder="1" applyAlignment="1">
      <alignment horizontal="center" vertical="center" textRotation="90" wrapText="1"/>
    </xf>
    <xf numFmtId="0" fontId="190" fillId="0" borderId="102" xfId="2466" applyFont="1" applyBorder="1" applyAlignment="1">
      <alignment horizontal="center" vertical="center" textRotation="90" wrapText="1"/>
    </xf>
    <xf numFmtId="0" fontId="190" fillId="0" borderId="97" xfId="2466" applyFont="1" applyBorder="1" applyAlignment="1">
      <alignment horizontal="center" vertical="center" textRotation="90" wrapText="1"/>
    </xf>
    <xf numFmtId="0" fontId="190" fillId="91" borderId="114" xfId="2466" applyFont="1" applyFill="1" applyBorder="1" applyAlignment="1">
      <alignment horizontal="center" vertical="center" wrapText="1"/>
    </xf>
    <xf numFmtId="0" fontId="190" fillId="91" borderId="85" xfId="2466" applyFont="1" applyFill="1" applyBorder="1" applyAlignment="1">
      <alignment horizontal="center" vertical="center" wrapText="1"/>
    </xf>
    <xf numFmtId="0" fontId="190" fillId="91" borderId="86" xfId="2466" applyFont="1" applyFill="1" applyBorder="1" applyAlignment="1">
      <alignment horizontal="center" vertical="center" wrapText="1"/>
    </xf>
    <xf numFmtId="0" fontId="190" fillId="90" borderId="101" xfId="2466" applyFont="1" applyFill="1" applyBorder="1" applyAlignment="1">
      <alignment horizontal="center" vertical="center" wrapText="1"/>
    </xf>
    <xf numFmtId="0" fontId="190" fillId="90" borderId="102" xfId="2466" applyFont="1" applyFill="1" applyBorder="1" applyAlignment="1">
      <alignment horizontal="center" vertical="center" wrapText="1"/>
    </xf>
    <xf numFmtId="0" fontId="190" fillId="90" borderId="97" xfId="2466" applyFont="1" applyFill="1" applyBorder="1" applyAlignment="1">
      <alignment horizontal="center" vertical="center" wrapText="1"/>
    </xf>
    <xf numFmtId="0" fontId="17" fillId="30" borderId="34" xfId="124" applyFont="1" applyFill="1" applyBorder="1" applyAlignment="1" applyProtection="1">
      <alignment wrapText="1"/>
      <protection locked="0"/>
    </xf>
    <xf numFmtId="0" fontId="0" fillId="30" borderId="21" xfId="0" applyFill="1" applyBorder="1" applyAlignment="1" applyProtection="1">
      <alignment wrapText="1"/>
      <protection locked="0"/>
    </xf>
    <xf numFmtId="0" fontId="0" fillId="30" borderId="33" xfId="0" applyFill="1" applyBorder="1" applyAlignment="1" applyProtection="1">
      <alignment wrapText="1"/>
      <protection locked="0"/>
    </xf>
    <xf numFmtId="0" fontId="0" fillId="30" borderId="30" xfId="0" applyFill="1" applyBorder="1" applyAlignment="1" applyProtection="1">
      <alignment wrapText="1"/>
      <protection locked="0"/>
    </xf>
    <xf numFmtId="0" fontId="0" fillId="30" borderId="0" xfId="0" applyFill="1" applyBorder="1" applyAlignment="1" applyProtection="1">
      <alignment wrapText="1"/>
      <protection locked="0"/>
    </xf>
    <xf numFmtId="0" fontId="0" fillId="30" borderId="24" xfId="0" applyFill="1" applyBorder="1" applyAlignment="1" applyProtection="1">
      <alignment wrapText="1"/>
      <protection locked="0"/>
    </xf>
    <xf numFmtId="0" fontId="17" fillId="30" borderId="30" xfId="124" applyFont="1" applyFill="1" applyBorder="1" applyAlignment="1" applyProtection="1">
      <alignment wrapText="1"/>
      <protection locked="0"/>
    </xf>
    <xf numFmtId="0" fontId="0" fillId="30" borderId="17" xfId="0" applyFill="1" applyBorder="1" applyAlignment="1" applyProtection="1">
      <alignment wrapText="1"/>
      <protection locked="0"/>
    </xf>
    <xf numFmtId="0" fontId="0" fillId="30" borderId="32" xfId="0" applyFill="1" applyBorder="1" applyAlignment="1" applyProtection="1">
      <alignment wrapText="1"/>
      <protection locked="0"/>
    </xf>
    <xf numFmtId="0" fontId="0" fillId="30" borderId="119" xfId="0" applyFill="1" applyBorder="1" applyAlignment="1" applyProtection="1">
      <alignment wrapText="1"/>
      <protection locked="0"/>
    </xf>
    <xf numFmtId="0" fontId="180" fillId="78" borderId="34" xfId="2435" applyFont="1" applyFill="1" applyBorder="1" applyAlignment="1">
      <alignment wrapText="1"/>
    </xf>
    <xf numFmtId="0" fontId="182" fillId="78" borderId="21" xfId="2435" applyFont="1" applyFill="1" applyBorder="1" applyAlignment="1">
      <alignment wrapText="1"/>
    </xf>
    <xf numFmtId="0" fontId="182" fillId="78" borderId="33" xfId="2435" applyFont="1" applyFill="1" applyBorder="1" applyAlignment="1">
      <alignment wrapText="1"/>
    </xf>
    <xf numFmtId="0" fontId="22" fillId="0" borderId="11" xfId="55" quotePrefix="1" applyFont="1" applyBorder="1" applyAlignment="1">
      <alignment horizontal="left" vertical="center" wrapText="1"/>
    </xf>
    <xf numFmtId="0" fontId="22" fillId="0" borderId="28" xfId="0" applyFont="1" applyFill="1" applyBorder="1" applyAlignment="1" applyProtection="1">
      <alignment horizontal="left" vertical="center" wrapText="1"/>
    </xf>
    <xf numFmtId="0" fontId="22" fillId="0" borderId="28" xfId="0" applyFont="1" applyBorder="1" applyAlignment="1" applyProtection="1">
      <alignment horizontal="left" vertical="center" wrapText="1"/>
    </xf>
    <xf numFmtId="0" fontId="22" fillId="79" borderId="13" xfId="0" quotePrefix="1" applyFont="1" applyFill="1" applyBorder="1" applyAlignment="1" applyProtection="1">
      <alignment horizontal="center" vertical="center" wrapText="1"/>
    </xf>
    <xf numFmtId="0" fontId="22" fillId="79" borderId="27" xfId="0" quotePrefix="1" applyFont="1" applyFill="1" applyBorder="1" applyAlignment="1" applyProtection="1">
      <alignment horizontal="center" vertical="center" wrapText="1"/>
    </xf>
    <xf numFmtId="0" fontId="22" fillId="79" borderId="26" xfId="0" quotePrefix="1" applyFont="1" applyFill="1" applyBorder="1" applyAlignment="1" applyProtection="1">
      <alignment horizontal="center" vertical="center" wrapText="1"/>
    </xf>
    <xf numFmtId="0" fontId="22" fillId="0" borderId="11" xfId="55" applyFont="1" applyBorder="1" applyAlignment="1">
      <alignment horizontal="left" vertical="center" wrapText="1"/>
    </xf>
    <xf numFmtId="0" fontId="47" fillId="79" borderId="11" xfId="55" applyFont="1" applyFill="1" applyBorder="1" applyAlignment="1">
      <alignment horizontal="center" vertical="center" wrapText="1"/>
    </xf>
    <xf numFmtId="0" fontId="47" fillId="79" borderId="28" xfId="55" applyFont="1" applyFill="1" applyBorder="1" applyAlignment="1">
      <alignment horizontal="center" vertical="center" wrapText="1"/>
    </xf>
    <xf numFmtId="0" fontId="17" fillId="30" borderId="30" xfId="124" applyFont="1" applyFill="1" applyBorder="1" applyAlignment="1" applyProtection="1">
      <alignment horizontal="center" wrapText="1"/>
      <protection locked="0"/>
    </xf>
    <xf numFmtId="0" fontId="17" fillId="30" borderId="0" xfId="124" applyFont="1" applyFill="1" applyBorder="1" applyAlignment="1" applyProtection="1">
      <alignment horizontal="center" wrapText="1"/>
      <protection locked="0"/>
    </xf>
    <xf numFmtId="0" fontId="17" fillId="30" borderId="24" xfId="124" applyFont="1" applyFill="1" applyBorder="1" applyAlignment="1" applyProtection="1">
      <alignment horizontal="center" wrapText="1"/>
      <protection locked="0"/>
    </xf>
    <xf numFmtId="0" fontId="17" fillId="30" borderId="17" xfId="124" applyFont="1" applyFill="1" applyBorder="1" applyAlignment="1" applyProtection="1">
      <alignment horizontal="center" wrapText="1"/>
      <protection locked="0"/>
    </xf>
    <xf numFmtId="0" fontId="17" fillId="30" borderId="32" xfId="124" applyFont="1" applyFill="1" applyBorder="1" applyAlignment="1" applyProtection="1">
      <alignment horizontal="center" wrapText="1"/>
      <protection locked="0"/>
    </xf>
    <xf numFmtId="0" fontId="17" fillId="30" borderId="119" xfId="124" applyFont="1" applyFill="1" applyBorder="1" applyAlignment="1" applyProtection="1">
      <alignment horizontal="center" wrapText="1"/>
      <protection locked="0"/>
    </xf>
    <xf numFmtId="0" fontId="180" fillId="78" borderId="40" xfId="2435" applyFont="1" applyFill="1" applyBorder="1" applyAlignment="1">
      <alignment wrapText="1"/>
    </xf>
    <xf numFmtId="0" fontId="182" fillId="78" borderId="20" xfId="2435" applyFont="1" applyFill="1" applyBorder="1" applyAlignment="1">
      <alignment wrapText="1"/>
    </xf>
    <xf numFmtId="0" fontId="0" fillId="0" borderId="20" xfId="0" applyBorder="1" applyAlignment="1">
      <alignment wrapText="1"/>
    </xf>
    <xf numFmtId="0" fontId="0" fillId="0" borderId="41" xfId="0" applyBorder="1" applyAlignment="1">
      <alignment wrapText="1"/>
    </xf>
    <xf numFmtId="0" fontId="22" fillId="79" borderId="38" xfId="0" quotePrefix="1" applyFont="1" applyFill="1" applyBorder="1" applyAlignment="1" applyProtection="1">
      <alignment horizontal="center" vertical="center" wrapText="1"/>
    </xf>
    <xf numFmtId="0" fontId="22" fillId="79" borderId="0" xfId="0" quotePrefix="1" applyFont="1" applyFill="1" applyBorder="1" applyAlignment="1" applyProtection="1">
      <alignment horizontal="center" vertical="center" wrapText="1"/>
    </xf>
    <xf numFmtId="0" fontId="22" fillId="0" borderId="0" xfId="0" quotePrefix="1" applyFont="1" applyFill="1" applyBorder="1" applyAlignment="1" applyProtection="1">
      <alignment horizontal="center" vertical="center"/>
    </xf>
    <xf numFmtId="0" fontId="22" fillId="79" borderId="10" xfId="0" quotePrefix="1" applyFont="1" applyFill="1" applyBorder="1" applyAlignment="1" applyProtection="1">
      <alignment horizontal="center" vertical="center" wrapText="1"/>
    </xf>
    <xf numFmtId="0" fontId="22" fillId="31" borderId="20" xfId="125" applyFont="1" applyFill="1" applyBorder="1" applyAlignment="1" applyProtection="1">
      <alignment horizontal="center" vertical="center" wrapText="1"/>
      <protection locked="0"/>
    </xf>
    <xf numFmtId="0" fontId="108" fillId="79" borderId="18" xfId="125" applyFont="1" applyFill="1" applyBorder="1" applyAlignment="1">
      <alignment horizontal="center" vertical="center" wrapText="1"/>
    </xf>
    <xf numFmtId="0" fontId="108" fillId="79" borderId="36" xfId="125" applyFont="1" applyFill="1" applyBorder="1" applyAlignment="1">
      <alignment horizontal="center" vertical="center" wrapText="1"/>
    </xf>
    <xf numFmtId="0" fontId="108" fillId="79" borderId="37" xfId="125" applyFont="1" applyFill="1" applyBorder="1" applyAlignment="1">
      <alignment horizontal="center" vertical="center" wrapText="1"/>
    </xf>
    <xf numFmtId="0" fontId="108" fillId="80" borderId="34" xfId="2469" applyNumberFormat="1" applyFont="1" applyFill="1" applyBorder="1" applyAlignment="1" applyProtection="1">
      <alignment horizontal="center" vertical="center"/>
    </xf>
    <xf numFmtId="0" fontId="108" fillId="80" borderId="21" xfId="2469" applyNumberFormat="1" applyFont="1" applyFill="1" applyBorder="1" applyAlignment="1" applyProtection="1">
      <alignment horizontal="center" vertical="center"/>
    </xf>
    <xf numFmtId="0" fontId="22" fillId="0" borderId="36" xfId="0" applyFont="1" applyBorder="1" applyAlignment="1">
      <alignment horizontal="center" vertical="center" wrapText="1"/>
    </xf>
    <xf numFmtId="0" fontId="22" fillId="0" borderId="37" xfId="0" applyFont="1" applyBorder="1" applyAlignment="1">
      <alignment horizontal="center" vertical="center" wrapText="1"/>
    </xf>
    <xf numFmtId="0" fontId="22" fillId="31" borderId="20" xfId="125" applyFont="1" applyFill="1" applyBorder="1" applyAlignment="1">
      <alignment horizontal="center" vertical="center" wrapText="1"/>
    </xf>
    <xf numFmtId="0" fontId="22" fillId="79" borderId="113" xfId="0" quotePrefix="1" applyFont="1" applyFill="1" applyBorder="1" applyAlignment="1" applyProtection="1">
      <alignment horizontal="center" vertical="center" wrapText="1"/>
    </xf>
    <xf numFmtId="0" fontId="22" fillId="79" borderId="36" xfId="0" quotePrefix="1" applyFont="1" applyFill="1" applyBorder="1" applyAlignment="1" applyProtection="1">
      <alignment horizontal="center" vertical="center" wrapText="1"/>
    </xf>
    <xf numFmtId="0" fontId="22" fillId="79" borderId="37" xfId="0" quotePrefix="1" applyFont="1" applyFill="1" applyBorder="1" applyAlignment="1" applyProtection="1">
      <alignment horizontal="center" vertical="center" wrapText="1"/>
    </xf>
    <xf numFmtId="43" fontId="19" fillId="31" borderId="13" xfId="28" applyFont="1" applyFill="1" applyBorder="1" applyAlignment="1" applyProtection="1">
      <alignment horizontal="center" wrapText="1"/>
    </xf>
    <xf numFmtId="43" fontId="17" fillId="0" borderId="27" xfId="28" applyFont="1" applyBorder="1" applyAlignment="1" applyProtection="1">
      <alignment horizontal="center" wrapText="1"/>
    </xf>
    <xf numFmtId="43" fontId="17" fillId="0" borderId="104" xfId="28" applyFont="1" applyBorder="1" applyAlignment="1" applyProtection="1">
      <alignment horizontal="center" wrapText="1"/>
    </xf>
    <xf numFmtId="0" fontId="40" fillId="31" borderId="16" xfId="125" applyFont="1" applyFill="1" applyBorder="1" applyAlignment="1" applyProtection="1">
      <alignment horizontal="left" vertical="center" wrapText="1"/>
    </xf>
    <xf numFmtId="0" fontId="17" fillId="0" borderId="10" xfId="0" applyFont="1" applyBorder="1" applyAlignment="1" applyProtection="1">
      <alignment horizontal="left" vertical="center" wrapText="1"/>
    </xf>
    <xf numFmtId="0" fontId="17" fillId="0" borderId="25" xfId="0" applyFont="1" applyBorder="1" applyAlignment="1" applyProtection="1">
      <alignment horizontal="left" vertical="center" wrapText="1"/>
    </xf>
    <xf numFmtId="0" fontId="22" fillId="79" borderId="13" xfId="124" quotePrefix="1" applyFont="1" applyFill="1" applyBorder="1" applyAlignment="1" applyProtection="1">
      <alignment horizontal="center" vertical="center" wrapText="1"/>
    </xf>
    <xf numFmtId="0" fontId="22" fillId="79" borderId="27" xfId="124" quotePrefix="1" applyFont="1" applyFill="1" applyBorder="1" applyAlignment="1" applyProtection="1">
      <alignment horizontal="center" vertical="center" wrapText="1"/>
    </xf>
    <xf numFmtId="0" fontId="22" fillId="79" borderId="26" xfId="124" quotePrefix="1" applyFont="1" applyFill="1" applyBorder="1" applyAlignment="1" applyProtection="1">
      <alignment horizontal="center" vertical="center" wrapText="1"/>
    </xf>
    <xf numFmtId="0" fontId="22" fillId="79" borderId="18" xfId="124" quotePrefix="1" applyFont="1" applyFill="1" applyBorder="1" applyAlignment="1">
      <alignment horizontal="center" vertical="center" wrapText="1"/>
    </xf>
    <xf numFmtId="0" fontId="22" fillId="79" borderId="36" xfId="124" quotePrefix="1" applyFont="1" applyFill="1" applyBorder="1" applyAlignment="1">
      <alignment horizontal="center" vertical="center" wrapText="1"/>
    </xf>
    <xf numFmtId="0" fontId="22" fillId="79" borderId="37" xfId="124" quotePrefix="1" applyFont="1" applyFill="1" applyBorder="1" applyAlignment="1">
      <alignment horizontal="center" vertical="center" wrapText="1"/>
    </xf>
    <xf numFmtId="0" fontId="108" fillId="79" borderId="114" xfId="125" applyFont="1" applyFill="1" applyBorder="1" applyAlignment="1">
      <alignment wrapText="1"/>
    </xf>
    <xf numFmtId="0" fontId="22" fillId="0" borderId="86" xfId="0" applyFont="1" applyBorder="1" applyAlignment="1">
      <alignment wrapText="1"/>
    </xf>
    <xf numFmtId="0" fontId="108" fillId="31" borderId="40" xfId="125" applyFont="1" applyFill="1" applyBorder="1" applyAlignment="1">
      <alignment vertical="center" wrapText="1"/>
    </xf>
    <xf numFmtId="0" fontId="0" fillId="31" borderId="20" xfId="0" applyFill="1" applyBorder="1" applyAlignment="1">
      <alignment wrapText="1"/>
    </xf>
    <xf numFmtId="0" fontId="0" fillId="31" borderId="41" xfId="0" applyFill="1" applyBorder="1" applyAlignment="1">
      <alignment wrapText="1"/>
    </xf>
    <xf numFmtId="0" fontId="0" fillId="0" borderId="37" xfId="0" applyBorder="1" applyAlignment="1">
      <alignment horizontal="center" vertical="center" wrapText="1"/>
    </xf>
    <xf numFmtId="0" fontId="0" fillId="0" borderId="36" xfId="0" applyBorder="1" applyAlignment="1">
      <alignment horizontal="center" vertical="center" wrapText="1"/>
    </xf>
    <xf numFmtId="0" fontId="46" fillId="31" borderId="11" xfId="125" applyFont="1" applyFill="1" applyBorder="1" applyAlignment="1">
      <alignment horizontal="center" vertical="center" wrapText="1"/>
    </xf>
    <xf numFmtId="0" fontId="46" fillId="31" borderId="28" xfId="125" applyFont="1" applyFill="1" applyBorder="1" applyAlignment="1">
      <alignment horizontal="center" vertical="center" wrapText="1"/>
    </xf>
    <xf numFmtId="0" fontId="47" fillId="0" borderId="0" xfId="55" applyFont="1" applyAlignment="1">
      <alignment horizontal="center" vertical="center" wrapText="1"/>
    </xf>
    <xf numFmtId="0" fontId="22" fillId="0" borderId="0" xfId="0" quotePrefix="1" applyFont="1" applyFill="1" applyBorder="1" applyAlignment="1" applyProtection="1">
      <alignment horizontal="center" vertical="center" wrapText="1"/>
    </xf>
    <xf numFmtId="0" fontId="46" fillId="0" borderId="13" xfId="125" applyFont="1" applyBorder="1" applyAlignment="1">
      <alignment horizontal="center" vertical="top" wrapText="1"/>
    </xf>
    <xf numFmtId="0" fontId="0" fillId="0" borderId="26" xfId="0" applyBorder="1" applyAlignment="1">
      <alignment horizontal="center" vertical="top" wrapText="1"/>
    </xf>
    <xf numFmtId="0" fontId="0" fillId="0" borderId="27" xfId="0" applyBorder="1" applyAlignment="1">
      <alignment horizontal="center" vertical="center" wrapText="1"/>
    </xf>
    <xf numFmtId="0" fontId="0" fillId="0" borderId="26" xfId="0" applyBorder="1" applyAlignment="1">
      <alignment horizontal="center" vertical="center" wrapText="1"/>
    </xf>
    <xf numFmtId="0" fontId="22" fillId="31" borderId="13" xfId="125" applyFont="1" applyFill="1" applyBorder="1" applyAlignment="1">
      <alignment horizontal="center" vertical="center" wrapText="1"/>
    </xf>
    <xf numFmtId="0" fontId="22" fillId="31" borderId="26" xfId="125" applyFont="1" applyFill="1" applyBorder="1" applyAlignment="1">
      <alignment horizontal="center" vertical="center" wrapText="1"/>
    </xf>
    <xf numFmtId="0" fontId="46" fillId="0" borderId="26" xfId="125" applyFont="1" applyBorder="1" applyAlignment="1">
      <alignment horizontal="center" vertical="top" wrapText="1"/>
    </xf>
    <xf numFmtId="0" fontId="108" fillId="0" borderId="42" xfId="163" applyFont="1" applyBorder="1" applyAlignment="1">
      <alignment horizontal="center" vertical="center" wrapText="1"/>
    </xf>
    <xf numFmtId="0" fontId="108" fillId="0" borderId="99" xfId="163" applyFont="1" applyBorder="1" applyAlignment="1">
      <alignment horizontal="center" vertical="center"/>
    </xf>
    <xf numFmtId="0" fontId="108" fillId="0" borderId="135" xfId="163" applyFont="1" applyBorder="1" applyAlignment="1">
      <alignment horizontal="center" vertical="center"/>
    </xf>
    <xf numFmtId="0" fontId="108" fillId="0" borderId="21" xfId="163" applyFont="1" applyBorder="1" applyAlignment="1">
      <alignment horizontal="center" vertical="center"/>
    </xf>
    <xf numFmtId="0" fontId="108" fillId="0" borderId="34" xfId="163" applyFont="1" applyBorder="1" applyAlignment="1">
      <alignment horizontal="center" vertical="center"/>
    </xf>
    <xf numFmtId="0" fontId="108" fillId="0" borderId="33" xfId="163" applyFont="1" applyBorder="1" applyAlignment="1">
      <alignment horizontal="center" vertical="center"/>
    </xf>
    <xf numFmtId="0" fontId="108" fillId="0" borderId="42" xfId="163" applyFont="1" applyBorder="1" applyAlignment="1">
      <alignment horizontal="center" vertical="center"/>
    </xf>
    <xf numFmtId="0" fontId="22" fillId="79" borderId="113" xfId="125" applyFont="1" applyFill="1" applyBorder="1" applyAlignment="1">
      <alignment horizontal="center" vertical="center" wrapText="1"/>
    </xf>
    <xf numFmtId="0" fontId="22" fillId="79" borderId="36" xfId="125" applyFont="1" applyFill="1" applyBorder="1" applyAlignment="1">
      <alignment horizontal="center" vertical="center" wrapText="1"/>
    </xf>
    <xf numFmtId="0" fontId="22" fillId="79" borderId="37" xfId="125" applyFont="1" applyFill="1" applyBorder="1" applyAlignment="1">
      <alignment horizontal="center" vertical="center" wrapText="1"/>
    </xf>
    <xf numFmtId="4" fontId="22" fillId="79" borderId="113" xfId="124" quotePrefix="1" applyNumberFormat="1" applyFont="1" applyFill="1" applyBorder="1" applyAlignment="1">
      <alignment horizontal="center" vertical="center" wrapText="1"/>
    </xf>
    <xf numFmtId="4" fontId="22" fillId="79" borderId="36" xfId="124" quotePrefix="1" applyNumberFormat="1" applyFont="1" applyFill="1" applyBorder="1" applyAlignment="1">
      <alignment horizontal="center" vertical="center" wrapText="1"/>
    </xf>
    <xf numFmtId="4" fontId="22" fillId="79" borderId="37" xfId="124" quotePrefix="1" applyNumberFormat="1" applyFont="1" applyFill="1" applyBorder="1" applyAlignment="1">
      <alignment horizontal="center" vertical="center" wrapText="1"/>
    </xf>
    <xf numFmtId="0" fontId="17" fillId="0" borderId="10" xfId="124" applyBorder="1" applyAlignment="1">
      <alignment horizontal="center" vertical="center"/>
    </xf>
    <xf numFmtId="0" fontId="17" fillId="0" borderId="25" xfId="124" applyBorder="1" applyAlignment="1">
      <alignment horizontal="center" vertical="center"/>
    </xf>
    <xf numFmtId="0" fontId="17" fillId="0" borderId="0" xfId="124" applyAlignment="1">
      <alignment horizontal="left" vertical="center" wrapText="1"/>
    </xf>
    <xf numFmtId="0" fontId="17" fillId="0" borderId="23" xfId="124" applyBorder="1" applyAlignment="1">
      <alignment horizontal="center" vertical="center"/>
    </xf>
    <xf numFmtId="0" fontId="17" fillId="0" borderId="35" xfId="124" applyBorder="1" applyAlignment="1">
      <alignment horizontal="center" vertical="center"/>
    </xf>
    <xf numFmtId="0" fontId="186" fillId="31" borderId="103" xfId="124" applyFont="1" applyFill="1" applyBorder="1" applyAlignment="1">
      <alignment horizontal="center" wrapText="1"/>
    </xf>
    <xf numFmtId="0" fontId="186" fillId="31" borderId="22" xfId="124" applyFont="1" applyFill="1" applyBorder="1" applyAlignment="1">
      <alignment horizontal="center" wrapText="1"/>
    </xf>
    <xf numFmtId="0" fontId="178" fillId="0" borderId="22" xfId="124" applyFont="1" applyBorder="1" applyAlignment="1">
      <alignment horizontal="center" vertical="center"/>
    </xf>
    <xf numFmtId="0" fontId="178" fillId="0" borderId="22" xfId="124" applyFont="1" applyBorder="1" applyAlignment="1">
      <alignment horizontal="center" vertical="center" wrapText="1"/>
    </xf>
    <xf numFmtId="0" fontId="178" fillId="0" borderId="91" xfId="124" applyFont="1" applyBorder="1" applyAlignment="1">
      <alignment horizontal="center" vertical="center" wrapText="1"/>
    </xf>
    <xf numFmtId="0" fontId="186" fillId="31" borderId="22" xfId="124" applyFont="1" applyFill="1" applyBorder="1" applyAlignment="1">
      <alignment horizontal="center"/>
    </xf>
    <xf numFmtId="0" fontId="186" fillId="29" borderId="103" xfId="124" applyFont="1" applyFill="1" applyBorder="1" applyAlignment="1">
      <alignment horizontal="center" wrapText="1"/>
    </xf>
    <xf numFmtId="0" fontId="186" fillId="29" borderId="22" xfId="124" applyFont="1" applyFill="1" applyBorder="1" applyAlignment="1">
      <alignment horizontal="center" wrapText="1"/>
    </xf>
    <xf numFmtId="172" fontId="17" fillId="30" borderId="10" xfId="124" applyNumberFormat="1" applyFill="1" applyBorder="1" applyAlignment="1" applyProtection="1">
      <alignment horizontal="center" vertical="center"/>
      <protection locked="0"/>
    </xf>
    <xf numFmtId="172" fontId="17" fillId="30" borderId="25" xfId="124" applyNumberFormat="1" applyFill="1" applyBorder="1" applyAlignment="1" applyProtection="1">
      <alignment horizontal="center" vertical="center"/>
      <protection locked="0"/>
    </xf>
    <xf numFmtId="172" fontId="17" fillId="31" borderId="10" xfId="124" applyNumberFormat="1" applyFill="1" applyBorder="1" applyAlignment="1">
      <alignment horizontal="center" vertical="center"/>
    </xf>
    <xf numFmtId="0" fontId="230" fillId="31" borderId="18" xfId="124" applyFont="1" applyFill="1" applyBorder="1" applyAlignment="1">
      <alignment horizontal="center" vertical="center" wrapText="1"/>
    </xf>
    <xf numFmtId="0" fontId="230" fillId="31" borderId="93" xfId="124" applyFont="1" applyFill="1" applyBorder="1" applyAlignment="1">
      <alignment horizontal="center" vertical="center" wrapText="1"/>
    </xf>
    <xf numFmtId="0" fontId="178" fillId="94" borderId="116" xfId="124" applyFont="1" applyFill="1" applyBorder="1" applyAlignment="1">
      <alignment horizontal="center" vertical="center"/>
    </xf>
    <xf numFmtId="0" fontId="178" fillId="94" borderId="116" xfId="124" applyFont="1" applyFill="1" applyBorder="1" applyAlignment="1">
      <alignment horizontal="center" vertical="center" wrapText="1"/>
    </xf>
    <xf numFmtId="0" fontId="178" fillId="94" borderId="150" xfId="124" applyFont="1" applyFill="1" applyBorder="1" applyAlignment="1">
      <alignment horizontal="center" vertical="center" wrapText="1"/>
    </xf>
    <xf numFmtId="4" fontId="22" fillId="79" borderId="22" xfId="124" quotePrefix="1" applyNumberFormat="1" applyFont="1" applyFill="1" applyBorder="1" applyAlignment="1">
      <alignment horizontal="center" vertical="center" wrapText="1"/>
    </xf>
    <xf numFmtId="4" fontId="22" fillId="79" borderId="91" xfId="124" quotePrefix="1" applyNumberFormat="1" applyFont="1" applyFill="1" applyBorder="1" applyAlignment="1">
      <alignment horizontal="center" vertical="center" wrapText="1"/>
    </xf>
    <xf numFmtId="0" fontId="185" fillId="0" borderId="0" xfId="125" applyFont="1" applyAlignment="1">
      <alignment horizontal="center"/>
    </xf>
    <xf numFmtId="0" fontId="17" fillId="0" borderId="16" xfId="124" applyBorder="1" applyAlignment="1">
      <alignment horizontal="center" vertical="center" wrapText="1"/>
    </xf>
    <xf numFmtId="1" fontId="17" fillId="29" borderId="10" xfId="124" applyNumberFormat="1" applyFill="1" applyBorder="1" applyAlignment="1">
      <alignment horizontal="center" vertical="center"/>
    </xf>
    <xf numFmtId="0" fontId="40" fillId="31" borderId="19" xfId="125" applyFont="1" applyFill="1" applyBorder="1" applyAlignment="1">
      <alignment horizontal="left" vertical="center" wrapText="1"/>
    </xf>
    <xf numFmtId="0" fontId="0" fillId="0" borderId="27" xfId="0" applyBorder="1" applyAlignment="1">
      <alignment wrapText="1"/>
    </xf>
    <xf numFmtId="0" fontId="0" fillId="0" borderId="104" xfId="0" applyBorder="1" applyAlignment="1">
      <alignment wrapText="1"/>
    </xf>
    <xf numFmtId="4" fontId="22" fillId="79" borderId="22" xfId="0" quotePrefix="1" applyNumberFormat="1" applyFont="1" applyFill="1" applyBorder="1" applyAlignment="1" applyProtection="1">
      <alignment horizontal="center" vertical="center" wrapText="1"/>
    </xf>
    <xf numFmtId="4" fontId="22" fillId="79" borderId="91" xfId="0" quotePrefix="1" applyNumberFormat="1" applyFont="1" applyFill="1" applyBorder="1" applyAlignment="1" applyProtection="1">
      <alignment horizontal="center" vertical="center" wrapText="1"/>
    </xf>
    <xf numFmtId="0" fontId="208" fillId="95" borderId="40" xfId="0" applyFont="1" applyFill="1" applyBorder="1" applyAlignment="1">
      <alignment horizontal="center" vertical="center" wrapText="1"/>
    </xf>
    <xf numFmtId="0" fontId="0" fillId="0" borderId="20" xfId="0" applyBorder="1" applyAlignment="1">
      <alignment horizontal="center" wrapText="1"/>
    </xf>
    <xf numFmtId="0" fontId="0" fillId="0" borderId="41" xfId="0" applyBorder="1" applyAlignment="1">
      <alignment horizontal="center" wrapText="1"/>
    </xf>
    <xf numFmtId="0" fontId="204" fillId="95" borderId="103" xfId="0" applyFont="1" applyFill="1" applyBorder="1" applyAlignment="1">
      <alignment horizontal="justify" vertical="center" wrapText="1"/>
    </xf>
    <xf numFmtId="0" fontId="204" fillId="95" borderId="16" xfId="0" applyFont="1" applyFill="1" applyBorder="1" applyAlignment="1">
      <alignment horizontal="justify" vertical="center" wrapText="1"/>
    </xf>
    <xf numFmtId="0" fontId="204" fillId="95" borderId="22" xfId="0" applyFont="1" applyFill="1" applyBorder="1" applyAlignment="1">
      <alignment horizontal="justify" vertical="center" wrapText="1"/>
    </xf>
    <xf numFmtId="0" fontId="204" fillId="95" borderId="10" xfId="0" applyFont="1" applyFill="1" applyBorder="1" applyAlignment="1">
      <alignment horizontal="justify" vertical="center" wrapText="1"/>
    </xf>
    <xf numFmtId="0" fontId="17" fillId="95" borderId="103" xfId="0" applyFont="1" applyFill="1" applyBorder="1" applyAlignment="1">
      <alignment horizontal="justify" vertical="center" wrapText="1"/>
    </xf>
    <xf numFmtId="0" fontId="17" fillId="95" borderId="16" xfId="0" applyFont="1" applyFill="1" applyBorder="1" applyAlignment="1">
      <alignment horizontal="justify" vertical="center" wrapText="1"/>
    </xf>
    <xf numFmtId="0" fontId="17" fillId="95" borderId="22" xfId="0" applyFont="1" applyFill="1" applyBorder="1" applyAlignment="1">
      <alignment horizontal="justify" vertical="center" wrapText="1"/>
    </xf>
    <xf numFmtId="0" fontId="17" fillId="95" borderId="10" xfId="0" applyFont="1" applyFill="1" applyBorder="1" applyAlignment="1">
      <alignment horizontal="justify" vertical="center" wrapText="1"/>
    </xf>
    <xf numFmtId="0" fontId="204" fillId="95" borderId="113" xfId="0" applyFont="1" applyFill="1" applyBorder="1" applyAlignment="1">
      <alignment horizontal="justify" vertical="center" wrapText="1"/>
    </xf>
    <xf numFmtId="0" fontId="204" fillId="95" borderId="13" xfId="0" applyFont="1" applyFill="1" applyBorder="1" applyAlignment="1">
      <alignment horizontal="justify" vertical="center" wrapText="1"/>
    </xf>
    <xf numFmtId="0" fontId="204" fillId="95" borderId="91" xfId="0" applyFont="1" applyFill="1" applyBorder="1" applyAlignment="1">
      <alignment horizontal="justify" vertical="center" wrapText="1"/>
    </xf>
    <xf numFmtId="0" fontId="204" fillId="95" borderId="25" xfId="0" applyFont="1" applyFill="1" applyBorder="1" applyAlignment="1">
      <alignment horizontal="justify" vertical="center" wrapText="1"/>
    </xf>
    <xf numFmtId="0" fontId="22" fillId="79" borderId="10" xfId="125" applyFont="1" applyFill="1" applyBorder="1" applyAlignment="1">
      <alignment horizontal="center" wrapText="1"/>
    </xf>
    <xf numFmtId="0" fontId="22" fillId="79" borderId="10" xfId="0" applyFont="1" applyFill="1" applyBorder="1" applyAlignment="1">
      <alignment horizontal="center" wrapText="1"/>
    </xf>
    <xf numFmtId="0" fontId="0" fillId="0" borderId="10" xfId="0" applyBorder="1" applyAlignment="1">
      <alignment wrapText="1"/>
    </xf>
    <xf numFmtId="0" fontId="22" fillId="79" borderId="22" xfId="0" quotePrefix="1" applyFont="1" applyFill="1" applyBorder="1" applyAlignment="1" applyProtection="1">
      <alignment horizontal="center" vertical="center" wrapText="1"/>
    </xf>
    <xf numFmtId="0" fontId="22" fillId="79" borderId="91" xfId="0" quotePrefix="1" applyFont="1" applyFill="1" applyBorder="1" applyAlignment="1" applyProtection="1">
      <alignment horizontal="center" vertical="center" wrapText="1"/>
    </xf>
    <xf numFmtId="0" fontId="46" fillId="31" borderId="16" xfId="125" applyFont="1" applyFill="1" applyBorder="1" applyAlignment="1">
      <alignment horizontal="left" vertical="top" wrapText="1"/>
    </xf>
    <xf numFmtId="0" fontId="0" fillId="0" borderId="25" xfId="0" applyBorder="1" applyAlignment="1">
      <alignment wrapText="1"/>
    </xf>
    <xf numFmtId="0" fontId="179" fillId="96" borderId="10" xfId="2457" applyFont="1" applyFill="1" applyBorder="1" applyAlignment="1">
      <alignment horizontal="center" vertical="center"/>
    </xf>
    <xf numFmtId="3" fontId="22" fillId="79" borderId="10" xfId="1976" applyNumberFormat="1" applyFont="1" applyFill="1" applyBorder="1" applyAlignment="1">
      <alignment horizontal="center" wrapText="1"/>
    </xf>
    <xf numFmtId="3" fontId="22" fillId="79" borderId="13" xfId="1976" applyNumberFormat="1" applyFont="1" applyFill="1" applyBorder="1" applyAlignment="1">
      <alignment horizontal="center" wrapText="1"/>
    </xf>
    <xf numFmtId="3" fontId="22" fillId="79" borderId="27" xfId="1976" applyNumberFormat="1" applyFont="1" applyFill="1" applyBorder="1" applyAlignment="1">
      <alignment horizontal="center" wrapText="1"/>
    </xf>
    <xf numFmtId="3" fontId="22" fillId="79" borderId="26" xfId="1976" applyNumberFormat="1" applyFont="1" applyFill="1" applyBorder="1" applyAlignment="1">
      <alignment horizontal="center" wrapText="1"/>
    </xf>
  </cellXfs>
  <cellStyles count="2470">
    <cellStyle name=" 1" xfId="63" xr:uid="{00000000-0005-0000-0000-000000000000}"/>
    <cellStyle name=" 2" xfId="262" xr:uid="{00000000-0005-0000-0000-000001000000}"/>
    <cellStyle name="_x000d__x000a_CCAPI200.DLL=C:\WINDOWS\SYSTEM\, Can't find CCAPI200.DLL_x000d__x000a_XLHELP.DLL=W:\MSOFFICE_x000d__x000a_MAINXL.HL" xfId="263" xr:uid="{00000000-0005-0000-0000-000002000000}"/>
    <cellStyle name="_x000d__x000a_JournalTemplate=C:\COMFO\CTALK\JOURSTD.TPL_x000d__x000a_LbStateAddress=3 3 0 251 1 89 2 311_x000d__x000a_LbStateJou" xfId="264" xr:uid="{00000000-0005-0000-0000-000003000000}"/>
    <cellStyle name="_x000d__x000a_JournalTemplate=C:\COMFO\CTALK\JOURSTD.TPL_x000d__x000a_LbStateAddress=3 3 0 251 1 89 2 311_x000d__x000a_LbStateJou 2" xfId="265" xr:uid="{00000000-0005-0000-0000-000004000000}"/>
    <cellStyle name="_x000d__x000a_JournalTemplate=C:\COMFO\CTALK\JOURSTD.TPL_x000d__x000a_LbStateAddress=3 3 0 251 1 89 2 311_x000d__x000a_LbStateJou 2 2" xfId="266" xr:uid="{00000000-0005-0000-0000-000005000000}"/>
    <cellStyle name="%" xfId="267" xr:uid="{00000000-0005-0000-0000-000006000000}"/>
    <cellStyle name="%_FM Services" xfId="268" xr:uid="{00000000-0005-0000-0000-000007000000}"/>
    <cellStyle name="%20 - Vurgu1" xfId="269" xr:uid="{00000000-0005-0000-0000-000008000000}"/>
    <cellStyle name="%20 - Vurgu2" xfId="270" xr:uid="{00000000-0005-0000-0000-000009000000}"/>
    <cellStyle name="%20 - Vurgu3" xfId="271" xr:uid="{00000000-0005-0000-0000-00000A000000}"/>
    <cellStyle name="%20 - Vurgu4" xfId="272" xr:uid="{00000000-0005-0000-0000-00000B000000}"/>
    <cellStyle name="%20 - Vurgu5" xfId="273" xr:uid="{00000000-0005-0000-0000-00000C000000}"/>
    <cellStyle name="%20 - Vurgu6" xfId="274" xr:uid="{00000000-0005-0000-0000-00000D000000}"/>
    <cellStyle name="%40 - Vurgu1" xfId="275" xr:uid="{00000000-0005-0000-0000-00000E000000}"/>
    <cellStyle name="%40 - Vurgu2" xfId="276" xr:uid="{00000000-0005-0000-0000-00000F000000}"/>
    <cellStyle name="%40 - Vurgu3" xfId="277" xr:uid="{00000000-0005-0000-0000-000010000000}"/>
    <cellStyle name="%40 - Vurgu4" xfId="278" xr:uid="{00000000-0005-0000-0000-000011000000}"/>
    <cellStyle name="%40 - Vurgu5" xfId="279" xr:uid="{00000000-0005-0000-0000-000012000000}"/>
    <cellStyle name="%40 - Vurgu6" xfId="280" xr:uid="{00000000-0005-0000-0000-000013000000}"/>
    <cellStyle name="%60 - Vurgu1" xfId="281" xr:uid="{00000000-0005-0000-0000-000014000000}"/>
    <cellStyle name="%60 - Vurgu2" xfId="282" xr:uid="{00000000-0005-0000-0000-000015000000}"/>
    <cellStyle name="%60 - Vurgu3" xfId="283" xr:uid="{00000000-0005-0000-0000-000016000000}"/>
    <cellStyle name="%60 - Vurgu4" xfId="284" xr:uid="{00000000-0005-0000-0000-000017000000}"/>
    <cellStyle name="%60 - Vurgu5" xfId="285" xr:uid="{00000000-0005-0000-0000-000018000000}"/>
    <cellStyle name="%60 - Vurgu6" xfId="286" xr:uid="{00000000-0005-0000-0000-000019000000}"/>
    <cellStyle name="]_x000a__x000a_Width=797_x000a__x000a_Height=554_x000a__x000a__x000a__x000a_[Code]_x000a__x000a_Code0=/nyf50_x000a__x000a_Code1=4500000136_x000a__x000a_Code2=ME23_x000a__x000a_Code3=4500002322_x000a__x000a_Code4=#_x000a__x000a_Code5=MB01_x000a__x000a_" xfId="287" xr:uid="{00000000-0005-0000-0000-00001A000000}"/>
    <cellStyle name="]_x000d__x000a_Width=797_x000d__x000a_Height=554_x000d__x000a__x000d__x000a_[Code]_x000d__x000a_Code0=/nyf50_x000d__x000a_Code1=4500000136_x000d__x000a_Code2=ME23_x000d__x000a_Code3=4500002322_x000d__x000a_Code4=#_x000d__x000a_Code5=MB01_x000d__x000a_" xfId="288" xr:uid="{00000000-0005-0000-0000-00001B000000}"/>
    <cellStyle name="_Additional Buildings 111109" xfId="289" xr:uid="{00000000-0005-0000-0000-00001C000000}"/>
    <cellStyle name="_Argos New Hours Bid Sheet REVISED BID V4" xfId="290" xr:uid="{00000000-0005-0000-0000-00001D000000}"/>
    <cellStyle name="_BR2 Capital Budget" xfId="291" xr:uid="{00000000-0005-0000-0000-00001E000000}"/>
    <cellStyle name="_Cleaning  Equipment" xfId="292" xr:uid="{00000000-0005-0000-0000-00001F000000}"/>
    <cellStyle name="_Cleaning  Equipment_Book1" xfId="293" xr:uid="{00000000-0005-0000-0000-000020000000}"/>
    <cellStyle name="_Cleaning Equipment" xfId="294" xr:uid="{00000000-0005-0000-0000-000021000000}"/>
    <cellStyle name="_Cleaning Equipment_Book1" xfId="295" xr:uid="{00000000-0005-0000-0000-000022000000}"/>
    <cellStyle name="_Cluster 1 Budget Template 2011-12 rv4" xfId="296" xr:uid="{00000000-0005-0000-0000-000023000000}"/>
    <cellStyle name="_Cluster 2  Budget Template 2011-12 RV 4" xfId="297" xr:uid="{00000000-0005-0000-0000-000024000000}"/>
    <cellStyle name="_Cluster 5 Workbook_030511DT" xfId="298" xr:uid="{00000000-0005-0000-0000-000025000000}"/>
    <cellStyle name="_Cluster 5 Workbook_030511DT - MASTER TO TEST" xfId="299" xr:uid="{00000000-0005-0000-0000-000026000000}"/>
    <cellStyle name="_Cluster 6 Workbook_030511DT" xfId="300" xr:uid="{00000000-0005-0000-0000-000027000000}"/>
    <cellStyle name="_Cluster 6 Workbook_250411" xfId="301" xr:uid="{00000000-0005-0000-0000-000028000000}"/>
    <cellStyle name="_Cluster 7 Workbook_DT" xfId="302" xr:uid="{00000000-0005-0000-0000-000029000000}"/>
    <cellStyle name="_Exch and DC Option Summary" xfId="303" xr:uid="{00000000-0005-0000-0000-00002A000000}"/>
    <cellStyle name="_GEM Commercial Assumptions" xfId="304" xr:uid="{00000000-0005-0000-0000-00002B000000}"/>
    <cellStyle name="_GEM Commercial Assumptions_Book1" xfId="305" xr:uid="{00000000-0005-0000-0000-00002C000000}"/>
    <cellStyle name="_GEM Commercial Assumptions_Book1_CSC Cost Model &amp; Return Interface 20100622" xfId="306" xr:uid="{00000000-0005-0000-0000-00002D000000}"/>
    <cellStyle name="_GEM Commercial Assumptions_Book1_Linked (Pricing) CSC T39 20100622" xfId="307" xr:uid="{00000000-0005-0000-0000-00002E000000}"/>
    <cellStyle name="_GEM Commercial Assumptions_Book1_Linked (Pricing) CSC T39 20100622_1" xfId="308" xr:uid="{00000000-0005-0000-0000-00002F000000}"/>
    <cellStyle name="_GEM Commercial Assumptions_Book1_Linked (Pricing) CSC T39 20100623" xfId="309" xr:uid="{00000000-0005-0000-0000-000030000000}"/>
    <cellStyle name="_GEM Commercial Assumptions_Book1_Linked (Pricing) CSC T39 20100624" xfId="310" xr:uid="{00000000-0005-0000-0000-000031000000}"/>
    <cellStyle name="_HSBC PPM SITES ATTENDED" xfId="311" xr:uid="{00000000-0005-0000-0000-000032000000}"/>
    <cellStyle name="_IDL SOUTH  FOO AP02 V1" xfId="312" xr:uid="{00000000-0005-0000-0000-000033000000}"/>
    <cellStyle name="_Interserve info" xfId="313" xr:uid="{00000000-0005-0000-0000-000034000000}"/>
    <cellStyle name="_MAT Base " xfId="314" xr:uid="{00000000-0005-0000-0000-000035000000}"/>
    <cellStyle name="_MAT OPT1" xfId="315" xr:uid="{00000000-0005-0000-0000-000036000000}"/>
    <cellStyle name="_MAT OPT2" xfId="316" xr:uid="{00000000-0005-0000-0000-000037000000}"/>
    <cellStyle name="_MAT OPT3" xfId="317" xr:uid="{00000000-0005-0000-0000-000038000000}"/>
    <cellStyle name="_MAT OPT4" xfId="318" xr:uid="{00000000-0005-0000-0000-000039000000}"/>
    <cellStyle name="_NA - Support Costs" xfId="319" xr:uid="{00000000-0005-0000-0000-00003A000000}"/>
    <cellStyle name="_Portsmouth PCT Model v1 A4C" xfId="320" xr:uid="{00000000-0005-0000-0000-00003B000000}"/>
    <cellStyle name="_PPM  Comprehensive Values" xfId="321" xr:uid="{00000000-0005-0000-0000-00003C000000}"/>
    <cellStyle name="_Remote ATM - Rev1" xfId="322" xr:uid="{00000000-0005-0000-0000-00003D000000}"/>
    <cellStyle name="_T10 BASE BID as of 091409" xfId="323" xr:uid="{00000000-0005-0000-0000-00003E000000}"/>
    <cellStyle name="_Tm1TemplateALDERSHOT" xfId="324" xr:uid="{00000000-0005-0000-0000-00003F000000}"/>
    <cellStyle name="¤@¯Elaroux" xfId="325" xr:uid="{00000000-0005-0000-0000-000040000000}"/>
    <cellStyle name="¤d¤À¦E0]_laroux" xfId="326" xr:uid="{00000000-0005-0000-0000-000041000000}"/>
    <cellStyle name="¤d¤À¦Elaroux" xfId="327" xr:uid="{00000000-0005-0000-0000-000042000000}"/>
    <cellStyle name="•W€_4m stock" xfId="328" xr:uid="{00000000-0005-0000-0000-000043000000}"/>
    <cellStyle name="0,0_x000d__x000a_NA_x000d__x000a_" xfId="329" xr:uid="{00000000-0005-0000-0000-000044000000}"/>
    <cellStyle name="20% - Accent1" xfId="1" builtinId="30" customBuiltin="1"/>
    <cellStyle name="20% - Accent1 10" xfId="330" xr:uid="{00000000-0005-0000-0000-000046000000}"/>
    <cellStyle name="20% - Accent1 11" xfId="331" xr:uid="{00000000-0005-0000-0000-000047000000}"/>
    <cellStyle name="20% - Accent1 12" xfId="332" xr:uid="{00000000-0005-0000-0000-000048000000}"/>
    <cellStyle name="20% - Accent1 13" xfId="333" xr:uid="{00000000-0005-0000-0000-000049000000}"/>
    <cellStyle name="20% - Accent1 14" xfId="334" xr:uid="{00000000-0005-0000-0000-00004A000000}"/>
    <cellStyle name="20% - Accent1 15" xfId="335" xr:uid="{00000000-0005-0000-0000-00004B000000}"/>
    <cellStyle name="20% - Accent1 16" xfId="336" xr:uid="{00000000-0005-0000-0000-00004C000000}"/>
    <cellStyle name="20% - Accent1 17" xfId="337" xr:uid="{00000000-0005-0000-0000-00004D000000}"/>
    <cellStyle name="20% - Accent1 18" xfId="338" xr:uid="{00000000-0005-0000-0000-00004E000000}"/>
    <cellStyle name="20% - Accent1 19" xfId="339" xr:uid="{00000000-0005-0000-0000-00004F000000}"/>
    <cellStyle name="20% - Accent1 2" xfId="64" xr:uid="{00000000-0005-0000-0000-000050000000}"/>
    <cellStyle name="20% - Accent1 20" xfId="340" xr:uid="{00000000-0005-0000-0000-000051000000}"/>
    <cellStyle name="20% - Accent1 21" xfId="341" xr:uid="{00000000-0005-0000-0000-000052000000}"/>
    <cellStyle name="20% - Accent1 22" xfId="342" xr:uid="{00000000-0005-0000-0000-000053000000}"/>
    <cellStyle name="20% - Accent1 23" xfId="343" xr:uid="{00000000-0005-0000-0000-000054000000}"/>
    <cellStyle name="20% - Accent1 24" xfId="344" xr:uid="{00000000-0005-0000-0000-000055000000}"/>
    <cellStyle name="20% - Accent1 25" xfId="345" xr:uid="{00000000-0005-0000-0000-000056000000}"/>
    <cellStyle name="20% - Accent1 26" xfId="346" xr:uid="{00000000-0005-0000-0000-000057000000}"/>
    <cellStyle name="20% - Accent1 27" xfId="347" xr:uid="{00000000-0005-0000-0000-000058000000}"/>
    <cellStyle name="20% - Accent1 28" xfId="348" xr:uid="{00000000-0005-0000-0000-000059000000}"/>
    <cellStyle name="20% - Accent1 29" xfId="349" xr:uid="{00000000-0005-0000-0000-00005A000000}"/>
    <cellStyle name="20% - Accent1 3" xfId="350" xr:uid="{00000000-0005-0000-0000-00005B000000}"/>
    <cellStyle name="20% - Accent1 30" xfId="351" xr:uid="{00000000-0005-0000-0000-00005C000000}"/>
    <cellStyle name="20% - Accent1 31" xfId="352" xr:uid="{00000000-0005-0000-0000-00005D000000}"/>
    <cellStyle name="20% - Accent1 32" xfId="353" xr:uid="{00000000-0005-0000-0000-00005E000000}"/>
    <cellStyle name="20% - Accent1 33" xfId="354" xr:uid="{00000000-0005-0000-0000-00005F000000}"/>
    <cellStyle name="20% - Accent1 34" xfId="355" xr:uid="{00000000-0005-0000-0000-000060000000}"/>
    <cellStyle name="20% - Accent1 35" xfId="356" xr:uid="{00000000-0005-0000-0000-000061000000}"/>
    <cellStyle name="20% - Accent1 36" xfId="357" xr:uid="{00000000-0005-0000-0000-000062000000}"/>
    <cellStyle name="20% - Accent1 37" xfId="358" xr:uid="{00000000-0005-0000-0000-000063000000}"/>
    <cellStyle name="20% - Accent1 38" xfId="359" xr:uid="{00000000-0005-0000-0000-000064000000}"/>
    <cellStyle name="20% - Accent1 4" xfId="360" xr:uid="{00000000-0005-0000-0000-000065000000}"/>
    <cellStyle name="20% - Accent1 5" xfId="361" xr:uid="{00000000-0005-0000-0000-000066000000}"/>
    <cellStyle name="20% - Accent1 6" xfId="362" xr:uid="{00000000-0005-0000-0000-000067000000}"/>
    <cellStyle name="20% - Accent1 7" xfId="363" xr:uid="{00000000-0005-0000-0000-000068000000}"/>
    <cellStyle name="20% - Accent1 8" xfId="364" xr:uid="{00000000-0005-0000-0000-000069000000}"/>
    <cellStyle name="20% - Accent1 9" xfId="365" xr:uid="{00000000-0005-0000-0000-00006A000000}"/>
    <cellStyle name="20% - Accent2" xfId="2" builtinId="34" customBuiltin="1"/>
    <cellStyle name="20% - Accent2 10" xfId="366" xr:uid="{00000000-0005-0000-0000-00006C000000}"/>
    <cellStyle name="20% - Accent2 11" xfId="367" xr:uid="{00000000-0005-0000-0000-00006D000000}"/>
    <cellStyle name="20% - Accent2 12" xfId="368" xr:uid="{00000000-0005-0000-0000-00006E000000}"/>
    <cellStyle name="20% - Accent2 13" xfId="369" xr:uid="{00000000-0005-0000-0000-00006F000000}"/>
    <cellStyle name="20% - Accent2 14" xfId="370" xr:uid="{00000000-0005-0000-0000-000070000000}"/>
    <cellStyle name="20% - Accent2 15" xfId="371" xr:uid="{00000000-0005-0000-0000-000071000000}"/>
    <cellStyle name="20% - Accent2 16" xfId="372" xr:uid="{00000000-0005-0000-0000-000072000000}"/>
    <cellStyle name="20% - Accent2 17" xfId="373" xr:uid="{00000000-0005-0000-0000-000073000000}"/>
    <cellStyle name="20% - Accent2 18" xfId="374" xr:uid="{00000000-0005-0000-0000-000074000000}"/>
    <cellStyle name="20% - Accent2 19" xfId="375" xr:uid="{00000000-0005-0000-0000-000075000000}"/>
    <cellStyle name="20% - Accent2 2" xfId="65" xr:uid="{00000000-0005-0000-0000-000076000000}"/>
    <cellStyle name="20% - Accent2 20" xfId="376" xr:uid="{00000000-0005-0000-0000-000077000000}"/>
    <cellStyle name="20% - Accent2 21" xfId="377" xr:uid="{00000000-0005-0000-0000-000078000000}"/>
    <cellStyle name="20% - Accent2 22" xfId="378" xr:uid="{00000000-0005-0000-0000-000079000000}"/>
    <cellStyle name="20% - Accent2 23" xfId="379" xr:uid="{00000000-0005-0000-0000-00007A000000}"/>
    <cellStyle name="20% - Accent2 24" xfId="380" xr:uid="{00000000-0005-0000-0000-00007B000000}"/>
    <cellStyle name="20% - Accent2 25" xfId="381" xr:uid="{00000000-0005-0000-0000-00007C000000}"/>
    <cellStyle name="20% - Accent2 26" xfId="382" xr:uid="{00000000-0005-0000-0000-00007D000000}"/>
    <cellStyle name="20% - Accent2 27" xfId="383" xr:uid="{00000000-0005-0000-0000-00007E000000}"/>
    <cellStyle name="20% - Accent2 28" xfId="384" xr:uid="{00000000-0005-0000-0000-00007F000000}"/>
    <cellStyle name="20% - Accent2 29" xfId="385" xr:uid="{00000000-0005-0000-0000-000080000000}"/>
    <cellStyle name="20% - Accent2 3" xfId="386" xr:uid="{00000000-0005-0000-0000-000081000000}"/>
    <cellStyle name="20% - Accent2 30" xfId="387" xr:uid="{00000000-0005-0000-0000-000082000000}"/>
    <cellStyle name="20% - Accent2 31" xfId="388" xr:uid="{00000000-0005-0000-0000-000083000000}"/>
    <cellStyle name="20% - Accent2 32" xfId="389" xr:uid="{00000000-0005-0000-0000-000084000000}"/>
    <cellStyle name="20% - Accent2 33" xfId="390" xr:uid="{00000000-0005-0000-0000-000085000000}"/>
    <cellStyle name="20% - Accent2 34" xfId="391" xr:uid="{00000000-0005-0000-0000-000086000000}"/>
    <cellStyle name="20% - Accent2 35" xfId="392" xr:uid="{00000000-0005-0000-0000-000087000000}"/>
    <cellStyle name="20% - Accent2 36" xfId="393" xr:uid="{00000000-0005-0000-0000-000088000000}"/>
    <cellStyle name="20% - Accent2 37" xfId="394" xr:uid="{00000000-0005-0000-0000-000089000000}"/>
    <cellStyle name="20% - Accent2 38" xfId="395" xr:uid="{00000000-0005-0000-0000-00008A000000}"/>
    <cellStyle name="20% - Accent2 4" xfId="396" xr:uid="{00000000-0005-0000-0000-00008B000000}"/>
    <cellStyle name="20% - Accent2 5" xfId="397" xr:uid="{00000000-0005-0000-0000-00008C000000}"/>
    <cellStyle name="20% - Accent2 6" xfId="398" xr:uid="{00000000-0005-0000-0000-00008D000000}"/>
    <cellStyle name="20% - Accent2 7" xfId="399" xr:uid="{00000000-0005-0000-0000-00008E000000}"/>
    <cellStyle name="20% - Accent2 8" xfId="400" xr:uid="{00000000-0005-0000-0000-00008F000000}"/>
    <cellStyle name="20% - Accent2 9" xfId="401" xr:uid="{00000000-0005-0000-0000-000090000000}"/>
    <cellStyle name="20% - Accent3" xfId="3" builtinId="38" customBuiltin="1"/>
    <cellStyle name="20% - Accent3 10" xfId="402" xr:uid="{00000000-0005-0000-0000-000092000000}"/>
    <cellStyle name="20% - Accent3 11" xfId="403" xr:uid="{00000000-0005-0000-0000-000093000000}"/>
    <cellStyle name="20% - Accent3 12" xfId="404" xr:uid="{00000000-0005-0000-0000-000094000000}"/>
    <cellStyle name="20% - Accent3 13" xfId="405" xr:uid="{00000000-0005-0000-0000-000095000000}"/>
    <cellStyle name="20% - Accent3 14" xfId="406" xr:uid="{00000000-0005-0000-0000-000096000000}"/>
    <cellStyle name="20% - Accent3 15" xfId="407" xr:uid="{00000000-0005-0000-0000-000097000000}"/>
    <cellStyle name="20% - Accent3 16" xfId="408" xr:uid="{00000000-0005-0000-0000-000098000000}"/>
    <cellStyle name="20% - Accent3 17" xfId="409" xr:uid="{00000000-0005-0000-0000-000099000000}"/>
    <cellStyle name="20% - Accent3 18" xfId="410" xr:uid="{00000000-0005-0000-0000-00009A000000}"/>
    <cellStyle name="20% - Accent3 19" xfId="411" xr:uid="{00000000-0005-0000-0000-00009B000000}"/>
    <cellStyle name="20% - Accent3 2" xfId="66" xr:uid="{00000000-0005-0000-0000-00009C000000}"/>
    <cellStyle name="20% - Accent3 20" xfId="412" xr:uid="{00000000-0005-0000-0000-00009D000000}"/>
    <cellStyle name="20% - Accent3 21" xfId="413" xr:uid="{00000000-0005-0000-0000-00009E000000}"/>
    <cellStyle name="20% - Accent3 22" xfId="414" xr:uid="{00000000-0005-0000-0000-00009F000000}"/>
    <cellStyle name="20% - Accent3 23" xfId="415" xr:uid="{00000000-0005-0000-0000-0000A0000000}"/>
    <cellStyle name="20% - Accent3 24" xfId="416" xr:uid="{00000000-0005-0000-0000-0000A1000000}"/>
    <cellStyle name="20% - Accent3 25" xfId="417" xr:uid="{00000000-0005-0000-0000-0000A2000000}"/>
    <cellStyle name="20% - Accent3 26" xfId="418" xr:uid="{00000000-0005-0000-0000-0000A3000000}"/>
    <cellStyle name="20% - Accent3 27" xfId="419" xr:uid="{00000000-0005-0000-0000-0000A4000000}"/>
    <cellStyle name="20% - Accent3 28" xfId="420" xr:uid="{00000000-0005-0000-0000-0000A5000000}"/>
    <cellStyle name="20% - Accent3 29" xfId="421" xr:uid="{00000000-0005-0000-0000-0000A6000000}"/>
    <cellStyle name="20% - Accent3 3" xfId="422" xr:uid="{00000000-0005-0000-0000-0000A7000000}"/>
    <cellStyle name="20% - Accent3 30" xfId="423" xr:uid="{00000000-0005-0000-0000-0000A8000000}"/>
    <cellStyle name="20% - Accent3 31" xfId="424" xr:uid="{00000000-0005-0000-0000-0000A9000000}"/>
    <cellStyle name="20% - Accent3 32" xfId="425" xr:uid="{00000000-0005-0000-0000-0000AA000000}"/>
    <cellStyle name="20% - Accent3 33" xfId="426" xr:uid="{00000000-0005-0000-0000-0000AB000000}"/>
    <cellStyle name="20% - Accent3 34" xfId="427" xr:uid="{00000000-0005-0000-0000-0000AC000000}"/>
    <cellStyle name="20% - Accent3 35" xfId="428" xr:uid="{00000000-0005-0000-0000-0000AD000000}"/>
    <cellStyle name="20% - Accent3 36" xfId="429" xr:uid="{00000000-0005-0000-0000-0000AE000000}"/>
    <cellStyle name="20% - Accent3 37" xfId="430" xr:uid="{00000000-0005-0000-0000-0000AF000000}"/>
    <cellStyle name="20% - Accent3 38" xfId="431" xr:uid="{00000000-0005-0000-0000-0000B0000000}"/>
    <cellStyle name="20% - Accent3 4" xfId="432" xr:uid="{00000000-0005-0000-0000-0000B1000000}"/>
    <cellStyle name="20% - Accent3 5" xfId="433" xr:uid="{00000000-0005-0000-0000-0000B2000000}"/>
    <cellStyle name="20% - Accent3 6" xfId="434" xr:uid="{00000000-0005-0000-0000-0000B3000000}"/>
    <cellStyle name="20% - Accent3 7" xfId="435" xr:uid="{00000000-0005-0000-0000-0000B4000000}"/>
    <cellStyle name="20% - Accent3 8" xfId="436" xr:uid="{00000000-0005-0000-0000-0000B5000000}"/>
    <cellStyle name="20% - Accent3 9" xfId="437" xr:uid="{00000000-0005-0000-0000-0000B6000000}"/>
    <cellStyle name="20% - Accent4" xfId="4" builtinId="42" customBuiltin="1"/>
    <cellStyle name="20% - Accent4 10" xfId="438" xr:uid="{00000000-0005-0000-0000-0000B8000000}"/>
    <cellStyle name="20% - Accent4 11" xfId="439" xr:uid="{00000000-0005-0000-0000-0000B9000000}"/>
    <cellStyle name="20% - Accent4 12" xfId="440" xr:uid="{00000000-0005-0000-0000-0000BA000000}"/>
    <cellStyle name="20% - Accent4 13" xfId="441" xr:uid="{00000000-0005-0000-0000-0000BB000000}"/>
    <cellStyle name="20% - Accent4 14" xfId="442" xr:uid="{00000000-0005-0000-0000-0000BC000000}"/>
    <cellStyle name="20% - Accent4 15" xfId="443" xr:uid="{00000000-0005-0000-0000-0000BD000000}"/>
    <cellStyle name="20% - Accent4 16" xfId="444" xr:uid="{00000000-0005-0000-0000-0000BE000000}"/>
    <cellStyle name="20% - Accent4 17" xfId="445" xr:uid="{00000000-0005-0000-0000-0000BF000000}"/>
    <cellStyle name="20% - Accent4 18" xfId="446" xr:uid="{00000000-0005-0000-0000-0000C0000000}"/>
    <cellStyle name="20% - Accent4 19" xfId="447" xr:uid="{00000000-0005-0000-0000-0000C1000000}"/>
    <cellStyle name="20% - Accent4 2" xfId="67" xr:uid="{00000000-0005-0000-0000-0000C2000000}"/>
    <cellStyle name="20% - Accent4 20" xfId="448" xr:uid="{00000000-0005-0000-0000-0000C3000000}"/>
    <cellStyle name="20% - Accent4 21" xfId="449" xr:uid="{00000000-0005-0000-0000-0000C4000000}"/>
    <cellStyle name="20% - Accent4 22" xfId="450" xr:uid="{00000000-0005-0000-0000-0000C5000000}"/>
    <cellStyle name="20% - Accent4 23" xfId="451" xr:uid="{00000000-0005-0000-0000-0000C6000000}"/>
    <cellStyle name="20% - Accent4 24" xfId="452" xr:uid="{00000000-0005-0000-0000-0000C7000000}"/>
    <cellStyle name="20% - Accent4 25" xfId="453" xr:uid="{00000000-0005-0000-0000-0000C8000000}"/>
    <cellStyle name="20% - Accent4 26" xfId="454" xr:uid="{00000000-0005-0000-0000-0000C9000000}"/>
    <cellStyle name="20% - Accent4 27" xfId="455" xr:uid="{00000000-0005-0000-0000-0000CA000000}"/>
    <cellStyle name="20% - Accent4 28" xfId="456" xr:uid="{00000000-0005-0000-0000-0000CB000000}"/>
    <cellStyle name="20% - Accent4 29" xfId="457" xr:uid="{00000000-0005-0000-0000-0000CC000000}"/>
    <cellStyle name="20% - Accent4 3" xfId="458" xr:uid="{00000000-0005-0000-0000-0000CD000000}"/>
    <cellStyle name="20% - Accent4 30" xfId="459" xr:uid="{00000000-0005-0000-0000-0000CE000000}"/>
    <cellStyle name="20% - Accent4 31" xfId="460" xr:uid="{00000000-0005-0000-0000-0000CF000000}"/>
    <cellStyle name="20% - Accent4 32" xfId="461" xr:uid="{00000000-0005-0000-0000-0000D0000000}"/>
    <cellStyle name="20% - Accent4 33" xfId="462" xr:uid="{00000000-0005-0000-0000-0000D1000000}"/>
    <cellStyle name="20% - Accent4 34" xfId="463" xr:uid="{00000000-0005-0000-0000-0000D2000000}"/>
    <cellStyle name="20% - Accent4 35" xfId="464" xr:uid="{00000000-0005-0000-0000-0000D3000000}"/>
    <cellStyle name="20% - Accent4 36" xfId="465" xr:uid="{00000000-0005-0000-0000-0000D4000000}"/>
    <cellStyle name="20% - Accent4 37" xfId="466" xr:uid="{00000000-0005-0000-0000-0000D5000000}"/>
    <cellStyle name="20% - Accent4 38" xfId="467" xr:uid="{00000000-0005-0000-0000-0000D6000000}"/>
    <cellStyle name="20% - Accent4 4" xfId="468" xr:uid="{00000000-0005-0000-0000-0000D7000000}"/>
    <cellStyle name="20% - Accent4 5" xfId="469" xr:uid="{00000000-0005-0000-0000-0000D8000000}"/>
    <cellStyle name="20% - Accent4 6" xfId="470" xr:uid="{00000000-0005-0000-0000-0000D9000000}"/>
    <cellStyle name="20% - Accent4 7" xfId="471" xr:uid="{00000000-0005-0000-0000-0000DA000000}"/>
    <cellStyle name="20% - Accent4 8" xfId="472" xr:uid="{00000000-0005-0000-0000-0000DB000000}"/>
    <cellStyle name="20% - Accent4 9" xfId="473" xr:uid="{00000000-0005-0000-0000-0000DC000000}"/>
    <cellStyle name="20% - Accent5" xfId="5" builtinId="46" customBuiltin="1"/>
    <cellStyle name="20% - Accent5 10" xfId="474" xr:uid="{00000000-0005-0000-0000-0000DE000000}"/>
    <cellStyle name="20% - Accent5 11" xfId="475" xr:uid="{00000000-0005-0000-0000-0000DF000000}"/>
    <cellStyle name="20% - Accent5 12" xfId="476" xr:uid="{00000000-0005-0000-0000-0000E0000000}"/>
    <cellStyle name="20% - Accent5 13" xfId="477" xr:uid="{00000000-0005-0000-0000-0000E1000000}"/>
    <cellStyle name="20% - Accent5 14" xfId="478" xr:uid="{00000000-0005-0000-0000-0000E2000000}"/>
    <cellStyle name="20% - Accent5 15" xfId="479" xr:uid="{00000000-0005-0000-0000-0000E3000000}"/>
    <cellStyle name="20% - Accent5 16" xfId="480" xr:uid="{00000000-0005-0000-0000-0000E4000000}"/>
    <cellStyle name="20% - Accent5 17" xfId="481" xr:uid="{00000000-0005-0000-0000-0000E5000000}"/>
    <cellStyle name="20% - Accent5 18" xfId="482" xr:uid="{00000000-0005-0000-0000-0000E6000000}"/>
    <cellStyle name="20% - Accent5 19" xfId="483" xr:uid="{00000000-0005-0000-0000-0000E7000000}"/>
    <cellStyle name="20% - Accent5 2" xfId="68" xr:uid="{00000000-0005-0000-0000-0000E8000000}"/>
    <cellStyle name="20% - Accent5 20" xfId="484" xr:uid="{00000000-0005-0000-0000-0000E9000000}"/>
    <cellStyle name="20% - Accent5 21" xfId="485" xr:uid="{00000000-0005-0000-0000-0000EA000000}"/>
    <cellStyle name="20% - Accent5 22" xfId="486" xr:uid="{00000000-0005-0000-0000-0000EB000000}"/>
    <cellStyle name="20% - Accent5 23" xfId="487" xr:uid="{00000000-0005-0000-0000-0000EC000000}"/>
    <cellStyle name="20% - Accent5 24" xfId="488" xr:uid="{00000000-0005-0000-0000-0000ED000000}"/>
    <cellStyle name="20% - Accent5 25" xfId="489" xr:uid="{00000000-0005-0000-0000-0000EE000000}"/>
    <cellStyle name="20% - Accent5 26" xfId="490" xr:uid="{00000000-0005-0000-0000-0000EF000000}"/>
    <cellStyle name="20% - Accent5 27" xfId="491" xr:uid="{00000000-0005-0000-0000-0000F0000000}"/>
    <cellStyle name="20% - Accent5 28" xfId="492" xr:uid="{00000000-0005-0000-0000-0000F1000000}"/>
    <cellStyle name="20% - Accent5 29" xfId="493" xr:uid="{00000000-0005-0000-0000-0000F2000000}"/>
    <cellStyle name="20% - Accent5 3" xfId="494" xr:uid="{00000000-0005-0000-0000-0000F3000000}"/>
    <cellStyle name="20% - Accent5 30" xfId="495" xr:uid="{00000000-0005-0000-0000-0000F4000000}"/>
    <cellStyle name="20% - Accent5 31" xfId="496" xr:uid="{00000000-0005-0000-0000-0000F5000000}"/>
    <cellStyle name="20% - Accent5 32" xfId="497" xr:uid="{00000000-0005-0000-0000-0000F6000000}"/>
    <cellStyle name="20% - Accent5 33" xfId="498" xr:uid="{00000000-0005-0000-0000-0000F7000000}"/>
    <cellStyle name="20% - Accent5 34" xfId="499" xr:uid="{00000000-0005-0000-0000-0000F8000000}"/>
    <cellStyle name="20% - Accent5 35" xfId="500" xr:uid="{00000000-0005-0000-0000-0000F9000000}"/>
    <cellStyle name="20% - Accent5 36" xfId="501" xr:uid="{00000000-0005-0000-0000-0000FA000000}"/>
    <cellStyle name="20% - Accent5 37" xfId="502" xr:uid="{00000000-0005-0000-0000-0000FB000000}"/>
    <cellStyle name="20% - Accent5 38" xfId="503" xr:uid="{00000000-0005-0000-0000-0000FC000000}"/>
    <cellStyle name="20% - Accent5 4" xfId="504" xr:uid="{00000000-0005-0000-0000-0000FD000000}"/>
    <cellStyle name="20% - Accent5 5" xfId="505" xr:uid="{00000000-0005-0000-0000-0000FE000000}"/>
    <cellStyle name="20% - Accent5 6" xfId="506" xr:uid="{00000000-0005-0000-0000-0000FF000000}"/>
    <cellStyle name="20% - Accent5 7" xfId="507" xr:uid="{00000000-0005-0000-0000-000000010000}"/>
    <cellStyle name="20% - Accent5 8" xfId="508" xr:uid="{00000000-0005-0000-0000-000001010000}"/>
    <cellStyle name="20% - Accent5 9" xfId="509" xr:uid="{00000000-0005-0000-0000-000002010000}"/>
    <cellStyle name="20% - Accent6" xfId="6" builtinId="50" customBuiltin="1"/>
    <cellStyle name="20% - Accent6 10" xfId="510" xr:uid="{00000000-0005-0000-0000-000004010000}"/>
    <cellStyle name="20% - Accent6 11" xfId="511" xr:uid="{00000000-0005-0000-0000-000005010000}"/>
    <cellStyle name="20% - Accent6 12" xfId="512" xr:uid="{00000000-0005-0000-0000-000006010000}"/>
    <cellStyle name="20% - Accent6 13" xfId="513" xr:uid="{00000000-0005-0000-0000-000007010000}"/>
    <cellStyle name="20% - Accent6 14" xfId="514" xr:uid="{00000000-0005-0000-0000-000008010000}"/>
    <cellStyle name="20% - Accent6 15" xfId="515" xr:uid="{00000000-0005-0000-0000-000009010000}"/>
    <cellStyle name="20% - Accent6 16" xfId="516" xr:uid="{00000000-0005-0000-0000-00000A010000}"/>
    <cellStyle name="20% - Accent6 17" xfId="517" xr:uid="{00000000-0005-0000-0000-00000B010000}"/>
    <cellStyle name="20% - Accent6 18" xfId="518" xr:uid="{00000000-0005-0000-0000-00000C010000}"/>
    <cellStyle name="20% - Accent6 19" xfId="519" xr:uid="{00000000-0005-0000-0000-00000D010000}"/>
    <cellStyle name="20% - Accent6 2" xfId="69" xr:uid="{00000000-0005-0000-0000-00000E010000}"/>
    <cellStyle name="20% - Accent6 20" xfId="520" xr:uid="{00000000-0005-0000-0000-00000F010000}"/>
    <cellStyle name="20% - Accent6 21" xfId="521" xr:uid="{00000000-0005-0000-0000-000010010000}"/>
    <cellStyle name="20% - Accent6 22" xfId="522" xr:uid="{00000000-0005-0000-0000-000011010000}"/>
    <cellStyle name="20% - Accent6 23" xfId="523" xr:uid="{00000000-0005-0000-0000-000012010000}"/>
    <cellStyle name="20% - Accent6 24" xfId="524" xr:uid="{00000000-0005-0000-0000-000013010000}"/>
    <cellStyle name="20% - Accent6 25" xfId="525" xr:uid="{00000000-0005-0000-0000-000014010000}"/>
    <cellStyle name="20% - Accent6 26" xfId="526" xr:uid="{00000000-0005-0000-0000-000015010000}"/>
    <cellStyle name="20% - Accent6 27" xfId="527" xr:uid="{00000000-0005-0000-0000-000016010000}"/>
    <cellStyle name="20% - Accent6 28" xfId="528" xr:uid="{00000000-0005-0000-0000-000017010000}"/>
    <cellStyle name="20% - Accent6 29" xfId="529" xr:uid="{00000000-0005-0000-0000-000018010000}"/>
    <cellStyle name="20% - Accent6 3" xfId="530" xr:uid="{00000000-0005-0000-0000-000019010000}"/>
    <cellStyle name="20% - Accent6 30" xfId="531" xr:uid="{00000000-0005-0000-0000-00001A010000}"/>
    <cellStyle name="20% - Accent6 31" xfId="532" xr:uid="{00000000-0005-0000-0000-00001B010000}"/>
    <cellStyle name="20% - Accent6 32" xfId="533" xr:uid="{00000000-0005-0000-0000-00001C010000}"/>
    <cellStyle name="20% - Accent6 33" xfId="534" xr:uid="{00000000-0005-0000-0000-00001D010000}"/>
    <cellStyle name="20% - Accent6 34" xfId="535" xr:uid="{00000000-0005-0000-0000-00001E010000}"/>
    <cellStyle name="20% - Accent6 35" xfId="536" xr:uid="{00000000-0005-0000-0000-00001F010000}"/>
    <cellStyle name="20% - Accent6 36" xfId="537" xr:uid="{00000000-0005-0000-0000-000020010000}"/>
    <cellStyle name="20% - Accent6 37" xfId="538" xr:uid="{00000000-0005-0000-0000-000021010000}"/>
    <cellStyle name="20% - Accent6 38" xfId="539" xr:uid="{00000000-0005-0000-0000-000022010000}"/>
    <cellStyle name="20% - Accent6 4" xfId="540" xr:uid="{00000000-0005-0000-0000-000023010000}"/>
    <cellStyle name="20% - Accent6 5" xfId="541" xr:uid="{00000000-0005-0000-0000-000024010000}"/>
    <cellStyle name="20% - Accent6 6" xfId="542" xr:uid="{00000000-0005-0000-0000-000025010000}"/>
    <cellStyle name="20% - Accent6 7" xfId="543" xr:uid="{00000000-0005-0000-0000-000026010000}"/>
    <cellStyle name="20% - Accent6 8" xfId="544" xr:uid="{00000000-0005-0000-0000-000027010000}"/>
    <cellStyle name="20% - Accent6 9" xfId="545" xr:uid="{00000000-0005-0000-0000-000028010000}"/>
    <cellStyle name="20% - Akzent1" xfId="546" xr:uid="{00000000-0005-0000-0000-000029010000}"/>
    <cellStyle name="20% - Akzent1 2" xfId="547" xr:uid="{00000000-0005-0000-0000-00002A010000}"/>
    <cellStyle name="20% - Akzent2" xfId="548" xr:uid="{00000000-0005-0000-0000-00002B010000}"/>
    <cellStyle name="20% - Akzent2 2" xfId="549" xr:uid="{00000000-0005-0000-0000-00002C010000}"/>
    <cellStyle name="20% - Akzent3" xfId="550" xr:uid="{00000000-0005-0000-0000-00002D010000}"/>
    <cellStyle name="20% - Akzent3 2" xfId="551" xr:uid="{00000000-0005-0000-0000-00002E010000}"/>
    <cellStyle name="20% - Akzent4" xfId="552" xr:uid="{00000000-0005-0000-0000-00002F010000}"/>
    <cellStyle name="20% - Akzent4 2" xfId="553" xr:uid="{00000000-0005-0000-0000-000030010000}"/>
    <cellStyle name="20% - Akzent5" xfId="554" xr:uid="{00000000-0005-0000-0000-000031010000}"/>
    <cellStyle name="20% - Akzent5 2" xfId="555" xr:uid="{00000000-0005-0000-0000-000032010000}"/>
    <cellStyle name="20% - Akzent6" xfId="556" xr:uid="{00000000-0005-0000-0000-000033010000}"/>
    <cellStyle name="20% - Akzent6 2" xfId="557" xr:uid="{00000000-0005-0000-0000-000034010000}"/>
    <cellStyle name="2decimal" xfId="558" xr:uid="{00000000-0005-0000-0000-000035010000}"/>
    <cellStyle name="³f¹E[0]_laroux" xfId="559" xr:uid="{00000000-0005-0000-0000-000036010000}"/>
    <cellStyle name="³f¹ô_laroux" xfId="560" xr:uid="{00000000-0005-0000-0000-000037010000}"/>
    <cellStyle name="40% - Accent1" xfId="7" builtinId="31" customBuiltin="1"/>
    <cellStyle name="40% - Accent1 10" xfId="561" xr:uid="{00000000-0005-0000-0000-000039010000}"/>
    <cellStyle name="40% - Accent1 11" xfId="562" xr:uid="{00000000-0005-0000-0000-00003A010000}"/>
    <cellStyle name="40% - Accent1 12" xfId="563" xr:uid="{00000000-0005-0000-0000-00003B010000}"/>
    <cellStyle name="40% - Accent1 13" xfId="564" xr:uid="{00000000-0005-0000-0000-00003C010000}"/>
    <cellStyle name="40% - Accent1 14" xfId="565" xr:uid="{00000000-0005-0000-0000-00003D010000}"/>
    <cellStyle name="40% - Accent1 15" xfId="566" xr:uid="{00000000-0005-0000-0000-00003E010000}"/>
    <cellStyle name="40% - Accent1 16" xfId="567" xr:uid="{00000000-0005-0000-0000-00003F010000}"/>
    <cellStyle name="40% - Accent1 17" xfId="568" xr:uid="{00000000-0005-0000-0000-000040010000}"/>
    <cellStyle name="40% - Accent1 18" xfId="569" xr:uid="{00000000-0005-0000-0000-000041010000}"/>
    <cellStyle name="40% - Accent1 19" xfId="570" xr:uid="{00000000-0005-0000-0000-000042010000}"/>
    <cellStyle name="40% - Accent1 2" xfId="70" xr:uid="{00000000-0005-0000-0000-000043010000}"/>
    <cellStyle name="40% - Accent1 20" xfId="571" xr:uid="{00000000-0005-0000-0000-000044010000}"/>
    <cellStyle name="40% - Accent1 21" xfId="572" xr:uid="{00000000-0005-0000-0000-000045010000}"/>
    <cellStyle name="40% - Accent1 22" xfId="573" xr:uid="{00000000-0005-0000-0000-000046010000}"/>
    <cellStyle name="40% - Accent1 23" xfId="574" xr:uid="{00000000-0005-0000-0000-000047010000}"/>
    <cellStyle name="40% - Accent1 24" xfId="575" xr:uid="{00000000-0005-0000-0000-000048010000}"/>
    <cellStyle name="40% - Accent1 25" xfId="576" xr:uid="{00000000-0005-0000-0000-000049010000}"/>
    <cellStyle name="40% - Accent1 26" xfId="577" xr:uid="{00000000-0005-0000-0000-00004A010000}"/>
    <cellStyle name="40% - Accent1 27" xfId="578" xr:uid="{00000000-0005-0000-0000-00004B010000}"/>
    <cellStyle name="40% - Accent1 28" xfId="579" xr:uid="{00000000-0005-0000-0000-00004C010000}"/>
    <cellStyle name="40% - Accent1 29" xfId="580" xr:uid="{00000000-0005-0000-0000-00004D010000}"/>
    <cellStyle name="40% - Accent1 3" xfId="581" xr:uid="{00000000-0005-0000-0000-00004E010000}"/>
    <cellStyle name="40% - Accent1 30" xfId="582" xr:uid="{00000000-0005-0000-0000-00004F010000}"/>
    <cellStyle name="40% - Accent1 31" xfId="583" xr:uid="{00000000-0005-0000-0000-000050010000}"/>
    <cellStyle name="40% - Accent1 32" xfId="584" xr:uid="{00000000-0005-0000-0000-000051010000}"/>
    <cellStyle name="40% - Accent1 33" xfId="585" xr:uid="{00000000-0005-0000-0000-000052010000}"/>
    <cellStyle name="40% - Accent1 34" xfId="586" xr:uid="{00000000-0005-0000-0000-000053010000}"/>
    <cellStyle name="40% - Accent1 35" xfId="587" xr:uid="{00000000-0005-0000-0000-000054010000}"/>
    <cellStyle name="40% - Accent1 36" xfId="588" xr:uid="{00000000-0005-0000-0000-000055010000}"/>
    <cellStyle name="40% - Accent1 37" xfId="589" xr:uid="{00000000-0005-0000-0000-000056010000}"/>
    <cellStyle name="40% - Accent1 38" xfId="590" xr:uid="{00000000-0005-0000-0000-000057010000}"/>
    <cellStyle name="40% - Accent1 4" xfId="591" xr:uid="{00000000-0005-0000-0000-000058010000}"/>
    <cellStyle name="40% - Accent1 5" xfId="592" xr:uid="{00000000-0005-0000-0000-000059010000}"/>
    <cellStyle name="40% - Accent1 6" xfId="593" xr:uid="{00000000-0005-0000-0000-00005A010000}"/>
    <cellStyle name="40% - Accent1 7" xfId="594" xr:uid="{00000000-0005-0000-0000-00005B010000}"/>
    <cellStyle name="40% - Accent1 8" xfId="595" xr:uid="{00000000-0005-0000-0000-00005C010000}"/>
    <cellStyle name="40% - Accent1 9" xfId="596" xr:uid="{00000000-0005-0000-0000-00005D010000}"/>
    <cellStyle name="40% - Accent2" xfId="8" builtinId="35" customBuiltin="1"/>
    <cellStyle name="40% - Accent2 10" xfId="597" xr:uid="{00000000-0005-0000-0000-00005F010000}"/>
    <cellStyle name="40% - Accent2 11" xfId="598" xr:uid="{00000000-0005-0000-0000-000060010000}"/>
    <cellStyle name="40% - Accent2 12" xfId="599" xr:uid="{00000000-0005-0000-0000-000061010000}"/>
    <cellStyle name="40% - Accent2 13" xfId="600" xr:uid="{00000000-0005-0000-0000-000062010000}"/>
    <cellStyle name="40% - Accent2 14" xfId="601" xr:uid="{00000000-0005-0000-0000-000063010000}"/>
    <cellStyle name="40% - Accent2 15" xfId="602" xr:uid="{00000000-0005-0000-0000-000064010000}"/>
    <cellStyle name="40% - Accent2 16" xfId="603" xr:uid="{00000000-0005-0000-0000-000065010000}"/>
    <cellStyle name="40% - Accent2 17" xfId="604" xr:uid="{00000000-0005-0000-0000-000066010000}"/>
    <cellStyle name="40% - Accent2 18" xfId="605" xr:uid="{00000000-0005-0000-0000-000067010000}"/>
    <cellStyle name="40% - Accent2 19" xfId="606" xr:uid="{00000000-0005-0000-0000-000068010000}"/>
    <cellStyle name="40% - Accent2 2" xfId="71" xr:uid="{00000000-0005-0000-0000-000069010000}"/>
    <cellStyle name="40% - Accent2 20" xfId="607" xr:uid="{00000000-0005-0000-0000-00006A010000}"/>
    <cellStyle name="40% - Accent2 21" xfId="608" xr:uid="{00000000-0005-0000-0000-00006B010000}"/>
    <cellStyle name="40% - Accent2 22" xfId="609" xr:uid="{00000000-0005-0000-0000-00006C010000}"/>
    <cellStyle name="40% - Accent2 23" xfId="610" xr:uid="{00000000-0005-0000-0000-00006D010000}"/>
    <cellStyle name="40% - Accent2 24" xfId="611" xr:uid="{00000000-0005-0000-0000-00006E010000}"/>
    <cellStyle name="40% - Accent2 25" xfId="612" xr:uid="{00000000-0005-0000-0000-00006F010000}"/>
    <cellStyle name="40% - Accent2 26" xfId="613" xr:uid="{00000000-0005-0000-0000-000070010000}"/>
    <cellStyle name="40% - Accent2 27" xfId="614" xr:uid="{00000000-0005-0000-0000-000071010000}"/>
    <cellStyle name="40% - Accent2 28" xfId="615" xr:uid="{00000000-0005-0000-0000-000072010000}"/>
    <cellStyle name="40% - Accent2 29" xfId="616" xr:uid="{00000000-0005-0000-0000-000073010000}"/>
    <cellStyle name="40% - Accent2 3" xfId="617" xr:uid="{00000000-0005-0000-0000-000074010000}"/>
    <cellStyle name="40% - Accent2 30" xfId="618" xr:uid="{00000000-0005-0000-0000-000075010000}"/>
    <cellStyle name="40% - Accent2 31" xfId="619" xr:uid="{00000000-0005-0000-0000-000076010000}"/>
    <cellStyle name="40% - Accent2 32" xfId="620" xr:uid="{00000000-0005-0000-0000-000077010000}"/>
    <cellStyle name="40% - Accent2 33" xfId="621" xr:uid="{00000000-0005-0000-0000-000078010000}"/>
    <cellStyle name="40% - Accent2 34" xfId="622" xr:uid="{00000000-0005-0000-0000-000079010000}"/>
    <cellStyle name="40% - Accent2 35" xfId="623" xr:uid="{00000000-0005-0000-0000-00007A010000}"/>
    <cellStyle name="40% - Accent2 36" xfId="624" xr:uid="{00000000-0005-0000-0000-00007B010000}"/>
    <cellStyle name="40% - Accent2 37" xfId="625" xr:uid="{00000000-0005-0000-0000-00007C010000}"/>
    <cellStyle name="40% - Accent2 38" xfId="626" xr:uid="{00000000-0005-0000-0000-00007D010000}"/>
    <cellStyle name="40% - Accent2 4" xfId="627" xr:uid="{00000000-0005-0000-0000-00007E010000}"/>
    <cellStyle name="40% - Accent2 5" xfId="628" xr:uid="{00000000-0005-0000-0000-00007F010000}"/>
    <cellStyle name="40% - Accent2 6" xfId="629" xr:uid="{00000000-0005-0000-0000-000080010000}"/>
    <cellStyle name="40% - Accent2 7" xfId="630" xr:uid="{00000000-0005-0000-0000-000081010000}"/>
    <cellStyle name="40% - Accent2 8" xfId="631" xr:uid="{00000000-0005-0000-0000-000082010000}"/>
    <cellStyle name="40% - Accent2 9" xfId="632" xr:uid="{00000000-0005-0000-0000-000083010000}"/>
    <cellStyle name="40% - Accent3" xfId="9" builtinId="39" customBuiltin="1"/>
    <cellStyle name="40% - Accent3 10" xfId="633" xr:uid="{00000000-0005-0000-0000-000085010000}"/>
    <cellStyle name="40% - Accent3 11" xfId="634" xr:uid="{00000000-0005-0000-0000-000086010000}"/>
    <cellStyle name="40% - Accent3 12" xfId="635" xr:uid="{00000000-0005-0000-0000-000087010000}"/>
    <cellStyle name="40% - Accent3 13" xfId="636" xr:uid="{00000000-0005-0000-0000-000088010000}"/>
    <cellStyle name="40% - Accent3 14" xfId="637" xr:uid="{00000000-0005-0000-0000-000089010000}"/>
    <cellStyle name="40% - Accent3 15" xfId="638" xr:uid="{00000000-0005-0000-0000-00008A010000}"/>
    <cellStyle name="40% - Accent3 16" xfId="639" xr:uid="{00000000-0005-0000-0000-00008B010000}"/>
    <cellStyle name="40% - Accent3 17" xfId="640" xr:uid="{00000000-0005-0000-0000-00008C010000}"/>
    <cellStyle name="40% - Accent3 18" xfId="641" xr:uid="{00000000-0005-0000-0000-00008D010000}"/>
    <cellStyle name="40% - Accent3 19" xfId="642" xr:uid="{00000000-0005-0000-0000-00008E010000}"/>
    <cellStyle name="40% - Accent3 2" xfId="72" xr:uid="{00000000-0005-0000-0000-00008F010000}"/>
    <cellStyle name="40% - Accent3 20" xfId="643" xr:uid="{00000000-0005-0000-0000-000090010000}"/>
    <cellStyle name="40% - Accent3 21" xfId="644" xr:uid="{00000000-0005-0000-0000-000091010000}"/>
    <cellStyle name="40% - Accent3 22" xfId="645" xr:uid="{00000000-0005-0000-0000-000092010000}"/>
    <cellStyle name="40% - Accent3 23" xfId="646" xr:uid="{00000000-0005-0000-0000-000093010000}"/>
    <cellStyle name="40% - Accent3 24" xfId="647" xr:uid="{00000000-0005-0000-0000-000094010000}"/>
    <cellStyle name="40% - Accent3 25" xfId="648" xr:uid="{00000000-0005-0000-0000-000095010000}"/>
    <cellStyle name="40% - Accent3 26" xfId="649" xr:uid="{00000000-0005-0000-0000-000096010000}"/>
    <cellStyle name="40% - Accent3 27" xfId="650" xr:uid="{00000000-0005-0000-0000-000097010000}"/>
    <cellStyle name="40% - Accent3 28" xfId="651" xr:uid="{00000000-0005-0000-0000-000098010000}"/>
    <cellStyle name="40% - Accent3 29" xfId="652" xr:uid="{00000000-0005-0000-0000-000099010000}"/>
    <cellStyle name="40% - Accent3 3" xfId="653" xr:uid="{00000000-0005-0000-0000-00009A010000}"/>
    <cellStyle name="40% - Accent3 30" xfId="654" xr:uid="{00000000-0005-0000-0000-00009B010000}"/>
    <cellStyle name="40% - Accent3 31" xfId="655" xr:uid="{00000000-0005-0000-0000-00009C010000}"/>
    <cellStyle name="40% - Accent3 32" xfId="656" xr:uid="{00000000-0005-0000-0000-00009D010000}"/>
    <cellStyle name="40% - Accent3 33" xfId="657" xr:uid="{00000000-0005-0000-0000-00009E010000}"/>
    <cellStyle name="40% - Accent3 34" xfId="658" xr:uid="{00000000-0005-0000-0000-00009F010000}"/>
    <cellStyle name="40% - Accent3 35" xfId="659" xr:uid="{00000000-0005-0000-0000-0000A0010000}"/>
    <cellStyle name="40% - Accent3 36" xfId="660" xr:uid="{00000000-0005-0000-0000-0000A1010000}"/>
    <cellStyle name="40% - Accent3 37" xfId="661" xr:uid="{00000000-0005-0000-0000-0000A2010000}"/>
    <cellStyle name="40% - Accent3 38" xfId="662" xr:uid="{00000000-0005-0000-0000-0000A3010000}"/>
    <cellStyle name="40% - Accent3 4" xfId="663" xr:uid="{00000000-0005-0000-0000-0000A4010000}"/>
    <cellStyle name="40% - Accent3 5" xfId="664" xr:uid="{00000000-0005-0000-0000-0000A5010000}"/>
    <cellStyle name="40% - Accent3 6" xfId="665" xr:uid="{00000000-0005-0000-0000-0000A6010000}"/>
    <cellStyle name="40% - Accent3 7" xfId="666" xr:uid="{00000000-0005-0000-0000-0000A7010000}"/>
    <cellStyle name="40% - Accent3 8" xfId="667" xr:uid="{00000000-0005-0000-0000-0000A8010000}"/>
    <cellStyle name="40% - Accent3 9" xfId="668" xr:uid="{00000000-0005-0000-0000-0000A9010000}"/>
    <cellStyle name="40% - Accent4" xfId="10" builtinId="43" customBuiltin="1"/>
    <cellStyle name="40% - Accent4 10" xfId="669" xr:uid="{00000000-0005-0000-0000-0000AB010000}"/>
    <cellStyle name="40% - Accent4 11" xfId="670" xr:uid="{00000000-0005-0000-0000-0000AC010000}"/>
    <cellStyle name="40% - Accent4 12" xfId="671" xr:uid="{00000000-0005-0000-0000-0000AD010000}"/>
    <cellStyle name="40% - Accent4 13" xfId="672" xr:uid="{00000000-0005-0000-0000-0000AE010000}"/>
    <cellStyle name="40% - Accent4 14" xfId="673" xr:uid="{00000000-0005-0000-0000-0000AF010000}"/>
    <cellStyle name="40% - Accent4 15" xfId="674" xr:uid="{00000000-0005-0000-0000-0000B0010000}"/>
    <cellStyle name="40% - Accent4 16" xfId="675" xr:uid="{00000000-0005-0000-0000-0000B1010000}"/>
    <cellStyle name="40% - Accent4 17" xfId="676" xr:uid="{00000000-0005-0000-0000-0000B2010000}"/>
    <cellStyle name="40% - Accent4 18" xfId="677" xr:uid="{00000000-0005-0000-0000-0000B3010000}"/>
    <cellStyle name="40% - Accent4 19" xfId="678" xr:uid="{00000000-0005-0000-0000-0000B4010000}"/>
    <cellStyle name="40% - Accent4 2" xfId="73" xr:uid="{00000000-0005-0000-0000-0000B5010000}"/>
    <cellStyle name="40% - Accent4 20" xfId="679" xr:uid="{00000000-0005-0000-0000-0000B6010000}"/>
    <cellStyle name="40% - Accent4 21" xfId="680" xr:uid="{00000000-0005-0000-0000-0000B7010000}"/>
    <cellStyle name="40% - Accent4 22" xfId="681" xr:uid="{00000000-0005-0000-0000-0000B8010000}"/>
    <cellStyle name="40% - Accent4 23" xfId="682" xr:uid="{00000000-0005-0000-0000-0000B9010000}"/>
    <cellStyle name="40% - Accent4 24" xfId="683" xr:uid="{00000000-0005-0000-0000-0000BA010000}"/>
    <cellStyle name="40% - Accent4 25" xfId="684" xr:uid="{00000000-0005-0000-0000-0000BB010000}"/>
    <cellStyle name="40% - Accent4 26" xfId="685" xr:uid="{00000000-0005-0000-0000-0000BC010000}"/>
    <cellStyle name="40% - Accent4 27" xfId="686" xr:uid="{00000000-0005-0000-0000-0000BD010000}"/>
    <cellStyle name="40% - Accent4 28" xfId="687" xr:uid="{00000000-0005-0000-0000-0000BE010000}"/>
    <cellStyle name="40% - Accent4 29" xfId="688" xr:uid="{00000000-0005-0000-0000-0000BF010000}"/>
    <cellStyle name="40% - Accent4 3" xfId="689" xr:uid="{00000000-0005-0000-0000-0000C0010000}"/>
    <cellStyle name="40% - Accent4 30" xfId="690" xr:uid="{00000000-0005-0000-0000-0000C1010000}"/>
    <cellStyle name="40% - Accent4 31" xfId="691" xr:uid="{00000000-0005-0000-0000-0000C2010000}"/>
    <cellStyle name="40% - Accent4 32" xfId="692" xr:uid="{00000000-0005-0000-0000-0000C3010000}"/>
    <cellStyle name="40% - Accent4 33" xfId="693" xr:uid="{00000000-0005-0000-0000-0000C4010000}"/>
    <cellStyle name="40% - Accent4 34" xfId="694" xr:uid="{00000000-0005-0000-0000-0000C5010000}"/>
    <cellStyle name="40% - Accent4 35" xfId="695" xr:uid="{00000000-0005-0000-0000-0000C6010000}"/>
    <cellStyle name="40% - Accent4 36" xfId="696" xr:uid="{00000000-0005-0000-0000-0000C7010000}"/>
    <cellStyle name="40% - Accent4 37" xfId="697" xr:uid="{00000000-0005-0000-0000-0000C8010000}"/>
    <cellStyle name="40% - Accent4 38" xfId="698" xr:uid="{00000000-0005-0000-0000-0000C9010000}"/>
    <cellStyle name="40% - Accent4 4" xfId="699" xr:uid="{00000000-0005-0000-0000-0000CA010000}"/>
    <cellStyle name="40% - Accent4 5" xfId="700" xr:uid="{00000000-0005-0000-0000-0000CB010000}"/>
    <cellStyle name="40% - Accent4 6" xfId="701" xr:uid="{00000000-0005-0000-0000-0000CC010000}"/>
    <cellStyle name="40% - Accent4 7" xfId="702" xr:uid="{00000000-0005-0000-0000-0000CD010000}"/>
    <cellStyle name="40% - Accent4 8" xfId="703" xr:uid="{00000000-0005-0000-0000-0000CE010000}"/>
    <cellStyle name="40% - Accent4 9" xfId="704" xr:uid="{00000000-0005-0000-0000-0000CF010000}"/>
    <cellStyle name="40% - Accent5" xfId="11" builtinId="47" customBuiltin="1"/>
    <cellStyle name="40% - Accent5 10" xfId="705" xr:uid="{00000000-0005-0000-0000-0000D1010000}"/>
    <cellStyle name="40% - Accent5 11" xfId="706" xr:uid="{00000000-0005-0000-0000-0000D2010000}"/>
    <cellStyle name="40% - Accent5 12" xfId="707" xr:uid="{00000000-0005-0000-0000-0000D3010000}"/>
    <cellStyle name="40% - Accent5 13" xfId="708" xr:uid="{00000000-0005-0000-0000-0000D4010000}"/>
    <cellStyle name="40% - Accent5 14" xfId="709" xr:uid="{00000000-0005-0000-0000-0000D5010000}"/>
    <cellStyle name="40% - Accent5 15" xfId="710" xr:uid="{00000000-0005-0000-0000-0000D6010000}"/>
    <cellStyle name="40% - Accent5 16" xfId="711" xr:uid="{00000000-0005-0000-0000-0000D7010000}"/>
    <cellStyle name="40% - Accent5 17" xfId="712" xr:uid="{00000000-0005-0000-0000-0000D8010000}"/>
    <cellStyle name="40% - Accent5 18" xfId="713" xr:uid="{00000000-0005-0000-0000-0000D9010000}"/>
    <cellStyle name="40% - Accent5 19" xfId="714" xr:uid="{00000000-0005-0000-0000-0000DA010000}"/>
    <cellStyle name="40% - Accent5 2" xfId="74" xr:uid="{00000000-0005-0000-0000-0000DB010000}"/>
    <cellStyle name="40% - Accent5 20" xfId="715" xr:uid="{00000000-0005-0000-0000-0000DC010000}"/>
    <cellStyle name="40% - Accent5 21" xfId="716" xr:uid="{00000000-0005-0000-0000-0000DD010000}"/>
    <cellStyle name="40% - Accent5 22" xfId="717" xr:uid="{00000000-0005-0000-0000-0000DE010000}"/>
    <cellStyle name="40% - Accent5 23" xfId="718" xr:uid="{00000000-0005-0000-0000-0000DF010000}"/>
    <cellStyle name="40% - Accent5 24" xfId="719" xr:uid="{00000000-0005-0000-0000-0000E0010000}"/>
    <cellStyle name="40% - Accent5 25" xfId="720" xr:uid="{00000000-0005-0000-0000-0000E1010000}"/>
    <cellStyle name="40% - Accent5 26" xfId="721" xr:uid="{00000000-0005-0000-0000-0000E2010000}"/>
    <cellStyle name="40% - Accent5 27" xfId="722" xr:uid="{00000000-0005-0000-0000-0000E3010000}"/>
    <cellStyle name="40% - Accent5 28" xfId="723" xr:uid="{00000000-0005-0000-0000-0000E4010000}"/>
    <cellStyle name="40% - Accent5 29" xfId="724" xr:uid="{00000000-0005-0000-0000-0000E5010000}"/>
    <cellStyle name="40% - Accent5 3" xfId="725" xr:uid="{00000000-0005-0000-0000-0000E6010000}"/>
    <cellStyle name="40% - Accent5 30" xfId="726" xr:uid="{00000000-0005-0000-0000-0000E7010000}"/>
    <cellStyle name="40% - Accent5 31" xfId="727" xr:uid="{00000000-0005-0000-0000-0000E8010000}"/>
    <cellStyle name="40% - Accent5 32" xfId="728" xr:uid="{00000000-0005-0000-0000-0000E9010000}"/>
    <cellStyle name="40% - Accent5 33" xfId="729" xr:uid="{00000000-0005-0000-0000-0000EA010000}"/>
    <cellStyle name="40% - Accent5 34" xfId="730" xr:uid="{00000000-0005-0000-0000-0000EB010000}"/>
    <cellStyle name="40% - Accent5 35" xfId="731" xr:uid="{00000000-0005-0000-0000-0000EC010000}"/>
    <cellStyle name="40% - Accent5 36" xfId="732" xr:uid="{00000000-0005-0000-0000-0000ED010000}"/>
    <cellStyle name="40% - Accent5 37" xfId="733" xr:uid="{00000000-0005-0000-0000-0000EE010000}"/>
    <cellStyle name="40% - Accent5 38" xfId="734" xr:uid="{00000000-0005-0000-0000-0000EF010000}"/>
    <cellStyle name="40% - Accent5 4" xfId="735" xr:uid="{00000000-0005-0000-0000-0000F0010000}"/>
    <cellStyle name="40% - Accent5 5" xfId="736" xr:uid="{00000000-0005-0000-0000-0000F1010000}"/>
    <cellStyle name="40% - Accent5 6" xfId="737" xr:uid="{00000000-0005-0000-0000-0000F2010000}"/>
    <cellStyle name="40% - Accent5 7" xfId="738" xr:uid="{00000000-0005-0000-0000-0000F3010000}"/>
    <cellStyle name="40% - Accent5 8" xfId="739" xr:uid="{00000000-0005-0000-0000-0000F4010000}"/>
    <cellStyle name="40% - Accent5 9" xfId="740" xr:uid="{00000000-0005-0000-0000-0000F5010000}"/>
    <cellStyle name="40% - Accent6" xfId="12" builtinId="51" customBuiltin="1"/>
    <cellStyle name="40% - Accent6 10" xfId="741" xr:uid="{00000000-0005-0000-0000-0000F7010000}"/>
    <cellStyle name="40% - Accent6 11" xfId="742" xr:uid="{00000000-0005-0000-0000-0000F8010000}"/>
    <cellStyle name="40% - Accent6 12" xfId="743" xr:uid="{00000000-0005-0000-0000-0000F9010000}"/>
    <cellStyle name="40% - Accent6 13" xfId="744" xr:uid="{00000000-0005-0000-0000-0000FA010000}"/>
    <cellStyle name="40% - Accent6 14" xfId="745" xr:uid="{00000000-0005-0000-0000-0000FB010000}"/>
    <cellStyle name="40% - Accent6 15" xfId="746" xr:uid="{00000000-0005-0000-0000-0000FC010000}"/>
    <cellStyle name="40% - Accent6 16" xfId="747" xr:uid="{00000000-0005-0000-0000-0000FD010000}"/>
    <cellStyle name="40% - Accent6 17" xfId="748" xr:uid="{00000000-0005-0000-0000-0000FE010000}"/>
    <cellStyle name="40% - Accent6 18" xfId="749" xr:uid="{00000000-0005-0000-0000-0000FF010000}"/>
    <cellStyle name="40% - Accent6 19" xfId="750" xr:uid="{00000000-0005-0000-0000-000000020000}"/>
    <cellStyle name="40% - Accent6 2" xfId="75" xr:uid="{00000000-0005-0000-0000-000001020000}"/>
    <cellStyle name="40% - Accent6 20" xfId="751" xr:uid="{00000000-0005-0000-0000-000002020000}"/>
    <cellStyle name="40% - Accent6 21" xfId="752" xr:uid="{00000000-0005-0000-0000-000003020000}"/>
    <cellStyle name="40% - Accent6 22" xfId="753" xr:uid="{00000000-0005-0000-0000-000004020000}"/>
    <cellStyle name="40% - Accent6 23" xfId="754" xr:uid="{00000000-0005-0000-0000-000005020000}"/>
    <cellStyle name="40% - Accent6 24" xfId="755" xr:uid="{00000000-0005-0000-0000-000006020000}"/>
    <cellStyle name="40% - Accent6 25" xfId="756" xr:uid="{00000000-0005-0000-0000-000007020000}"/>
    <cellStyle name="40% - Accent6 26" xfId="757" xr:uid="{00000000-0005-0000-0000-000008020000}"/>
    <cellStyle name="40% - Accent6 27" xfId="758" xr:uid="{00000000-0005-0000-0000-000009020000}"/>
    <cellStyle name="40% - Accent6 28" xfId="759" xr:uid="{00000000-0005-0000-0000-00000A020000}"/>
    <cellStyle name="40% - Accent6 29" xfId="760" xr:uid="{00000000-0005-0000-0000-00000B020000}"/>
    <cellStyle name="40% - Accent6 3" xfId="761" xr:uid="{00000000-0005-0000-0000-00000C020000}"/>
    <cellStyle name="40% - Accent6 30" xfId="762" xr:uid="{00000000-0005-0000-0000-00000D020000}"/>
    <cellStyle name="40% - Accent6 31" xfId="763" xr:uid="{00000000-0005-0000-0000-00000E020000}"/>
    <cellStyle name="40% - Accent6 32" xfId="764" xr:uid="{00000000-0005-0000-0000-00000F020000}"/>
    <cellStyle name="40% - Accent6 33" xfId="765" xr:uid="{00000000-0005-0000-0000-000010020000}"/>
    <cellStyle name="40% - Accent6 34" xfId="766" xr:uid="{00000000-0005-0000-0000-000011020000}"/>
    <cellStyle name="40% - Accent6 35" xfId="767" xr:uid="{00000000-0005-0000-0000-000012020000}"/>
    <cellStyle name="40% - Accent6 36" xfId="768" xr:uid="{00000000-0005-0000-0000-000013020000}"/>
    <cellStyle name="40% - Accent6 37" xfId="769" xr:uid="{00000000-0005-0000-0000-000014020000}"/>
    <cellStyle name="40% - Accent6 38" xfId="770" xr:uid="{00000000-0005-0000-0000-000015020000}"/>
    <cellStyle name="40% - Accent6 4" xfId="771" xr:uid="{00000000-0005-0000-0000-000016020000}"/>
    <cellStyle name="40% - Accent6 5" xfId="772" xr:uid="{00000000-0005-0000-0000-000017020000}"/>
    <cellStyle name="40% - Accent6 6" xfId="773" xr:uid="{00000000-0005-0000-0000-000018020000}"/>
    <cellStyle name="40% - Accent6 7" xfId="774" xr:uid="{00000000-0005-0000-0000-000019020000}"/>
    <cellStyle name="40% - Accent6 8" xfId="775" xr:uid="{00000000-0005-0000-0000-00001A020000}"/>
    <cellStyle name="40% - Accent6 9" xfId="776" xr:uid="{00000000-0005-0000-0000-00001B020000}"/>
    <cellStyle name="40% - Akzent1" xfId="777" xr:uid="{00000000-0005-0000-0000-00001C020000}"/>
    <cellStyle name="40% - Akzent1 2" xfId="778" xr:uid="{00000000-0005-0000-0000-00001D020000}"/>
    <cellStyle name="40% - Akzent2" xfId="779" xr:uid="{00000000-0005-0000-0000-00001E020000}"/>
    <cellStyle name="40% - Akzent2 2" xfId="780" xr:uid="{00000000-0005-0000-0000-00001F020000}"/>
    <cellStyle name="40% - Akzent3" xfId="781" xr:uid="{00000000-0005-0000-0000-000020020000}"/>
    <cellStyle name="40% - Akzent3 2" xfId="782" xr:uid="{00000000-0005-0000-0000-000021020000}"/>
    <cellStyle name="40% - Akzent4" xfId="783" xr:uid="{00000000-0005-0000-0000-000022020000}"/>
    <cellStyle name="40% - Akzent4 2" xfId="784" xr:uid="{00000000-0005-0000-0000-000023020000}"/>
    <cellStyle name="40% - Akzent5" xfId="785" xr:uid="{00000000-0005-0000-0000-000024020000}"/>
    <cellStyle name="40% - Akzent5 2" xfId="786" xr:uid="{00000000-0005-0000-0000-000025020000}"/>
    <cellStyle name="40% - Akzent6" xfId="787" xr:uid="{00000000-0005-0000-0000-000026020000}"/>
    <cellStyle name="40% - Akzent6 2" xfId="788" xr:uid="{00000000-0005-0000-0000-000027020000}"/>
    <cellStyle name="60% - Accent1" xfId="13" builtinId="32" customBuiltin="1"/>
    <cellStyle name="60% - Accent1 10" xfId="789" xr:uid="{00000000-0005-0000-0000-000029020000}"/>
    <cellStyle name="60% - Accent1 11" xfId="790" xr:uid="{00000000-0005-0000-0000-00002A020000}"/>
    <cellStyle name="60% - Accent1 12" xfId="791" xr:uid="{00000000-0005-0000-0000-00002B020000}"/>
    <cellStyle name="60% - Accent1 13" xfId="792" xr:uid="{00000000-0005-0000-0000-00002C020000}"/>
    <cellStyle name="60% - Accent1 14" xfId="793" xr:uid="{00000000-0005-0000-0000-00002D020000}"/>
    <cellStyle name="60% - Accent1 15" xfId="794" xr:uid="{00000000-0005-0000-0000-00002E020000}"/>
    <cellStyle name="60% - Accent1 16" xfId="795" xr:uid="{00000000-0005-0000-0000-00002F020000}"/>
    <cellStyle name="60% - Accent1 17" xfId="796" xr:uid="{00000000-0005-0000-0000-000030020000}"/>
    <cellStyle name="60% - Accent1 18" xfId="797" xr:uid="{00000000-0005-0000-0000-000031020000}"/>
    <cellStyle name="60% - Accent1 19" xfId="798" xr:uid="{00000000-0005-0000-0000-000032020000}"/>
    <cellStyle name="60% - Accent1 2" xfId="76" xr:uid="{00000000-0005-0000-0000-000033020000}"/>
    <cellStyle name="60% - Accent1 20" xfId="799" xr:uid="{00000000-0005-0000-0000-000034020000}"/>
    <cellStyle name="60% - Accent1 21" xfId="800" xr:uid="{00000000-0005-0000-0000-000035020000}"/>
    <cellStyle name="60% - Accent1 22" xfId="801" xr:uid="{00000000-0005-0000-0000-000036020000}"/>
    <cellStyle name="60% - Accent1 23" xfId="802" xr:uid="{00000000-0005-0000-0000-000037020000}"/>
    <cellStyle name="60% - Accent1 24" xfId="803" xr:uid="{00000000-0005-0000-0000-000038020000}"/>
    <cellStyle name="60% - Accent1 25" xfId="804" xr:uid="{00000000-0005-0000-0000-000039020000}"/>
    <cellStyle name="60% - Accent1 26" xfId="805" xr:uid="{00000000-0005-0000-0000-00003A020000}"/>
    <cellStyle name="60% - Accent1 27" xfId="806" xr:uid="{00000000-0005-0000-0000-00003B020000}"/>
    <cellStyle name="60% - Accent1 28" xfId="807" xr:uid="{00000000-0005-0000-0000-00003C020000}"/>
    <cellStyle name="60% - Accent1 29" xfId="808" xr:uid="{00000000-0005-0000-0000-00003D020000}"/>
    <cellStyle name="60% - Accent1 3" xfId="809" xr:uid="{00000000-0005-0000-0000-00003E020000}"/>
    <cellStyle name="60% - Accent1 30" xfId="810" xr:uid="{00000000-0005-0000-0000-00003F020000}"/>
    <cellStyle name="60% - Accent1 31" xfId="811" xr:uid="{00000000-0005-0000-0000-000040020000}"/>
    <cellStyle name="60% - Accent1 32" xfId="812" xr:uid="{00000000-0005-0000-0000-000041020000}"/>
    <cellStyle name="60% - Accent1 33" xfId="813" xr:uid="{00000000-0005-0000-0000-000042020000}"/>
    <cellStyle name="60% - Accent1 34" xfId="814" xr:uid="{00000000-0005-0000-0000-000043020000}"/>
    <cellStyle name="60% - Accent1 35" xfId="815" xr:uid="{00000000-0005-0000-0000-000044020000}"/>
    <cellStyle name="60% - Accent1 36" xfId="816" xr:uid="{00000000-0005-0000-0000-000045020000}"/>
    <cellStyle name="60% - Accent1 37" xfId="817" xr:uid="{00000000-0005-0000-0000-000046020000}"/>
    <cellStyle name="60% - Accent1 38" xfId="818" xr:uid="{00000000-0005-0000-0000-000047020000}"/>
    <cellStyle name="60% - Accent1 4" xfId="819" xr:uid="{00000000-0005-0000-0000-000048020000}"/>
    <cellStyle name="60% - Accent1 5" xfId="820" xr:uid="{00000000-0005-0000-0000-000049020000}"/>
    <cellStyle name="60% - Accent1 6" xfId="821" xr:uid="{00000000-0005-0000-0000-00004A020000}"/>
    <cellStyle name="60% - Accent1 7" xfId="822" xr:uid="{00000000-0005-0000-0000-00004B020000}"/>
    <cellStyle name="60% - Accent1 8" xfId="823" xr:uid="{00000000-0005-0000-0000-00004C020000}"/>
    <cellStyle name="60% - Accent1 9" xfId="824" xr:uid="{00000000-0005-0000-0000-00004D020000}"/>
    <cellStyle name="60% - Accent2" xfId="14" builtinId="36" customBuiltin="1"/>
    <cellStyle name="60% - Accent2 10" xfId="825" xr:uid="{00000000-0005-0000-0000-00004F020000}"/>
    <cellStyle name="60% - Accent2 11" xfId="826" xr:uid="{00000000-0005-0000-0000-000050020000}"/>
    <cellStyle name="60% - Accent2 12" xfId="827" xr:uid="{00000000-0005-0000-0000-000051020000}"/>
    <cellStyle name="60% - Accent2 13" xfId="828" xr:uid="{00000000-0005-0000-0000-000052020000}"/>
    <cellStyle name="60% - Accent2 14" xfId="829" xr:uid="{00000000-0005-0000-0000-000053020000}"/>
    <cellStyle name="60% - Accent2 15" xfId="830" xr:uid="{00000000-0005-0000-0000-000054020000}"/>
    <cellStyle name="60% - Accent2 16" xfId="831" xr:uid="{00000000-0005-0000-0000-000055020000}"/>
    <cellStyle name="60% - Accent2 17" xfId="832" xr:uid="{00000000-0005-0000-0000-000056020000}"/>
    <cellStyle name="60% - Accent2 18" xfId="833" xr:uid="{00000000-0005-0000-0000-000057020000}"/>
    <cellStyle name="60% - Accent2 19" xfId="834" xr:uid="{00000000-0005-0000-0000-000058020000}"/>
    <cellStyle name="60% - Accent2 2" xfId="77" xr:uid="{00000000-0005-0000-0000-000059020000}"/>
    <cellStyle name="60% - Accent2 20" xfId="835" xr:uid="{00000000-0005-0000-0000-00005A020000}"/>
    <cellStyle name="60% - Accent2 21" xfId="836" xr:uid="{00000000-0005-0000-0000-00005B020000}"/>
    <cellStyle name="60% - Accent2 22" xfId="837" xr:uid="{00000000-0005-0000-0000-00005C020000}"/>
    <cellStyle name="60% - Accent2 23" xfId="838" xr:uid="{00000000-0005-0000-0000-00005D020000}"/>
    <cellStyle name="60% - Accent2 24" xfId="839" xr:uid="{00000000-0005-0000-0000-00005E020000}"/>
    <cellStyle name="60% - Accent2 25" xfId="840" xr:uid="{00000000-0005-0000-0000-00005F020000}"/>
    <cellStyle name="60% - Accent2 26" xfId="841" xr:uid="{00000000-0005-0000-0000-000060020000}"/>
    <cellStyle name="60% - Accent2 27" xfId="842" xr:uid="{00000000-0005-0000-0000-000061020000}"/>
    <cellStyle name="60% - Accent2 28" xfId="843" xr:uid="{00000000-0005-0000-0000-000062020000}"/>
    <cellStyle name="60% - Accent2 29" xfId="844" xr:uid="{00000000-0005-0000-0000-000063020000}"/>
    <cellStyle name="60% - Accent2 3" xfId="845" xr:uid="{00000000-0005-0000-0000-000064020000}"/>
    <cellStyle name="60% - Accent2 30" xfId="846" xr:uid="{00000000-0005-0000-0000-000065020000}"/>
    <cellStyle name="60% - Accent2 31" xfId="847" xr:uid="{00000000-0005-0000-0000-000066020000}"/>
    <cellStyle name="60% - Accent2 32" xfId="848" xr:uid="{00000000-0005-0000-0000-000067020000}"/>
    <cellStyle name="60% - Accent2 33" xfId="849" xr:uid="{00000000-0005-0000-0000-000068020000}"/>
    <cellStyle name="60% - Accent2 34" xfId="850" xr:uid="{00000000-0005-0000-0000-000069020000}"/>
    <cellStyle name="60% - Accent2 35" xfId="851" xr:uid="{00000000-0005-0000-0000-00006A020000}"/>
    <cellStyle name="60% - Accent2 36" xfId="852" xr:uid="{00000000-0005-0000-0000-00006B020000}"/>
    <cellStyle name="60% - Accent2 37" xfId="853" xr:uid="{00000000-0005-0000-0000-00006C020000}"/>
    <cellStyle name="60% - Accent2 38" xfId="854" xr:uid="{00000000-0005-0000-0000-00006D020000}"/>
    <cellStyle name="60% - Accent2 4" xfId="855" xr:uid="{00000000-0005-0000-0000-00006E020000}"/>
    <cellStyle name="60% - Accent2 5" xfId="856" xr:uid="{00000000-0005-0000-0000-00006F020000}"/>
    <cellStyle name="60% - Accent2 6" xfId="857" xr:uid="{00000000-0005-0000-0000-000070020000}"/>
    <cellStyle name="60% - Accent2 7" xfId="858" xr:uid="{00000000-0005-0000-0000-000071020000}"/>
    <cellStyle name="60% - Accent2 8" xfId="859" xr:uid="{00000000-0005-0000-0000-000072020000}"/>
    <cellStyle name="60% - Accent2 9" xfId="860" xr:uid="{00000000-0005-0000-0000-000073020000}"/>
    <cellStyle name="60% - Accent3" xfId="15" builtinId="40" customBuiltin="1"/>
    <cellStyle name="60% - Accent3 10" xfId="861" xr:uid="{00000000-0005-0000-0000-000075020000}"/>
    <cellStyle name="60% - Accent3 11" xfId="862" xr:uid="{00000000-0005-0000-0000-000076020000}"/>
    <cellStyle name="60% - Accent3 12" xfId="863" xr:uid="{00000000-0005-0000-0000-000077020000}"/>
    <cellStyle name="60% - Accent3 13" xfId="864" xr:uid="{00000000-0005-0000-0000-000078020000}"/>
    <cellStyle name="60% - Accent3 14" xfId="865" xr:uid="{00000000-0005-0000-0000-000079020000}"/>
    <cellStyle name="60% - Accent3 15" xfId="866" xr:uid="{00000000-0005-0000-0000-00007A020000}"/>
    <cellStyle name="60% - Accent3 16" xfId="867" xr:uid="{00000000-0005-0000-0000-00007B020000}"/>
    <cellStyle name="60% - Accent3 17" xfId="868" xr:uid="{00000000-0005-0000-0000-00007C020000}"/>
    <cellStyle name="60% - Accent3 18" xfId="869" xr:uid="{00000000-0005-0000-0000-00007D020000}"/>
    <cellStyle name="60% - Accent3 19" xfId="870" xr:uid="{00000000-0005-0000-0000-00007E020000}"/>
    <cellStyle name="60% - Accent3 2" xfId="78" xr:uid="{00000000-0005-0000-0000-00007F020000}"/>
    <cellStyle name="60% - Accent3 20" xfId="871" xr:uid="{00000000-0005-0000-0000-000080020000}"/>
    <cellStyle name="60% - Accent3 21" xfId="872" xr:uid="{00000000-0005-0000-0000-000081020000}"/>
    <cellStyle name="60% - Accent3 22" xfId="873" xr:uid="{00000000-0005-0000-0000-000082020000}"/>
    <cellStyle name="60% - Accent3 23" xfId="874" xr:uid="{00000000-0005-0000-0000-000083020000}"/>
    <cellStyle name="60% - Accent3 24" xfId="875" xr:uid="{00000000-0005-0000-0000-000084020000}"/>
    <cellStyle name="60% - Accent3 25" xfId="876" xr:uid="{00000000-0005-0000-0000-000085020000}"/>
    <cellStyle name="60% - Accent3 26" xfId="877" xr:uid="{00000000-0005-0000-0000-000086020000}"/>
    <cellStyle name="60% - Accent3 27" xfId="878" xr:uid="{00000000-0005-0000-0000-000087020000}"/>
    <cellStyle name="60% - Accent3 28" xfId="879" xr:uid="{00000000-0005-0000-0000-000088020000}"/>
    <cellStyle name="60% - Accent3 29" xfId="880" xr:uid="{00000000-0005-0000-0000-000089020000}"/>
    <cellStyle name="60% - Accent3 3" xfId="881" xr:uid="{00000000-0005-0000-0000-00008A020000}"/>
    <cellStyle name="60% - Accent3 30" xfId="882" xr:uid="{00000000-0005-0000-0000-00008B020000}"/>
    <cellStyle name="60% - Accent3 31" xfId="883" xr:uid="{00000000-0005-0000-0000-00008C020000}"/>
    <cellStyle name="60% - Accent3 32" xfId="884" xr:uid="{00000000-0005-0000-0000-00008D020000}"/>
    <cellStyle name="60% - Accent3 33" xfId="885" xr:uid="{00000000-0005-0000-0000-00008E020000}"/>
    <cellStyle name="60% - Accent3 34" xfId="886" xr:uid="{00000000-0005-0000-0000-00008F020000}"/>
    <cellStyle name="60% - Accent3 35" xfId="887" xr:uid="{00000000-0005-0000-0000-000090020000}"/>
    <cellStyle name="60% - Accent3 36" xfId="888" xr:uid="{00000000-0005-0000-0000-000091020000}"/>
    <cellStyle name="60% - Accent3 37" xfId="889" xr:uid="{00000000-0005-0000-0000-000092020000}"/>
    <cellStyle name="60% - Accent3 38" xfId="890" xr:uid="{00000000-0005-0000-0000-000093020000}"/>
    <cellStyle name="60% - Accent3 4" xfId="891" xr:uid="{00000000-0005-0000-0000-000094020000}"/>
    <cellStyle name="60% - Accent3 5" xfId="892" xr:uid="{00000000-0005-0000-0000-000095020000}"/>
    <cellStyle name="60% - Accent3 6" xfId="893" xr:uid="{00000000-0005-0000-0000-000096020000}"/>
    <cellStyle name="60% - Accent3 7" xfId="894" xr:uid="{00000000-0005-0000-0000-000097020000}"/>
    <cellStyle name="60% - Accent3 8" xfId="895" xr:uid="{00000000-0005-0000-0000-000098020000}"/>
    <cellStyle name="60% - Accent3 9" xfId="896" xr:uid="{00000000-0005-0000-0000-000099020000}"/>
    <cellStyle name="60% - Accent4" xfId="16" builtinId="44" customBuiltin="1"/>
    <cellStyle name="60% - Accent4 10" xfId="897" xr:uid="{00000000-0005-0000-0000-00009B020000}"/>
    <cellStyle name="60% - Accent4 11" xfId="898" xr:uid="{00000000-0005-0000-0000-00009C020000}"/>
    <cellStyle name="60% - Accent4 12" xfId="899" xr:uid="{00000000-0005-0000-0000-00009D020000}"/>
    <cellStyle name="60% - Accent4 13" xfId="900" xr:uid="{00000000-0005-0000-0000-00009E020000}"/>
    <cellStyle name="60% - Accent4 14" xfId="901" xr:uid="{00000000-0005-0000-0000-00009F020000}"/>
    <cellStyle name="60% - Accent4 15" xfId="902" xr:uid="{00000000-0005-0000-0000-0000A0020000}"/>
    <cellStyle name="60% - Accent4 16" xfId="903" xr:uid="{00000000-0005-0000-0000-0000A1020000}"/>
    <cellStyle name="60% - Accent4 17" xfId="904" xr:uid="{00000000-0005-0000-0000-0000A2020000}"/>
    <cellStyle name="60% - Accent4 18" xfId="905" xr:uid="{00000000-0005-0000-0000-0000A3020000}"/>
    <cellStyle name="60% - Accent4 19" xfId="906" xr:uid="{00000000-0005-0000-0000-0000A4020000}"/>
    <cellStyle name="60% - Accent4 2" xfId="79" xr:uid="{00000000-0005-0000-0000-0000A5020000}"/>
    <cellStyle name="60% - Accent4 20" xfId="907" xr:uid="{00000000-0005-0000-0000-0000A6020000}"/>
    <cellStyle name="60% - Accent4 21" xfId="908" xr:uid="{00000000-0005-0000-0000-0000A7020000}"/>
    <cellStyle name="60% - Accent4 22" xfId="909" xr:uid="{00000000-0005-0000-0000-0000A8020000}"/>
    <cellStyle name="60% - Accent4 23" xfId="910" xr:uid="{00000000-0005-0000-0000-0000A9020000}"/>
    <cellStyle name="60% - Accent4 24" xfId="911" xr:uid="{00000000-0005-0000-0000-0000AA020000}"/>
    <cellStyle name="60% - Accent4 25" xfId="912" xr:uid="{00000000-0005-0000-0000-0000AB020000}"/>
    <cellStyle name="60% - Accent4 26" xfId="913" xr:uid="{00000000-0005-0000-0000-0000AC020000}"/>
    <cellStyle name="60% - Accent4 27" xfId="914" xr:uid="{00000000-0005-0000-0000-0000AD020000}"/>
    <cellStyle name="60% - Accent4 28" xfId="915" xr:uid="{00000000-0005-0000-0000-0000AE020000}"/>
    <cellStyle name="60% - Accent4 29" xfId="916" xr:uid="{00000000-0005-0000-0000-0000AF020000}"/>
    <cellStyle name="60% - Accent4 3" xfId="917" xr:uid="{00000000-0005-0000-0000-0000B0020000}"/>
    <cellStyle name="60% - Accent4 30" xfId="918" xr:uid="{00000000-0005-0000-0000-0000B1020000}"/>
    <cellStyle name="60% - Accent4 31" xfId="919" xr:uid="{00000000-0005-0000-0000-0000B2020000}"/>
    <cellStyle name="60% - Accent4 32" xfId="920" xr:uid="{00000000-0005-0000-0000-0000B3020000}"/>
    <cellStyle name="60% - Accent4 33" xfId="921" xr:uid="{00000000-0005-0000-0000-0000B4020000}"/>
    <cellStyle name="60% - Accent4 34" xfId="922" xr:uid="{00000000-0005-0000-0000-0000B5020000}"/>
    <cellStyle name="60% - Accent4 35" xfId="923" xr:uid="{00000000-0005-0000-0000-0000B6020000}"/>
    <cellStyle name="60% - Accent4 36" xfId="924" xr:uid="{00000000-0005-0000-0000-0000B7020000}"/>
    <cellStyle name="60% - Accent4 37" xfId="925" xr:uid="{00000000-0005-0000-0000-0000B8020000}"/>
    <cellStyle name="60% - Accent4 38" xfId="926" xr:uid="{00000000-0005-0000-0000-0000B9020000}"/>
    <cellStyle name="60% - Accent4 4" xfId="927" xr:uid="{00000000-0005-0000-0000-0000BA020000}"/>
    <cellStyle name="60% - Accent4 5" xfId="928" xr:uid="{00000000-0005-0000-0000-0000BB020000}"/>
    <cellStyle name="60% - Accent4 6" xfId="929" xr:uid="{00000000-0005-0000-0000-0000BC020000}"/>
    <cellStyle name="60% - Accent4 7" xfId="930" xr:uid="{00000000-0005-0000-0000-0000BD020000}"/>
    <cellStyle name="60% - Accent4 8" xfId="931" xr:uid="{00000000-0005-0000-0000-0000BE020000}"/>
    <cellStyle name="60% - Accent4 9" xfId="932" xr:uid="{00000000-0005-0000-0000-0000BF020000}"/>
    <cellStyle name="60% - Accent5" xfId="17" builtinId="48" customBuiltin="1"/>
    <cellStyle name="60% - Accent5 10" xfId="933" xr:uid="{00000000-0005-0000-0000-0000C1020000}"/>
    <cellStyle name="60% - Accent5 11" xfId="934" xr:uid="{00000000-0005-0000-0000-0000C2020000}"/>
    <cellStyle name="60% - Accent5 12" xfId="935" xr:uid="{00000000-0005-0000-0000-0000C3020000}"/>
    <cellStyle name="60% - Accent5 13" xfId="936" xr:uid="{00000000-0005-0000-0000-0000C4020000}"/>
    <cellStyle name="60% - Accent5 14" xfId="937" xr:uid="{00000000-0005-0000-0000-0000C5020000}"/>
    <cellStyle name="60% - Accent5 15" xfId="938" xr:uid="{00000000-0005-0000-0000-0000C6020000}"/>
    <cellStyle name="60% - Accent5 16" xfId="939" xr:uid="{00000000-0005-0000-0000-0000C7020000}"/>
    <cellStyle name="60% - Accent5 17" xfId="940" xr:uid="{00000000-0005-0000-0000-0000C8020000}"/>
    <cellStyle name="60% - Accent5 18" xfId="941" xr:uid="{00000000-0005-0000-0000-0000C9020000}"/>
    <cellStyle name="60% - Accent5 19" xfId="942" xr:uid="{00000000-0005-0000-0000-0000CA020000}"/>
    <cellStyle name="60% - Accent5 2" xfId="80" xr:uid="{00000000-0005-0000-0000-0000CB020000}"/>
    <cellStyle name="60% - Accent5 20" xfId="943" xr:uid="{00000000-0005-0000-0000-0000CC020000}"/>
    <cellStyle name="60% - Accent5 21" xfId="944" xr:uid="{00000000-0005-0000-0000-0000CD020000}"/>
    <cellStyle name="60% - Accent5 22" xfId="945" xr:uid="{00000000-0005-0000-0000-0000CE020000}"/>
    <cellStyle name="60% - Accent5 23" xfId="946" xr:uid="{00000000-0005-0000-0000-0000CF020000}"/>
    <cellStyle name="60% - Accent5 24" xfId="947" xr:uid="{00000000-0005-0000-0000-0000D0020000}"/>
    <cellStyle name="60% - Accent5 25" xfId="948" xr:uid="{00000000-0005-0000-0000-0000D1020000}"/>
    <cellStyle name="60% - Accent5 26" xfId="949" xr:uid="{00000000-0005-0000-0000-0000D2020000}"/>
    <cellStyle name="60% - Accent5 27" xfId="950" xr:uid="{00000000-0005-0000-0000-0000D3020000}"/>
    <cellStyle name="60% - Accent5 28" xfId="951" xr:uid="{00000000-0005-0000-0000-0000D4020000}"/>
    <cellStyle name="60% - Accent5 29" xfId="952" xr:uid="{00000000-0005-0000-0000-0000D5020000}"/>
    <cellStyle name="60% - Accent5 3" xfId="953" xr:uid="{00000000-0005-0000-0000-0000D6020000}"/>
    <cellStyle name="60% - Accent5 30" xfId="954" xr:uid="{00000000-0005-0000-0000-0000D7020000}"/>
    <cellStyle name="60% - Accent5 31" xfId="955" xr:uid="{00000000-0005-0000-0000-0000D8020000}"/>
    <cellStyle name="60% - Accent5 32" xfId="956" xr:uid="{00000000-0005-0000-0000-0000D9020000}"/>
    <cellStyle name="60% - Accent5 33" xfId="957" xr:uid="{00000000-0005-0000-0000-0000DA020000}"/>
    <cellStyle name="60% - Accent5 34" xfId="958" xr:uid="{00000000-0005-0000-0000-0000DB020000}"/>
    <cellStyle name="60% - Accent5 35" xfId="959" xr:uid="{00000000-0005-0000-0000-0000DC020000}"/>
    <cellStyle name="60% - Accent5 36" xfId="960" xr:uid="{00000000-0005-0000-0000-0000DD020000}"/>
    <cellStyle name="60% - Accent5 37" xfId="961" xr:uid="{00000000-0005-0000-0000-0000DE020000}"/>
    <cellStyle name="60% - Accent5 38" xfId="962" xr:uid="{00000000-0005-0000-0000-0000DF020000}"/>
    <cellStyle name="60% - Accent5 4" xfId="963" xr:uid="{00000000-0005-0000-0000-0000E0020000}"/>
    <cellStyle name="60% - Accent5 5" xfId="964" xr:uid="{00000000-0005-0000-0000-0000E1020000}"/>
    <cellStyle name="60% - Accent5 6" xfId="965" xr:uid="{00000000-0005-0000-0000-0000E2020000}"/>
    <cellStyle name="60% - Accent5 7" xfId="966" xr:uid="{00000000-0005-0000-0000-0000E3020000}"/>
    <cellStyle name="60% - Accent5 8" xfId="967" xr:uid="{00000000-0005-0000-0000-0000E4020000}"/>
    <cellStyle name="60% - Accent5 9" xfId="968" xr:uid="{00000000-0005-0000-0000-0000E5020000}"/>
    <cellStyle name="60% - Accent6" xfId="18" builtinId="52" customBuiltin="1"/>
    <cellStyle name="60% - Accent6 10" xfId="969" xr:uid="{00000000-0005-0000-0000-0000E7020000}"/>
    <cellStyle name="60% - Accent6 11" xfId="970" xr:uid="{00000000-0005-0000-0000-0000E8020000}"/>
    <cellStyle name="60% - Accent6 12" xfId="971" xr:uid="{00000000-0005-0000-0000-0000E9020000}"/>
    <cellStyle name="60% - Accent6 13" xfId="972" xr:uid="{00000000-0005-0000-0000-0000EA020000}"/>
    <cellStyle name="60% - Accent6 14" xfId="973" xr:uid="{00000000-0005-0000-0000-0000EB020000}"/>
    <cellStyle name="60% - Accent6 15" xfId="974" xr:uid="{00000000-0005-0000-0000-0000EC020000}"/>
    <cellStyle name="60% - Accent6 16" xfId="975" xr:uid="{00000000-0005-0000-0000-0000ED020000}"/>
    <cellStyle name="60% - Accent6 17" xfId="976" xr:uid="{00000000-0005-0000-0000-0000EE020000}"/>
    <cellStyle name="60% - Accent6 18" xfId="977" xr:uid="{00000000-0005-0000-0000-0000EF020000}"/>
    <cellStyle name="60% - Accent6 19" xfId="978" xr:uid="{00000000-0005-0000-0000-0000F0020000}"/>
    <cellStyle name="60% - Accent6 2" xfId="81" xr:uid="{00000000-0005-0000-0000-0000F1020000}"/>
    <cellStyle name="60% - Accent6 20" xfId="979" xr:uid="{00000000-0005-0000-0000-0000F2020000}"/>
    <cellStyle name="60% - Accent6 21" xfId="980" xr:uid="{00000000-0005-0000-0000-0000F3020000}"/>
    <cellStyle name="60% - Accent6 22" xfId="981" xr:uid="{00000000-0005-0000-0000-0000F4020000}"/>
    <cellStyle name="60% - Accent6 23" xfId="982" xr:uid="{00000000-0005-0000-0000-0000F5020000}"/>
    <cellStyle name="60% - Accent6 24" xfId="983" xr:uid="{00000000-0005-0000-0000-0000F6020000}"/>
    <cellStyle name="60% - Accent6 25" xfId="984" xr:uid="{00000000-0005-0000-0000-0000F7020000}"/>
    <cellStyle name="60% - Accent6 26" xfId="985" xr:uid="{00000000-0005-0000-0000-0000F8020000}"/>
    <cellStyle name="60% - Accent6 27" xfId="986" xr:uid="{00000000-0005-0000-0000-0000F9020000}"/>
    <cellStyle name="60% - Accent6 28" xfId="987" xr:uid="{00000000-0005-0000-0000-0000FA020000}"/>
    <cellStyle name="60% - Accent6 29" xfId="988" xr:uid="{00000000-0005-0000-0000-0000FB020000}"/>
    <cellStyle name="60% - Accent6 3" xfId="989" xr:uid="{00000000-0005-0000-0000-0000FC020000}"/>
    <cellStyle name="60% - Accent6 30" xfId="990" xr:uid="{00000000-0005-0000-0000-0000FD020000}"/>
    <cellStyle name="60% - Accent6 31" xfId="991" xr:uid="{00000000-0005-0000-0000-0000FE020000}"/>
    <cellStyle name="60% - Accent6 32" xfId="992" xr:uid="{00000000-0005-0000-0000-0000FF020000}"/>
    <cellStyle name="60% - Accent6 33" xfId="993" xr:uid="{00000000-0005-0000-0000-000000030000}"/>
    <cellStyle name="60% - Accent6 34" xfId="994" xr:uid="{00000000-0005-0000-0000-000001030000}"/>
    <cellStyle name="60% - Accent6 35" xfId="995" xr:uid="{00000000-0005-0000-0000-000002030000}"/>
    <cellStyle name="60% - Accent6 36" xfId="996" xr:uid="{00000000-0005-0000-0000-000003030000}"/>
    <cellStyle name="60% - Accent6 37" xfId="997" xr:uid="{00000000-0005-0000-0000-000004030000}"/>
    <cellStyle name="60% - Accent6 38" xfId="998" xr:uid="{00000000-0005-0000-0000-000005030000}"/>
    <cellStyle name="60% - Accent6 4" xfId="999" xr:uid="{00000000-0005-0000-0000-000006030000}"/>
    <cellStyle name="60% - Accent6 5" xfId="1000" xr:uid="{00000000-0005-0000-0000-000007030000}"/>
    <cellStyle name="60% - Accent6 6" xfId="1001" xr:uid="{00000000-0005-0000-0000-000008030000}"/>
    <cellStyle name="60% - Accent6 7" xfId="1002" xr:uid="{00000000-0005-0000-0000-000009030000}"/>
    <cellStyle name="60% - Accent6 8" xfId="1003" xr:uid="{00000000-0005-0000-0000-00000A030000}"/>
    <cellStyle name="60% - Accent6 9" xfId="1004" xr:uid="{00000000-0005-0000-0000-00000B030000}"/>
    <cellStyle name="60% - Akzent1" xfId="1005" xr:uid="{00000000-0005-0000-0000-00000C030000}"/>
    <cellStyle name="60% - Akzent2" xfId="1006" xr:uid="{00000000-0005-0000-0000-00000D030000}"/>
    <cellStyle name="60% - Akzent3" xfId="1007" xr:uid="{00000000-0005-0000-0000-00000E030000}"/>
    <cellStyle name="60% - Akzent4" xfId="1008" xr:uid="{00000000-0005-0000-0000-00000F030000}"/>
    <cellStyle name="60% - Akzent5" xfId="1009" xr:uid="{00000000-0005-0000-0000-000010030000}"/>
    <cellStyle name="60% - Akzent6" xfId="1010" xr:uid="{00000000-0005-0000-0000-000011030000}"/>
    <cellStyle name="À‰" xfId="1011" xr:uid="{00000000-0005-0000-0000-000012030000}"/>
    <cellStyle name="Accent1" xfId="19" builtinId="29" customBuiltin="1"/>
    <cellStyle name="Accent1 - 20%" xfId="1012" xr:uid="{00000000-0005-0000-0000-000014030000}"/>
    <cellStyle name="Accent1 - 40%" xfId="1013" xr:uid="{00000000-0005-0000-0000-000015030000}"/>
    <cellStyle name="Accent1 - 60%" xfId="1014" xr:uid="{00000000-0005-0000-0000-000016030000}"/>
    <cellStyle name="Accent1 10" xfId="1015" xr:uid="{00000000-0005-0000-0000-000017030000}"/>
    <cellStyle name="Accent1 11" xfId="1016" xr:uid="{00000000-0005-0000-0000-000018030000}"/>
    <cellStyle name="Accent1 12" xfId="1017" xr:uid="{00000000-0005-0000-0000-000019030000}"/>
    <cellStyle name="Accent1 13" xfId="1018" xr:uid="{00000000-0005-0000-0000-00001A030000}"/>
    <cellStyle name="Accent1 14" xfId="1019" xr:uid="{00000000-0005-0000-0000-00001B030000}"/>
    <cellStyle name="Accent1 15" xfId="1020" xr:uid="{00000000-0005-0000-0000-00001C030000}"/>
    <cellStyle name="Accent1 16" xfId="1021" xr:uid="{00000000-0005-0000-0000-00001D030000}"/>
    <cellStyle name="Accent1 17" xfId="1022" xr:uid="{00000000-0005-0000-0000-00001E030000}"/>
    <cellStyle name="Accent1 18" xfId="1023" xr:uid="{00000000-0005-0000-0000-00001F030000}"/>
    <cellStyle name="Accent1 19" xfId="1024" xr:uid="{00000000-0005-0000-0000-000020030000}"/>
    <cellStyle name="Accent1 2" xfId="82" xr:uid="{00000000-0005-0000-0000-000021030000}"/>
    <cellStyle name="Accent1 20" xfId="1025" xr:uid="{00000000-0005-0000-0000-000022030000}"/>
    <cellStyle name="Accent1 21" xfId="1026" xr:uid="{00000000-0005-0000-0000-000023030000}"/>
    <cellStyle name="Accent1 22" xfId="1027" xr:uid="{00000000-0005-0000-0000-000024030000}"/>
    <cellStyle name="Accent1 23" xfId="1028" xr:uid="{00000000-0005-0000-0000-000025030000}"/>
    <cellStyle name="Accent1 24" xfId="1029" xr:uid="{00000000-0005-0000-0000-000026030000}"/>
    <cellStyle name="Accent1 25" xfId="1030" xr:uid="{00000000-0005-0000-0000-000027030000}"/>
    <cellStyle name="Accent1 26" xfId="1031" xr:uid="{00000000-0005-0000-0000-000028030000}"/>
    <cellStyle name="Accent1 27" xfId="1032" xr:uid="{00000000-0005-0000-0000-000029030000}"/>
    <cellStyle name="Accent1 28" xfId="1033" xr:uid="{00000000-0005-0000-0000-00002A030000}"/>
    <cellStyle name="Accent1 29" xfId="1034" xr:uid="{00000000-0005-0000-0000-00002B030000}"/>
    <cellStyle name="Accent1 3" xfId="1035" xr:uid="{00000000-0005-0000-0000-00002C030000}"/>
    <cellStyle name="Accent1 30" xfId="1036" xr:uid="{00000000-0005-0000-0000-00002D030000}"/>
    <cellStyle name="Accent1 31" xfId="1037" xr:uid="{00000000-0005-0000-0000-00002E030000}"/>
    <cellStyle name="Accent1 32" xfId="1038" xr:uid="{00000000-0005-0000-0000-00002F030000}"/>
    <cellStyle name="Accent1 33" xfId="1039" xr:uid="{00000000-0005-0000-0000-000030030000}"/>
    <cellStyle name="Accent1 34" xfId="1040" xr:uid="{00000000-0005-0000-0000-000031030000}"/>
    <cellStyle name="Accent1 35" xfId="1041" xr:uid="{00000000-0005-0000-0000-000032030000}"/>
    <cellStyle name="Accent1 36" xfId="1042" xr:uid="{00000000-0005-0000-0000-000033030000}"/>
    <cellStyle name="Accent1 37" xfId="1043" xr:uid="{00000000-0005-0000-0000-000034030000}"/>
    <cellStyle name="Accent1 38" xfId="1044" xr:uid="{00000000-0005-0000-0000-000035030000}"/>
    <cellStyle name="Accent1 4" xfId="1045" xr:uid="{00000000-0005-0000-0000-000036030000}"/>
    <cellStyle name="Accent1 5" xfId="1046" xr:uid="{00000000-0005-0000-0000-000037030000}"/>
    <cellStyle name="Accent1 6" xfId="1047" xr:uid="{00000000-0005-0000-0000-000038030000}"/>
    <cellStyle name="Accent1 7" xfId="1048" xr:uid="{00000000-0005-0000-0000-000039030000}"/>
    <cellStyle name="Accent1 8" xfId="1049" xr:uid="{00000000-0005-0000-0000-00003A030000}"/>
    <cellStyle name="Accent1 9" xfId="1050" xr:uid="{00000000-0005-0000-0000-00003B030000}"/>
    <cellStyle name="Accent2" xfId="20" builtinId="33" customBuiltin="1"/>
    <cellStyle name="Accent2 - 20%" xfId="1051" xr:uid="{00000000-0005-0000-0000-00003D030000}"/>
    <cellStyle name="Accent2 - 40%" xfId="1052" xr:uid="{00000000-0005-0000-0000-00003E030000}"/>
    <cellStyle name="Accent2 - 60%" xfId="1053" xr:uid="{00000000-0005-0000-0000-00003F030000}"/>
    <cellStyle name="Accent2 10" xfId="1054" xr:uid="{00000000-0005-0000-0000-000040030000}"/>
    <cellStyle name="Accent2 11" xfId="1055" xr:uid="{00000000-0005-0000-0000-000041030000}"/>
    <cellStyle name="Accent2 12" xfId="1056" xr:uid="{00000000-0005-0000-0000-000042030000}"/>
    <cellStyle name="Accent2 13" xfId="1057" xr:uid="{00000000-0005-0000-0000-000043030000}"/>
    <cellStyle name="Accent2 14" xfId="1058" xr:uid="{00000000-0005-0000-0000-000044030000}"/>
    <cellStyle name="Accent2 15" xfId="1059" xr:uid="{00000000-0005-0000-0000-000045030000}"/>
    <cellStyle name="Accent2 16" xfId="1060" xr:uid="{00000000-0005-0000-0000-000046030000}"/>
    <cellStyle name="Accent2 17" xfId="1061" xr:uid="{00000000-0005-0000-0000-000047030000}"/>
    <cellStyle name="Accent2 18" xfId="1062" xr:uid="{00000000-0005-0000-0000-000048030000}"/>
    <cellStyle name="Accent2 19" xfId="1063" xr:uid="{00000000-0005-0000-0000-000049030000}"/>
    <cellStyle name="Accent2 2" xfId="83" xr:uid="{00000000-0005-0000-0000-00004A030000}"/>
    <cellStyle name="Accent2 20" xfId="1064" xr:uid="{00000000-0005-0000-0000-00004B030000}"/>
    <cellStyle name="Accent2 21" xfId="1065" xr:uid="{00000000-0005-0000-0000-00004C030000}"/>
    <cellStyle name="Accent2 22" xfId="1066" xr:uid="{00000000-0005-0000-0000-00004D030000}"/>
    <cellStyle name="Accent2 23" xfId="1067" xr:uid="{00000000-0005-0000-0000-00004E030000}"/>
    <cellStyle name="Accent2 24" xfId="1068" xr:uid="{00000000-0005-0000-0000-00004F030000}"/>
    <cellStyle name="Accent2 25" xfId="1069" xr:uid="{00000000-0005-0000-0000-000050030000}"/>
    <cellStyle name="Accent2 26" xfId="1070" xr:uid="{00000000-0005-0000-0000-000051030000}"/>
    <cellStyle name="Accent2 27" xfId="1071" xr:uid="{00000000-0005-0000-0000-000052030000}"/>
    <cellStyle name="Accent2 28" xfId="1072" xr:uid="{00000000-0005-0000-0000-000053030000}"/>
    <cellStyle name="Accent2 29" xfId="1073" xr:uid="{00000000-0005-0000-0000-000054030000}"/>
    <cellStyle name="Accent2 3" xfId="1074" xr:uid="{00000000-0005-0000-0000-000055030000}"/>
    <cellStyle name="Accent2 30" xfId="1075" xr:uid="{00000000-0005-0000-0000-000056030000}"/>
    <cellStyle name="Accent2 31" xfId="1076" xr:uid="{00000000-0005-0000-0000-000057030000}"/>
    <cellStyle name="Accent2 32" xfId="1077" xr:uid="{00000000-0005-0000-0000-000058030000}"/>
    <cellStyle name="Accent2 33" xfId="1078" xr:uid="{00000000-0005-0000-0000-000059030000}"/>
    <cellStyle name="Accent2 34" xfId="1079" xr:uid="{00000000-0005-0000-0000-00005A030000}"/>
    <cellStyle name="Accent2 35" xfId="1080" xr:uid="{00000000-0005-0000-0000-00005B030000}"/>
    <cellStyle name="Accent2 36" xfId="1081" xr:uid="{00000000-0005-0000-0000-00005C030000}"/>
    <cellStyle name="Accent2 37" xfId="1082" xr:uid="{00000000-0005-0000-0000-00005D030000}"/>
    <cellStyle name="Accent2 38" xfId="1083" xr:uid="{00000000-0005-0000-0000-00005E030000}"/>
    <cellStyle name="Accent2 4" xfId="1084" xr:uid="{00000000-0005-0000-0000-00005F030000}"/>
    <cellStyle name="Accent2 5" xfId="1085" xr:uid="{00000000-0005-0000-0000-000060030000}"/>
    <cellStyle name="Accent2 6" xfId="1086" xr:uid="{00000000-0005-0000-0000-000061030000}"/>
    <cellStyle name="Accent2 7" xfId="1087" xr:uid="{00000000-0005-0000-0000-000062030000}"/>
    <cellStyle name="Accent2 8" xfId="1088" xr:uid="{00000000-0005-0000-0000-000063030000}"/>
    <cellStyle name="Accent2 9" xfId="1089" xr:uid="{00000000-0005-0000-0000-000064030000}"/>
    <cellStyle name="Accent3" xfId="21" builtinId="37" customBuiltin="1"/>
    <cellStyle name="Accent3 - 20%" xfId="1090" xr:uid="{00000000-0005-0000-0000-000066030000}"/>
    <cellStyle name="Accent3 - 40%" xfId="1091" xr:uid="{00000000-0005-0000-0000-000067030000}"/>
    <cellStyle name="Accent3 - 60%" xfId="1092" xr:uid="{00000000-0005-0000-0000-000068030000}"/>
    <cellStyle name="Accent3 10" xfId="1093" xr:uid="{00000000-0005-0000-0000-000069030000}"/>
    <cellStyle name="Accent3 11" xfId="1094" xr:uid="{00000000-0005-0000-0000-00006A030000}"/>
    <cellStyle name="Accent3 12" xfId="1095" xr:uid="{00000000-0005-0000-0000-00006B030000}"/>
    <cellStyle name="Accent3 13" xfId="1096" xr:uid="{00000000-0005-0000-0000-00006C030000}"/>
    <cellStyle name="Accent3 14" xfId="1097" xr:uid="{00000000-0005-0000-0000-00006D030000}"/>
    <cellStyle name="Accent3 15" xfId="1098" xr:uid="{00000000-0005-0000-0000-00006E030000}"/>
    <cellStyle name="Accent3 16" xfId="1099" xr:uid="{00000000-0005-0000-0000-00006F030000}"/>
    <cellStyle name="Accent3 17" xfId="1100" xr:uid="{00000000-0005-0000-0000-000070030000}"/>
    <cellStyle name="Accent3 18" xfId="1101" xr:uid="{00000000-0005-0000-0000-000071030000}"/>
    <cellStyle name="Accent3 19" xfId="1102" xr:uid="{00000000-0005-0000-0000-000072030000}"/>
    <cellStyle name="Accent3 2" xfId="84" xr:uid="{00000000-0005-0000-0000-000073030000}"/>
    <cellStyle name="Accent3 20" xfId="1103" xr:uid="{00000000-0005-0000-0000-000074030000}"/>
    <cellStyle name="Accent3 21" xfId="1104" xr:uid="{00000000-0005-0000-0000-000075030000}"/>
    <cellStyle name="Accent3 22" xfId="1105" xr:uid="{00000000-0005-0000-0000-000076030000}"/>
    <cellStyle name="Accent3 23" xfId="1106" xr:uid="{00000000-0005-0000-0000-000077030000}"/>
    <cellStyle name="Accent3 24" xfId="1107" xr:uid="{00000000-0005-0000-0000-000078030000}"/>
    <cellStyle name="Accent3 25" xfId="1108" xr:uid="{00000000-0005-0000-0000-000079030000}"/>
    <cellStyle name="Accent3 26" xfId="1109" xr:uid="{00000000-0005-0000-0000-00007A030000}"/>
    <cellStyle name="Accent3 27" xfId="1110" xr:uid="{00000000-0005-0000-0000-00007B030000}"/>
    <cellStyle name="Accent3 28" xfId="1111" xr:uid="{00000000-0005-0000-0000-00007C030000}"/>
    <cellStyle name="Accent3 29" xfId="1112" xr:uid="{00000000-0005-0000-0000-00007D030000}"/>
    <cellStyle name="Accent3 3" xfId="1113" xr:uid="{00000000-0005-0000-0000-00007E030000}"/>
    <cellStyle name="Accent3 30" xfId="1114" xr:uid="{00000000-0005-0000-0000-00007F030000}"/>
    <cellStyle name="Accent3 31" xfId="1115" xr:uid="{00000000-0005-0000-0000-000080030000}"/>
    <cellStyle name="Accent3 32" xfId="1116" xr:uid="{00000000-0005-0000-0000-000081030000}"/>
    <cellStyle name="Accent3 33" xfId="1117" xr:uid="{00000000-0005-0000-0000-000082030000}"/>
    <cellStyle name="Accent3 34" xfId="1118" xr:uid="{00000000-0005-0000-0000-000083030000}"/>
    <cellStyle name="Accent3 35" xfId="1119" xr:uid="{00000000-0005-0000-0000-000084030000}"/>
    <cellStyle name="Accent3 36" xfId="1120" xr:uid="{00000000-0005-0000-0000-000085030000}"/>
    <cellStyle name="Accent3 37" xfId="1121" xr:uid="{00000000-0005-0000-0000-000086030000}"/>
    <cellStyle name="Accent3 38" xfId="1122" xr:uid="{00000000-0005-0000-0000-000087030000}"/>
    <cellStyle name="Accent3 4" xfId="1123" xr:uid="{00000000-0005-0000-0000-000088030000}"/>
    <cellStyle name="Accent3 5" xfId="1124" xr:uid="{00000000-0005-0000-0000-000089030000}"/>
    <cellStyle name="Accent3 6" xfId="1125" xr:uid="{00000000-0005-0000-0000-00008A030000}"/>
    <cellStyle name="Accent3 7" xfId="1126" xr:uid="{00000000-0005-0000-0000-00008B030000}"/>
    <cellStyle name="Accent3 8" xfId="1127" xr:uid="{00000000-0005-0000-0000-00008C030000}"/>
    <cellStyle name="Accent3 9" xfId="1128" xr:uid="{00000000-0005-0000-0000-00008D030000}"/>
    <cellStyle name="Accent4" xfId="22" builtinId="41" customBuiltin="1"/>
    <cellStyle name="Accent4 - 20%" xfId="1129" xr:uid="{00000000-0005-0000-0000-00008F030000}"/>
    <cellStyle name="Accent4 - 40%" xfId="1130" xr:uid="{00000000-0005-0000-0000-000090030000}"/>
    <cellStyle name="Accent4 - 60%" xfId="1131" xr:uid="{00000000-0005-0000-0000-000091030000}"/>
    <cellStyle name="Accent4 10" xfId="1132" xr:uid="{00000000-0005-0000-0000-000092030000}"/>
    <cellStyle name="Accent4 11" xfId="1133" xr:uid="{00000000-0005-0000-0000-000093030000}"/>
    <cellStyle name="Accent4 12" xfId="1134" xr:uid="{00000000-0005-0000-0000-000094030000}"/>
    <cellStyle name="Accent4 13" xfId="1135" xr:uid="{00000000-0005-0000-0000-000095030000}"/>
    <cellStyle name="Accent4 14" xfId="1136" xr:uid="{00000000-0005-0000-0000-000096030000}"/>
    <cellStyle name="Accent4 15" xfId="1137" xr:uid="{00000000-0005-0000-0000-000097030000}"/>
    <cellStyle name="Accent4 16" xfId="1138" xr:uid="{00000000-0005-0000-0000-000098030000}"/>
    <cellStyle name="Accent4 17" xfId="1139" xr:uid="{00000000-0005-0000-0000-000099030000}"/>
    <cellStyle name="Accent4 18" xfId="1140" xr:uid="{00000000-0005-0000-0000-00009A030000}"/>
    <cellStyle name="Accent4 19" xfId="1141" xr:uid="{00000000-0005-0000-0000-00009B030000}"/>
    <cellStyle name="Accent4 2" xfId="85" xr:uid="{00000000-0005-0000-0000-00009C030000}"/>
    <cellStyle name="Accent4 20" xfId="1142" xr:uid="{00000000-0005-0000-0000-00009D030000}"/>
    <cellStyle name="Accent4 21" xfId="1143" xr:uid="{00000000-0005-0000-0000-00009E030000}"/>
    <cellStyle name="Accent4 22" xfId="1144" xr:uid="{00000000-0005-0000-0000-00009F030000}"/>
    <cellStyle name="Accent4 23" xfId="1145" xr:uid="{00000000-0005-0000-0000-0000A0030000}"/>
    <cellStyle name="Accent4 24" xfId="1146" xr:uid="{00000000-0005-0000-0000-0000A1030000}"/>
    <cellStyle name="Accent4 25" xfId="1147" xr:uid="{00000000-0005-0000-0000-0000A2030000}"/>
    <cellStyle name="Accent4 26" xfId="1148" xr:uid="{00000000-0005-0000-0000-0000A3030000}"/>
    <cellStyle name="Accent4 27" xfId="1149" xr:uid="{00000000-0005-0000-0000-0000A4030000}"/>
    <cellStyle name="Accent4 28" xfId="1150" xr:uid="{00000000-0005-0000-0000-0000A5030000}"/>
    <cellStyle name="Accent4 29" xfId="1151" xr:uid="{00000000-0005-0000-0000-0000A6030000}"/>
    <cellStyle name="Accent4 3" xfId="1152" xr:uid="{00000000-0005-0000-0000-0000A7030000}"/>
    <cellStyle name="Accent4 30" xfId="1153" xr:uid="{00000000-0005-0000-0000-0000A8030000}"/>
    <cellStyle name="Accent4 31" xfId="1154" xr:uid="{00000000-0005-0000-0000-0000A9030000}"/>
    <cellStyle name="Accent4 32" xfId="1155" xr:uid="{00000000-0005-0000-0000-0000AA030000}"/>
    <cellStyle name="Accent4 33" xfId="1156" xr:uid="{00000000-0005-0000-0000-0000AB030000}"/>
    <cellStyle name="Accent4 34" xfId="1157" xr:uid="{00000000-0005-0000-0000-0000AC030000}"/>
    <cellStyle name="Accent4 35" xfId="1158" xr:uid="{00000000-0005-0000-0000-0000AD030000}"/>
    <cellStyle name="Accent4 36" xfId="1159" xr:uid="{00000000-0005-0000-0000-0000AE030000}"/>
    <cellStyle name="Accent4 37" xfId="1160" xr:uid="{00000000-0005-0000-0000-0000AF030000}"/>
    <cellStyle name="Accent4 38" xfId="1161" xr:uid="{00000000-0005-0000-0000-0000B0030000}"/>
    <cellStyle name="Accent4 4" xfId="1162" xr:uid="{00000000-0005-0000-0000-0000B1030000}"/>
    <cellStyle name="Accent4 5" xfId="1163" xr:uid="{00000000-0005-0000-0000-0000B2030000}"/>
    <cellStyle name="Accent4 6" xfId="1164" xr:uid="{00000000-0005-0000-0000-0000B3030000}"/>
    <cellStyle name="Accent4 7" xfId="1165" xr:uid="{00000000-0005-0000-0000-0000B4030000}"/>
    <cellStyle name="Accent4 8" xfId="1166" xr:uid="{00000000-0005-0000-0000-0000B5030000}"/>
    <cellStyle name="Accent4 9" xfId="1167" xr:uid="{00000000-0005-0000-0000-0000B6030000}"/>
    <cellStyle name="Accent5" xfId="23" builtinId="45" customBuiltin="1"/>
    <cellStyle name="Accent5 - 20%" xfId="1168" xr:uid="{00000000-0005-0000-0000-0000B8030000}"/>
    <cellStyle name="Accent5 - 40%" xfId="1169" xr:uid="{00000000-0005-0000-0000-0000B9030000}"/>
    <cellStyle name="Accent5 - 60%" xfId="1170" xr:uid="{00000000-0005-0000-0000-0000BA030000}"/>
    <cellStyle name="Accent5 10" xfId="1171" xr:uid="{00000000-0005-0000-0000-0000BB030000}"/>
    <cellStyle name="Accent5 11" xfId="1172" xr:uid="{00000000-0005-0000-0000-0000BC030000}"/>
    <cellStyle name="Accent5 12" xfId="1173" xr:uid="{00000000-0005-0000-0000-0000BD030000}"/>
    <cellStyle name="Accent5 13" xfId="1174" xr:uid="{00000000-0005-0000-0000-0000BE030000}"/>
    <cellStyle name="Accent5 14" xfId="1175" xr:uid="{00000000-0005-0000-0000-0000BF030000}"/>
    <cellStyle name="Accent5 15" xfId="1176" xr:uid="{00000000-0005-0000-0000-0000C0030000}"/>
    <cellStyle name="Accent5 16" xfId="1177" xr:uid="{00000000-0005-0000-0000-0000C1030000}"/>
    <cellStyle name="Accent5 17" xfId="1178" xr:uid="{00000000-0005-0000-0000-0000C2030000}"/>
    <cellStyle name="Accent5 18" xfId="1179" xr:uid="{00000000-0005-0000-0000-0000C3030000}"/>
    <cellStyle name="Accent5 19" xfId="1180" xr:uid="{00000000-0005-0000-0000-0000C4030000}"/>
    <cellStyle name="Accent5 2" xfId="86" xr:uid="{00000000-0005-0000-0000-0000C5030000}"/>
    <cellStyle name="Accent5 20" xfId="1181" xr:uid="{00000000-0005-0000-0000-0000C6030000}"/>
    <cellStyle name="Accent5 21" xfId="1182" xr:uid="{00000000-0005-0000-0000-0000C7030000}"/>
    <cellStyle name="Accent5 22" xfId="1183" xr:uid="{00000000-0005-0000-0000-0000C8030000}"/>
    <cellStyle name="Accent5 23" xfId="1184" xr:uid="{00000000-0005-0000-0000-0000C9030000}"/>
    <cellStyle name="Accent5 24" xfId="1185" xr:uid="{00000000-0005-0000-0000-0000CA030000}"/>
    <cellStyle name="Accent5 25" xfId="1186" xr:uid="{00000000-0005-0000-0000-0000CB030000}"/>
    <cellStyle name="Accent5 26" xfId="1187" xr:uid="{00000000-0005-0000-0000-0000CC030000}"/>
    <cellStyle name="Accent5 27" xfId="1188" xr:uid="{00000000-0005-0000-0000-0000CD030000}"/>
    <cellStyle name="Accent5 28" xfId="1189" xr:uid="{00000000-0005-0000-0000-0000CE030000}"/>
    <cellStyle name="Accent5 29" xfId="1190" xr:uid="{00000000-0005-0000-0000-0000CF030000}"/>
    <cellStyle name="Accent5 3" xfId="1191" xr:uid="{00000000-0005-0000-0000-0000D0030000}"/>
    <cellStyle name="Accent5 30" xfId="1192" xr:uid="{00000000-0005-0000-0000-0000D1030000}"/>
    <cellStyle name="Accent5 31" xfId="1193" xr:uid="{00000000-0005-0000-0000-0000D2030000}"/>
    <cellStyle name="Accent5 32" xfId="1194" xr:uid="{00000000-0005-0000-0000-0000D3030000}"/>
    <cellStyle name="Accent5 33" xfId="1195" xr:uid="{00000000-0005-0000-0000-0000D4030000}"/>
    <cellStyle name="Accent5 34" xfId="1196" xr:uid="{00000000-0005-0000-0000-0000D5030000}"/>
    <cellStyle name="Accent5 35" xfId="1197" xr:uid="{00000000-0005-0000-0000-0000D6030000}"/>
    <cellStyle name="Accent5 36" xfId="1198" xr:uid="{00000000-0005-0000-0000-0000D7030000}"/>
    <cellStyle name="Accent5 37" xfId="1199" xr:uid="{00000000-0005-0000-0000-0000D8030000}"/>
    <cellStyle name="Accent5 38" xfId="1200" xr:uid="{00000000-0005-0000-0000-0000D9030000}"/>
    <cellStyle name="Accent5 4" xfId="1201" xr:uid="{00000000-0005-0000-0000-0000DA030000}"/>
    <cellStyle name="Accent5 5" xfId="1202" xr:uid="{00000000-0005-0000-0000-0000DB030000}"/>
    <cellStyle name="Accent5 6" xfId="1203" xr:uid="{00000000-0005-0000-0000-0000DC030000}"/>
    <cellStyle name="Accent5 7" xfId="1204" xr:uid="{00000000-0005-0000-0000-0000DD030000}"/>
    <cellStyle name="Accent5 8" xfId="1205" xr:uid="{00000000-0005-0000-0000-0000DE030000}"/>
    <cellStyle name="Accent5 9" xfId="1206" xr:uid="{00000000-0005-0000-0000-0000DF030000}"/>
    <cellStyle name="Accent6" xfId="24" builtinId="49" customBuiltin="1"/>
    <cellStyle name="Accent6 - 20%" xfId="1207" xr:uid="{00000000-0005-0000-0000-0000E1030000}"/>
    <cellStyle name="Accent6 - 40%" xfId="1208" xr:uid="{00000000-0005-0000-0000-0000E2030000}"/>
    <cellStyle name="Accent6 - 60%" xfId="1209" xr:uid="{00000000-0005-0000-0000-0000E3030000}"/>
    <cellStyle name="Accent6 10" xfId="1210" xr:uid="{00000000-0005-0000-0000-0000E4030000}"/>
    <cellStyle name="Accent6 11" xfId="1211" xr:uid="{00000000-0005-0000-0000-0000E5030000}"/>
    <cellStyle name="Accent6 12" xfId="1212" xr:uid="{00000000-0005-0000-0000-0000E6030000}"/>
    <cellStyle name="Accent6 13" xfId="1213" xr:uid="{00000000-0005-0000-0000-0000E7030000}"/>
    <cellStyle name="Accent6 14" xfId="1214" xr:uid="{00000000-0005-0000-0000-0000E8030000}"/>
    <cellStyle name="Accent6 15" xfId="1215" xr:uid="{00000000-0005-0000-0000-0000E9030000}"/>
    <cellStyle name="Accent6 16" xfId="1216" xr:uid="{00000000-0005-0000-0000-0000EA030000}"/>
    <cellStyle name="Accent6 17" xfId="1217" xr:uid="{00000000-0005-0000-0000-0000EB030000}"/>
    <cellStyle name="Accent6 18" xfId="1218" xr:uid="{00000000-0005-0000-0000-0000EC030000}"/>
    <cellStyle name="Accent6 19" xfId="1219" xr:uid="{00000000-0005-0000-0000-0000ED030000}"/>
    <cellStyle name="Accent6 2" xfId="87" xr:uid="{00000000-0005-0000-0000-0000EE030000}"/>
    <cellStyle name="Accent6 20" xfId="1220" xr:uid="{00000000-0005-0000-0000-0000EF030000}"/>
    <cellStyle name="Accent6 21" xfId="1221" xr:uid="{00000000-0005-0000-0000-0000F0030000}"/>
    <cellStyle name="Accent6 22" xfId="1222" xr:uid="{00000000-0005-0000-0000-0000F1030000}"/>
    <cellStyle name="Accent6 23" xfId="1223" xr:uid="{00000000-0005-0000-0000-0000F2030000}"/>
    <cellStyle name="Accent6 24" xfId="1224" xr:uid="{00000000-0005-0000-0000-0000F3030000}"/>
    <cellStyle name="Accent6 25" xfId="1225" xr:uid="{00000000-0005-0000-0000-0000F4030000}"/>
    <cellStyle name="Accent6 26" xfId="1226" xr:uid="{00000000-0005-0000-0000-0000F5030000}"/>
    <cellStyle name="Accent6 27" xfId="1227" xr:uid="{00000000-0005-0000-0000-0000F6030000}"/>
    <cellStyle name="Accent6 28" xfId="1228" xr:uid="{00000000-0005-0000-0000-0000F7030000}"/>
    <cellStyle name="Accent6 29" xfId="1229" xr:uid="{00000000-0005-0000-0000-0000F8030000}"/>
    <cellStyle name="Accent6 3" xfId="1230" xr:uid="{00000000-0005-0000-0000-0000F9030000}"/>
    <cellStyle name="Accent6 30" xfId="1231" xr:uid="{00000000-0005-0000-0000-0000FA030000}"/>
    <cellStyle name="Accent6 31" xfId="1232" xr:uid="{00000000-0005-0000-0000-0000FB030000}"/>
    <cellStyle name="Accent6 32" xfId="1233" xr:uid="{00000000-0005-0000-0000-0000FC030000}"/>
    <cellStyle name="Accent6 33" xfId="1234" xr:uid="{00000000-0005-0000-0000-0000FD030000}"/>
    <cellStyle name="Accent6 34" xfId="1235" xr:uid="{00000000-0005-0000-0000-0000FE030000}"/>
    <cellStyle name="Accent6 35" xfId="1236" xr:uid="{00000000-0005-0000-0000-0000FF030000}"/>
    <cellStyle name="Accent6 36" xfId="1237" xr:uid="{00000000-0005-0000-0000-000000040000}"/>
    <cellStyle name="Accent6 37" xfId="1238" xr:uid="{00000000-0005-0000-0000-000001040000}"/>
    <cellStyle name="Accent6 38" xfId="1239" xr:uid="{00000000-0005-0000-0000-000002040000}"/>
    <cellStyle name="Accent6 4" xfId="1240" xr:uid="{00000000-0005-0000-0000-000003040000}"/>
    <cellStyle name="Accent6 5" xfId="1241" xr:uid="{00000000-0005-0000-0000-000004040000}"/>
    <cellStyle name="Accent6 6" xfId="1242" xr:uid="{00000000-0005-0000-0000-000005040000}"/>
    <cellStyle name="Accent6 7" xfId="1243" xr:uid="{00000000-0005-0000-0000-000006040000}"/>
    <cellStyle name="Accent6 8" xfId="1244" xr:uid="{00000000-0005-0000-0000-000007040000}"/>
    <cellStyle name="Accent6 9" xfId="1245" xr:uid="{00000000-0005-0000-0000-000008040000}"/>
    <cellStyle name="Açıklama Metni" xfId="1246" xr:uid="{00000000-0005-0000-0000-000009040000}"/>
    <cellStyle name="addeddata" xfId="1247" xr:uid="{00000000-0005-0000-0000-00000A040000}"/>
    <cellStyle name="Affinity Input" xfId="1248" xr:uid="{00000000-0005-0000-0000-00000B040000}"/>
    <cellStyle name="Akzent1" xfId="1249" xr:uid="{00000000-0005-0000-0000-00000C040000}"/>
    <cellStyle name="Akzent2" xfId="1250" xr:uid="{00000000-0005-0000-0000-00000D040000}"/>
    <cellStyle name="Akzent3" xfId="1251" xr:uid="{00000000-0005-0000-0000-00000E040000}"/>
    <cellStyle name="Akzent4" xfId="1252" xr:uid="{00000000-0005-0000-0000-00000F040000}"/>
    <cellStyle name="Akzent5" xfId="1253" xr:uid="{00000000-0005-0000-0000-000010040000}"/>
    <cellStyle name="Akzent6" xfId="1254" xr:uid="{00000000-0005-0000-0000-000011040000}"/>
    <cellStyle name="Ana Başlık" xfId="1255" xr:uid="{00000000-0005-0000-0000-000012040000}"/>
    <cellStyle name="Ausgabe" xfId="1256" xr:uid="{00000000-0005-0000-0000-000013040000}"/>
    <cellStyle name="Backdrop" xfId="1257" xr:uid="{00000000-0005-0000-0000-000014040000}"/>
    <cellStyle name="Bad" xfId="25" builtinId="27" customBuiltin="1"/>
    <cellStyle name="Bad 10" xfId="1258" xr:uid="{00000000-0005-0000-0000-000016040000}"/>
    <cellStyle name="Bad 11" xfId="1259" xr:uid="{00000000-0005-0000-0000-000017040000}"/>
    <cellStyle name="Bad 12" xfId="1260" xr:uid="{00000000-0005-0000-0000-000018040000}"/>
    <cellStyle name="Bad 13" xfId="1261" xr:uid="{00000000-0005-0000-0000-000019040000}"/>
    <cellStyle name="Bad 14" xfId="1262" xr:uid="{00000000-0005-0000-0000-00001A040000}"/>
    <cellStyle name="Bad 15" xfId="1263" xr:uid="{00000000-0005-0000-0000-00001B040000}"/>
    <cellStyle name="Bad 16" xfId="1264" xr:uid="{00000000-0005-0000-0000-00001C040000}"/>
    <cellStyle name="Bad 17" xfId="1265" xr:uid="{00000000-0005-0000-0000-00001D040000}"/>
    <cellStyle name="Bad 18" xfId="1266" xr:uid="{00000000-0005-0000-0000-00001E040000}"/>
    <cellStyle name="Bad 19" xfId="1267" xr:uid="{00000000-0005-0000-0000-00001F040000}"/>
    <cellStyle name="Bad 2" xfId="88" xr:uid="{00000000-0005-0000-0000-000020040000}"/>
    <cellStyle name="Bad 20" xfId="1268" xr:uid="{00000000-0005-0000-0000-000021040000}"/>
    <cellStyle name="Bad 21" xfId="1269" xr:uid="{00000000-0005-0000-0000-000022040000}"/>
    <cellStyle name="Bad 22" xfId="1270" xr:uid="{00000000-0005-0000-0000-000023040000}"/>
    <cellStyle name="Bad 23" xfId="1271" xr:uid="{00000000-0005-0000-0000-000024040000}"/>
    <cellStyle name="Bad 24" xfId="1272" xr:uid="{00000000-0005-0000-0000-000025040000}"/>
    <cellStyle name="Bad 25" xfId="1273" xr:uid="{00000000-0005-0000-0000-000026040000}"/>
    <cellStyle name="Bad 26" xfId="1274" xr:uid="{00000000-0005-0000-0000-000027040000}"/>
    <cellStyle name="Bad 27" xfId="1275" xr:uid="{00000000-0005-0000-0000-000028040000}"/>
    <cellStyle name="Bad 28" xfId="1276" xr:uid="{00000000-0005-0000-0000-000029040000}"/>
    <cellStyle name="Bad 29" xfId="1277" xr:uid="{00000000-0005-0000-0000-00002A040000}"/>
    <cellStyle name="Bad 3" xfId="1278" xr:uid="{00000000-0005-0000-0000-00002B040000}"/>
    <cellStyle name="Bad 30" xfId="1279" xr:uid="{00000000-0005-0000-0000-00002C040000}"/>
    <cellStyle name="Bad 31" xfId="1280" xr:uid="{00000000-0005-0000-0000-00002D040000}"/>
    <cellStyle name="Bad 32" xfId="1281" xr:uid="{00000000-0005-0000-0000-00002E040000}"/>
    <cellStyle name="Bad 33" xfId="1282" xr:uid="{00000000-0005-0000-0000-00002F040000}"/>
    <cellStyle name="Bad 34" xfId="1283" xr:uid="{00000000-0005-0000-0000-000030040000}"/>
    <cellStyle name="Bad 35" xfId="1284" xr:uid="{00000000-0005-0000-0000-000031040000}"/>
    <cellStyle name="Bad 36" xfId="1285" xr:uid="{00000000-0005-0000-0000-000032040000}"/>
    <cellStyle name="Bad 37" xfId="1286" xr:uid="{00000000-0005-0000-0000-000033040000}"/>
    <cellStyle name="Bad 38" xfId="1287" xr:uid="{00000000-0005-0000-0000-000034040000}"/>
    <cellStyle name="Bad 4" xfId="1288" xr:uid="{00000000-0005-0000-0000-000035040000}"/>
    <cellStyle name="Bad 5" xfId="1289" xr:uid="{00000000-0005-0000-0000-000036040000}"/>
    <cellStyle name="Bad 6" xfId="1290" xr:uid="{00000000-0005-0000-0000-000037040000}"/>
    <cellStyle name="Bad 7" xfId="1291" xr:uid="{00000000-0005-0000-0000-000038040000}"/>
    <cellStyle name="Bad 8" xfId="1292" xr:uid="{00000000-0005-0000-0000-000039040000}"/>
    <cellStyle name="Bad 9" xfId="1293" xr:uid="{00000000-0005-0000-0000-00003A040000}"/>
    <cellStyle name="Bağlı Hücre" xfId="1294" xr:uid="{00000000-0005-0000-0000-00003B040000}"/>
    <cellStyle name="Başlık 1" xfId="1295" xr:uid="{00000000-0005-0000-0000-00003C040000}"/>
    <cellStyle name="Başlık 2" xfId="1296" xr:uid="{00000000-0005-0000-0000-00003D040000}"/>
    <cellStyle name="Başlık 3" xfId="1297" xr:uid="{00000000-0005-0000-0000-00003E040000}"/>
    <cellStyle name="Başlık 4" xfId="1298" xr:uid="{00000000-0005-0000-0000-00003F040000}"/>
    <cellStyle name="Berechnung" xfId="1299" xr:uid="{00000000-0005-0000-0000-000040040000}"/>
    <cellStyle name="billion" xfId="1300" xr:uid="{00000000-0005-0000-0000-000041040000}"/>
    <cellStyle name="blue" xfId="1301" xr:uid="{00000000-0005-0000-0000-000042040000}"/>
    <cellStyle name="blue nos" xfId="1302" xr:uid="{00000000-0005-0000-0000-000043040000}"/>
    <cellStyle name="blue percentage" xfId="1303" xr:uid="{00000000-0005-0000-0000-000044040000}"/>
    <cellStyle name="blue titles" xfId="1304" xr:uid="{00000000-0005-0000-0000-000045040000}"/>
    <cellStyle name="Calculation" xfId="26" builtinId="22" customBuiltin="1"/>
    <cellStyle name="Calculation 10" xfId="1305" xr:uid="{00000000-0005-0000-0000-000047040000}"/>
    <cellStyle name="Calculation 11" xfId="1306" xr:uid="{00000000-0005-0000-0000-000048040000}"/>
    <cellStyle name="Calculation 12" xfId="1307" xr:uid="{00000000-0005-0000-0000-000049040000}"/>
    <cellStyle name="Calculation 13" xfId="1308" xr:uid="{00000000-0005-0000-0000-00004A040000}"/>
    <cellStyle name="Calculation 14" xfId="1309" xr:uid="{00000000-0005-0000-0000-00004B040000}"/>
    <cellStyle name="Calculation 15" xfId="1310" xr:uid="{00000000-0005-0000-0000-00004C040000}"/>
    <cellStyle name="Calculation 16" xfId="1311" xr:uid="{00000000-0005-0000-0000-00004D040000}"/>
    <cellStyle name="Calculation 17" xfId="1312" xr:uid="{00000000-0005-0000-0000-00004E040000}"/>
    <cellStyle name="Calculation 18" xfId="1313" xr:uid="{00000000-0005-0000-0000-00004F040000}"/>
    <cellStyle name="Calculation 19" xfId="1314" xr:uid="{00000000-0005-0000-0000-000050040000}"/>
    <cellStyle name="Calculation 2" xfId="89" xr:uid="{00000000-0005-0000-0000-000051040000}"/>
    <cellStyle name="Calculation 20" xfId="1315" xr:uid="{00000000-0005-0000-0000-000052040000}"/>
    <cellStyle name="Calculation 21" xfId="1316" xr:uid="{00000000-0005-0000-0000-000053040000}"/>
    <cellStyle name="Calculation 22" xfId="1317" xr:uid="{00000000-0005-0000-0000-000054040000}"/>
    <cellStyle name="Calculation 23" xfId="1318" xr:uid="{00000000-0005-0000-0000-000055040000}"/>
    <cellStyle name="Calculation 24" xfId="1319" xr:uid="{00000000-0005-0000-0000-000056040000}"/>
    <cellStyle name="Calculation 25" xfId="1320" xr:uid="{00000000-0005-0000-0000-000057040000}"/>
    <cellStyle name="Calculation 26" xfId="1321" xr:uid="{00000000-0005-0000-0000-000058040000}"/>
    <cellStyle name="Calculation 27" xfId="1322" xr:uid="{00000000-0005-0000-0000-000059040000}"/>
    <cellStyle name="Calculation 28" xfId="1323" xr:uid="{00000000-0005-0000-0000-00005A040000}"/>
    <cellStyle name="Calculation 29" xfId="1324" xr:uid="{00000000-0005-0000-0000-00005B040000}"/>
    <cellStyle name="Calculation 3" xfId="1325" xr:uid="{00000000-0005-0000-0000-00005C040000}"/>
    <cellStyle name="Calculation 30" xfId="1326" xr:uid="{00000000-0005-0000-0000-00005D040000}"/>
    <cellStyle name="Calculation 31" xfId="1327" xr:uid="{00000000-0005-0000-0000-00005E040000}"/>
    <cellStyle name="Calculation 32" xfId="1328" xr:uid="{00000000-0005-0000-0000-00005F040000}"/>
    <cellStyle name="Calculation 33" xfId="1329" xr:uid="{00000000-0005-0000-0000-000060040000}"/>
    <cellStyle name="Calculation 34" xfId="1330" xr:uid="{00000000-0005-0000-0000-000061040000}"/>
    <cellStyle name="Calculation 35" xfId="1331" xr:uid="{00000000-0005-0000-0000-000062040000}"/>
    <cellStyle name="Calculation 36" xfId="1332" xr:uid="{00000000-0005-0000-0000-000063040000}"/>
    <cellStyle name="Calculation 37" xfId="1333" xr:uid="{00000000-0005-0000-0000-000064040000}"/>
    <cellStyle name="Calculation 38" xfId="1334" xr:uid="{00000000-0005-0000-0000-000065040000}"/>
    <cellStyle name="Calculation 4" xfId="1335" xr:uid="{00000000-0005-0000-0000-000066040000}"/>
    <cellStyle name="Calculation 5" xfId="1336" xr:uid="{00000000-0005-0000-0000-000067040000}"/>
    <cellStyle name="Calculation 6" xfId="1337" xr:uid="{00000000-0005-0000-0000-000068040000}"/>
    <cellStyle name="Calculation 7" xfId="1338" xr:uid="{00000000-0005-0000-0000-000069040000}"/>
    <cellStyle name="Calculation 8" xfId="1339" xr:uid="{00000000-0005-0000-0000-00006A040000}"/>
    <cellStyle name="Calculation 9" xfId="1340" xr:uid="{00000000-0005-0000-0000-00006B040000}"/>
    <cellStyle name="check" xfId="1341" xr:uid="{00000000-0005-0000-0000-00006C040000}"/>
    <cellStyle name="Check Cell" xfId="27" builtinId="23" customBuiltin="1"/>
    <cellStyle name="Check Cell 10" xfId="1342" xr:uid="{00000000-0005-0000-0000-00006E040000}"/>
    <cellStyle name="Check Cell 11" xfId="1343" xr:uid="{00000000-0005-0000-0000-00006F040000}"/>
    <cellStyle name="Check Cell 12" xfId="1344" xr:uid="{00000000-0005-0000-0000-000070040000}"/>
    <cellStyle name="Check Cell 13" xfId="1345" xr:uid="{00000000-0005-0000-0000-000071040000}"/>
    <cellStyle name="Check Cell 14" xfId="1346" xr:uid="{00000000-0005-0000-0000-000072040000}"/>
    <cellStyle name="Check Cell 15" xfId="1347" xr:uid="{00000000-0005-0000-0000-000073040000}"/>
    <cellStyle name="Check Cell 16" xfId="1348" xr:uid="{00000000-0005-0000-0000-000074040000}"/>
    <cellStyle name="Check Cell 17" xfId="1349" xr:uid="{00000000-0005-0000-0000-000075040000}"/>
    <cellStyle name="Check Cell 18" xfId="1350" xr:uid="{00000000-0005-0000-0000-000076040000}"/>
    <cellStyle name="Check Cell 19" xfId="1351" xr:uid="{00000000-0005-0000-0000-000077040000}"/>
    <cellStyle name="Check Cell 2" xfId="90" xr:uid="{00000000-0005-0000-0000-000078040000}"/>
    <cellStyle name="Check Cell 20" xfId="1352" xr:uid="{00000000-0005-0000-0000-000079040000}"/>
    <cellStyle name="Check Cell 21" xfId="1353" xr:uid="{00000000-0005-0000-0000-00007A040000}"/>
    <cellStyle name="Check Cell 22" xfId="1354" xr:uid="{00000000-0005-0000-0000-00007B040000}"/>
    <cellStyle name="Check Cell 23" xfId="1355" xr:uid="{00000000-0005-0000-0000-00007C040000}"/>
    <cellStyle name="Check Cell 24" xfId="1356" xr:uid="{00000000-0005-0000-0000-00007D040000}"/>
    <cellStyle name="Check Cell 25" xfId="1357" xr:uid="{00000000-0005-0000-0000-00007E040000}"/>
    <cellStyle name="Check Cell 26" xfId="1358" xr:uid="{00000000-0005-0000-0000-00007F040000}"/>
    <cellStyle name="Check Cell 27" xfId="1359" xr:uid="{00000000-0005-0000-0000-000080040000}"/>
    <cellStyle name="Check Cell 28" xfId="1360" xr:uid="{00000000-0005-0000-0000-000081040000}"/>
    <cellStyle name="Check Cell 29" xfId="1361" xr:uid="{00000000-0005-0000-0000-000082040000}"/>
    <cellStyle name="Check Cell 3" xfId="1362" xr:uid="{00000000-0005-0000-0000-000083040000}"/>
    <cellStyle name="Check Cell 30" xfId="1363" xr:uid="{00000000-0005-0000-0000-000084040000}"/>
    <cellStyle name="Check Cell 31" xfId="1364" xr:uid="{00000000-0005-0000-0000-000085040000}"/>
    <cellStyle name="Check Cell 32" xfId="1365" xr:uid="{00000000-0005-0000-0000-000086040000}"/>
    <cellStyle name="Check Cell 33" xfId="1366" xr:uid="{00000000-0005-0000-0000-000087040000}"/>
    <cellStyle name="Check Cell 34" xfId="1367" xr:uid="{00000000-0005-0000-0000-000088040000}"/>
    <cellStyle name="Check Cell 35" xfId="1368" xr:uid="{00000000-0005-0000-0000-000089040000}"/>
    <cellStyle name="Check Cell 36" xfId="1369" xr:uid="{00000000-0005-0000-0000-00008A040000}"/>
    <cellStyle name="Check Cell 37" xfId="1370" xr:uid="{00000000-0005-0000-0000-00008B040000}"/>
    <cellStyle name="Check Cell 38" xfId="1371" xr:uid="{00000000-0005-0000-0000-00008C040000}"/>
    <cellStyle name="Check Cell 4" xfId="1372" xr:uid="{00000000-0005-0000-0000-00008D040000}"/>
    <cellStyle name="Check Cell 5" xfId="1373" xr:uid="{00000000-0005-0000-0000-00008E040000}"/>
    <cellStyle name="Check Cell 6" xfId="1374" xr:uid="{00000000-0005-0000-0000-00008F040000}"/>
    <cellStyle name="Check Cell 7" xfId="1375" xr:uid="{00000000-0005-0000-0000-000090040000}"/>
    <cellStyle name="Check Cell 8" xfId="1376" xr:uid="{00000000-0005-0000-0000-000091040000}"/>
    <cellStyle name="Check Cell 9" xfId="1377" xr:uid="{00000000-0005-0000-0000-000092040000}"/>
    <cellStyle name="Çıkış" xfId="1378" xr:uid="{00000000-0005-0000-0000-000093040000}"/>
    <cellStyle name="Column Headings" xfId="1379" xr:uid="{00000000-0005-0000-0000-000094040000}"/>
    <cellStyle name="Comma" xfId="28" builtinId="3"/>
    <cellStyle name="Comma  - Style1" xfId="1380" xr:uid="{00000000-0005-0000-0000-000096040000}"/>
    <cellStyle name="Comma  - Style2" xfId="1381" xr:uid="{00000000-0005-0000-0000-000097040000}"/>
    <cellStyle name="Comma  - Style3" xfId="1382" xr:uid="{00000000-0005-0000-0000-000098040000}"/>
    <cellStyle name="Comma  - Style4" xfId="1383" xr:uid="{00000000-0005-0000-0000-000099040000}"/>
    <cellStyle name="Comma  - Style5" xfId="1384" xr:uid="{00000000-0005-0000-0000-00009A040000}"/>
    <cellStyle name="Comma  - Style6" xfId="1385" xr:uid="{00000000-0005-0000-0000-00009B040000}"/>
    <cellStyle name="Comma  - Style7" xfId="1386" xr:uid="{00000000-0005-0000-0000-00009C040000}"/>
    <cellStyle name="Comma  - Style8" xfId="1387" xr:uid="{00000000-0005-0000-0000-00009D040000}"/>
    <cellStyle name="Comma 0" xfId="1388" xr:uid="{00000000-0005-0000-0000-00009E040000}"/>
    <cellStyle name="Comma 10" xfId="91" xr:uid="{00000000-0005-0000-0000-00009F040000}"/>
    <cellStyle name="Comma 10 2" xfId="199" xr:uid="{00000000-0005-0000-0000-0000A0040000}"/>
    <cellStyle name="Comma 10 3" xfId="2442" xr:uid="{1ED01574-C9CF-4D2A-925B-87E19731FC0B}"/>
    <cellStyle name="Comma 11" xfId="1389" xr:uid="{00000000-0005-0000-0000-0000A1040000}"/>
    <cellStyle name="Comma 12" xfId="1390" xr:uid="{00000000-0005-0000-0000-0000A2040000}"/>
    <cellStyle name="Comma 13" xfId="1391" xr:uid="{00000000-0005-0000-0000-0000A3040000}"/>
    <cellStyle name="Comma 13 2" xfId="1392" xr:uid="{00000000-0005-0000-0000-0000A4040000}"/>
    <cellStyle name="Comma 14" xfId="1393" xr:uid="{00000000-0005-0000-0000-0000A5040000}"/>
    <cellStyle name="Comma 14 2" xfId="2441" xr:uid="{9077F054-DB9A-455F-BE1D-53EECF05444C}"/>
    <cellStyle name="Comma 15" xfId="1394" xr:uid="{00000000-0005-0000-0000-0000A6040000}"/>
    <cellStyle name="Comma 16" xfId="1395" xr:uid="{00000000-0005-0000-0000-0000A7040000}"/>
    <cellStyle name="Comma 17" xfId="1396" xr:uid="{00000000-0005-0000-0000-0000A8040000}"/>
    <cellStyle name="Comma 18" xfId="1397" xr:uid="{00000000-0005-0000-0000-0000A9040000}"/>
    <cellStyle name="Comma 19" xfId="1398" xr:uid="{00000000-0005-0000-0000-0000AA040000}"/>
    <cellStyle name="Comma 2" xfId="92" xr:uid="{00000000-0005-0000-0000-0000AB040000}"/>
    <cellStyle name="Comma 2 2" xfId="93" xr:uid="{00000000-0005-0000-0000-0000AC040000}"/>
    <cellStyle name="Comma 2 2 2" xfId="200" xr:uid="{00000000-0005-0000-0000-0000AD040000}"/>
    <cellStyle name="Comma 2 3" xfId="201" xr:uid="{00000000-0005-0000-0000-0000AE040000}"/>
    <cellStyle name="Comma 2 3 2" xfId="1399" xr:uid="{00000000-0005-0000-0000-0000AF040000}"/>
    <cellStyle name="Comma 2 3 3" xfId="1400" xr:uid="{00000000-0005-0000-0000-0000B0040000}"/>
    <cellStyle name="Comma 2 4" xfId="1401" xr:uid="{00000000-0005-0000-0000-0000B1040000}"/>
    <cellStyle name="Comma 2 5" xfId="2446" xr:uid="{2B5B1AB4-F1F7-4EE1-B737-2663CCB50808}"/>
    <cellStyle name="Comma 2_Unity Phase II RFP Pricing Template v18 w code test2" xfId="1402" xr:uid="{00000000-0005-0000-0000-0000B2040000}"/>
    <cellStyle name="Comma 20" xfId="1403" xr:uid="{00000000-0005-0000-0000-0000B3040000}"/>
    <cellStyle name="Comma 21" xfId="1404" xr:uid="{00000000-0005-0000-0000-0000B4040000}"/>
    <cellStyle name="Comma 22" xfId="1405" xr:uid="{00000000-0005-0000-0000-0000B5040000}"/>
    <cellStyle name="Comma 23" xfId="1406" xr:uid="{00000000-0005-0000-0000-0000B6040000}"/>
    <cellStyle name="Comma 24" xfId="1407" xr:uid="{00000000-0005-0000-0000-0000B7040000}"/>
    <cellStyle name="Comma 25" xfId="1408" xr:uid="{00000000-0005-0000-0000-0000B8040000}"/>
    <cellStyle name="Comma 26" xfId="1409" xr:uid="{00000000-0005-0000-0000-0000B9040000}"/>
    <cellStyle name="Comma 27" xfId="1410" xr:uid="{00000000-0005-0000-0000-0000BA040000}"/>
    <cellStyle name="Comma 28" xfId="1411" xr:uid="{00000000-0005-0000-0000-0000BB040000}"/>
    <cellStyle name="Comma 29" xfId="1412" xr:uid="{00000000-0005-0000-0000-0000BC040000}"/>
    <cellStyle name="Comma 3" xfId="94" xr:uid="{00000000-0005-0000-0000-0000BD040000}"/>
    <cellStyle name="Comma 3 2" xfId="95" xr:uid="{00000000-0005-0000-0000-0000BE040000}"/>
    <cellStyle name="Comma 3 2 2" xfId="202" xr:uid="{00000000-0005-0000-0000-0000BF040000}"/>
    <cellStyle name="Comma 3 3" xfId="96" xr:uid="{00000000-0005-0000-0000-0000C0040000}"/>
    <cellStyle name="Comma 3 3 2" xfId="203" xr:uid="{00000000-0005-0000-0000-0000C1040000}"/>
    <cellStyle name="Comma 3 4" xfId="204" xr:uid="{00000000-0005-0000-0000-0000C2040000}"/>
    <cellStyle name="Comma 3 5" xfId="2445" xr:uid="{6A4FF86A-39EC-4FBA-BC63-31F31477537B}"/>
    <cellStyle name="Comma 3_Unity Phase II RFP Pricing Template v18 w code test2" xfId="1413" xr:uid="{00000000-0005-0000-0000-0000C3040000}"/>
    <cellStyle name="Comma 30" xfId="1414" xr:uid="{00000000-0005-0000-0000-0000C4040000}"/>
    <cellStyle name="Comma 31" xfId="1415" xr:uid="{00000000-0005-0000-0000-0000C5040000}"/>
    <cellStyle name="Comma 32" xfId="1416" xr:uid="{00000000-0005-0000-0000-0000C6040000}"/>
    <cellStyle name="Comma 33" xfId="1417" xr:uid="{00000000-0005-0000-0000-0000C7040000}"/>
    <cellStyle name="Comma 34" xfId="1418" xr:uid="{00000000-0005-0000-0000-0000C8040000}"/>
    <cellStyle name="Comma 35" xfId="1419" xr:uid="{00000000-0005-0000-0000-0000C9040000}"/>
    <cellStyle name="Comma 36" xfId="1420" xr:uid="{00000000-0005-0000-0000-0000CA040000}"/>
    <cellStyle name="Comma 37" xfId="1421" xr:uid="{00000000-0005-0000-0000-0000CB040000}"/>
    <cellStyle name="Comma 38" xfId="1422" xr:uid="{00000000-0005-0000-0000-0000CC040000}"/>
    <cellStyle name="Comma 39" xfId="1423" xr:uid="{00000000-0005-0000-0000-0000CD040000}"/>
    <cellStyle name="Comma 4" xfId="97" xr:uid="{00000000-0005-0000-0000-0000CE040000}"/>
    <cellStyle name="Comma 4 2" xfId="98" xr:uid="{00000000-0005-0000-0000-0000CF040000}"/>
    <cellStyle name="Comma 4 2 2" xfId="205" xr:uid="{00000000-0005-0000-0000-0000D0040000}"/>
    <cellStyle name="Comma 4 3" xfId="206" xr:uid="{00000000-0005-0000-0000-0000D1040000}"/>
    <cellStyle name="Comma 40" xfId="1424" xr:uid="{00000000-0005-0000-0000-0000D2040000}"/>
    <cellStyle name="Comma 41" xfId="1425" xr:uid="{00000000-0005-0000-0000-0000D3040000}"/>
    <cellStyle name="Comma 42" xfId="1426" xr:uid="{00000000-0005-0000-0000-0000D4040000}"/>
    <cellStyle name="Comma 43" xfId="1427" xr:uid="{00000000-0005-0000-0000-0000D5040000}"/>
    <cellStyle name="Comma 44" xfId="1428" xr:uid="{00000000-0005-0000-0000-0000D6040000}"/>
    <cellStyle name="Comma 45" xfId="1429" xr:uid="{00000000-0005-0000-0000-0000D7040000}"/>
    <cellStyle name="Comma 46" xfId="1430" xr:uid="{00000000-0005-0000-0000-0000D8040000}"/>
    <cellStyle name="Comma 47" xfId="1431" xr:uid="{00000000-0005-0000-0000-0000D9040000}"/>
    <cellStyle name="Comma 48" xfId="2436" xr:uid="{0369F561-FE8A-43FD-A56B-D6F89B87ECDF}"/>
    <cellStyle name="Comma 5" xfId="99" xr:uid="{00000000-0005-0000-0000-0000DA040000}"/>
    <cellStyle name="Comma 5 2" xfId="207" xr:uid="{00000000-0005-0000-0000-0000DB040000}"/>
    <cellStyle name="Comma 55" xfId="2439" xr:uid="{AE2C3476-B634-4D1C-8C25-550B1320D1E2}"/>
    <cellStyle name="Comma 6" xfId="100" xr:uid="{00000000-0005-0000-0000-0000DC040000}"/>
    <cellStyle name="Comma 6 2" xfId="101" xr:uid="{00000000-0005-0000-0000-0000DD040000}"/>
    <cellStyle name="Comma 6 2 2" xfId="208" xr:uid="{00000000-0005-0000-0000-0000DE040000}"/>
    <cellStyle name="Comma 6 3" xfId="209" xr:uid="{00000000-0005-0000-0000-0000DF040000}"/>
    <cellStyle name="Comma 7" xfId="210" xr:uid="{00000000-0005-0000-0000-0000E0040000}"/>
    <cellStyle name="Comma 7 2" xfId="1432" xr:uid="{00000000-0005-0000-0000-0000E1040000}"/>
    <cellStyle name="Comma 8" xfId="1433" xr:uid="{00000000-0005-0000-0000-0000E2040000}"/>
    <cellStyle name="Comma 8 2" xfId="1434" xr:uid="{00000000-0005-0000-0000-0000E3040000}"/>
    <cellStyle name="Comma 9" xfId="1435" xr:uid="{00000000-0005-0000-0000-0000E4040000}"/>
    <cellStyle name="Comma0" xfId="1436" xr:uid="{00000000-0005-0000-0000-0000E5040000}"/>
    <cellStyle name="costingbreaker" xfId="1437" xr:uid="{00000000-0005-0000-0000-0000E6040000}"/>
    <cellStyle name="costsection" xfId="1438" xr:uid="{00000000-0005-0000-0000-0000E7040000}"/>
    <cellStyle name="Currency" xfId="2467" builtinId="4"/>
    <cellStyle name="Currency [0] gray" xfId="1439" xr:uid="{00000000-0005-0000-0000-0000E9040000}"/>
    <cellStyle name="Currency [0] none" xfId="1440" xr:uid="{00000000-0005-0000-0000-0000EA040000}"/>
    <cellStyle name="Currency [0]b" xfId="1441" xr:uid="{00000000-0005-0000-0000-0000EB040000}"/>
    <cellStyle name="Currency 0" xfId="1442" xr:uid="{00000000-0005-0000-0000-0000EC040000}"/>
    <cellStyle name="Currency 10" xfId="102" xr:uid="{00000000-0005-0000-0000-0000ED040000}"/>
    <cellStyle name="Currency 10 2" xfId="211" xr:uid="{00000000-0005-0000-0000-0000EE040000}"/>
    <cellStyle name="Currency 11" xfId="103" xr:uid="{00000000-0005-0000-0000-0000EF040000}"/>
    <cellStyle name="Currency 11 2" xfId="212" xr:uid="{00000000-0005-0000-0000-0000F0040000}"/>
    <cellStyle name="Currency 12" xfId="213" xr:uid="{00000000-0005-0000-0000-0000F1040000}"/>
    <cellStyle name="Currency 13" xfId="1443" xr:uid="{00000000-0005-0000-0000-0000F2040000}"/>
    <cellStyle name="Currency 14" xfId="1444" xr:uid="{00000000-0005-0000-0000-0000F3040000}"/>
    <cellStyle name="Currency 15" xfId="1445" xr:uid="{00000000-0005-0000-0000-0000F4040000}"/>
    <cellStyle name="Currency 16" xfId="1446" xr:uid="{00000000-0005-0000-0000-0000F5040000}"/>
    <cellStyle name="Currency 17" xfId="1447" xr:uid="{00000000-0005-0000-0000-0000F6040000}"/>
    <cellStyle name="Currency 18" xfId="1448" xr:uid="{00000000-0005-0000-0000-0000F7040000}"/>
    <cellStyle name="Currency 19" xfId="1449" xr:uid="{00000000-0005-0000-0000-0000F8040000}"/>
    <cellStyle name="Currency 2" xfId="29" xr:uid="{00000000-0005-0000-0000-0000F9040000}"/>
    <cellStyle name="Currency 2 2" xfId="104" xr:uid="{00000000-0005-0000-0000-0000FA040000}"/>
    <cellStyle name="Currency 2 2 10 2" xfId="105" xr:uid="{00000000-0005-0000-0000-0000FB040000}"/>
    <cellStyle name="Currency 2 2 10 2 2" xfId="214" xr:uid="{00000000-0005-0000-0000-0000FC040000}"/>
    <cellStyle name="Currency 2 2 2" xfId="215" xr:uid="{00000000-0005-0000-0000-0000FD040000}"/>
    <cellStyle name="Currency 2 3" xfId="106" xr:uid="{00000000-0005-0000-0000-0000FE040000}"/>
    <cellStyle name="Currency 2 3 2" xfId="216" xr:uid="{00000000-0005-0000-0000-0000FF040000}"/>
    <cellStyle name="Currency 2 4" xfId="217" xr:uid="{00000000-0005-0000-0000-000000050000}"/>
    <cellStyle name="Currency 2 5" xfId="2447" xr:uid="{2B08F5BF-DC0C-4167-A2E8-3EA0CA80C774}"/>
    <cellStyle name="Currency 20" xfId="1450" xr:uid="{00000000-0005-0000-0000-000001050000}"/>
    <cellStyle name="Currency 21" xfId="1451" xr:uid="{00000000-0005-0000-0000-000002050000}"/>
    <cellStyle name="Currency 22" xfId="1452" xr:uid="{00000000-0005-0000-0000-000003050000}"/>
    <cellStyle name="Currency 23" xfId="1453" xr:uid="{00000000-0005-0000-0000-000004050000}"/>
    <cellStyle name="Currency 24" xfId="1454" xr:uid="{00000000-0005-0000-0000-000005050000}"/>
    <cellStyle name="Currency 25" xfId="1455" xr:uid="{00000000-0005-0000-0000-000006050000}"/>
    <cellStyle name="Currency 26" xfId="1456" xr:uid="{00000000-0005-0000-0000-000007050000}"/>
    <cellStyle name="Currency 27" xfId="1457" xr:uid="{00000000-0005-0000-0000-000008050000}"/>
    <cellStyle name="Currency 28" xfId="1458" xr:uid="{00000000-0005-0000-0000-000009050000}"/>
    <cellStyle name="Currency 29" xfId="1459" xr:uid="{00000000-0005-0000-0000-00000A050000}"/>
    <cellStyle name="Currency 3" xfId="30" xr:uid="{00000000-0005-0000-0000-00000B050000}"/>
    <cellStyle name="Currency 3 2" xfId="31" xr:uid="{00000000-0005-0000-0000-00000C050000}"/>
    <cellStyle name="Currency 3 2 2" xfId="218" xr:uid="{00000000-0005-0000-0000-00000D050000}"/>
    <cellStyle name="Currency 3 3" xfId="107" xr:uid="{00000000-0005-0000-0000-00000E050000}"/>
    <cellStyle name="Currency 3 3 2" xfId="219" xr:uid="{00000000-0005-0000-0000-00000F050000}"/>
    <cellStyle name="Currency 3 4" xfId="220" xr:uid="{00000000-0005-0000-0000-000010050000}"/>
    <cellStyle name="Currency 30" xfId="1460" xr:uid="{00000000-0005-0000-0000-000011050000}"/>
    <cellStyle name="Currency 31" xfId="1461" xr:uid="{00000000-0005-0000-0000-000012050000}"/>
    <cellStyle name="Currency 32" xfId="1462" xr:uid="{00000000-0005-0000-0000-000013050000}"/>
    <cellStyle name="Currency 33" xfId="1463" xr:uid="{00000000-0005-0000-0000-000014050000}"/>
    <cellStyle name="Currency 34" xfId="1464" xr:uid="{00000000-0005-0000-0000-000015050000}"/>
    <cellStyle name="Currency 35" xfId="1465" xr:uid="{00000000-0005-0000-0000-000016050000}"/>
    <cellStyle name="Currency 36" xfId="1466" xr:uid="{00000000-0005-0000-0000-000017050000}"/>
    <cellStyle name="Currency 37" xfId="1467" xr:uid="{00000000-0005-0000-0000-000018050000}"/>
    <cellStyle name="Currency 38" xfId="1468" xr:uid="{00000000-0005-0000-0000-000019050000}"/>
    <cellStyle name="Currency 39" xfId="1469" xr:uid="{00000000-0005-0000-0000-00001A050000}"/>
    <cellStyle name="Currency 4" xfId="32" xr:uid="{00000000-0005-0000-0000-00001B050000}"/>
    <cellStyle name="Currency 4 2" xfId="33" xr:uid="{00000000-0005-0000-0000-00001C050000}"/>
    <cellStyle name="Currency 4 2 2" xfId="108" xr:uid="{00000000-0005-0000-0000-00001D050000}"/>
    <cellStyle name="Currency 4 2 2 2" xfId="109" xr:uid="{00000000-0005-0000-0000-00001E050000}"/>
    <cellStyle name="Currency 4 2 2 2 2" xfId="221" xr:uid="{00000000-0005-0000-0000-00001F050000}"/>
    <cellStyle name="Currency 4 2 2 3" xfId="222" xr:uid="{00000000-0005-0000-0000-000020050000}"/>
    <cellStyle name="Currency 4 2 3" xfId="223" xr:uid="{00000000-0005-0000-0000-000021050000}"/>
    <cellStyle name="Currency 4 3" xfId="224" xr:uid="{00000000-0005-0000-0000-000022050000}"/>
    <cellStyle name="Currency 40" xfId="1470" xr:uid="{00000000-0005-0000-0000-000023050000}"/>
    <cellStyle name="Currency 41" xfId="1471" xr:uid="{00000000-0005-0000-0000-000024050000}"/>
    <cellStyle name="Currency 42" xfId="1472" xr:uid="{00000000-0005-0000-0000-000025050000}"/>
    <cellStyle name="Currency 43" xfId="1473" xr:uid="{00000000-0005-0000-0000-000026050000}"/>
    <cellStyle name="Currency 44" xfId="1474" xr:uid="{00000000-0005-0000-0000-000027050000}"/>
    <cellStyle name="Currency 45" xfId="1475" xr:uid="{00000000-0005-0000-0000-000028050000}"/>
    <cellStyle name="Currency 46" xfId="1476" xr:uid="{00000000-0005-0000-0000-000029050000}"/>
    <cellStyle name="Currency 47" xfId="2432" xr:uid="{C68624E2-FBA4-496C-B572-C5EA69CEF48D}"/>
    <cellStyle name="Currency 48" xfId="2450" xr:uid="{63B96DE6-C30F-4C1C-804A-8E4EADDACFD2}"/>
    <cellStyle name="Currency 5" xfId="34" xr:uid="{00000000-0005-0000-0000-00002A050000}"/>
    <cellStyle name="Currency 5 2" xfId="35" xr:uid="{00000000-0005-0000-0000-00002B050000}"/>
    <cellStyle name="Currency 5 2 2" xfId="225" xr:uid="{00000000-0005-0000-0000-00002C050000}"/>
    <cellStyle name="Currency 5 3" xfId="36" xr:uid="{00000000-0005-0000-0000-00002D050000}"/>
    <cellStyle name="Currency 5 3 2" xfId="226" xr:uid="{00000000-0005-0000-0000-00002E050000}"/>
    <cellStyle name="Currency 5 4" xfId="227" xr:uid="{00000000-0005-0000-0000-00002F050000}"/>
    <cellStyle name="Currency 6" xfId="37" xr:uid="{00000000-0005-0000-0000-000030050000}"/>
    <cellStyle name="Currency 6 2" xfId="110" xr:uid="{00000000-0005-0000-0000-000031050000}"/>
    <cellStyle name="Currency 6 2 2" xfId="228" xr:uid="{00000000-0005-0000-0000-000032050000}"/>
    <cellStyle name="Currency 6 3" xfId="229" xr:uid="{00000000-0005-0000-0000-000033050000}"/>
    <cellStyle name="Currency 7" xfId="111" xr:uid="{00000000-0005-0000-0000-000034050000}"/>
    <cellStyle name="Currency 7 2" xfId="112" xr:uid="{00000000-0005-0000-0000-000035050000}"/>
    <cellStyle name="Currency 7 2 2" xfId="230" xr:uid="{00000000-0005-0000-0000-000036050000}"/>
    <cellStyle name="Currency 7 3" xfId="231" xr:uid="{00000000-0005-0000-0000-000037050000}"/>
    <cellStyle name="Currency 8" xfId="113" xr:uid="{00000000-0005-0000-0000-000038050000}"/>
    <cellStyle name="Currency 8 2" xfId="232" xr:uid="{00000000-0005-0000-0000-000039050000}"/>
    <cellStyle name="Currency 9" xfId="114" xr:uid="{00000000-0005-0000-0000-00003A050000}"/>
    <cellStyle name="Currency 9 2" xfId="233" xr:uid="{00000000-0005-0000-0000-00003B050000}"/>
    <cellStyle name="Currency AUD" xfId="1477" xr:uid="{00000000-0005-0000-0000-00003C050000}"/>
    <cellStyle name="Currency blue" xfId="1478" xr:uid="{00000000-0005-0000-0000-00003D050000}"/>
    <cellStyle name="Currency DEM" xfId="1479" xr:uid="{00000000-0005-0000-0000-00003E050000}"/>
    <cellStyle name="Currency EURO" xfId="1480" xr:uid="{00000000-0005-0000-0000-00003F050000}"/>
    <cellStyle name="Currency GBP" xfId="1481" xr:uid="{00000000-0005-0000-0000-000040050000}"/>
    <cellStyle name="currency(2)" xfId="1482" xr:uid="{00000000-0005-0000-0000-000041050000}"/>
    <cellStyle name="Currency0" xfId="1483" xr:uid="{00000000-0005-0000-0000-000042050000}"/>
    <cellStyle name="darkgray" xfId="1484" xr:uid="{00000000-0005-0000-0000-000043050000}"/>
    <cellStyle name="Data Entry" xfId="1485" xr:uid="{00000000-0005-0000-0000-000044050000}"/>
    <cellStyle name="Data Entry 2" xfId="1486" xr:uid="{00000000-0005-0000-0000-000045050000}"/>
    <cellStyle name="Data Entry_Input" xfId="1487" xr:uid="{00000000-0005-0000-0000-000046050000}"/>
    <cellStyle name="Data Input" xfId="1488" xr:uid="{00000000-0005-0000-0000-000047050000}"/>
    <cellStyle name="Date" xfId="1489" xr:uid="{00000000-0005-0000-0000-000048050000}"/>
    <cellStyle name="Date Aligned" xfId="1490" xr:uid="{00000000-0005-0000-0000-000049050000}"/>
    <cellStyle name="DateLong" xfId="1491" xr:uid="{00000000-0005-0000-0000-00004A050000}"/>
    <cellStyle name="DateLong 2" xfId="1492" xr:uid="{00000000-0005-0000-0000-00004B050000}"/>
    <cellStyle name="DateShort" xfId="1493" xr:uid="{00000000-0005-0000-0000-00004C050000}"/>
    <cellStyle name="DateShort 2" xfId="1494" xr:uid="{00000000-0005-0000-0000-00004D050000}"/>
    <cellStyle name="days grey" xfId="1495" xr:uid="{00000000-0005-0000-0000-00004E050000}"/>
    <cellStyle name="Description1" xfId="1496" xr:uid="{00000000-0005-0000-0000-00004F050000}"/>
    <cellStyle name="Detail Lines" xfId="1497" xr:uid="{00000000-0005-0000-0000-000050050000}"/>
    <cellStyle name="Dezimal [0]_Compiling Utility Macros" xfId="1498" xr:uid="{00000000-0005-0000-0000-000051050000}"/>
    <cellStyle name="Dezimal_Compiling Utility Macros" xfId="1499" xr:uid="{00000000-0005-0000-0000-000052050000}"/>
    <cellStyle name="do not touch" xfId="1500" xr:uid="{00000000-0005-0000-0000-000053050000}"/>
    <cellStyle name="do not touch curre" xfId="1501" xr:uid="{00000000-0005-0000-0000-000054050000}"/>
    <cellStyle name="do not touch date" xfId="1502" xr:uid="{00000000-0005-0000-0000-000055050000}"/>
    <cellStyle name="do not touch gross" xfId="1503" xr:uid="{00000000-0005-0000-0000-000056050000}"/>
    <cellStyle name="do not touch no" xfId="1504" xr:uid="{00000000-0005-0000-0000-000057050000}"/>
    <cellStyle name="do not touch no no dec" xfId="1505" xr:uid="{00000000-0005-0000-0000-000058050000}"/>
    <cellStyle name="do not touch perc" xfId="1506" xr:uid="{00000000-0005-0000-0000-000059050000}"/>
    <cellStyle name="Dollars" xfId="1507" xr:uid="{00000000-0005-0000-0000-00005A050000}"/>
    <cellStyle name="Dollars(0)" xfId="1508" xr:uid="{00000000-0005-0000-0000-00005B050000}"/>
    <cellStyle name="Dollars_Combined Equipment List" xfId="1509" xr:uid="{00000000-0005-0000-0000-00005C050000}"/>
    <cellStyle name="Dotted Line" xfId="1510" xr:uid="{00000000-0005-0000-0000-00005D050000}"/>
    <cellStyle name="Edit" xfId="1511" xr:uid="{00000000-0005-0000-0000-00005E050000}"/>
    <cellStyle name="Edit 2" xfId="1512" xr:uid="{00000000-0005-0000-0000-00005F050000}"/>
    <cellStyle name="Efficio_Table" xfId="1513" xr:uid="{00000000-0005-0000-0000-000060050000}"/>
    <cellStyle name="Eingabe" xfId="1514" xr:uid="{00000000-0005-0000-0000-000061050000}"/>
    <cellStyle name="Emphasis 1" xfId="1515" xr:uid="{00000000-0005-0000-0000-000062050000}"/>
    <cellStyle name="Emphasis 2" xfId="1516" xr:uid="{00000000-0005-0000-0000-000063050000}"/>
    <cellStyle name="Emphasis 3" xfId="1517" xr:uid="{00000000-0005-0000-0000-000064050000}"/>
    <cellStyle name="Enter amount" xfId="1518" xr:uid="{00000000-0005-0000-0000-000065050000}"/>
    <cellStyle name="Enter date" xfId="1519" xr:uid="{00000000-0005-0000-0000-000066050000}"/>
    <cellStyle name="Enter percentage" xfId="1520" xr:uid="{00000000-0005-0000-0000-000067050000}"/>
    <cellStyle name="Enter text" xfId="1521" xr:uid="{00000000-0005-0000-0000-000068050000}"/>
    <cellStyle name="Enter text bold" xfId="1522" xr:uid="{00000000-0005-0000-0000-000069050000}"/>
    <cellStyle name="Enter time" xfId="1523" xr:uid="{00000000-0005-0000-0000-00006A050000}"/>
    <cellStyle name="Ergebnis" xfId="1524" xr:uid="{00000000-0005-0000-0000-00006B050000}"/>
    <cellStyle name="Erklärender Text" xfId="1525" xr:uid="{00000000-0005-0000-0000-00006C050000}"/>
    <cellStyle name="Euro" xfId="1526" xr:uid="{00000000-0005-0000-0000-00006D050000}"/>
    <cellStyle name="Euro billion" xfId="1527" xr:uid="{00000000-0005-0000-0000-00006E050000}"/>
    <cellStyle name="Euro million" xfId="1528" xr:uid="{00000000-0005-0000-0000-00006F050000}"/>
    <cellStyle name="Euro thousand" xfId="1529" xr:uid="{00000000-0005-0000-0000-000070050000}"/>
    <cellStyle name="Euro_Working Costing Summary v 7 HSBC" xfId="1530" xr:uid="{00000000-0005-0000-0000-000071050000}"/>
    <cellStyle name="Explanatory Text" xfId="38" builtinId="53" customBuiltin="1"/>
    <cellStyle name="Explanatory Text 10" xfId="1531" xr:uid="{00000000-0005-0000-0000-000073050000}"/>
    <cellStyle name="Explanatory Text 11" xfId="1532" xr:uid="{00000000-0005-0000-0000-000074050000}"/>
    <cellStyle name="Explanatory Text 12" xfId="1533" xr:uid="{00000000-0005-0000-0000-000075050000}"/>
    <cellStyle name="Explanatory Text 13" xfId="1534" xr:uid="{00000000-0005-0000-0000-000076050000}"/>
    <cellStyle name="Explanatory Text 14" xfId="1535" xr:uid="{00000000-0005-0000-0000-000077050000}"/>
    <cellStyle name="Explanatory Text 15" xfId="1536" xr:uid="{00000000-0005-0000-0000-000078050000}"/>
    <cellStyle name="Explanatory Text 16" xfId="1537" xr:uid="{00000000-0005-0000-0000-000079050000}"/>
    <cellStyle name="Explanatory Text 17" xfId="1538" xr:uid="{00000000-0005-0000-0000-00007A050000}"/>
    <cellStyle name="Explanatory Text 18" xfId="1539" xr:uid="{00000000-0005-0000-0000-00007B050000}"/>
    <cellStyle name="Explanatory Text 19" xfId="1540" xr:uid="{00000000-0005-0000-0000-00007C050000}"/>
    <cellStyle name="Explanatory Text 2" xfId="115" xr:uid="{00000000-0005-0000-0000-00007D050000}"/>
    <cellStyle name="Explanatory Text 20" xfId="1541" xr:uid="{00000000-0005-0000-0000-00007E050000}"/>
    <cellStyle name="Explanatory Text 21" xfId="1542" xr:uid="{00000000-0005-0000-0000-00007F050000}"/>
    <cellStyle name="Explanatory Text 22" xfId="1543" xr:uid="{00000000-0005-0000-0000-000080050000}"/>
    <cellStyle name="Explanatory Text 23" xfId="1544" xr:uid="{00000000-0005-0000-0000-000081050000}"/>
    <cellStyle name="Explanatory Text 24" xfId="1545" xr:uid="{00000000-0005-0000-0000-000082050000}"/>
    <cellStyle name="Explanatory Text 25" xfId="1546" xr:uid="{00000000-0005-0000-0000-000083050000}"/>
    <cellStyle name="Explanatory Text 26" xfId="1547" xr:uid="{00000000-0005-0000-0000-000084050000}"/>
    <cellStyle name="Explanatory Text 27" xfId="1548" xr:uid="{00000000-0005-0000-0000-000085050000}"/>
    <cellStyle name="Explanatory Text 28" xfId="1549" xr:uid="{00000000-0005-0000-0000-000086050000}"/>
    <cellStyle name="Explanatory Text 29" xfId="1550" xr:uid="{00000000-0005-0000-0000-000087050000}"/>
    <cellStyle name="Explanatory Text 3" xfId="1551" xr:uid="{00000000-0005-0000-0000-000088050000}"/>
    <cellStyle name="Explanatory Text 30" xfId="1552" xr:uid="{00000000-0005-0000-0000-000089050000}"/>
    <cellStyle name="Explanatory Text 31" xfId="1553" xr:uid="{00000000-0005-0000-0000-00008A050000}"/>
    <cellStyle name="Explanatory Text 32" xfId="1554" xr:uid="{00000000-0005-0000-0000-00008B050000}"/>
    <cellStyle name="Explanatory Text 33" xfId="1555" xr:uid="{00000000-0005-0000-0000-00008C050000}"/>
    <cellStyle name="Explanatory Text 34" xfId="1556" xr:uid="{00000000-0005-0000-0000-00008D050000}"/>
    <cellStyle name="Explanatory Text 35" xfId="1557" xr:uid="{00000000-0005-0000-0000-00008E050000}"/>
    <cellStyle name="Explanatory Text 36" xfId="1558" xr:uid="{00000000-0005-0000-0000-00008F050000}"/>
    <cellStyle name="Explanatory Text 37" xfId="1559" xr:uid="{00000000-0005-0000-0000-000090050000}"/>
    <cellStyle name="Explanatory Text 38" xfId="1560" xr:uid="{00000000-0005-0000-0000-000091050000}"/>
    <cellStyle name="Explanatory Text 4" xfId="1561" xr:uid="{00000000-0005-0000-0000-000092050000}"/>
    <cellStyle name="Explanatory Text 5" xfId="1562" xr:uid="{00000000-0005-0000-0000-000093050000}"/>
    <cellStyle name="Explanatory Text 6" xfId="1563" xr:uid="{00000000-0005-0000-0000-000094050000}"/>
    <cellStyle name="Explanatory Text 7" xfId="1564" xr:uid="{00000000-0005-0000-0000-000095050000}"/>
    <cellStyle name="Explanatory Text 8" xfId="1565" xr:uid="{00000000-0005-0000-0000-000096050000}"/>
    <cellStyle name="Explanatory Text 9" xfId="1566" xr:uid="{00000000-0005-0000-0000-000097050000}"/>
    <cellStyle name="Factor" xfId="1567" xr:uid="{00000000-0005-0000-0000-000098050000}"/>
    <cellStyle name="Factor 2" xfId="1568" xr:uid="{00000000-0005-0000-0000-000099050000}"/>
    <cellStyle name="Fixed" xfId="1569" xr:uid="{00000000-0005-0000-0000-00009A050000}"/>
    <cellStyle name="Footnote" xfId="1570" xr:uid="{00000000-0005-0000-0000-00009B050000}"/>
    <cellStyle name="Formula Check" xfId="1571" xr:uid="{00000000-0005-0000-0000-00009C050000}"/>
    <cellStyle name="GBP" xfId="1572" xr:uid="{00000000-0005-0000-0000-00009D050000}"/>
    <cellStyle name="GBP billion" xfId="1573" xr:uid="{00000000-0005-0000-0000-00009E050000}"/>
    <cellStyle name="GBP million" xfId="1574" xr:uid="{00000000-0005-0000-0000-00009F050000}"/>
    <cellStyle name="GBP thousand" xfId="1575" xr:uid="{00000000-0005-0000-0000-0000A0050000}"/>
    <cellStyle name="Giriş" xfId="1576" xr:uid="{00000000-0005-0000-0000-0000A1050000}"/>
    <cellStyle name="Good" xfId="39" builtinId="26" customBuiltin="1"/>
    <cellStyle name="Good 10" xfId="1577" xr:uid="{00000000-0005-0000-0000-0000A3050000}"/>
    <cellStyle name="Good 11" xfId="1578" xr:uid="{00000000-0005-0000-0000-0000A4050000}"/>
    <cellStyle name="Good 12" xfId="1579" xr:uid="{00000000-0005-0000-0000-0000A5050000}"/>
    <cellStyle name="Good 13" xfId="1580" xr:uid="{00000000-0005-0000-0000-0000A6050000}"/>
    <cellStyle name="Good 14" xfId="1581" xr:uid="{00000000-0005-0000-0000-0000A7050000}"/>
    <cellStyle name="Good 15" xfId="1582" xr:uid="{00000000-0005-0000-0000-0000A8050000}"/>
    <cellStyle name="Good 16" xfId="1583" xr:uid="{00000000-0005-0000-0000-0000A9050000}"/>
    <cellStyle name="Good 17" xfId="1584" xr:uid="{00000000-0005-0000-0000-0000AA050000}"/>
    <cellStyle name="Good 18" xfId="1585" xr:uid="{00000000-0005-0000-0000-0000AB050000}"/>
    <cellStyle name="Good 19" xfId="1586" xr:uid="{00000000-0005-0000-0000-0000AC050000}"/>
    <cellStyle name="Good 2" xfId="116" xr:uid="{00000000-0005-0000-0000-0000AD050000}"/>
    <cellStyle name="Good 20" xfId="1587" xr:uid="{00000000-0005-0000-0000-0000AE050000}"/>
    <cellStyle name="Good 21" xfId="1588" xr:uid="{00000000-0005-0000-0000-0000AF050000}"/>
    <cellStyle name="Good 22" xfId="1589" xr:uid="{00000000-0005-0000-0000-0000B0050000}"/>
    <cellStyle name="Good 23" xfId="1590" xr:uid="{00000000-0005-0000-0000-0000B1050000}"/>
    <cellStyle name="Good 24" xfId="1591" xr:uid="{00000000-0005-0000-0000-0000B2050000}"/>
    <cellStyle name="Good 25" xfId="1592" xr:uid="{00000000-0005-0000-0000-0000B3050000}"/>
    <cellStyle name="Good 26" xfId="1593" xr:uid="{00000000-0005-0000-0000-0000B4050000}"/>
    <cellStyle name="Good 27" xfId="1594" xr:uid="{00000000-0005-0000-0000-0000B5050000}"/>
    <cellStyle name="Good 28" xfId="1595" xr:uid="{00000000-0005-0000-0000-0000B6050000}"/>
    <cellStyle name="Good 29" xfId="1596" xr:uid="{00000000-0005-0000-0000-0000B7050000}"/>
    <cellStyle name="Good 3" xfId="1597" xr:uid="{00000000-0005-0000-0000-0000B8050000}"/>
    <cellStyle name="Good 30" xfId="1598" xr:uid="{00000000-0005-0000-0000-0000B9050000}"/>
    <cellStyle name="Good 31" xfId="1599" xr:uid="{00000000-0005-0000-0000-0000BA050000}"/>
    <cellStyle name="Good 32" xfId="1600" xr:uid="{00000000-0005-0000-0000-0000BB050000}"/>
    <cellStyle name="Good 33" xfId="1601" xr:uid="{00000000-0005-0000-0000-0000BC050000}"/>
    <cellStyle name="Good 34" xfId="1602" xr:uid="{00000000-0005-0000-0000-0000BD050000}"/>
    <cellStyle name="Good 35" xfId="1603" xr:uid="{00000000-0005-0000-0000-0000BE050000}"/>
    <cellStyle name="Good 36" xfId="1604" xr:uid="{00000000-0005-0000-0000-0000BF050000}"/>
    <cellStyle name="Good 37" xfId="1605" xr:uid="{00000000-0005-0000-0000-0000C0050000}"/>
    <cellStyle name="Good 38" xfId="1606" xr:uid="{00000000-0005-0000-0000-0000C1050000}"/>
    <cellStyle name="Good 4" xfId="1607" xr:uid="{00000000-0005-0000-0000-0000C2050000}"/>
    <cellStyle name="Good 5" xfId="1608" xr:uid="{00000000-0005-0000-0000-0000C3050000}"/>
    <cellStyle name="Good 6" xfId="1609" xr:uid="{00000000-0005-0000-0000-0000C4050000}"/>
    <cellStyle name="Good 7" xfId="1610" xr:uid="{00000000-0005-0000-0000-0000C5050000}"/>
    <cellStyle name="Good 8" xfId="1611" xr:uid="{00000000-0005-0000-0000-0000C6050000}"/>
    <cellStyle name="Good 9" xfId="1612" xr:uid="{00000000-0005-0000-0000-0000C7050000}"/>
    <cellStyle name="gray" xfId="1613" xr:uid="{00000000-0005-0000-0000-0000C8050000}"/>
    <cellStyle name="green" xfId="1614" xr:uid="{00000000-0005-0000-0000-0000C9050000}"/>
    <cellStyle name="green costs" xfId="1615" xr:uid="{00000000-0005-0000-0000-0000CA050000}"/>
    <cellStyle name="green percentage" xfId="1616" xr:uid="{00000000-0005-0000-0000-0000CB050000}"/>
    <cellStyle name="green title" xfId="1617" xr:uid="{00000000-0005-0000-0000-0000CC050000}"/>
    <cellStyle name="Grey" xfId="1618" xr:uid="{00000000-0005-0000-0000-0000CD050000}"/>
    <cellStyle name="Grey 2" xfId="1619" xr:uid="{00000000-0005-0000-0000-0000CE050000}"/>
    <cellStyle name="growth" xfId="1620" xr:uid="{00000000-0005-0000-0000-0000CF050000}"/>
    <cellStyle name="Gut" xfId="1621" xr:uid="{00000000-0005-0000-0000-0000D0050000}"/>
    <cellStyle name="Hard Percent" xfId="1622" xr:uid="{00000000-0005-0000-0000-0000D1050000}"/>
    <cellStyle name="Header" xfId="1623" xr:uid="{00000000-0005-0000-0000-0000D2050000}"/>
    <cellStyle name="header1" xfId="1624" xr:uid="{00000000-0005-0000-0000-0000D3050000}"/>
    <cellStyle name="header2" xfId="1625" xr:uid="{00000000-0005-0000-0000-0000D4050000}"/>
    <cellStyle name="header3" xfId="1626" xr:uid="{00000000-0005-0000-0000-0000D5050000}"/>
    <cellStyle name="heading" xfId="1627" xr:uid="{00000000-0005-0000-0000-0000D6050000}"/>
    <cellStyle name="Heading 1" xfId="40" builtinId="16" customBuiltin="1"/>
    <cellStyle name="Heading 1 10" xfId="1628" xr:uid="{00000000-0005-0000-0000-0000D8050000}"/>
    <cellStyle name="Heading 1 11" xfId="1629" xr:uid="{00000000-0005-0000-0000-0000D9050000}"/>
    <cellStyle name="Heading 1 12" xfId="1630" xr:uid="{00000000-0005-0000-0000-0000DA050000}"/>
    <cellStyle name="Heading 1 13" xfId="1631" xr:uid="{00000000-0005-0000-0000-0000DB050000}"/>
    <cellStyle name="Heading 1 14" xfId="1632" xr:uid="{00000000-0005-0000-0000-0000DC050000}"/>
    <cellStyle name="Heading 1 15" xfId="1633" xr:uid="{00000000-0005-0000-0000-0000DD050000}"/>
    <cellStyle name="Heading 1 16" xfId="1634" xr:uid="{00000000-0005-0000-0000-0000DE050000}"/>
    <cellStyle name="Heading 1 17" xfId="1635" xr:uid="{00000000-0005-0000-0000-0000DF050000}"/>
    <cellStyle name="Heading 1 18" xfId="1636" xr:uid="{00000000-0005-0000-0000-0000E0050000}"/>
    <cellStyle name="Heading 1 19" xfId="1637" xr:uid="{00000000-0005-0000-0000-0000E1050000}"/>
    <cellStyle name="Heading 1 2" xfId="117" xr:uid="{00000000-0005-0000-0000-0000E2050000}"/>
    <cellStyle name="Heading 1 20" xfId="1638" xr:uid="{00000000-0005-0000-0000-0000E3050000}"/>
    <cellStyle name="Heading 1 21" xfId="1639" xr:uid="{00000000-0005-0000-0000-0000E4050000}"/>
    <cellStyle name="Heading 1 22" xfId="1640" xr:uid="{00000000-0005-0000-0000-0000E5050000}"/>
    <cellStyle name="Heading 1 23" xfId="1641" xr:uid="{00000000-0005-0000-0000-0000E6050000}"/>
    <cellStyle name="Heading 1 24" xfId="1642" xr:uid="{00000000-0005-0000-0000-0000E7050000}"/>
    <cellStyle name="Heading 1 25" xfId="1643" xr:uid="{00000000-0005-0000-0000-0000E8050000}"/>
    <cellStyle name="Heading 1 26" xfId="1644" xr:uid="{00000000-0005-0000-0000-0000E9050000}"/>
    <cellStyle name="Heading 1 27" xfId="1645" xr:uid="{00000000-0005-0000-0000-0000EA050000}"/>
    <cellStyle name="Heading 1 28" xfId="1646" xr:uid="{00000000-0005-0000-0000-0000EB050000}"/>
    <cellStyle name="Heading 1 29" xfId="1647" xr:uid="{00000000-0005-0000-0000-0000EC050000}"/>
    <cellStyle name="Heading 1 3" xfId="1648" xr:uid="{00000000-0005-0000-0000-0000ED050000}"/>
    <cellStyle name="Heading 1 30" xfId="1649" xr:uid="{00000000-0005-0000-0000-0000EE050000}"/>
    <cellStyle name="Heading 1 31" xfId="1650" xr:uid="{00000000-0005-0000-0000-0000EF050000}"/>
    <cellStyle name="Heading 1 32" xfId="1651" xr:uid="{00000000-0005-0000-0000-0000F0050000}"/>
    <cellStyle name="Heading 1 33" xfId="1652" xr:uid="{00000000-0005-0000-0000-0000F1050000}"/>
    <cellStyle name="Heading 1 34" xfId="1653" xr:uid="{00000000-0005-0000-0000-0000F2050000}"/>
    <cellStyle name="Heading 1 35" xfId="1654" xr:uid="{00000000-0005-0000-0000-0000F3050000}"/>
    <cellStyle name="Heading 1 36" xfId="1655" xr:uid="{00000000-0005-0000-0000-0000F4050000}"/>
    <cellStyle name="Heading 1 37" xfId="1656" xr:uid="{00000000-0005-0000-0000-0000F5050000}"/>
    <cellStyle name="Heading 1 38" xfId="1657" xr:uid="{00000000-0005-0000-0000-0000F6050000}"/>
    <cellStyle name="Heading 1 4" xfId="1658" xr:uid="{00000000-0005-0000-0000-0000F7050000}"/>
    <cellStyle name="Heading 1 5" xfId="1659" xr:uid="{00000000-0005-0000-0000-0000F8050000}"/>
    <cellStyle name="Heading 1 6" xfId="1660" xr:uid="{00000000-0005-0000-0000-0000F9050000}"/>
    <cellStyle name="Heading 1 7" xfId="1661" xr:uid="{00000000-0005-0000-0000-0000FA050000}"/>
    <cellStyle name="Heading 1 8" xfId="1662" xr:uid="{00000000-0005-0000-0000-0000FB050000}"/>
    <cellStyle name="Heading 1 9" xfId="1663" xr:uid="{00000000-0005-0000-0000-0000FC050000}"/>
    <cellStyle name="Heading 2" xfId="41" builtinId="17" customBuiltin="1"/>
    <cellStyle name="Heading 2 10" xfId="1664" xr:uid="{00000000-0005-0000-0000-0000FE050000}"/>
    <cellStyle name="Heading 2 11" xfId="1665" xr:uid="{00000000-0005-0000-0000-0000FF050000}"/>
    <cellStyle name="Heading 2 12" xfId="1666" xr:uid="{00000000-0005-0000-0000-000000060000}"/>
    <cellStyle name="Heading 2 13" xfId="1667" xr:uid="{00000000-0005-0000-0000-000001060000}"/>
    <cellStyle name="Heading 2 14" xfId="1668" xr:uid="{00000000-0005-0000-0000-000002060000}"/>
    <cellStyle name="Heading 2 15" xfId="1669" xr:uid="{00000000-0005-0000-0000-000003060000}"/>
    <cellStyle name="Heading 2 16" xfId="1670" xr:uid="{00000000-0005-0000-0000-000004060000}"/>
    <cellStyle name="Heading 2 17" xfId="1671" xr:uid="{00000000-0005-0000-0000-000005060000}"/>
    <cellStyle name="Heading 2 18" xfId="1672" xr:uid="{00000000-0005-0000-0000-000006060000}"/>
    <cellStyle name="Heading 2 19" xfId="1673" xr:uid="{00000000-0005-0000-0000-000007060000}"/>
    <cellStyle name="Heading 2 2" xfId="118" xr:uid="{00000000-0005-0000-0000-000008060000}"/>
    <cellStyle name="Heading 2 20" xfId="1674" xr:uid="{00000000-0005-0000-0000-000009060000}"/>
    <cellStyle name="Heading 2 21" xfId="1675" xr:uid="{00000000-0005-0000-0000-00000A060000}"/>
    <cellStyle name="Heading 2 22" xfId="1676" xr:uid="{00000000-0005-0000-0000-00000B060000}"/>
    <cellStyle name="Heading 2 23" xfId="1677" xr:uid="{00000000-0005-0000-0000-00000C060000}"/>
    <cellStyle name="Heading 2 24" xfId="1678" xr:uid="{00000000-0005-0000-0000-00000D060000}"/>
    <cellStyle name="Heading 2 25" xfId="1679" xr:uid="{00000000-0005-0000-0000-00000E060000}"/>
    <cellStyle name="Heading 2 26" xfId="1680" xr:uid="{00000000-0005-0000-0000-00000F060000}"/>
    <cellStyle name="Heading 2 27" xfId="1681" xr:uid="{00000000-0005-0000-0000-000010060000}"/>
    <cellStyle name="Heading 2 28" xfId="1682" xr:uid="{00000000-0005-0000-0000-000011060000}"/>
    <cellStyle name="Heading 2 29" xfId="1683" xr:uid="{00000000-0005-0000-0000-000012060000}"/>
    <cellStyle name="Heading 2 3" xfId="1684" xr:uid="{00000000-0005-0000-0000-000013060000}"/>
    <cellStyle name="Heading 2 30" xfId="1685" xr:uid="{00000000-0005-0000-0000-000014060000}"/>
    <cellStyle name="Heading 2 31" xfId="1686" xr:uid="{00000000-0005-0000-0000-000015060000}"/>
    <cellStyle name="Heading 2 32" xfId="1687" xr:uid="{00000000-0005-0000-0000-000016060000}"/>
    <cellStyle name="Heading 2 33" xfId="1688" xr:uid="{00000000-0005-0000-0000-000017060000}"/>
    <cellStyle name="Heading 2 34" xfId="1689" xr:uid="{00000000-0005-0000-0000-000018060000}"/>
    <cellStyle name="Heading 2 35" xfId="1690" xr:uid="{00000000-0005-0000-0000-000019060000}"/>
    <cellStyle name="Heading 2 36" xfId="1691" xr:uid="{00000000-0005-0000-0000-00001A060000}"/>
    <cellStyle name="Heading 2 37" xfId="1692" xr:uid="{00000000-0005-0000-0000-00001B060000}"/>
    <cellStyle name="Heading 2 38" xfId="1693" xr:uid="{00000000-0005-0000-0000-00001C060000}"/>
    <cellStyle name="Heading 2 4" xfId="1694" xr:uid="{00000000-0005-0000-0000-00001D060000}"/>
    <cellStyle name="Heading 2 5" xfId="1695" xr:uid="{00000000-0005-0000-0000-00001E060000}"/>
    <cellStyle name="Heading 2 6" xfId="1696" xr:uid="{00000000-0005-0000-0000-00001F060000}"/>
    <cellStyle name="Heading 2 7" xfId="1697" xr:uid="{00000000-0005-0000-0000-000020060000}"/>
    <cellStyle name="Heading 2 8" xfId="1698" xr:uid="{00000000-0005-0000-0000-000021060000}"/>
    <cellStyle name="Heading 2 9" xfId="1699" xr:uid="{00000000-0005-0000-0000-000022060000}"/>
    <cellStyle name="Heading 3" xfId="42" builtinId="18" customBuiltin="1"/>
    <cellStyle name="Heading 3 10" xfId="1700" xr:uid="{00000000-0005-0000-0000-000024060000}"/>
    <cellStyle name="Heading 3 11" xfId="1701" xr:uid="{00000000-0005-0000-0000-000025060000}"/>
    <cellStyle name="Heading 3 12" xfId="1702" xr:uid="{00000000-0005-0000-0000-000026060000}"/>
    <cellStyle name="Heading 3 13" xfId="1703" xr:uid="{00000000-0005-0000-0000-000027060000}"/>
    <cellStyle name="Heading 3 14" xfId="1704" xr:uid="{00000000-0005-0000-0000-000028060000}"/>
    <cellStyle name="Heading 3 15" xfId="1705" xr:uid="{00000000-0005-0000-0000-000029060000}"/>
    <cellStyle name="Heading 3 16" xfId="1706" xr:uid="{00000000-0005-0000-0000-00002A060000}"/>
    <cellStyle name="Heading 3 17" xfId="1707" xr:uid="{00000000-0005-0000-0000-00002B060000}"/>
    <cellStyle name="Heading 3 18" xfId="1708" xr:uid="{00000000-0005-0000-0000-00002C060000}"/>
    <cellStyle name="Heading 3 19" xfId="1709" xr:uid="{00000000-0005-0000-0000-00002D060000}"/>
    <cellStyle name="Heading 3 2" xfId="119" xr:uid="{00000000-0005-0000-0000-00002E060000}"/>
    <cellStyle name="Heading 3 20" xfId="1710" xr:uid="{00000000-0005-0000-0000-00002F060000}"/>
    <cellStyle name="Heading 3 21" xfId="1711" xr:uid="{00000000-0005-0000-0000-000030060000}"/>
    <cellStyle name="Heading 3 22" xfId="1712" xr:uid="{00000000-0005-0000-0000-000031060000}"/>
    <cellStyle name="Heading 3 23" xfId="1713" xr:uid="{00000000-0005-0000-0000-000032060000}"/>
    <cellStyle name="Heading 3 24" xfId="1714" xr:uid="{00000000-0005-0000-0000-000033060000}"/>
    <cellStyle name="Heading 3 25" xfId="1715" xr:uid="{00000000-0005-0000-0000-000034060000}"/>
    <cellStyle name="Heading 3 26" xfId="1716" xr:uid="{00000000-0005-0000-0000-000035060000}"/>
    <cellStyle name="Heading 3 27" xfId="1717" xr:uid="{00000000-0005-0000-0000-000036060000}"/>
    <cellStyle name="Heading 3 28" xfId="1718" xr:uid="{00000000-0005-0000-0000-000037060000}"/>
    <cellStyle name="Heading 3 29" xfId="1719" xr:uid="{00000000-0005-0000-0000-000038060000}"/>
    <cellStyle name="Heading 3 3" xfId="1720" xr:uid="{00000000-0005-0000-0000-000039060000}"/>
    <cellStyle name="Heading 3 30" xfId="1721" xr:uid="{00000000-0005-0000-0000-00003A060000}"/>
    <cellStyle name="Heading 3 31" xfId="1722" xr:uid="{00000000-0005-0000-0000-00003B060000}"/>
    <cellStyle name="Heading 3 32" xfId="1723" xr:uid="{00000000-0005-0000-0000-00003C060000}"/>
    <cellStyle name="Heading 3 33" xfId="1724" xr:uid="{00000000-0005-0000-0000-00003D060000}"/>
    <cellStyle name="Heading 3 34" xfId="1725" xr:uid="{00000000-0005-0000-0000-00003E060000}"/>
    <cellStyle name="Heading 3 35" xfId="1726" xr:uid="{00000000-0005-0000-0000-00003F060000}"/>
    <cellStyle name="Heading 3 36" xfId="1727" xr:uid="{00000000-0005-0000-0000-000040060000}"/>
    <cellStyle name="Heading 3 37" xfId="1728" xr:uid="{00000000-0005-0000-0000-000041060000}"/>
    <cellStyle name="Heading 3 38" xfId="1729" xr:uid="{00000000-0005-0000-0000-000042060000}"/>
    <cellStyle name="Heading 3 4" xfId="1730" xr:uid="{00000000-0005-0000-0000-000043060000}"/>
    <cellStyle name="Heading 3 5" xfId="1731" xr:uid="{00000000-0005-0000-0000-000044060000}"/>
    <cellStyle name="Heading 3 6" xfId="1732" xr:uid="{00000000-0005-0000-0000-000045060000}"/>
    <cellStyle name="Heading 3 7" xfId="1733" xr:uid="{00000000-0005-0000-0000-000046060000}"/>
    <cellStyle name="Heading 3 8" xfId="1734" xr:uid="{00000000-0005-0000-0000-000047060000}"/>
    <cellStyle name="Heading 3 9" xfId="1735" xr:uid="{00000000-0005-0000-0000-000048060000}"/>
    <cellStyle name="Heading 4" xfId="43" builtinId="19" customBuiltin="1"/>
    <cellStyle name="Heading 4 10" xfId="1736" xr:uid="{00000000-0005-0000-0000-00004A060000}"/>
    <cellStyle name="Heading 4 11" xfId="1737" xr:uid="{00000000-0005-0000-0000-00004B060000}"/>
    <cellStyle name="Heading 4 12" xfId="1738" xr:uid="{00000000-0005-0000-0000-00004C060000}"/>
    <cellStyle name="Heading 4 13" xfId="1739" xr:uid="{00000000-0005-0000-0000-00004D060000}"/>
    <cellStyle name="Heading 4 14" xfId="1740" xr:uid="{00000000-0005-0000-0000-00004E060000}"/>
    <cellStyle name="Heading 4 15" xfId="1741" xr:uid="{00000000-0005-0000-0000-00004F060000}"/>
    <cellStyle name="Heading 4 16" xfId="1742" xr:uid="{00000000-0005-0000-0000-000050060000}"/>
    <cellStyle name="Heading 4 17" xfId="1743" xr:uid="{00000000-0005-0000-0000-000051060000}"/>
    <cellStyle name="Heading 4 18" xfId="1744" xr:uid="{00000000-0005-0000-0000-000052060000}"/>
    <cellStyle name="Heading 4 19" xfId="1745" xr:uid="{00000000-0005-0000-0000-000053060000}"/>
    <cellStyle name="Heading 4 2" xfId="120" xr:uid="{00000000-0005-0000-0000-000054060000}"/>
    <cellStyle name="Heading 4 20" xfId="1746" xr:uid="{00000000-0005-0000-0000-000055060000}"/>
    <cellStyle name="Heading 4 21" xfId="1747" xr:uid="{00000000-0005-0000-0000-000056060000}"/>
    <cellStyle name="Heading 4 22" xfId="1748" xr:uid="{00000000-0005-0000-0000-000057060000}"/>
    <cellStyle name="Heading 4 23" xfId="1749" xr:uid="{00000000-0005-0000-0000-000058060000}"/>
    <cellStyle name="Heading 4 24" xfId="1750" xr:uid="{00000000-0005-0000-0000-000059060000}"/>
    <cellStyle name="Heading 4 25" xfId="1751" xr:uid="{00000000-0005-0000-0000-00005A060000}"/>
    <cellStyle name="Heading 4 26" xfId="1752" xr:uid="{00000000-0005-0000-0000-00005B060000}"/>
    <cellStyle name="Heading 4 27" xfId="1753" xr:uid="{00000000-0005-0000-0000-00005C060000}"/>
    <cellStyle name="Heading 4 28" xfId="1754" xr:uid="{00000000-0005-0000-0000-00005D060000}"/>
    <cellStyle name="Heading 4 29" xfId="1755" xr:uid="{00000000-0005-0000-0000-00005E060000}"/>
    <cellStyle name="Heading 4 3" xfId="1756" xr:uid="{00000000-0005-0000-0000-00005F060000}"/>
    <cellStyle name="Heading 4 30" xfId="1757" xr:uid="{00000000-0005-0000-0000-000060060000}"/>
    <cellStyle name="Heading 4 31" xfId="1758" xr:uid="{00000000-0005-0000-0000-000061060000}"/>
    <cellStyle name="Heading 4 32" xfId="1759" xr:uid="{00000000-0005-0000-0000-000062060000}"/>
    <cellStyle name="Heading 4 33" xfId="1760" xr:uid="{00000000-0005-0000-0000-000063060000}"/>
    <cellStyle name="Heading 4 34" xfId="1761" xr:uid="{00000000-0005-0000-0000-000064060000}"/>
    <cellStyle name="Heading 4 35" xfId="1762" xr:uid="{00000000-0005-0000-0000-000065060000}"/>
    <cellStyle name="Heading 4 36" xfId="1763" xr:uid="{00000000-0005-0000-0000-000066060000}"/>
    <cellStyle name="Heading 4 37" xfId="1764" xr:uid="{00000000-0005-0000-0000-000067060000}"/>
    <cellStyle name="Heading 4 38" xfId="1765" xr:uid="{00000000-0005-0000-0000-000068060000}"/>
    <cellStyle name="Heading 4 4" xfId="1766" xr:uid="{00000000-0005-0000-0000-000069060000}"/>
    <cellStyle name="Heading 4 5" xfId="1767" xr:uid="{00000000-0005-0000-0000-00006A060000}"/>
    <cellStyle name="Heading 4 6" xfId="1768" xr:uid="{00000000-0005-0000-0000-00006B060000}"/>
    <cellStyle name="Heading 4 7" xfId="1769" xr:uid="{00000000-0005-0000-0000-00006C060000}"/>
    <cellStyle name="Heading 4 8" xfId="1770" xr:uid="{00000000-0005-0000-0000-00006D060000}"/>
    <cellStyle name="Heading 4 9" xfId="1771" xr:uid="{00000000-0005-0000-0000-00006E060000}"/>
    <cellStyle name="Heading Side" xfId="1772" xr:uid="{00000000-0005-0000-0000-00006F060000}"/>
    <cellStyle name="Heading1" xfId="1773" xr:uid="{00000000-0005-0000-0000-000070060000}"/>
    <cellStyle name="Headings &amp; other text" xfId="1774" xr:uid="{00000000-0005-0000-0000-000071060000}"/>
    <cellStyle name="HeadLine" xfId="1775" xr:uid="{00000000-0005-0000-0000-000072060000}"/>
    <cellStyle name="Here" xfId="1776" xr:uid="{00000000-0005-0000-0000-000073060000}"/>
    <cellStyle name="Hesaplama" xfId="1777" xr:uid="{00000000-0005-0000-0000-000074060000}"/>
    <cellStyle name="Hyperlink 2" xfId="1778" xr:uid="{00000000-0005-0000-0000-000076060000}"/>
    <cellStyle name="Hyperlink 3" xfId="1779" xr:uid="{00000000-0005-0000-0000-000077060000}"/>
    <cellStyle name="Hyperlink 4" xfId="1780" xr:uid="{00000000-0005-0000-0000-000078060000}"/>
    <cellStyle name="Hyperlink 5" xfId="1781" xr:uid="{00000000-0005-0000-0000-000079060000}"/>
    <cellStyle name="Hyperlink 6" xfId="1782" xr:uid="{00000000-0005-0000-0000-00007A060000}"/>
    <cellStyle name="Hyperlink 7" xfId="2431" xr:uid="{ED57AC67-EA61-4EB6-A8EA-0507B66B4C40}"/>
    <cellStyle name="Input" xfId="44" builtinId="20" customBuiltin="1"/>
    <cellStyle name="Input [yellow]" xfId="1783" xr:uid="{00000000-0005-0000-0000-00007C060000}"/>
    <cellStyle name="Input [yellow] 2" xfId="1784" xr:uid="{00000000-0005-0000-0000-00007D060000}"/>
    <cellStyle name="Input 10" xfId="1785" xr:uid="{00000000-0005-0000-0000-00007E060000}"/>
    <cellStyle name="Input 11" xfId="1786" xr:uid="{00000000-0005-0000-0000-00007F060000}"/>
    <cellStyle name="Input 12" xfId="1787" xr:uid="{00000000-0005-0000-0000-000080060000}"/>
    <cellStyle name="Input 13" xfId="1788" xr:uid="{00000000-0005-0000-0000-000081060000}"/>
    <cellStyle name="Input 14" xfId="1789" xr:uid="{00000000-0005-0000-0000-000082060000}"/>
    <cellStyle name="Input 15" xfId="1790" xr:uid="{00000000-0005-0000-0000-000083060000}"/>
    <cellStyle name="Input 16" xfId="1791" xr:uid="{00000000-0005-0000-0000-000084060000}"/>
    <cellStyle name="Input 17" xfId="1792" xr:uid="{00000000-0005-0000-0000-000085060000}"/>
    <cellStyle name="Input 18" xfId="1793" xr:uid="{00000000-0005-0000-0000-000086060000}"/>
    <cellStyle name="Input 19" xfId="1794" xr:uid="{00000000-0005-0000-0000-000087060000}"/>
    <cellStyle name="Input 2" xfId="121" xr:uid="{00000000-0005-0000-0000-000088060000}"/>
    <cellStyle name="Input 20" xfId="1795" xr:uid="{00000000-0005-0000-0000-000089060000}"/>
    <cellStyle name="Input 21" xfId="1796" xr:uid="{00000000-0005-0000-0000-00008A060000}"/>
    <cellStyle name="Input 22" xfId="1797" xr:uid="{00000000-0005-0000-0000-00008B060000}"/>
    <cellStyle name="Input 23" xfId="1798" xr:uid="{00000000-0005-0000-0000-00008C060000}"/>
    <cellStyle name="Input 24" xfId="1799" xr:uid="{00000000-0005-0000-0000-00008D060000}"/>
    <cellStyle name="Input 25" xfId="1800" xr:uid="{00000000-0005-0000-0000-00008E060000}"/>
    <cellStyle name="Input 26" xfId="1801" xr:uid="{00000000-0005-0000-0000-00008F060000}"/>
    <cellStyle name="Input 27" xfId="1802" xr:uid="{00000000-0005-0000-0000-000090060000}"/>
    <cellStyle name="Input 28" xfId="1803" xr:uid="{00000000-0005-0000-0000-000091060000}"/>
    <cellStyle name="Input 29" xfId="1804" xr:uid="{00000000-0005-0000-0000-000092060000}"/>
    <cellStyle name="Input 3" xfId="1805" xr:uid="{00000000-0005-0000-0000-000093060000}"/>
    <cellStyle name="Input 30" xfId="1806" xr:uid="{00000000-0005-0000-0000-000094060000}"/>
    <cellStyle name="Input 31" xfId="1807" xr:uid="{00000000-0005-0000-0000-000095060000}"/>
    <cellStyle name="Input 32" xfId="1808" xr:uid="{00000000-0005-0000-0000-000096060000}"/>
    <cellStyle name="Input 33" xfId="1809" xr:uid="{00000000-0005-0000-0000-000097060000}"/>
    <cellStyle name="Input 34" xfId="1810" xr:uid="{00000000-0005-0000-0000-000098060000}"/>
    <cellStyle name="Input 35" xfId="1811" xr:uid="{00000000-0005-0000-0000-000099060000}"/>
    <cellStyle name="Input 36" xfId="1812" xr:uid="{00000000-0005-0000-0000-00009A060000}"/>
    <cellStyle name="Input 37" xfId="1813" xr:uid="{00000000-0005-0000-0000-00009B060000}"/>
    <cellStyle name="Input 38" xfId="1814" xr:uid="{00000000-0005-0000-0000-00009C060000}"/>
    <cellStyle name="Input 39" xfId="1815" xr:uid="{00000000-0005-0000-0000-00009D060000}"/>
    <cellStyle name="Input 4" xfId="1816" xr:uid="{00000000-0005-0000-0000-00009E060000}"/>
    <cellStyle name="Input 5" xfId="1817" xr:uid="{00000000-0005-0000-0000-00009F060000}"/>
    <cellStyle name="Input 6" xfId="1818" xr:uid="{00000000-0005-0000-0000-0000A0060000}"/>
    <cellStyle name="Input 7" xfId="1819" xr:uid="{00000000-0005-0000-0000-0000A1060000}"/>
    <cellStyle name="Input 8" xfId="1820" xr:uid="{00000000-0005-0000-0000-0000A2060000}"/>
    <cellStyle name="Input 9" xfId="1821" xr:uid="{00000000-0005-0000-0000-0000A3060000}"/>
    <cellStyle name="Instruction" xfId="1822" xr:uid="{00000000-0005-0000-0000-0000A4060000}"/>
    <cellStyle name="Instruction boldright" xfId="1823" xr:uid="{00000000-0005-0000-0000-0000A5060000}"/>
    <cellStyle name="Instruction red" xfId="1824" xr:uid="{00000000-0005-0000-0000-0000A6060000}"/>
    <cellStyle name="İşaretli Hücre" xfId="1825" xr:uid="{00000000-0005-0000-0000-0000A7060000}"/>
    <cellStyle name="İyi" xfId="1826" xr:uid="{00000000-0005-0000-0000-0000A8060000}"/>
    <cellStyle name="Jun" xfId="1827" xr:uid="{00000000-0005-0000-0000-0000A9060000}"/>
    <cellStyle name="Köprü_analizmek_13_10_2005" xfId="1828" xr:uid="{00000000-0005-0000-0000-0000AA060000}"/>
    <cellStyle name="Kötü" xfId="1829" xr:uid="{00000000-0005-0000-0000-0000AB060000}"/>
    <cellStyle name="KPMG Heading 1" xfId="1830" xr:uid="{00000000-0005-0000-0000-0000AC060000}"/>
    <cellStyle name="KPMG Heading 2" xfId="1831" xr:uid="{00000000-0005-0000-0000-0000AD060000}"/>
    <cellStyle name="KPMG Heading 3" xfId="1832" xr:uid="{00000000-0005-0000-0000-0000AE060000}"/>
    <cellStyle name="KPMG Heading 4" xfId="1833" xr:uid="{00000000-0005-0000-0000-0000AF060000}"/>
    <cellStyle name="KPMG Normal" xfId="1834" xr:uid="{00000000-0005-0000-0000-0000B0060000}"/>
    <cellStyle name="KPMG Normal Text" xfId="1835" xr:uid="{00000000-0005-0000-0000-0000B1060000}"/>
    <cellStyle name="Lien hypertexte" xfId="1836" xr:uid="{00000000-0005-0000-0000-0000B2060000}"/>
    <cellStyle name="Lien hypertexte visité" xfId="1837" xr:uid="{00000000-0005-0000-0000-0000B3060000}"/>
    <cellStyle name="Linked Cell" xfId="45" builtinId="24" customBuiltin="1"/>
    <cellStyle name="Linked Cell 10" xfId="1838" xr:uid="{00000000-0005-0000-0000-0000B5060000}"/>
    <cellStyle name="Linked Cell 11" xfId="1839" xr:uid="{00000000-0005-0000-0000-0000B6060000}"/>
    <cellStyle name="Linked Cell 12" xfId="1840" xr:uid="{00000000-0005-0000-0000-0000B7060000}"/>
    <cellStyle name="Linked Cell 13" xfId="1841" xr:uid="{00000000-0005-0000-0000-0000B8060000}"/>
    <cellStyle name="Linked Cell 14" xfId="1842" xr:uid="{00000000-0005-0000-0000-0000B9060000}"/>
    <cellStyle name="Linked Cell 15" xfId="1843" xr:uid="{00000000-0005-0000-0000-0000BA060000}"/>
    <cellStyle name="Linked Cell 16" xfId="1844" xr:uid="{00000000-0005-0000-0000-0000BB060000}"/>
    <cellStyle name="Linked Cell 17" xfId="1845" xr:uid="{00000000-0005-0000-0000-0000BC060000}"/>
    <cellStyle name="Linked Cell 18" xfId="1846" xr:uid="{00000000-0005-0000-0000-0000BD060000}"/>
    <cellStyle name="Linked Cell 19" xfId="1847" xr:uid="{00000000-0005-0000-0000-0000BE060000}"/>
    <cellStyle name="Linked Cell 2" xfId="122" xr:uid="{00000000-0005-0000-0000-0000BF060000}"/>
    <cellStyle name="Linked Cell 20" xfId="1848" xr:uid="{00000000-0005-0000-0000-0000C0060000}"/>
    <cellStyle name="Linked Cell 21" xfId="1849" xr:uid="{00000000-0005-0000-0000-0000C1060000}"/>
    <cellStyle name="Linked Cell 22" xfId="1850" xr:uid="{00000000-0005-0000-0000-0000C2060000}"/>
    <cellStyle name="Linked Cell 23" xfId="1851" xr:uid="{00000000-0005-0000-0000-0000C3060000}"/>
    <cellStyle name="Linked Cell 24" xfId="1852" xr:uid="{00000000-0005-0000-0000-0000C4060000}"/>
    <cellStyle name="Linked Cell 25" xfId="1853" xr:uid="{00000000-0005-0000-0000-0000C5060000}"/>
    <cellStyle name="Linked Cell 26" xfId="1854" xr:uid="{00000000-0005-0000-0000-0000C6060000}"/>
    <cellStyle name="Linked Cell 27" xfId="1855" xr:uid="{00000000-0005-0000-0000-0000C7060000}"/>
    <cellStyle name="Linked Cell 28" xfId="1856" xr:uid="{00000000-0005-0000-0000-0000C8060000}"/>
    <cellStyle name="Linked Cell 29" xfId="1857" xr:uid="{00000000-0005-0000-0000-0000C9060000}"/>
    <cellStyle name="Linked Cell 3" xfId="1858" xr:uid="{00000000-0005-0000-0000-0000CA060000}"/>
    <cellStyle name="Linked Cell 30" xfId="1859" xr:uid="{00000000-0005-0000-0000-0000CB060000}"/>
    <cellStyle name="Linked Cell 31" xfId="1860" xr:uid="{00000000-0005-0000-0000-0000CC060000}"/>
    <cellStyle name="Linked Cell 32" xfId="1861" xr:uid="{00000000-0005-0000-0000-0000CD060000}"/>
    <cellStyle name="Linked Cell 33" xfId="1862" xr:uid="{00000000-0005-0000-0000-0000CE060000}"/>
    <cellStyle name="Linked Cell 34" xfId="1863" xr:uid="{00000000-0005-0000-0000-0000CF060000}"/>
    <cellStyle name="Linked Cell 35" xfId="1864" xr:uid="{00000000-0005-0000-0000-0000D0060000}"/>
    <cellStyle name="Linked Cell 36" xfId="1865" xr:uid="{00000000-0005-0000-0000-0000D1060000}"/>
    <cellStyle name="Linked Cell 37" xfId="1866" xr:uid="{00000000-0005-0000-0000-0000D2060000}"/>
    <cellStyle name="Linked Cell 38" xfId="1867" xr:uid="{00000000-0005-0000-0000-0000D3060000}"/>
    <cellStyle name="Linked Cell 4" xfId="1868" xr:uid="{00000000-0005-0000-0000-0000D4060000}"/>
    <cellStyle name="Linked Cell 5" xfId="1869" xr:uid="{00000000-0005-0000-0000-0000D5060000}"/>
    <cellStyle name="Linked Cell 6" xfId="1870" xr:uid="{00000000-0005-0000-0000-0000D6060000}"/>
    <cellStyle name="Linked Cell 7" xfId="1871" xr:uid="{00000000-0005-0000-0000-0000D7060000}"/>
    <cellStyle name="Linked Cell 8" xfId="1872" xr:uid="{00000000-0005-0000-0000-0000D8060000}"/>
    <cellStyle name="Linked Cell 9" xfId="1873" xr:uid="{00000000-0005-0000-0000-0000D9060000}"/>
    <cellStyle name="mauve nos" xfId="1874" xr:uid="{00000000-0005-0000-0000-0000DA060000}"/>
    <cellStyle name="mauve titles" xfId="1875" xr:uid="{00000000-0005-0000-0000-0000DB060000}"/>
    <cellStyle name="Milliers [0]_!!!GO" xfId="1876" xr:uid="{00000000-0005-0000-0000-0000DC060000}"/>
    <cellStyle name="Milliers_!!!GO" xfId="1877" xr:uid="{00000000-0005-0000-0000-0000DD060000}"/>
    <cellStyle name="million" xfId="1878" xr:uid="{00000000-0005-0000-0000-0000DE060000}"/>
    <cellStyle name="Monétaire [0]_!!!GO" xfId="1879" xr:uid="{00000000-0005-0000-0000-0000DF060000}"/>
    <cellStyle name="Monétaire_!!!GO" xfId="1880" xr:uid="{00000000-0005-0000-0000-0000E0060000}"/>
    <cellStyle name="Multiple" xfId="1881" xr:uid="{00000000-0005-0000-0000-0000E1060000}"/>
    <cellStyle name="Neutral" xfId="46" builtinId="28" customBuiltin="1"/>
    <cellStyle name="Neutral 10" xfId="1882" xr:uid="{00000000-0005-0000-0000-0000E3060000}"/>
    <cellStyle name="Neutral 11" xfId="1883" xr:uid="{00000000-0005-0000-0000-0000E4060000}"/>
    <cellStyle name="Neutral 12" xfId="1884" xr:uid="{00000000-0005-0000-0000-0000E5060000}"/>
    <cellStyle name="Neutral 13" xfId="1885" xr:uid="{00000000-0005-0000-0000-0000E6060000}"/>
    <cellStyle name="Neutral 14" xfId="1886" xr:uid="{00000000-0005-0000-0000-0000E7060000}"/>
    <cellStyle name="Neutral 15" xfId="1887" xr:uid="{00000000-0005-0000-0000-0000E8060000}"/>
    <cellStyle name="Neutral 16" xfId="1888" xr:uid="{00000000-0005-0000-0000-0000E9060000}"/>
    <cellStyle name="Neutral 17" xfId="1889" xr:uid="{00000000-0005-0000-0000-0000EA060000}"/>
    <cellStyle name="Neutral 18" xfId="1890" xr:uid="{00000000-0005-0000-0000-0000EB060000}"/>
    <cellStyle name="Neutral 19" xfId="1891" xr:uid="{00000000-0005-0000-0000-0000EC060000}"/>
    <cellStyle name="Neutral 2" xfId="123" xr:uid="{00000000-0005-0000-0000-0000ED060000}"/>
    <cellStyle name="Neutral 20" xfId="1892" xr:uid="{00000000-0005-0000-0000-0000EE060000}"/>
    <cellStyle name="Neutral 21" xfId="1893" xr:uid="{00000000-0005-0000-0000-0000EF060000}"/>
    <cellStyle name="Neutral 22" xfId="1894" xr:uid="{00000000-0005-0000-0000-0000F0060000}"/>
    <cellStyle name="Neutral 23" xfId="1895" xr:uid="{00000000-0005-0000-0000-0000F1060000}"/>
    <cellStyle name="Neutral 24" xfId="1896" xr:uid="{00000000-0005-0000-0000-0000F2060000}"/>
    <cellStyle name="Neutral 25" xfId="1897" xr:uid="{00000000-0005-0000-0000-0000F3060000}"/>
    <cellStyle name="Neutral 26" xfId="1898" xr:uid="{00000000-0005-0000-0000-0000F4060000}"/>
    <cellStyle name="Neutral 27" xfId="1899" xr:uid="{00000000-0005-0000-0000-0000F5060000}"/>
    <cellStyle name="Neutral 28" xfId="1900" xr:uid="{00000000-0005-0000-0000-0000F6060000}"/>
    <cellStyle name="Neutral 29" xfId="1901" xr:uid="{00000000-0005-0000-0000-0000F7060000}"/>
    <cellStyle name="Neutral 3" xfId="1902" xr:uid="{00000000-0005-0000-0000-0000F8060000}"/>
    <cellStyle name="Neutral 3 2" xfId="2449" xr:uid="{72FE02BC-CA35-4C12-A509-E6D6F679A483}"/>
    <cellStyle name="Neutral 30" xfId="1903" xr:uid="{00000000-0005-0000-0000-0000F9060000}"/>
    <cellStyle name="Neutral 31" xfId="1904" xr:uid="{00000000-0005-0000-0000-0000FA060000}"/>
    <cellStyle name="Neutral 32" xfId="1905" xr:uid="{00000000-0005-0000-0000-0000FB060000}"/>
    <cellStyle name="Neutral 33" xfId="1906" xr:uid="{00000000-0005-0000-0000-0000FC060000}"/>
    <cellStyle name="Neutral 34" xfId="1907" xr:uid="{00000000-0005-0000-0000-0000FD060000}"/>
    <cellStyle name="Neutral 35" xfId="1908" xr:uid="{00000000-0005-0000-0000-0000FE060000}"/>
    <cellStyle name="Neutral 36" xfId="1909" xr:uid="{00000000-0005-0000-0000-0000FF060000}"/>
    <cellStyle name="Neutral 37" xfId="1910" xr:uid="{00000000-0005-0000-0000-000000070000}"/>
    <cellStyle name="Neutral 38" xfId="1911" xr:uid="{00000000-0005-0000-0000-000001070000}"/>
    <cellStyle name="Neutral 4" xfId="1912" xr:uid="{00000000-0005-0000-0000-000002070000}"/>
    <cellStyle name="Neutral 5" xfId="1913" xr:uid="{00000000-0005-0000-0000-000003070000}"/>
    <cellStyle name="Neutral 6" xfId="1914" xr:uid="{00000000-0005-0000-0000-000004070000}"/>
    <cellStyle name="Neutral 7" xfId="1915" xr:uid="{00000000-0005-0000-0000-000005070000}"/>
    <cellStyle name="Neutral 8" xfId="1916" xr:uid="{00000000-0005-0000-0000-000006070000}"/>
    <cellStyle name="Neutral 9" xfId="1917" xr:uid="{00000000-0005-0000-0000-000007070000}"/>
    <cellStyle name="No Edit" xfId="1918" xr:uid="{00000000-0005-0000-0000-000008070000}"/>
    <cellStyle name="No Edit 2" xfId="1919" xr:uid="{00000000-0005-0000-0000-000009070000}"/>
    <cellStyle name="Norm??" xfId="1920" xr:uid="{00000000-0005-0000-0000-00000A070000}"/>
    <cellStyle name="Norm?? 2" xfId="1921" xr:uid="{00000000-0005-0000-0000-00000B070000}"/>
    <cellStyle name="Norm?? 3" xfId="1922" xr:uid="{00000000-0005-0000-0000-00000C070000}"/>
    <cellStyle name="Norm?? 4" xfId="1923" xr:uid="{00000000-0005-0000-0000-00000D070000}"/>
    <cellStyle name="Norm?? 5" xfId="1924" xr:uid="{00000000-0005-0000-0000-00000E070000}"/>
    <cellStyle name="Norm?? 6" xfId="1925" xr:uid="{00000000-0005-0000-0000-00000F070000}"/>
    <cellStyle name="Norm??_3.Westgate Specification" xfId="1926" xr:uid="{00000000-0005-0000-0000-000010070000}"/>
    <cellStyle name="Normal" xfId="0" builtinId="0"/>
    <cellStyle name="Normal - Style1" xfId="1927" xr:uid="{00000000-0005-0000-0000-000012070000}"/>
    <cellStyle name="Normal - Style2" xfId="1928" xr:uid="{00000000-0005-0000-0000-000013070000}"/>
    <cellStyle name="Normal - Style3" xfId="1929" xr:uid="{00000000-0005-0000-0000-000014070000}"/>
    <cellStyle name="Normal - Style4" xfId="1930" xr:uid="{00000000-0005-0000-0000-000015070000}"/>
    <cellStyle name="Normal - Style5" xfId="1931" xr:uid="{00000000-0005-0000-0000-000016070000}"/>
    <cellStyle name="Normal - Style6" xfId="1932" xr:uid="{00000000-0005-0000-0000-000017070000}"/>
    <cellStyle name="Normal - Style7" xfId="1933" xr:uid="{00000000-0005-0000-0000-000018070000}"/>
    <cellStyle name="Normal - Style8" xfId="1934" xr:uid="{00000000-0005-0000-0000-000019070000}"/>
    <cellStyle name="Normal 10" xfId="124" xr:uid="{00000000-0005-0000-0000-00001A070000}"/>
    <cellStyle name="Normal 10 2" xfId="125" xr:uid="{00000000-0005-0000-0000-00001B070000}"/>
    <cellStyle name="Normal 10 2 2 2" xfId="126" xr:uid="{00000000-0005-0000-0000-00001C070000}"/>
    <cellStyle name="Normal 10 2 2 2 2" xfId="127" xr:uid="{00000000-0005-0000-0000-00001D070000}"/>
    <cellStyle name="Normal 10 2 2 2 2 2" xfId="234" xr:uid="{00000000-0005-0000-0000-00001E070000}"/>
    <cellStyle name="Normal 10 2 2 2 3" xfId="235" xr:uid="{00000000-0005-0000-0000-00001F070000}"/>
    <cellStyle name="Normal 10 2 2 2_20160714 - FOP Should Cost Model  (Ver 0.1)" xfId="128" xr:uid="{00000000-0005-0000-0000-000020070000}"/>
    <cellStyle name="Normal 10 3" xfId="129" xr:uid="{00000000-0005-0000-0000-000021070000}"/>
    <cellStyle name="Normal 10 4" xfId="195" xr:uid="{00000000-0005-0000-0000-000022070000}"/>
    <cellStyle name="Normal 10 5" xfId="1935" xr:uid="{00000000-0005-0000-0000-000023070000}"/>
    <cellStyle name="Normal 10 6" xfId="1936" xr:uid="{00000000-0005-0000-0000-000024070000}"/>
    <cellStyle name="Normal 10 7" xfId="1937" xr:uid="{00000000-0005-0000-0000-000025070000}"/>
    <cellStyle name="Normal 10_01. Tender Summary P&amp;L v01" xfId="1938" xr:uid="{00000000-0005-0000-0000-000026070000}"/>
    <cellStyle name="Normal 11" xfId="130" xr:uid="{00000000-0005-0000-0000-000027070000}"/>
    <cellStyle name="Normal 11 2" xfId="131" xr:uid="{00000000-0005-0000-0000-000028070000}"/>
    <cellStyle name="Normal 11 2 2" xfId="236" xr:uid="{00000000-0005-0000-0000-000029070000}"/>
    <cellStyle name="Normal 11 3" xfId="237" xr:uid="{00000000-0005-0000-0000-00002A070000}"/>
    <cellStyle name="Normal 11_20160714 - FOP Should Cost Model  (Ver 0.1)" xfId="132" xr:uid="{00000000-0005-0000-0000-00002B070000}"/>
    <cellStyle name="Normal 12" xfId="133" xr:uid="{00000000-0005-0000-0000-00002C070000}"/>
    <cellStyle name="Normal 12 2" xfId="134" xr:uid="{00000000-0005-0000-0000-00002D070000}"/>
    <cellStyle name="Normal 12 2 2" xfId="238" xr:uid="{00000000-0005-0000-0000-00002E070000}"/>
    <cellStyle name="Normal 12 3" xfId="239" xr:uid="{00000000-0005-0000-0000-00002F070000}"/>
    <cellStyle name="Normal 12 4" xfId="2459" xr:uid="{8B81D3ED-3E1D-4DCA-A196-831016942097}"/>
    <cellStyle name="Normal 12_20160714 - FOP Should Cost Model  (Ver 0.1)" xfId="135" xr:uid="{00000000-0005-0000-0000-000030070000}"/>
    <cellStyle name="Normal 13" xfId="136" xr:uid="{00000000-0005-0000-0000-000031070000}"/>
    <cellStyle name="Normal 13 2" xfId="137" xr:uid="{00000000-0005-0000-0000-000032070000}"/>
    <cellStyle name="Normal 13 3" xfId="1939" xr:uid="{00000000-0005-0000-0000-000033070000}"/>
    <cellStyle name="Normal 13 4" xfId="1940" xr:uid="{00000000-0005-0000-0000-000034070000}"/>
    <cellStyle name="Normal 13 5" xfId="1941" xr:uid="{00000000-0005-0000-0000-000035070000}"/>
    <cellStyle name="Normal 13 6" xfId="1942" xr:uid="{00000000-0005-0000-0000-000036070000}"/>
    <cellStyle name="Normal 13_MATALAN COSTINGS - MASTER(1)" xfId="1943" xr:uid="{00000000-0005-0000-0000-000037070000}"/>
    <cellStyle name="Normal 14" xfId="138" xr:uid="{00000000-0005-0000-0000-000038070000}"/>
    <cellStyle name="Normal 14 2" xfId="139" xr:uid="{00000000-0005-0000-0000-000039070000}"/>
    <cellStyle name="Normal 15" xfId="140" xr:uid="{00000000-0005-0000-0000-00003A070000}"/>
    <cellStyle name="Normal 15 2" xfId="240" xr:uid="{00000000-0005-0000-0000-00003B070000}"/>
    <cellStyle name="Normal 16" xfId="141" xr:uid="{00000000-0005-0000-0000-00003C070000}"/>
    <cellStyle name="Normal 16 2" xfId="241" xr:uid="{00000000-0005-0000-0000-00003D070000}"/>
    <cellStyle name="Normal 16 3" xfId="2444" xr:uid="{D37994CE-012F-47AA-9121-ED3028EACAE8}"/>
    <cellStyle name="Normal 17" xfId="142" xr:uid="{00000000-0005-0000-0000-00003E070000}"/>
    <cellStyle name="Normal 18" xfId="143" xr:uid="{00000000-0005-0000-0000-00003F070000}"/>
    <cellStyle name="Normal 19" xfId="144" xr:uid="{00000000-0005-0000-0000-000040070000}"/>
    <cellStyle name="Normal 19 2" xfId="242" xr:uid="{00000000-0005-0000-0000-000041070000}"/>
    <cellStyle name="Normal 2" xfId="47" xr:uid="{00000000-0005-0000-0000-000042070000}"/>
    <cellStyle name="Normal 2 10" xfId="1944" xr:uid="{00000000-0005-0000-0000-000043070000}"/>
    <cellStyle name="Normal 2 11" xfId="1945" xr:uid="{00000000-0005-0000-0000-000044070000}"/>
    <cellStyle name="Normal 2 12" xfId="1946" xr:uid="{00000000-0005-0000-0000-000045070000}"/>
    <cellStyle name="Normal 2 13" xfId="1947" xr:uid="{00000000-0005-0000-0000-000046070000}"/>
    <cellStyle name="Normal 2 14" xfId="1948" xr:uid="{00000000-0005-0000-0000-000047070000}"/>
    <cellStyle name="Normal 2 15" xfId="1949" xr:uid="{00000000-0005-0000-0000-000048070000}"/>
    <cellStyle name="Normal 2 16" xfId="145" xr:uid="{00000000-0005-0000-0000-000049070000}"/>
    <cellStyle name="Normal 2 16 2" xfId="243" xr:uid="{00000000-0005-0000-0000-00004A070000}"/>
    <cellStyle name="Normal 2 17" xfId="1950" xr:uid="{00000000-0005-0000-0000-00004B070000}"/>
    <cellStyle name="Normal 2 18" xfId="2428" xr:uid="{00000000-0005-0000-0000-00004C070000}"/>
    <cellStyle name="Normal 2 19" xfId="2443" xr:uid="{DDA712DF-358A-4B1C-B35C-D5B6C2200D61}"/>
    <cellStyle name="Normal 2 2" xfId="48" xr:uid="{00000000-0005-0000-0000-00004D070000}"/>
    <cellStyle name="Normal 2 2 2" xfId="244" xr:uid="{00000000-0005-0000-0000-00004E070000}"/>
    <cellStyle name="Normal 2 2 2 2" xfId="1951" xr:uid="{00000000-0005-0000-0000-00004F070000}"/>
    <cellStyle name="Normal 2 2 2 2 2" xfId="1952" xr:uid="{00000000-0005-0000-0000-000050070000}"/>
    <cellStyle name="Normal 2 2 2 2 2 2" xfId="1953" xr:uid="{00000000-0005-0000-0000-000051070000}"/>
    <cellStyle name="Normal 2 2 2 2 2 2 2" xfId="1954" xr:uid="{00000000-0005-0000-0000-000052070000}"/>
    <cellStyle name="Normal 2 2 2 2 2 2 3" xfId="1955" xr:uid="{00000000-0005-0000-0000-000053070000}"/>
    <cellStyle name="Normal 2 2 2 2 2 3" xfId="1956" xr:uid="{00000000-0005-0000-0000-000054070000}"/>
    <cellStyle name="Normal 2 2 2 2 3" xfId="1957" xr:uid="{00000000-0005-0000-0000-000055070000}"/>
    <cellStyle name="Normal 2 2 2 3" xfId="1958" xr:uid="{00000000-0005-0000-0000-000056070000}"/>
    <cellStyle name="Normal 2 2 3" xfId="1959" xr:uid="{00000000-0005-0000-0000-000057070000}"/>
    <cellStyle name="Normal 2 2 4" xfId="1960" xr:uid="{00000000-0005-0000-0000-000058070000}"/>
    <cellStyle name="Normal 2 2 5" xfId="1961" xr:uid="{00000000-0005-0000-0000-000059070000}"/>
    <cellStyle name="Normal 2 2_Appendix B - Building Service Matrix 19 8 v2" xfId="1962" xr:uid="{00000000-0005-0000-0000-00005A070000}"/>
    <cellStyle name="Normal 2 3" xfId="49" xr:uid="{00000000-0005-0000-0000-00005B070000}"/>
    <cellStyle name="Normal 2 3 2" xfId="245" xr:uid="{00000000-0005-0000-0000-00005C070000}"/>
    <cellStyle name="Normal 2 3 3" xfId="2426" xr:uid="{00000000-0005-0000-0000-00005D070000}"/>
    <cellStyle name="Normal 2 3 4" xfId="2429" xr:uid="{00000000-0005-0000-0000-00005E070000}"/>
    <cellStyle name="Normal 2 3 5" xfId="2448" xr:uid="{B4588A96-8462-41A0-94E5-A2B9D5B2D95F}"/>
    <cellStyle name="Normal 2 4" xfId="146" xr:uid="{00000000-0005-0000-0000-00005F070000}"/>
    <cellStyle name="Normal 2 5" xfId="246" xr:uid="{00000000-0005-0000-0000-000060070000}"/>
    <cellStyle name="Normal 2 6" xfId="1963" xr:uid="{00000000-0005-0000-0000-000061070000}"/>
    <cellStyle name="Normal 2 7" xfId="1964" xr:uid="{00000000-0005-0000-0000-000062070000}"/>
    <cellStyle name="Normal 2 8" xfId="1965" xr:uid="{00000000-0005-0000-0000-000063070000}"/>
    <cellStyle name="Normal 2 9" xfId="1966" xr:uid="{00000000-0005-0000-0000-000064070000}"/>
    <cellStyle name="Normal 2_01. Tender Summary P&amp;L v01" xfId="1967" xr:uid="{00000000-0005-0000-0000-000065070000}"/>
    <cellStyle name="Normal 20" xfId="1968" xr:uid="{00000000-0005-0000-0000-000066070000}"/>
    <cellStyle name="Normal 21" xfId="1969" xr:uid="{00000000-0005-0000-0000-000067070000}"/>
    <cellStyle name="Normal 22" xfId="1970" xr:uid="{00000000-0005-0000-0000-000068070000}"/>
    <cellStyle name="Normal 23" xfId="1971" xr:uid="{00000000-0005-0000-0000-000069070000}"/>
    <cellStyle name="Normal 24" xfId="1972" xr:uid="{00000000-0005-0000-0000-00006A070000}"/>
    <cellStyle name="Normal 25" xfId="1973" xr:uid="{00000000-0005-0000-0000-00006B070000}"/>
    <cellStyle name="Normal 26" xfId="147" xr:uid="{00000000-0005-0000-0000-00006C070000}"/>
    <cellStyle name="Normal 26 2" xfId="148" xr:uid="{00000000-0005-0000-0000-00006D070000}"/>
    <cellStyle name="Normal 26 2 2" xfId="247" xr:uid="{00000000-0005-0000-0000-00006E070000}"/>
    <cellStyle name="Normal 26 3" xfId="248" xr:uid="{00000000-0005-0000-0000-00006F070000}"/>
    <cellStyle name="Normal 26_20160714 - FOP Should Cost Model  (Ver 0.1)" xfId="149" xr:uid="{00000000-0005-0000-0000-000070070000}"/>
    <cellStyle name="Normal 27" xfId="150" xr:uid="{00000000-0005-0000-0000-000071070000}"/>
    <cellStyle name="Normal 27 2" xfId="151" xr:uid="{00000000-0005-0000-0000-000072070000}"/>
    <cellStyle name="Normal 27 2 2" xfId="249" xr:uid="{00000000-0005-0000-0000-000073070000}"/>
    <cellStyle name="Normal 27 3" xfId="250" xr:uid="{00000000-0005-0000-0000-000074070000}"/>
    <cellStyle name="Normal 27_20160714 - FOP Should Cost Model  (Ver 0.1)" xfId="152" xr:uid="{00000000-0005-0000-0000-000075070000}"/>
    <cellStyle name="Normal 28" xfId="153" xr:uid="{00000000-0005-0000-0000-000076070000}"/>
    <cellStyle name="Normal 28 2" xfId="1974" xr:uid="{00000000-0005-0000-0000-000077070000}"/>
    <cellStyle name="Normal 29" xfId="154" xr:uid="{00000000-0005-0000-0000-000078070000}"/>
    <cellStyle name="Normal 29 2" xfId="155" xr:uid="{00000000-0005-0000-0000-000079070000}"/>
    <cellStyle name="Normal 29 2 2" xfId="251" xr:uid="{00000000-0005-0000-0000-00007A070000}"/>
    <cellStyle name="Normal 29 3" xfId="252" xr:uid="{00000000-0005-0000-0000-00007B070000}"/>
    <cellStyle name="Normal 29_20160714 - FOP Should Cost Model  (Ver 0.1)" xfId="156" xr:uid="{00000000-0005-0000-0000-00007C070000}"/>
    <cellStyle name="Normal 3" xfId="50" xr:uid="{00000000-0005-0000-0000-00007D070000}"/>
    <cellStyle name="Normal 3 10" xfId="1975" xr:uid="{00000000-0005-0000-0000-00007E070000}"/>
    <cellStyle name="Normal 3 11" xfId="2438" xr:uid="{694B09EC-26A3-4CB3-9782-AEE0FA8A0C1A}"/>
    <cellStyle name="Normal 3 2" xfId="51" xr:uid="{00000000-0005-0000-0000-00007F070000}"/>
    <cellStyle name="Normal 3 2 2" xfId="253" xr:uid="{00000000-0005-0000-0000-000080070000}"/>
    <cellStyle name="Normal 3 2 3" xfId="1976" xr:uid="{00000000-0005-0000-0000-000081070000}"/>
    <cellStyle name="Normal 3 2_Barclays Facilities Management RFP Additional Questions_v3 (11.21.11)" xfId="1977" xr:uid="{00000000-0005-0000-0000-000082070000}"/>
    <cellStyle name="Normal 3 3" xfId="157" xr:uid="{00000000-0005-0000-0000-000083070000}"/>
    <cellStyle name="Normal 3 4" xfId="254" xr:uid="{00000000-0005-0000-0000-000084070000}"/>
    <cellStyle name="Normal 3 5" xfId="1978" xr:uid="{00000000-0005-0000-0000-000085070000}"/>
    <cellStyle name="Normal 3 6" xfId="1979" xr:uid="{00000000-0005-0000-0000-000086070000}"/>
    <cellStyle name="Normal 3 7" xfId="1980" xr:uid="{00000000-0005-0000-0000-000087070000}"/>
    <cellStyle name="Normal 3 8" xfId="1981" xr:uid="{00000000-0005-0000-0000-000088070000}"/>
    <cellStyle name="Normal 3 9" xfId="1982" xr:uid="{00000000-0005-0000-0000-000089070000}"/>
    <cellStyle name="Normal 3_01. Tender Summary P&amp;L v01" xfId="1983" xr:uid="{00000000-0005-0000-0000-00008A070000}"/>
    <cellStyle name="Normal 30" xfId="1984" xr:uid="{00000000-0005-0000-0000-00008B070000}"/>
    <cellStyle name="Normal 31" xfId="1985" xr:uid="{00000000-0005-0000-0000-00008C070000}"/>
    <cellStyle name="Normal 32" xfId="1986" xr:uid="{00000000-0005-0000-0000-00008D070000}"/>
    <cellStyle name="Normal 33" xfId="1987" xr:uid="{00000000-0005-0000-0000-00008E070000}"/>
    <cellStyle name="Normal 34" xfId="1988" xr:uid="{00000000-0005-0000-0000-00008F070000}"/>
    <cellStyle name="Normal 35" xfId="1989" xr:uid="{00000000-0005-0000-0000-000090070000}"/>
    <cellStyle name="Normal 35 2" xfId="1990" xr:uid="{00000000-0005-0000-0000-000091070000}"/>
    <cellStyle name="Normal 36" xfId="1991" xr:uid="{00000000-0005-0000-0000-000092070000}"/>
    <cellStyle name="Normal 37" xfId="1992" xr:uid="{00000000-0005-0000-0000-000093070000}"/>
    <cellStyle name="Normal 38" xfId="1993" xr:uid="{00000000-0005-0000-0000-000094070000}"/>
    <cellStyle name="Normal 38 2" xfId="1994" xr:uid="{00000000-0005-0000-0000-000095070000}"/>
    <cellStyle name="Normal 39" xfId="1995" xr:uid="{00000000-0005-0000-0000-000096070000}"/>
    <cellStyle name="Normal 4" xfId="52" xr:uid="{00000000-0005-0000-0000-000097070000}"/>
    <cellStyle name="Normal 4 2" xfId="158" xr:uid="{00000000-0005-0000-0000-000098070000}"/>
    <cellStyle name="Normal 4 2 2" xfId="1996" xr:uid="{00000000-0005-0000-0000-000099070000}"/>
    <cellStyle name="Normal 4 2 3" xfId="1997" xr:uid="{00000000-0005-0000-0000-00009A070000}"/>
    <cellStyle name="Normal 4 2 4" xfId="1998" xr:uid="{00000000-0005-0000-0000-00009B070000}"/>
    <cellStyle name="Normal 4 2_Barclays Facilities Management RFP Additional Questions_v3 (11.21.11)" xfId="1999" xr:uid="{00000000-0005-0000-0000-00009C070000}"/>
    <cellStyle name="Normal 4 3" xfId="159" xr:uid="{00000000-0005-0000-0000-00009D070000}"/>
    <cellStyle name="Normal 4 4" xfId="160" xr:uid="{00000000-0005-0000-0000-00009E070000}"/>
    <cellStyle name="Normal 4 4 2" xfId="2000" xr:uid="{00000000-0005-0000-0000-00009F070000}"/>
    <cellStyle name="Normal 4 5" xfId="161" xr:uid="{00000000-0005-0000-0000-0000A0070000}"/>
    <cellStyle name="Normal 4_20160714 - FOP Should Cost Model  (Ver 0.1)" xfId="162" xr:uid="{00000000-0005-0000-0000-0000A1070000}"/>
    <cellStyle name="Normal 40" xfId="2001" xr:uid="{00000000-0005-0000-0000-0000A2070000}"/>
    <cellStyle name="Normal 41" xfId="2002" xr:uid="{00000000-0005-0000-0000-0000A3070000}"/>
    <cellStyle name="Normal 42" xfId="2003" xr:uid="{00000000-0005-0000-0000-0000A4070000}"/>
    <cellStyle name="Normal 43" xfId="2004" xr:uid="{00000000-0005-0000-0000-0000A5070000}"/>
    <cellStyle name="Normal 43 2" xfId="2005" xr:uid="{00000000-0005-0000-0000-0000A6070000}"/>
    <cellStyle name="Normal 44" xfId="2006" xr:uid="{00000000-0005-0000-0000-0000A7070000}"/>
    <cellStyle name="Normal 45" xfId="2007" xr:uid="{00000000-0005-0000-0000-0000A8070000}"/>
    <cellStyle name="Normal 45 2" xfId="2008" xr:uid="{00000000-0005-0000-0000-0000A9070000}"/>
    <cellStyle name="Normal 46" xfId="2009" xr:uid="{00000000-0005-0000-0000-0000AA070000}"/>
    <cellStyle name="Normal 46 2" xfId="2010" xr:uid="{00000000-0005-0000-0000-0000AB070000}"/>
    <cellStyle name="Normal 47" xfId="2011" xr:uid="{00000000-0005-0000-0000-0000AC070000}"/>
    <cellStyle name="Normal 48" xfId="2012" xr:uid="{00000000-0005-0000-0000-0000AD070000}"/>
    <cellStyle name="Normal 49" xfId="2013" xr:uid="{00000000-0005-0000-0000-0000AE070000}"/>
    <cellStyle name="Normal 5" xfId="53" xr:uid="{00000000-0005-0000-0000-0000AF070000}"/>
    <cellStyle name="Normal 5 2" xfId="163" xr:uid="{00000000-0005-0000-0000-0000B0070000}"/>
    <cellStyle name="Normal 5 3" xfId="2014" xr:uid="{00000000-0005-0000-0000-0000B1070000}"/>
    <cellStyle name="Normal 5_20160714 - FOP Should Cost Model  (Ver 0.1)" xfId="164" xr:uid="{00000000-0005-0000-0000-0000B2070000}"/>
    <cellStyle name="Normal 50" xfId="2015" xr:uid="{00000000-0005-0000-0000-0000B3070000}"/>
    <cellStyle name="Normal 51" xfId="2016" xr:uid="{00000000-0005-0000-0000-0000B4070000}"/>
    <cellStyle name="Normal 52" xfId="2427" xr:uid="{00000000-0005-0000-0000-0000B5070000}"/>
    <cellStyle name="Normal 52 2" xfId="2451" xr:uid="{E38AC04C-1E80-401A-9ABB-C20A5778584F}"/>
    <cellStyle name="Normal 53" xfId="2430" xr:uid="{43954E8E-BAD5-40A4-8D18-F764B2C66703}"/>
    <cellStyle name="Normal 54" xfId="2433" xr:uid="{A3708774-D9D1-4EDF-A405-20894C78193E}"/>
    <cellStyle name="Normal 54 4" xfId="2460" xr:uid="{58A9D135-281D-4914-886E-632C2F3031CF}"/>
    <cellStyle name="Normal 55" xfId="2435" xr:uid="{B818C6C7-FAB6-4D93-BD3B-B5715A4AB961}"/>
    <cellStyle name="Normal 56" xfId="2452" xr:uid="{1F32452E-0833-4190-98BF-4E9C822A7336}"/>
    <cellStyle name="Normal 57" xfId="2453" xr:uid="{BA1B54AB-5BCF-4390-8CC4-D467BEE1FBD7}"/>
    <cellStyle name="Normal 58" xfId="2454" xr:uid="{2089EA39-26D7-4496-A931-485BDCEB674A}"/>
    <cellStyle name="Normal 59" xfId="2457" xr:uid="{0505FD81-F566-4F45-90D6-3D35BB49E700}"/>
    <cellStyle name="Normal 6" xfId="54" xr:uid="{00000000-0005-0000-0000-0000B6070000}"/>
    <cellStyle name="Normal 6 2" xfId="165" xr:uid="{00000000-0005-0000-0000-0000B7070000}"/>
    <cellStyle name="Normal 6 2 2" xfId="2017" xr:uid="{00000000-0005-0000-0000-0000B8070000}"/>
    <cellStyle name="Normal 6 2 3" xfId="2018" xr:uid="{00000000-0005-0000-0000-0000B9070000}"/>
    <cellStyle name="Normal 6 2 4" xfId="2019" xr:uid="{00000000-0005-0000-0000-0000BA070000}"/>
    <cellStyle name="Normal 6 3" xfId="255" xr:uid="{00000000-0005-0000-0000-0000BB070000}"/>
    <cellStyle name="Normal 60" xfId="2458" xr:uid="{1B4D1C59-FE58-4083-A9AB-BBBED0BD528B}"/>
    <cellStyle name="Normal 61" xfId="2440" xr:uid="{0DC6E104-C8B9-4FA3-8003-6A3AC6C272F3}"/>
    <cellStyle name="Normal 62" xfId="2465" xr:uid="{0925AFE7-AB0A-4785-B0C0-4ADD5FF42963}"/>
    <cellStyle name="Normal 63" xfId="2466" xr:uid="{EC9BD2F2-FD60-4FAE-8D19-FEE0C306B759}"/>
    <cellStyle name="Normal 7" xfId="62" xr:uid="{00000000-0005-0000-0000-0000BC070000}"/>
    <cellStyle name="Normal 7 2" xfId="166" xr:uid="{00000000-0005-0000-0000-0000BD070000}"/>
    <cellStyle name="Normal 7 2 2" xfId="256" xr:uid="{00000000-0005-0000-0000-0000BE070000}"/>
    <cellStyle name="Normal 7 3" xfId="167" xr:uid="{00000000-0005-0000-0000-0000BF070000}"/>
    <cellStyle name="Normal 7 3 2" xfId="257" xr:uid="{00000000-0005-0000-0000-0000C0070000}"/>
    <cellStyle name="Normal 7 4" xfId="196" xr:uid="{00000000-0005-0000-0000-0000C1070000}"/>
    <cellStyle name="Normal 71" xfId="2020" xr:uid="{00000000-0005-0000-0000-0000C2070000}"/>
    <cellStyle name="Normal 8" xfId="168" xr:uid="{00000000-0005-0000-0000-0000C3070000}"/>
    <cellStyle name="Normal 8 2" xfId="169" xr:uid="{00000000-0005-0000-0000-0000C4070000}"/>
    <cellStyle name="Normal 8 2 2" xfId="258" xr:uid="{00000000-0005-0000-0000-0000C5070000}"/>
    <cellStyle name="Normal 8 3" xfId="259" xr:uid="{00000000-0005-0000-0000-0000C6070000}"/>
    <cellStyle name="Normal 8 4" xfId="2021" xr:uid="{00000000-0005-0000-0000-0000C7070000}"/>
    <cellStyle name="Normal 8_20160714 - FOP Should Cost Model  (Ver 0.1)" xfId="170" xr:uid="{00000000-0005-0000-0000-0000C8070000}"/>
    <cellStyle name="Normal 9" xfId="171" xr:uid="{00000000-0005-0000-0000-0000C9070000}"/>
    <cellStyle name="Normal 9 2" xfId="172" xr:uid="{00000000-0005-0000-0000-0000CA070000}"/>
    <cellStyle name="Normal 9 2 2" xfId="260" xr:uid="{00000000-0005-0000-0000-0000CB070000}"/>
    <cellStyle name="Normal 9 3" xfId="261" xr:uid="{00000000-0005-0000-0000-0000CC070000}"/>
    <cellStyle name="Normal 9_20160714 - FOP Should Cost Model  (Ver 0.1)" xfId="173" xr:uid="{00000000-0005-0000-0000-0000CD070000}"/>
    <cellStyle name="Normal detail lines" xfId="2022" xr:uid="{00000000-0005-0000-0000-0000CE070000}"/>
    <cellStyle name="Normal small" xfId="2023" xr:uid="{00000000-0005-0000-0000-0000CF070000}"/>
    <cellStyle name="Normal U" xfId="2024" xr:uid="{00000000-0005-0000-0000-0000D0070000}"/>
    <cellStyle name="Normal_Aphrostrom Matress Recovery Pricing Schedule" xfId="2469" xr:uid="{10111385-5181-4F95-90EA-6C47B5C19DFC}"/>
    <cellStyle name="Normal_Laundry 08-09" xfId="2455" xr:uid="{60B38EA5-7A23-4213-9282-C0FD6744C279}"/>
    <cellStyle name="Normal_LAUNDRY-DRY CLEANING 2" xfId="2456" xr:uid="{5040ADE9-F4A7-4176-BF4A-5E1822D86CEE}"/>
    <cellStyle name="Normal_Sheet1" xfId="55" xr:uid="{00000000-0005-0000-0000-0000D1070000}"/>
    <cellStyle name="Normale_A" xfId="2025" xr:uid="{00000000-0005-0000-0000-0000D3070000}"/>
    <cellStyle name="nos blue" xfId="2026" xr:uid="{00000000-0005-0000-0000-0000D4070000}"/>
    <cellStyle name="Nos Centre" xfId="2027" xr:uid="{00000000-0005-0000-0000-0000D5070000}"/>
    <cellStyle name="Nos Centre 2 dec" xfId="2028" xr:uid="{00000000-0005-0000-0000-0000D6070000}"/>
    <cellStyle name="Nos Centre_Proforma EVA Test" xfId="2029" xr:uid="{00000000-0005-0000-0000-0000D7070000}"/>
    <cellStyle name="Nos Comma 0 dec" xfId="2030" xr:uid="{00000000-0005-0000-0000-0000D8070000}"/>
    <cellStyle name="nos time" xfId="2031" xr:uid="{00000000-0005-0000-0000-0000D9070000}"/>
    <cellStyle name="nos titles" xfId="2032" xr:uid="{00000000-0005-0000-0000-0000DA070000}"/>
    <cellStyle name="Not" xfId="2033" xr:uid="{00000000-0005-0000-0000-0000DB070000}"/>
    <cellStyle name="Note" xfId="56" builtinId="10" customBuiltin="1"/>
    <cellStyle name="Note 10" xfId="2034" xr:uid="{00000000-0005-0000-0000-0000DD070000}"/>
    <cellStyle name="Note 11" xfId="2035" xr:uid="{00000000-0005-0000-0000-0000DE070000}"/>
    <cellStyle name="Note 12" xfId="2036" xr:uid="{00000000-0005-0000-0000-0000DF070000}"/>
    <cellStyle name="Note 13" xfId="2037" xr:uid="{00000000-0005-0000-0000-0000E0070000}"/>
    <cellStyle name="Note 14" xfId="2038" xr:uid="{00000000-0005-0000-0000-0000E1070000}"/>
    <cellStyle name="Note 15" xfId="2039" xr:uid="{00000000-0005-0000-0000-0000E2070000}"/>
    <cellStyle name="Note 16" xfId="2040" xr:uid="{00000000-0005-0000-0000-0000E3070000}"/>
    <cellStyle name="Note 17" xfId="2041" xr:uid="{00000000-0005-0000-0000-0000E4070000}"/>
    <cellStyle name="Note 18" xfId="2042" xr:uid="{00000000-0005-0000-0000-0000E5070000}"/>
    <cellStyle name="Note 19" xfId="2043" xr:uid="{00000000-0005-0000-0000-0000E6070000}"/>
    <cellStyle name="Note 2" xfId="174" xr:uid="{00000000-0005-0000-0000-0000E7070000}"/>
    <cellStyle name="Note 20" xfId="2044" xr:uid="{00000000-0005-0000-0000-0000E8070000}"/>
    <cellStyle name="Note 21" xfId="2045" xr:uid="{00000000-0005-0000-0000-0000E9070000}"/>
    <cellStyle name="Note 22" xfId="2046" xr:uid="{00000000-0005-0000-0000-0000EA070000}"/>
    <cellStyle name="Note 23" xfId="2047" xr:uid="{00000000-0005-0000-0000-0000EB070000}"/>
    <cellStyle name="Note 24" xfId="2048" xr:uid="{00000000-0005-0000-0000-0000EC070000}"/>
    <cellStyle name="Note 25" xfId="2049" xr:uid="{00000000-0005-0000-0000-0000ED070000}"/>
    <cellStyle name="Note 26" xfId="2050" xr:uid="{00000000-0005-0000-0000-0000EE070000}"/>
    <cellStyle name="Note 27" xfId="2051" xr:uid="{00000000-0005-0000-0000-0000EF070000}"/>
    <cellStyle name="Note 28" xfId="2052" xr:uid="{00000000-0005-0000-0000-0000F0070000}"/>
    <cellStyle name="Note 29" xfId="2053" xr:uid="{00000000-0005-0000-0000-0000F1070000}"/>
    <cellStyle name="Note 3" xfId="2054" xr:uid="{00000000-0005-0000-0000-0000F2070000}"/>
    <cellStyle name="Note 30" xfId="2055" xr:uid="{00000000-0005-0000-0000-0000F3070000}"/>
    <cellStyle name="Note 31" xfId="2056" xr:uid="{00000000-0005-0000-0000-0000F4070000}"/>
    <cellStyle name="Note 32" xfId="2057" xr:uid="{00000000-0005-0000-0000-0000F5070000}"/>
    <cellStyle name="Note 33" xfId="2058" xr:uid="{00000000-0005-0000-0000-0000F6070000}"/>
    <cellStyle name="Note 34" xfId="2059" xr:uid="{00000000-0005-0000-0000-0000F7070000}"/>
    <cellStyle name="Note 35" xfId="2060" xr:uid="{00000000-0005-0000-0000-0000F8070000}"/>
    <cellStyle name="Note 36" xfId="2061" xr:uid="{00000000-0005-0000-0000-0000F9070000}"/>
    <cellStyle name="Note 37" xfId="2062" xr:uid="{00000000-0005-0000-0000-0000FA070000}"/>
    <cellStyle name="Note 38" xfId="2063" xr:uid="{00000000-0005-0000-0000-0000FB070000}"/>
    <cellStyle name="Note 4" xfId="2064" xr:uid="{00000000-0005-0000-0000-0000FC070000}"/>
    <cellStyle name="Note 5" xfId="2065" xr:uid="{00000000-0005-0000-0000-0000FD070000}"/>
    <cellStyle name="Note 6" xfId="2066" xr:uid="{00000000-0005-0000-0000-0000FE070000}"/>
    <cellStyle name="Note 7" xfId="2067" xr:uid="{00000000-0005-0000-0000-0000FF070000}"/>
    <cellStyle name="Note 8" xfId="2068" xr:uid="{00000000-0005-0000-0000-000000080000}"/>
    <cellStyle name="Note 9" xfId="2069" xr:uid="{00000000-0005-0000-0000-000001080000}"/>
    <cellStyle name="Notiz" xfId="2070" xr:uid="{00000000-0005-0000-0000-000002080000}"/>
    <cellStyle name="Nötr" xfId="2071" xr:uid="{00000000-0005-0000-0000-000003080000}"/>
    <cellStyle name="Œ…‹æØ‚è [0.00]_4m stock" xfId="2072" xr:uid="{00000000-0005-0000-0000-000004080000}"/>
    <cellStyle name="Œ…‹æØ‚è_4m stock" xfId="2073" xr:uid="{00000000-0005-0000-0000-000005080000}"/>
    <cellStyle name="ok" xfId="2074" xr:uid="{00000000-0005-0000-0000-000006080000}"/>
    <cellStyle name="ok 2" xfId="2075" xr:uid="{00000000-0005-0000-0000-000007080000}"/>
    <cellStyle name="OperisBase" xfId="2076" xr:uid="{00000000-0005-0000-0000-000008080000}"/>
    <cellStyle name="OperisMoney" xfId="2077" xr:uid="{00000000-0005-0000-0000-000009080000}"/>
    <cellStyle name="oragne percentage" xfId="2078" xr:uid="{00000000-0005-0000-0000-00000A080000}"/>
    <cellStyle name="orange no" xfId="2079" xr:uid="{00000000-0005-0000-0000-00000B080000}"/>
    <cellStyle name="orange profit" xfId="2080" xr:uid="{00000000-0005-0000-0000-00000C080000}"/>
    <cellStyle name="Output" xfId="57" builtinId="21" customBuiltin="1"/>
    <cellStyle name="Output 10" xfId="2081" xr:uid="{00000000-0005-0000-0000-00000E080000}"/>
    <cellStyle name="Output 11" xfId="2082" xr:uid="{00000000-0005-0000-0000-00000F080000}"/>
    <cellStyle name="Output 12" xfId="2083" xr:uid="{00000000-0005-0000-0000-000010080000}"/>
    <cellStyle name="Output 13" xfId="2084" xr:uid="{00000000-0005-0000-0000-000011080000}"/>
    <cellStyle name="Output 14" xfId="2085" xr:uid="{00000000-0005-0000-0000-000012080000}"/>
    <cellStyle name="Output 15" xfId="2086" xr:uid="{00000000-0005-0000-0000-000013080000}"/>
    <cellStyle name="Output 16" xfId="2087" xr:uid="{00000000-0005-0000-0000-000014080000}"/>
    <cellStyle name="Output 17" xfId="2088" xr:uid="{00000000-0005-0000-0000-000015080000}"/>
    <cellStyle name="Output 18" xfId="2089" xr:uid="{00000000-0005-0000-0000-000016080000}"/>
    <cellStyle name="Output 19" xfId="2090" xr:uid="{00000000-0005-0000-0000-000017080000}"/>
    <cellStyle name="Output 2" xfId="175" xr:uid="{00000000-0005-0000-0000-000018080000}"/>
    <cellStyle name="Output 20" xfId="2091" xr:uid="{00000000-0005-0000-0000-000019080000}"/>
    <cellStyle name="Output 21" xfId="2092" xr:uid="{00000000-0005-0000-0000-00001A080000}"/>
    <cellStyle name="Output 22" xfId="2093" xr:uid="{00000000-0005-0000-0000-00001B080000}"/>
    <cellStyle name="Output 23" xfId="2094" xr:uid="{00000000-0005-0000-0000-00001C080000}"/>
    <cellStyle name="Output 24" xfId="2095" xr:uid="{00000000-0005-0000-0000-00001D080000}"/>
    <cellStyle name="Output 25" xfId="2096" xr:uid="{00000000-0005-0000-0000-00001E080000}"/>
    <cellStyle name="Output 26" xfId="2097" xr:uid="{00000000-0005-0000-0000-00001F080000}"/>
    <cellStyle name="Output 27" xfId="2098" xr:uid="{00000000-0005-0000-0000-000020080000}"/>
    <cellStyle name="Output 28" xfId="2099" xr:uid="{00000000-0005-0000-0000-000021080000}"/>
    <cellStyle name="Output 29" xfId="2100" xr:uid="{00000000-0005-0000-0000-000022080000}"/>
    <cellStyle name="Output 3" xfId="2101" xr:uid="{00000000-0005-0000-0000-000023080000}"/>
    <cellStyle name="Output 30" xfId="2102" xr:uid="{00000000-0005-0000-0000-000024080000}"/>
    <cellStyle name="Output 31" xfId="2103" xr:uid="{00000000-0005-0000-0000-000025080000}"/>
    <cellStyle name="Output 32" xfId="2104" xr:uid="{00000000-0005-0000-0000-000026080000}"/>
    <cellStyle name="Output 33" xfId="2105" xr:uid="{00000000-0005-0000-0000-000027080000}"/>
    <cellStyle name="Output 34" xfId="2106" xr:uid="{00000000-0005-0000-0000-000028080000}"/>
    <cellStyle name="Output 35" xfId="2107" xr:uid="{00000000-0005-0000-0000-000029080000}"/>
    <cellStyle name="Output 36" xfId="2108" xr:uid="{00000000-0005-0000-0000-00002A080000}"/>
    <cellStyle name="Output 37" xfId="2109" xr:uid="{00000000-0005-0000-0000-00002B080000}"/>
    <cellStyle name="Output 38" xfId="2110" xr:uid="{00000000-0005-0000-0000-00002C080000}"/>
    <cellStyle name="Output 4" xfId="2111" xr:uid="{00000000-0005-0000-0000-00002D080000}"/>
    <cellStyle name="Output 5" xfId="2112" xr:uid="{00000000-0005-0000-0000-00002E080000}"/>
    <cellStyle name="Output 6" xfId="2113" xr:uid="{00000000-0005-0000-0000-00002F080000}"/>
    <cellStyle name="Output 7" xfId="2114" xr:uid="{00000000-0005-0000-0000-000030080000}"/>
    <cellStyle name="Output 8" xfId="2115" xr:uid="{00000000-0005-0000-0000-000031080000}"/>
    <cellStyle name="Output 9" xfId="2116" xr:uid="{00000000-0005-0000-0000-000032080000}"/>
    <cellStyle name="Page Headings" xfId="2117" xr:uid="{00000000-0005-0000-0000-000033080000}"/>
    <cellStyle name="Page Number" xfId="2118" xr:uid="{00000000-0005-0000-0000-000034080000}"/>
    <cellStyle name="paleblue" xfId="2119" xr:uid="{00000000-0005-0000-0000-000035080000}"/>
    <cellStyle name="Percent" xfId="2468" builtinId="5"/>
    <cellStyle name="Percent [2]" xfId="2120" xr:uid="{00000000-0005-0000-0000-000036080000}"/>
    <cellStyle name="Percent 10" xfId="2121" xr:uid="{00000000-0005-0000-0000-000037080000}"/>
    <cellStyle name="Percent 10 3" xfId="2463" xr:uid="{17EDEAE7-6267-433C-A14F-7333DF2B0093}"/>
    <cellStyle name="Percent 11" xfId="2122" xr:uid="{00000000-0005-0000-0000-000038080000}"/>
    <cellStyle name="Percent 12" xfId="2123" xr:uid="{00000000-0005-0000-0000-000039080000}"/>
    <cellStyle name="Percent 13" xfId="2124" xr:uid="{00000000-0005-0000-0000-00003A080000}"/>
    <cellStyle name="Percent 14" xfId="2125" xr:uid="{00000000-0005-0000-0000-00003B080000}"/>
    <cellStyle name="Percent 15" xfId="2126" xr:uid="{00000000-0005-0000-0000-00003C080000}"/>
    <cellStyle name="Percent 16" xfId="2127" xr:uid="{00000000-0005-0000-0000-00003D080000}"/>
    <cellStyle name="Percent 17" xfId="2128" xr:uid="{00000000-0005-0000-0000-00003E080000}"/>
    <cellStyle name="Percent 18" xfId="2129" xr:uid="{00000000-0005-0000-0000-00003F080000}"/>
    <cellStyle name="Percent 19" xfId="2130" xr:uid="{00000000-0005-0000-0000-000040080000}"/>
    <cellStyle name="Percent 2" xfId="58" xr:uid="{00000000-0005-0000-0000-000041080000}"/>
    <cellStyle name="Percent 2 2" xfId="176" xr:uid="{00000000-0005-0000-0000-000042080000}"/>
    <cellStyle name="Percent 2 3" xfId="2131" xr:uid="{00000000-0005-0000-0000-000043080000}"/>
    <cellStyle name="Percent 2 5" xfId="177" xr:uid="{00000000-0005-0000-0000-000044080000}"/>
    <cellStyle name="Percent 20" xfId="2132" xr:uid="{00000000-0005-0000-0000-000045080000}"/>
    <cellStyle name="Percent 21" xfId="2133" xr:uid="{00000000-0005-0000-0000-000046080000}"/>
    <cellStyle name="Percent 22" xfId="2134" xr:uid="{00000000-0005-0000-0000-000047080000}"/>
    <cellStyle name="Percent 23" xfId="2135" xr:uid="{00000000-0005-0000-0000-000048080000}"/>
    <cellStyle name="Percent 24" xfId="2136" xr:uid="{00000000-0005-0000-0000-000049080000}"/>
    <cellStyle name="Percent 25" xfId="2137" xr:uid="{00000000-0005-0000-0000-00004A080000}"/>
    <cellStyle name="Percent 26" xfId="2138" xr:uid="{00000000-0005-0000-0000-00004B080000}"/>
    <cellStyle name="Percent 27" xfId="2139" xr:uid="{00000000-0005-0000-0000-00004C080000}"/>
    <cellStyle name="Percent 28" xfId="2140" xr:uid="{00000000-0005-0000-0000-00004D080000}"/>
    <cellStyle name="Percent 29" xfId="2141" xr:uid="{00000000-0005-0000-0000-00004E080000}"/>
    <cellStyle name="Percent 3" xfId="178" xr:uid="{00000000-0005-0000-0000-00004F080000}"/>
    <cellStyle name="Percent 3 2" xfId="179" xr:uid="{00000000-0005-0000-0000-000050080000}"/>
    <cellStyle name="Percent 3 2 2" xfId="180" xr:uid="{00000000-0005-0000-0000-000051080000}"/>
    <cellStyle name="Percent 3 2 2 2" xfId="181" xr:uid="{00000000-0005-0000-0000-000052080000}"/>
    <cellStyle name="Percent 3 3" xfId="2142" xr:uid="{00000000-0005-0000-0000-000053080000}"/>
    <cellStyle name="Percent 30" xfId="2143" xr:uid="{00000000-0005-0000-0000-000054080000}"/>
    <cellStyle name="Percent 31" xfId="2144" xr:uid="{00000000-0005-0000-0000-000055080000}"/>
    <cellStyle name="Percent 32" xfId="2145" xr:uid="{00000000-0005-0000-0000-000056080000}"/>
    <cellStyle name="Percent 33" xfId="2146" xr:uid="{00000000-0005-0000-0000-000057080000}"/>
    <cellStyle name="Percent 34" xfId="2147" xr:uid="{00000000-0005-0000-0000-000058080000}"/>
    <cellStyle name="Percent 35" xfId="2148" xr:uid="{00000000-0005-0000-0000-000059080000}"/>
    <cellStyle name="Percent 36" xfId="2149" xr:uid="{00000000-0005-0000-0000-00005A080000}"/>
    <cellStyle name="Percent 37" xfId="2150" xr:uid="{00000000-0005-0000-0000-00005B080000}"/>
    <cellStyle name="Percent 38" xfId="2151" xr:uid="{00000000-0005-0000-0000-00005C080000}"/>
    <cellStyle name="Percent 39" xfId="2152" xr:uid="{00000000-0005-0000-0000-00005D080000}"/>
    <cellStyle name="Percent 4" xfId="182" xr:uid="{00000000-0005-0000-0000-00005E080000}"/>
    <cellStyle name="Percent 4 2" xfId="183" xr:uid="{00000000-0005-0000-0000-00005F080000}"/>
    <cellStyle name="Percent 4 3" xfId="2153" xr:uid="{00000000-0005-0000-0000-000060080000}"/>
    <cellStyle name="Percent 40" xfId="2154" xr:uid="{00000000-0005-0000-0000-000061080000}"/>
    <cellStyle name="Percent 41" xfId="2155" xr:uid="{00000000-0005-0000-0000-000062080000}"/>
    <cellStyle name="Percent 42" xfId="2156" xr:uid="{00000000-0005-0000-0000-000063080000}"/>
    <cellStyle name="Percent 42 2" xfId="2157" xr:uid="{00000000-0005-0000-0000-000064080000}"/>
    <cellStyle name="Percent 43" xfId="2158" xr:uid="{00000000-0005-0000-0000-000065080000}"/>
    <cellStyle name="Percent 44" xfId="2159" xr:uid="{00000000-0005-0000-0000-000066080000}"/>
    <cellStyle name="Percent 45" xfId="2160" xr:uid="{00000000-0005-0000-0000-000067080000}"/>
    <cellStyle name="Percent 46" xfId="2161" xr:uid="{00000000-0005-0000-0000-000068080000}"/>
    <cellStyle name="Percent 46 2" xfId="2162" xr:uid="{00000000-0005-0000-0000-000069080000}"/>
    <cellStyle name="Percent 47" xfId="2434" xr:uid="{0192742F-C6EC-416A-B83F-8819962FAD1E}"/>
    <cellStyle name="Percent 47 4" xfId="2464" xr:uid="{128AA3B6-31DC-4548-B45C-095E122B43A2}"/>
    <cellStyle name="Percent 48" xfId="2437" xr:uid="{FAC50A7B-83D3-4438-AE65-CBDEB3910801}"/>
    <cellStyle name="Percent 5" xfId="184" xr:uid="{00000000-0005-0000-0000-00006A080000}"/>
    <cellStyle name="Percent 6" xfId="185" xr:uid="{00000000-0005-0000-0000-00006B080000}"/>
    <cellStyle name="Percent 7" xfId="186" xr:uid="{00000000-0005-0000-0000-00006C080000}"/>
    <cellStyle name="Percent 7 2" xfId="187" xr:uid="{00000000-0005-0000-0000-00006D080000}"/>
    <cellStyle name="Percent 8" xfId="197" xr:uid="{00000000-0005-0000-0000-00006E080000}"/>
    <cellStyle name="Percent 8 2" xfId="198" xr:uid="{00000000-0005-0000-0000-00006F080000}"/>
    <cellStyle name="Percent 9" xfId="188" xr:uid="{00000000-0005-0000-0000-000070080000}"/>
    <cellStyle name="Percent 9 2" xfId="189" xr:uid="{00000000-0005-0000-0000-000071080000}"/>
    <cellStyle name="percent small" xfId="2163" xr:uid="{00000000-0005-0000-0000-000072080000}"/>
    <cellStyle name="Percent.0" xfId="2164" xr:uid="{00000000-0005-0000-0000-000073080000}"/>
    <cellStyle name="Percent.00" xfId="2165" xr:uid="{00000000-0005-0000-0000-000074080000}"/>
    <cellStyle name="percentage grey" xfId="2166" xr:uid="{00000000-0005-0000-0000-000075080000}"/>
    <cellStyle name="percentage lines" xfId="2167" xr:uid="{00000000-0005-0000-0000-000076080000}"/>
    <cellStyle name="percentage lines org" xfId="2168" xr:uid="{00000000-0005-0000-0000-000077080000}"/>
    <cellStyle name="pink" xfId="2169" xr:uid="{00000000-0005-0000-0000-000078080000}"/>
    <cellStyle name="Plain text" xfId="2170" xr:uid="{00000000-0005-0000-0000-000079080000}"/>
    <cellStyle name="Pourcent Red" xfId="2171" xr:uid="{00000000-0005-0000-0000-00007A080000}"/>
    <cellStyle name="profit no" xfId="2172" xr:uid="{00000000-0005-0000-0000-00007B080000}"/>
    <cellStyle name="PSChar" xfId="2173" xr:uid="{00000000-0005-0000-0000-00007C080000}"/>
    <cellStyle name="PSChar 2" xfId="2174" xr:uid="{00000000-0005-0000-0000-00007D080000}"/>
    <cellStyle name="PSDate" xfId="2175" xr:uid="{00000000-0005-0000-0000-00007E080000}"/>
    <cellStyle name="PSDec" xfId="2176" xr:uid="{00000000-0005-0000-0000-00007F080000}"/>
    <cellStyle name="PSDec 2" xfId="2177" xr:uid="{00000000-0005-0000-0000-000080080000}"/>
    <cellStyle name="PSHeading" xfId="2178" xr:uid="{00000000-0005-0000-0000-000081080000}"/>
    <cellStyle name="PSInt" xfId="2179" xr:uid="{00000000-0005-0000-0000-000082080000}"/>
    <cellStyle name="PSSpacer" xfId="2180" xr:uid="{00000000-0005-0000-0000-000083080000}"/>
    <cellStyle name="pwstyle" xfId="2181" xr:uid="{00000000-0005-0000-0000-000084080000}"/>
    <cellStyle name="Rednotes" xfId="2182" xr:uid="{00000000-0005-0000-0000-000085080000}"/>
    <cellStyle name="RISKbigPercent" xfId="2183" xr:uid="{00000000-0005-0000-0000-000086080000}"/>
    <cellStyle name="RISKblandrEdge" xfId="2184" xr:uid="{00000000-0005-0000-0000-000087080000}"/>
    <cellStyle name="RISKblCorner" xfId="2185" xr:uid="{00000000-0005-0000-0000-000088080000}"/>
    <cellStyle name="RISKbottomEdge" xfId="2186" xr:uid="{00000000-0005-0000-0000-000089080000}"/>
    <cellStyle name="RISKbrCorner" xfId="2187" xr:uid="{00000000-0005-0000-0000-00008A080000}"/>
    <cellStyle name="RISKdarkBoxed" xfId="2188" xr:uid="{00000000-0005-0000-0000-00008B080000}"/>
    <cellStyle name="RISKdarkShade" xfId="2189" xr:uid="{00000000-0005-0000-0000-00008C080000}"/>
    <cellStyle name="RISKdbottomEdge" xfId="2190" xr:uid="{00000000-0005-0000-0000-00008D080000}"/>
    <cellStyle name="RISKdrightEdge" xfId="2191" xr:uid="{00000000-0005-0000-0000-00008E080000}"/>
    <cellStyle name="RISKdurationTime" xfId="2192" xr:uid="{00000000-0005-0000-0000-00008F080000}"/>
    <cellStyle name="RISKinNumber" xfId="2193" xr:uid="{00000000-0005-0000-0000-000090080000}"/>
    <cellStyle name="RISKlandrEdge" xfId="2194" xr:uid="{00000000-0005-0000-0000-000091080000}"/>
    <cellStyle name="RISKleftEdge" xfId="2195" xr:uid="{00000000-0005-0000-0000-000092080000}"/>
    <cellStyle name="RISKlightBoxed" xfId="2196" xr:uid="{00000000-0005-0000-0000-000093080000}"/>
    <cellStyle name="RISKltandbEdge" xfId="2197" xr:uid="{00000000-0005-0000-0000-000094080000}"/>
    <cellStyle name="RISKnormBoxed" xfId="2198" xr:uid="{00000000-0005-0000-0000-000095080000}"/>
    <cellStyle name="RISKnormCenter" xfId="2199" xr:uid="{00000000-0005-0000-0000-000096080000}"/>
    <cellStyle name="RISKnormHeading" xfId="2200" xr:uid="{00000000-0005-0000-0000-000097080000}"/>
    <cellStyle name="RISKnormItal" xfId="2201" xr:uid="{00000000-0005-0000-0000-000098080000}"/>
    <cellStyle name="RISKnormLabel" xfId="2202" xr:uid="{00000000-0005-0000-0000-000099080000}"/>
    <cellStyle name="RISKnormShade" xfId="2203" xr:uid="{00000000-0005-0000-0000-00009A080000}"/>
    <cellStyle name="RISKnormTitle" xfId="2204" xr:uid="{00000000-0005-0000-0000-00009B080000}"/>
    <cellStyle name="RISKoutNumber" xfId="2205" xr:uid="{00000000-0005-0000-0000-00009C080000}"/>
    <cellStyle name="RISKrightEdge" xfId="2206" xr:uid="{00000000-0005-0000-0000-00009D080000}"/>
    <cellStyle name="RISKrtandbEdge" xfId="2207" xr:uid="{00000000-0005-0000-0000-00009E080000}"/>
    <cellStyle name="RISKssTime" xfId="2208" xr:uid="{00000000-0005-0000-0000-00009F080000}"/>
    <cellStyle name="RISKtandbEdge" xfId="2209" xr:uid="{00000000-0005-0000-0000-0000A0080000}"/>
    <cellStyle name="RISKtlandrEdge" xfId="2210" xr:uid="{00000000-0005-0000-0000-0000A1080000}"/>
    <cellStyle name="RISKtlCorner" xfId="2211" xr:uid="{00000000-0005-0000-0000-0000A2080000}"/>
    <cellStyle name="RISKtopEdge" xfId="2212" xr:uid="{00000000-0005-0000-0000-0000A3080000}"/>
    <cellStyle name="RISKtrCorner" xfId="2213" xr:uid="{00000000-0005-0000-0000-0000A4080000}"/>
    <cellStyle name="SAPBEXstdItem" xfId="2214" xr:uid="{00000000-0005-0000-0000-0000A5080000}"/>
    <cellStyle name="SAPError" xfId="2215" xr:uid="{00000000-0005-0000-0000-0000A6080000}"/>
    <cellStyle name="SAPKey" xfId="2216" xr:uid="{00000000-0005-0000-0000-0000A7080000}"/>
    <cellStyle name="SAPLocked" xfId="2217" xr:uid="{00000000-0005-0000-0000-0000A8080000}"/>
    <cellStyle name="SAPOutput" xfId="2218" xr:uid="{00000000-0005-0000-0000-0000A9080000}"/>
    <cellStyle name="SAPSpace" xfId="2219" xr:uid="{00000000-0005-0000-0000-0000AA080000}"/>
    <cellStyle name="SAPText" xfId="2220" xr:uid="{00000000-0005-0000-0000-0000AB080000}"/>
    <cellStyle name="SAPUnLocked" xfId="2221" xr:uid="{00000000-0005-0000-0000-0000AC080000}"/>
    <cellStyle name="Schlecht" xfId="2222" xr:uid="{00000000-0005-0000-0000-0000AD080000}"/>
    <cellStyle name="Sheet Title" xfId="2223" xr:uid="{00000000-0005-0000-0000-0000AE080000}"/>
    <cellStyle name="Side titles" xfId="2224" xr:uid="{00000000-0005-0000-0000-0000AF080000}"/>
    <cellStyle name="Side titles centre" xfId="2225" xr:uid="{00000000-0005-0000-0000-0000B0080000}"/>
    <cellStyle name="Side titles dates" xfId="2226" xr:uid="{00000000-0005-0000-0000-0000B1080000}"/>
    <cellStyle name="Side titles days" xfId="2227" xr:uid="{00000000-0005-0000-0000-0000B2080000}"/>
    <cellStyle name="Side titles grey" xfId="2228" xr:uid="{00000000-0005-0000-0000-0000B3080000}"/>
    <cellStyle name="Side titles perc" xfId="2229" xr:uid="{00000000-0005-0000-0000-0000B4080000}"/>
    <cellStyle name="Side titles_Proforma EVA Test" xfId="2230" xr:uid="{00000000-0005-0000-0000-0000B5080000}"/>
    <cellStyle name="STANDARD" xfId="2231" xr:uid="{00000000-0005-0000-0000-0000B6080000}"/>
    <cellStyle name="Stil 1" xfId="2232" xr:uid="{00000000-0005-0000-0000-0000B7080000}"/>
    <cellStyle name="STYLE - Style1" xfId="2233" xr:uid="{00000000-0005-0000-0000-0000B8080000}"/>
    <cellStyle name="STYLE - Style2" xfId="2234" xr:uid="{00000000-0005-0000-0000-0000B9080000}"/>
    <cellStyle name="STYLE - Style3" xfId="2235" xr:uid="{00000000-0005-0000-0000-0000BA080000}"/>
    <cellStyle name="STYLE - Style4" xfId="2236" xr:uid="{00000000-0005-0000-0000-0000BB080000}"/>
    <cellStyle name="Style 1" xfId="190" xr:uid="{00000000-0005-0000-0000-0000BC080000}"/>
    <cellStyle name="Style 1 2" xfId="191" xr:uid="{00000000-0005-0000-0000-0000BD080000}"/>
    <cellStyle name="Style 29" xfId="2237" xr:uid="{00000000-0005-0000-0000-0000BE080000}"/>
    <cellStyle name="Style 57" xfId="2238" xr:uid="{00000000-0005-0000-0000-0000BF080000}"/>
    <cellStyle name="STYLE1" xfId="2239" xr:uid="{00000000-0005-0000-0000-0000C0080000}"/>
    <cellStyle name="STYLE2" xfId="2240" xr:uid="{00000000-0005-0000-0000-0000C1080000}"/>
    <cellStyle name="STYLE4_TA FIN2 PD 06 YE" xfId="2241" xr:uid="{00000000-0005-0000-0000-0000C2080000}"/>
    <cellStyle name="subheadings" xfId="2242" xr:uid="{00000000-0005-0000-0000-0000C3080000}"/>
    <cellStyle name="Sub-Title Black" xfId="2243" xr:uid="{00000000-0005-0000-0000-0000C4080000}"/>
    <cellStyle name="SubTotal 1" xfId="2244" xr:uid="{00000000-0005-0000-0000-0000C5080000}"/>
    <cellStyle name="SubTotal 2" xfId="2245" xr:uid="{00000000-0005-0000-0000-0000C6080000}"/>
    <cellStyle name="SubTotal 3" xfId="2246" xr:uid="{00000000-0005-0000-0000-0000C7080000}"/>
    <cellStyle name="SubTotal1" xfId="2247" xr:uid="{00000000-0005-0000-0000-0000C8080000}"/>
    <cellStyle name="SubTotal2" xfId="2248" xr:uid="{00000000-0005-0000-0000-0000C9080000}"/>
    <cellStyle name="SubTotal3" xfId="2249" xr:uid="{00000000-0005-0000-0000-0000CA080000}"/>
    <cellStyle name="Table Head" xfId="2250" xr:uid="{00000000-0005-0000-0000-0000CB080000}"/>
    <cellStyle name="Table Head Aligned" xfId="2251" xr:uid="{00000000-0005-0000-0000-0000CC080000}"/>
    <cellStyle name="Table Head Blue" xfId="2252" xr:uid="{00000000-0005-0000-0000-0000CD080000}"/>
    <cellStyle name="Table Head Green" xfId="2253" xr:uid="{00000000-0005-0000-0000-0000CE080000}"/>
    <cellStyle name="Table Header" xfId="2461" xr:uid="{BA4551ED-FE79-40DD-A871-4DDBC287D9C8}"/>
    <cellStyle name="Table Title" xfId="2254" xr:uid="{00000000-0005-0000-0000-0000CF080000}"/>
    <cellStyle name="Table Units" xfId="2255" xr:uid="{00000000-0005-0000-0000-0000D0080000}"/>
    <cellStyle name="tan" xfId="2256" xr:uid="{00000000-0005-0000-0000-0000D1080000}"/>
    <cellStyle name="Text" xfId="2257" xr:uid="{00000000-0005-0000-0000-0000D2080000}"/>
    <cellStyle name="Thousand" xfId="2258" xr:uid="{00000000-0005-0000-0000-0000D3080000}"/>
    <cellStyle name="Tim" xfId="2259" xr:uid="{00000000-0005-0000-0000-0000D4080000}"/>
    <cellStyle name="Timeline" xfId="2462" xr:uid="{51841178-D40C-4CCA-AE14-40A9F33FEC89}"/>
    <cellStyle name="Title" xfId="59" builtinId="15" customBuiltin="1"/>
    <cellStyle name="Title 10" xfId="2260" xr:uid="{00000000-0005-0000-0000-0000D6080000}"/>
    <cellStyle name="Title 11" xfId="2261" xr:uid="{00000000-0005-0000-0000-0000D7080000}"/>
    <cellStyle name="Title 12" xfId="2262" xr:uid="{00000000-0005-0000-0000-0000D8080000}"/>
    <cellStyle name="Title 13" xfId="2263" xr:uid="{00000000-0005-0000-0000-0000D9080000}"/>
    <cellStyle name="Title 14" xfId="2264" xr:uid="{00000000-0005-0000-0000-0000DA080000}"/>
    <cellStyle name="Title 15" xfId="2265" xr:uid="{00000000-0005-0000-0000-0000DB080000}"/>
    <cellStyle name="Title 16" xfId="2266" xr:uid="{00000000-0005-0000-0000-0000DC080000}"/>
    <cellStyle name="Title 17" xfId="2267" xr:uid="{00000000-0005-0000-0000-0000DD080000}"/>
    <cellStyle name="Title 18" xfId="2268" xr:uid="{00000000-0005-0000-0000-0000DE080000}"/>
    <cellStyle name="Title 19" xfId="2269" xr:uid="{00000000-0005-0000-0000-0000DF080000}"/>
    <cellStyle name="Title 2" xfId="192" xr:uid="{00000000-0005-0000-0000-0000E0080000}"/>
    <cellStyle name="Title 2 2" xfId="2270" xr:uid="{00000000-0005-0000-0000-0000E1080000}"/>
    <cellStyle name="Title 20" xfId="2271" xr:uid="{00000000-0005-0000-0000-0000E2080000}"/>
    <cellStyle name="Title 21" xfId="2272" xr:uid="{00000000-0005-0000-0000-0000E3080000}"/>
    <cellStyle name="Title 22" xfId="2273" xr:uid="{00000000-0005-0000-0000-0000E4080000}"/>
    <cellStyle name="Title 23" xfId="2274" xr:uid="{00000000-0005-0000-0000-0000E5080000}"/>
    <cellStyle name="Title 24" xfId="2275" xr:uid="{00000000-0005-0000-0000-0000E6080000}"/>
    <cellStyle name="Title 25" xfId="2276" xr:uid="{00000000-0005-0000-0000-0000E7080000}"/>
    <cellStyle name="Title 26" xfId="2277" xr:uid="{00000000-0005-0000-0000-0000E8080000}"/>
    <cellStyle name="Title 27" xfId="2278" xr:uid="{00000000-0005-0000-0000-0000E9080000}"/>
    <cellStyle name="Title 28" xfId="2279" xr:uid="{00000000-0005-0000-0000-0000EA080000}"/>
    <cellStyle name="Title 29" xfId="2280" xr:uid="{00000000-0005-0000-0000-0000EB080000}"/>
    <cellStyle name="Title 3" xfId="2281" xr:uid="{00000000-0005-0000-0000-0000EC080000}"/>
    <cellStyle name="Title 30" xfId="2282" xr:uid="{00000000-0005-0000-0000-0000ED080000}"/>
    <cellStyle name="Title 31" xfId="2283" xr:uid="{00000000-0005-0000-0000-0000EE080000}"/>
    <cellStyle name="Title 32" xfId="2284" xr:uid="{00000000-0005-0000-0000-0000EF080000}"/>
    <cellStyle name="Title 33" xfId="2285" xr:uid="{00000000-0005-0000-0000-0000F0080000}"/>
    <cellStyle name="Title 34" xfId="2286" xr:uid="{00000000-0005-0000-0000-0000F1080000}"/>
    <cellStyle name="Title 35" xfId="2287" xr:uid="{00000000-0005-0000-0000-0000F2080000}"/>
    <cellStyle name="Title 36" xfId="2288" xr:uid="{00000000-0005-0000-0000-0000F3080000}"/>
    <cellStyle name="Title 37" xfId="2289" xr:uid="{00000000-0005-0000-0000-0000F4080000}"/>
    <cellStyle name="Title 38" xfId="2290" xr:uid="{00000000-0005-0000-0000-0000F5080000}"/>
    <cellStyle name="Title 4" xfId="2291" xr:uid="{00000000-0005-0000-0000-0000F6080000}"/>
    <cellStyle name="Title 5" xfId="2292" xr:uid="{00000000-0005-0000-0000-0000F7080000}"/>
    <cellStyle name="Title 6" xfId="2293" xr:uid="{00000000-0005-0000-0000-0000F8080000}"/>
    <cellStyle name="Title 7" xfId="2294" xr:uid="{00000000-0005-0000-0000-0000F9080000}"/>
    <cellStyle name="Title 8" xfId="2295" xr:uid="{00000000-0005-0000-0000-0000FA080000}"/>
    <cellStyle name="Title 9" xfId="2296" xr:uid="{00000000-0005-0000-0000-0000FB080000}"/>
    <cellStyle name="Title Black" xfId="2297" xr:uid="{00000000-0005-0000-0000-0000FC080000}"/>
    <cellStyle name="Title Red" xfId="2298" xr:uid="{00000000-0005-0000-0000-0000FD080000}"/>
    <cellStyle name="Toplam" xfId="2299" xr:uid="{00000000-0005-0000-0000-0000FE080000}"/>
    <cellStyle name="Tot No Comma 0" xfId="2300" xr:uid="{00000000-0005-0000-0000-0000FF080000}"/>
    <cellStyle name="Tot Nos Centre 0 dec" xfId="2301" xr:uid="{00000000-0005-0000-0000-000000090000}"/>
    <cellStyle name="Total" xfId="60" builtinId="25" customBuiltin="1"/>
    <cellStyle name="Total 10" xfId="2302" xr:uid="{00000000-0005-0000-0000-000002090000}"/>
    <cellStyle name="Total 11" xfId="2303" xr:uid="{00000000-0005-0000-0000-000003090000}"/>
    <cellStyle name="Total 12" xfId="2304" xr:uid="{00000000-0005-0000-0000-000004090000}"/>
    <cellStyle name="Total 13" xfId="2305" xr:uid="{00000000-0005-0000-0000-000005090000}"/>
    <cellStyle name="Total 14" xfId="2306" xr:uid="{00000000-0005-0000-0000-000006090000}"/>
    <cellStyle name="Total 15" xfId="2307" xr:uid="{00000000-0005-0000-0000-000007090000}"/>
    <cellStyle name="Total 16" xfId="2308" xr:uid="{00000000-0005-0000-0000-000008090000}"/>
    <cellStyle name="Total 17" xfId="2309" xr:uid="{00000000-0005-0000-0000-000009090000}"/>
    <cellStyle name="Total 18" xfId="2310" xr:uid="{00000000-0005-0000-0000-00000A090000}"/>
    <cellStyle name="Total 19" xfId="2311" xr:uid="{00000000-0005-0000-0000-00000B090000}"/>
    <cellStyle name="Total 2" xfId="193" xr:uid="{00000000-0005-0000-0000-00000C090000}"/>
    <cellStyle name="Total 20" xfId="2312" xr:uid="{00000000-0005-0000-0000-00000D090000}"/>
    <cellStyle name="Total 21" xfId="2313" xr:uid="{00000000-0005-0000-0000-00000E090000}"/>
    <cellStyle name="Total 22" xfId="2314" xr:uid="{00000000-0005-0000-0000-00000F090000}"/>
    <cellStyle name="Total 23" xfId="2315" xr:uid="{00000000-0005-0000-0000-000010090000}"/>
    <cellStyle name="Total 24" xfId="2316" xr:uid="{00000000-0005-0000-0000-000011090000}"/>
    <cellStyle name="Total 25" xfId="2317" xr:uid="{00000000-0005-0000-0000-000012090000}"/>
    <cellStyle name="Total 26" xfId="2318" xr:uid="{00000000-0005-0000-0000-000013090000}"/>
    <cellStyle name="Total 27" xfId="2319" xr:uid="{00000000-0005-0000-0000-000014090000}"/>
    <cellStyle name="Total 28" xfId="2320" xr:uid="{00000000-0005-0000-0000-000015090000}"/>
    <cellStyle name="Total 29" xfId="2321" xr:uid="{00000000-0005-0000-0000-000016090000}"/>
    <cellStyle name="Total 3" xfId="2322" xr:uid="{00000000-0005-0000-0000-000017090000}"/>
    <cellStyle name="Total 30" xfId="2323" xr:uid="{00000000-0005-0000-0000-000018090000}"/>
    <cellStyle name="Total 31" xfId="2324" xr:uid="{00000000-0005-0000-0000-000019090000}"/>
    <cellStyle name="Total 32" xfId="2325" xr:uid="{00000000-0005-0000-0000-00001A090000}"/>
    <cellStyle name="Total 33" xfId="2326" xr:uid="{00000000-0005-0000-0000-00001B090000}"/>
    <cellStyle name="Total 34" xfId="2327" xr:uid="{00000000-0005-0000-0000-00001C090000}"/>
    <cellStyle name="Total 35" xfId="2328" xr:uid="{00000000-0005-0000-0000-00001D090000}"/>
    <cellStyle name="Total 36" xfId="2329" xr:uid="{00000000-0005-0000-0000-00001E090000}"/>
    <cellStyle name="Total 37" xfId="2330" xr:uid="{00000000-0005-0000-0000-00001F090000}"/>
    <cellStyle name="Total 38" xfId="2331" xr:uid="{00000000-0005-0000-0000-000020090000}"/>
    <cellStyle name="Total 4" xfId="2332" xr:uid="{00000000-0005-0000-0000-000021090000}"/>
    <cellStyle name="Total 5" xfId="2333" xr:uid="{00000000-0005-0000-0000-000022090000}"/>
    <cellStyle name="Total 6" xfId="2334" xr:uid="{00000000-0005-0000-0000-000023090000}"/>
    <cellStyle name="Total 7" xfId="2335" xr:uid="{00000000-0005-0000-0000-000024090000}"/>
    <cellStyle name="Total 8" xfId="2336" xr:uid="{00000000-0005-0000-0000-000025090000}"/>
    <cellStyle name="Total 9" xfId="2337" xr:uid="{00000000-0005-0000-0000-000026090000}"/>
    <cellStyle name="total gray" xfId="2338" xr:uid="{00000000-0005-0000-0000-000027090000}"/>
    <cellStyle name="total gray no" xfId="2339" xr:uid="{00000000-0005-0000-0000-000028090000}"/>
    <cellStyle name="total gray_Proforma EVA Test" xfId="2340" xr:uid="{00000000-0005-0000-0000-000029090000}"/>
    <cellStyle name="Total Lines" xfId="2341" xr:uid="{00000000-0005-0000-0000-00002A090000}"/>
    <cellStyle name="total red" xfId="2342" xr:uid="{00000000-0005-0000-0000-00002B090000}"/>
    <cellStyle name="Total title" xfId="2343" xr:uid="{00000000-0005-0000-0000-00002C090000}"/>
    <cellStyle name="Überschrift" xfId="2344" xr:uid="{00000000-0005-0000-0000-00002D090000}"/>
    <cellStyle name="Überschrift 1" xfId="2345" xr:uid="{00000000-0005-0000-0000-00002E090000}"/>
    <cellStyle name="Überschrift 2" xfId="2346" xr:uid="{00000000-0005-0000-0000-00002F090000}"/>
    <cellStyle name="Überschrift 3" xfId="2347" xr:uid="{00000000-0005-0000-0000-000030090000}"/>
    <cellStyle name="Überschrift 4" xfId="2348" xr:uid="{00000000-0005-0000-0000-000031090000}"/>
    <cellStyle name="Underlined detail" xfId="2349" xr:uid="{00000000-0005-0000-0000-000032090000}"/>
    <cellStyle name="Unprotected" xfId="2350" xr:uid="{00000000-0005-0000-0000-000033090000}"/>
    <cellStyle name="USD" xfId="2351" xr:uid="{00000000-0005-0000-0000-000034090000}"/>
    <cellStyle name="USD billion" xfId="2352" xr:uid="{00000000-0005-0000-0000-000035090000}"/>
    <cellStyle name="USD million" xfId="2353" xr:uid="{00000000-0005-0000-0000-000036090000}"/>
    <cellStyle name="USD thousand" xfId="2354" xr:uid="{00000000-0005-0000-0000-000037090000}"/>
    <cellStyle name="Uyarı Metni" xfId="2355" xr:uid="{00000000-0005-0000-0000-000038090000}"/>
    <cellStyle name="Verknüpfte Zelle" xfId="2356" xr:uid="{00000000-0005-0000-0000-000039090000}"/>
    <cellStyle name="violet" xfId="2357" xr:uid="{00000000-0005-0000-0000-00003A090000}"/>
    <cellStyle name="Virgül [0]_Kitap2" xfId="2358" xr:uid="{00000000-0005-0000-0000-00003B090000}"/>
    <cellStyle name="Virgül_IND_COST" xfId="2359" xr:uid="{00000000-0005-0000-0000-00003C090000}"/>
    <cellStyle name="Vurgu1" xfId="2360" xr:uid="{00000000-0005-0000-0000-00003D090000}"/>
    <cellStyle name="Vurgu2" xfId="2361" xr:uid="{00000000-0005-0000-0000-00003E090000}"/>
    <cellStyle name="Vurgu3" xfId="2362" xr:uid="{00000000-0005-0000-0000-00003F090000}"/>
    <cellStyle name="Vurgu4" xfId="2363" xr:uid="{00000000-0005-0000-0000-000040090000}"/>
    <cellStyle name="Vurgu5" xfId="2364" xr:uid="{00000000-0005-0000-0000-000041090000}"/>
    <cellStyle name="Vurgu6" xfId="2365" xr:uid="{00000000-0005-0000-0000-000042090000}"/>
    <cellStyle name="Währung [0]_Compiling Utility Macros" xfId="2366" xr:uid="{00000000-0005-0000-0000-000043090000}"/>
    <cellStyle name="Währung_Compiling Utility Macros" xfId="2367" xr:uid="{00000000-0005-0000-0000-000044090000}"/>
    <cellStyle name="Warnender Text" xfId="2368" xr:uid="{00000000-0005-0000-0000-000045090000}"/>
    <cellStyle name="Warning Text" xfId="61" builtinId="11" customBuiltin="1"/>
    <cellStyle name="Warning Text 10" xfId="2369" xr:uid="{00000000-0005-0000-0000-000047090000}"/>
    <cellStyle name="Warning Text 11" xfId="2370" xr:uid="{00000000-0005-0000-0000-000048090000}"/>
    <cellStyle name="Warning Text 12" xfId="2371" xr:uid="{00000000-0005-0000-0000-000049090000}"/>
    <cellStyle name="Warning Text 13" xfId="2372" xr:uid="{00000000-0005-0000-0000-00004A090000}"/>
    <cellStyle name="Warning Text 14" xfId="2373" xr:uid="{00000000-0005-0000-0000-00004B090000}"/>
    <cellStyle name="Warning Text 15" xfId="2374" xr:uid="{00000000-0005-0000-0000-00004C090000}"/>
    <cellStyle name="Warning Text 16" xfId="2375" xr:uid="{00000000-0005-0000-0000-00004D090000}"/>
    <cellStyle name="Warning Text 17" xfId="2376" xr:uid="{00000000-0005-0000-0000-00004E090000}"/>
    <cellStyle name="Warning Text 18" xfId="2377" xr:uid="{00000000-0005-0000-0000-00004F090000}"/>
    <cellStyle name="Warning Text 19" xfId="2378" xr:uid="{00000000-0005-0000-0000-000050090000}"/>
    <cellStyle name="Warning Text 2" xfId="194" xr:uid="{00000000-0005-0000-0000-000051090000}"/>
    <cellStyle name="Warning Text 20" xfId="2379" xr:uid="{00000000-0005-0000-0000-000052090000}"/>
    <cellStyle name="Warning Text 21" xfId="2380" xr:uid="{00000000-0005-0000-0000-000053090000}"/>
    <cellStyle name="Warning Text 22" xfId="2381" xr:uid="{00000000-0005-0000-0000-000054090000}"/>
    <cellStyle name="Warning Text 23" xfId="2382" xr:uid="{00000000-0005-0000-0000-000055090000}"/>
    <cellStyle name="Warning Text 24" xfId="2383" xr:uid="{00000000-0005-0000-0000-000056090000}"/>
    <cellStyle name="Warning Text 25" xfId="2384" xr:uid="{00000000-0005-0000-0000-000057090000}"/>
    <cellStyle name="Warning Text 26" xfId="2385" xr:uid="{00000000-0005-0000-0000-000058090000}"/>
    <cellStyle name="Warning Text 27" xfId="2386" xr:uid="{00000000-0005-0000-0000-000059090000}"/>
    <cellStyle name="Warning Text 28" xfId="2387" xr:uid="{00000000-0005-0000-0000-00005A090000}"/>
    <cellStyle name="Warning Text 29" xfId="2388" xr:uid="{00000000-0005-0000-0000-00005B090000}"/>
    <cellStyle name="Warning Text 3" xfId="2389" xr:uid="{00000000-0005-0000-0000-00005C090000}"/>
    <cellStyle name="Warning Text 30" xfId="2390" xr:uid="{00000000-0005-0000-0000-00005D090000}"/>
    <cellStyle name="Warning Text 31" xfId="2391" xr:uid="{00000000-0005-0000-0000-00005E090000}"/>
    <cellStyle name="Warning Text 32" xfId="2392" xr:uid="{00000000-0005-0000-0000-00005F090000}"/>
    <cellStyle name="Warning Text 33" xfId="2393" xr:uid="{00000000-0005-0000-0000-000060090000}"/>
    <cellStyle name="Warning Text 34" xfId="2394" xr:uid="{00000000-0005-0000-0000-000061090000}"/>
    <cellStyle name="Warning Text 35" xfId="2395" xr:uid="{00000000-0005-0000-0000-000062090000}"/>
    <cellStyle name="Warning Text 36" xfId="2396" xr:uid="{00000000-0005-0000-0000-000063090000}"/>
    <cellStyle name="Warning Text 37" xfId="2397" xr:uid="{00000000-0005-0000-0000-000064090000}"/>
    <cellStyle name="Warning Text 38" xfId="2398" xr:uid="{00000000-0005-0000-0000-000065090000}"/>
    <cellStyle name="Warning Text 4" xfId="2399" xr:uid="{00000000-0005-0000-0000-000066090000}"/>
    <cellStyle name="Warning Text 5" xfId="2400" xr:uid="{00000000-0005-0000-0000-000067090000}"/>
    <cellStyle name="Warning Text 6" xfId="2401" xr:uid="{00000000-0005-0000-0000-000068090000}"/>
    <cellStyle name="Warning Text 7" xfId="2402" xr:uid="{00000000-0005-0000-0000-000069090000}"/>
    <cellStyle name="Warning Text 8" xfId="2403" xr:uid="{00000000-0005-0000-0000-00006A090000}"/>
    <cellStyle name="Warning Text 9" xfId="2404" xr:uid="{00000000-0005-0000-0000-00006B090000}"/>
    <cellStyle name="xAssumption" xfId="2405" xr:uid="{00000000-0005-0000-0000-00006C090000}"/>
    <cellStyle name="xFormula" xfId="2406" xr:uid="{00000000-0005-0000-0000-00006D090000}"/>
    <cellStyle name="xFormulaAggregation" xfId="2407" xr:uid="{00000000-0005-0000-0000-00006E090000}"/>
    <cellStyle name="xFormulaUnique" xfId="2408" xr:uid="{00000000-0005-0000-0000-00006F090000}"/>
    <cellStyle name="xInput" xfId="2409" xr:uid="{00000000-0005-0000-0000-000070090000}"/>
    <cellStyle name="xOutput" xfId="2410" xr:uid="{00000000-0005-0000-0000-000071090000}"/>
    <cellStyle name="xxSSFTableDkGreen" xfId="2411" xr:uid="{00000000-0005-0000-0000-000072090000}"/>
    <cellStyle name="xxSSFTableLtGreen" xfId="2412" xr:uid="{00000000-0005-0000-0000-000073090000}"/>
    <cellStyle name="xxTable" xfId="2413" xr:uid="{00000000-0005-0000-0000-000074090000}"/>
    <cellStyle name="yellow" xfId="2414" xr:uid="{00000000-0005-0000-0000-000075090000}"/>
    <cellStyle name="YELLOW TITLES" xfId="2415" xr:uid="{00000000-0005-0000-0000-000076090000}"/>
    <cellStyle name="YLLOW NOS" xfId="2416" xr:uid="{00000000-0005-0000-0000-000077090000}"/>
    <cellStyle name="Zelle überprüfen" xfId="2417" xr:uid="{00000000-0005-0000-0000-000078090000}"/>
    <cellStyle name="Гиперссылка" xfId="2418" xr:uid="{00000000-0005-0000-0000-000079090000}"/>
    <cellStyle name="Открывавшаяся гиперссылка" xfId="2419" xr:uid="{00000000-0005-0000-0000-00007A090000}"/>
    <cellStyle name="콤마 [0]_a" xfId="2420" xr:uid="{00000000-0005-0000-0000-00007B090000}"/>
    <cellStyle name="콤마_a" xfId="2421" xr:uid="{00000000-0005-0000-0000-00007C090000}"/>
    <cellStyle name="통화 [0]_a" xfId="2422" xr:uid="{00000000-0005-0000-0000-00007D090000}"/>
    <cellStyle name="통화_a" xfId="2423" xr:uid="{00000000-0005-0000-0000-00007E090000}"/>
    <cellStyle name="표준_0-WI1" xfId="2424" xr:uid="{00000000-0005-0000-0000-00007F090000}"/>
    <cellStyle name="標準_連結PKG_連結PKG13" xfId="2425" xr:uid="{00000000-0005-0000-0000-000080090000}"/>
  </cellStyles>
  <dxfs count="80">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s>
  <tableStyles count="0" defaultTableStyle="TableStyleMedium9" defaultPivotStyle="PivotStyleLight16"/>
  <colors>
    <mruColors>
      <color rgb="FFCCFFFF"/>
      <color rgb="FF00FF00"/>
      <color rgb="FFFFFF99"/>
      <color rgb="FFBAF1F8"/>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600075</xdr:colOff>
      <xdr:row>9</xdr:row>
      <xdr:rowOff>66675</xdr:rowOff>
    </xdr:to>
    <xdr:pic>
      <xdr:nvPicPr>
        <xdr:cNvPr id="3" name="Picture 2" descr="DIO_Black">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ommercial\James\Oldham\Olham%20Cost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ommercial\James\Oldham\Olham%20Cost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UF1\ROOTFS1\WhiteC\ITFM%20Model%20V1-People%20Cost%20Build%20up_050210x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DXUKLO001S\Sales\ITFM%20Model%20V1-People%20Cost%20Build%20up_050210xl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UF1\ROOTFS1\Documents%20and%20Settings\Robert.Matthews\Local%20Settings\Temporary%20Internet%20Files\OLK73\Estimating%20Package%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1"/>
      <sheetName val="Contract Price"/>
      <sheetName val="Schedule 10"/>
      <sheetName val="Schedule 9"/>
      <sheetName val="Schedule 8 prt2"/>
      <sheetName val="Schedule 8"/>
      <sheetName val="Redundy"/>
      <sheetName val="AREAS"/>
      <sheetName val="Data"/>
      <sheetName val="BG1"/>
      <sheetName val="BG2"/>
      <sheetName val="BG3"/>
      <sheetName val="BG4"/>
      <sheetName val="BG5"/>
      <sheetName val="BG6"/>
      <sheetName val="SG1"/>
      <sheetName val="SG2"/>
      <sheetName val="SG3"/>
      <sheetName val="SG4"/>
      <sheetName val="SG5"/>
      <sheetName val="SG6"/>
      <sheetName val="Managers"/>
      <sheetName val="Labour Costs"/>
      <sheetName val="Part 1 Costs"/>
      <sheetName val="Part 2 Costs"/>
      <sheetName val="Part 1"/>
      <sheetName val="Client Spreadsheet"/>
      <sheetName val="Adds to Tender"/>
      <sheetName val="Consumables"/>
      <sheetName val="Contents"/>
      <sheetName val="Differentials "/>
      <sheetName val="Equip &amp; Mats"/>
      <sheetName val="Lab Cost Anal"/>
      <sheetName val="Lab Alloc &amp; Deploy "/>
      <sheetName val="Man Fee"/>
      <sheetName val="Sched of Rates"/>
      <sheetName val="Periodicals "/>
      <sheetName val="ROSTER "/>
      <sheetName val="Part 2"/>
      <sheetName val="ALLOCATION DAYS M-F"/>
      <sheetName val="ALLOCATION EVES M-F"/>
      <sheetName val="ALLOCATION WEEKENDS"/>
      <sheetName val="Sheet2"/>
      <sheetName val="Drop Down Lists (Hi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1"/>
      <sheetName val="Contract Price"/>
      <sheetName val="Schedule 10"/>
      <sheetName val="Schedule 9"/>
      <sheetName val="Schedule 8 prt2"/>
      <sheetName val="Schedule 8"/>
      <sheetName val="Redundy"/>
      <sheetName val="AREAS"/>
      <sheetName val="Data"/>
      <sheetName val="BG1"/>
      <sheetName val="BG2"/>
      <sheetName val="BG3"/>
      <sheetName val="BG4"/>
      <sheetName val="BG5"/>
      <sheetName val="BG6"/>
      <sheetName val="SG1"/>
      <sheetName val="SG2"/>
      <sheetName val="SG3"/>
      <sheetName val="SG4"/>
      <sheetName val="SG5"/>
      <sheetName val="SG6"/>
      <sheetName val="Managers"/>
      <sheetName val="Labour Costs"/>
      <sheetName val="Part 1 Costs"/>
      <sheetName val="Part 2 Costs"/>
      <sheetName val="Part 1"/>
      <sheetName val="Client Spreadsheet"/>
      <sheetName val="Adds to Tender"/>
      <sheetName val="Consumables"/>
      <sheetName val="Contents"/>
      <sheetName val="Differentials "/>
      <sheetName val="Equip &amp; Mats"/>
      <sheetName val="Lab Cost Anal"/>
      <sheetName val="Lab Alloc &amp; Deploy "/>
      <sheetName val="Man Fee"/>
      <sheetName val="Sched of Rates"/>
      <sheetName val="Periodicals "/>
      <sheetName val="ROSTER "/>
      <sheetName val="Part 2"/>
      <sheetName val="ALLOCATION DAYS M-F"/>
      <sheetName val="ALLOCATION EVES M-F"/>
      <sheetName val="ALLOCATION WEEKENDS"/>
      <sheetName val="key_inp"/>
      <sheetName val="org"/>
      <sheetName val="veh+equ"/>
      <sheetName val="subcon"/>
      <sheetName val="oth"/>
      <sheetName val="rls"/>
      <sheetName val="rls_svc"/>
      <sheetName val="rls_src"/>
      <sheetName val="staff_ctc"/>
      <sheetName val="staff_pay"/>
      <sheetName val="staff_prof"/>
      <sheetName val="staff_prof_indx"/>
      <sheetName val="staff_indx"/>
      <sheetName val="oth_indx"/>
      <sheetName val="sum"/>
      <sheetName val="INT_overview"/>
      <sheetName val="datatable"/>
      <sheetName val="validation"/>
      <sheetName val="Schedule_11"/>
      <sheetName val="Contract_Price"/>
      <sheetName val="Schedule_10"/>
      <sheetName val="Schedule_9"/>
      <sheetName val="Schedule_8_prt2"/>
      <sheetName val="Schedule_8"/>
      <sheetName val="Labour_Costs"/>
      <sheetName val="Part_1_Costs"/>
      <sheetName val="Part_2_Costs"/>
      <sheetName val="Part_1"/>
      <sheetName val="Client_Spreadsheet"/>
      <sheetName val="Adds_to_Tender"/>
      <sheetName val="Differentials_"/>
      <sheetName val="Equip_&amp;_Mats"/>
      <sheetName val="Lab_Cost_Anal"/>
      <sheetName val="Lab_Alloc_&amp;_Deploy_"/>
      <sheetName val="Man_Fee"/>
      <sheetName val="Sched_of_Rates"/>
      <sheetName val="Periodicals_"/>
      <sheetName val="ROSTER_"/>
      <sheetName val="Part_2"/>
      <sheetName val="Schedule_111"/>
      <sheetName val="Contract_Price1"/>
      <sheetName val="Schedule_101"/>
      <sheetName val="Schedule_91"/>
      <sheetName val="Schedule_8_prt21"/>
      <sheetName val="Schedule_81"/>
      <sheetName val="Labour_Costs1"/>
      <sheetName val="Part_1_Costs1"/>
      <sheetName val="Part_2_Costs1"/>
      <sheetName val="Part_11"/>
      <sheetName val="Client_Spreadsheet1"/>
      <sheetName val="Adds_to_Tender1"/>
      <sheetName val="Differentials_1"/>
      <sheetName val="Equip_&amp;_Mats1"/>
      <sheetName val="Lab_Cost_Anal1"/>
      <sheetName val="Lab_Alloc_&amp;_Deploy_1"/>
      <sheetName val="Man_Fee1"/>
      <sheetName val="Sched_of_Rates1"/>
      <sheetName val="Periodicals_1"/>
      <sheetName val="ROSTER_1"/>
      <sheetName val="Part_21"/>
      <sheetName val="Expense Listing"/>
      <sheetName val="Schedule_113"/>
      <sheetName val="Contract_Price2"/>
      <sheetName val="Schedule_102"/>
      <sheetName val="Schedule_92"/>
      <sheetName val="Schedule_8_prt22"/>
      <sheetName val="Schedule_82"/>
      <sheetName val="Labour_Costs2"/>
      <sheetName val="Part_1_Costs2"/>
      <sheetName val="Part_2_Costs2"/>
      <sheetName val="Part_12"/>
      <sheetName val="Client_Spreadsheet2"/>
      <sheetName val="Adds_to_Tender2"/>
      <sheetName val="Differentials_2"/>
      <sheetName val="Equip_&amp;_Mats2"/>
      <sheetName val="Lab_Cost_Anal2"/>
      <sheetName val="Lab_Alloc_&amp;_Deploy_2"/>
      <sheetName val="Man_Fee2"/>
      <sheetName val="Sched_of_Rates2"/>
      <sheetName val="Periodicals_2"/>
      <sheetName val="ROSTER_2"/>
      <sheetName val="Part_22"/>
      <sheetName val="Schedule_112"/>
      <sheetName val="Schedule_114"/>
      <sheetName val="Schedule_115"/>
      <sheetName val="Contract_Price3"/>
      <sheetName val="Schedule_103"/>
      <sheetName val="Schedule_93"/>
      <sheetName val="Schedule_8_prt23"/>
      <sheetName val="Schedule_83"/>
      <sheetName val="Labour_Costs3"/>
      <sheetName val="Part_1_Costs3"/>
      <sheetName val="Part_2_Costs3"/>
      <sheetName val="Part_13"/>
      <sheetName val="Client_Spreadsheet3"/>
      <sheetName val="Adds_to_Tender3"/>
      <sheetName val="Differentials_3"/>
      <sheetName val="Equip_&amp;_Mats3"/>
      <sheetName val="Lab_Cost_Anal3"/>
      <sheetName val="Lab_Alloc_&amp;_Deploy_3"/>
      <sheetName val="Man_Fee3"/>
      <sheetName val="Sched_of_Rates3"/>
      <sheetName val="Periodicals_3"/>
      <sheetName val="ROSTER_3"/>
      <sheetName val="Part_23"/>
      <sheetName val="Expense_Listing"/>
      <sheetName val="Country Data Sources"/>
      <sheetName val="Schedule_116"/>
      <sheetName val="Contract_Price4"/>
      <sheetName val="Schedule_104"/>
      <sheetName val="Schedule_94"/>
      <sheetName val="Schedule_8_prt24"/>
      <sheetName val="Schedule_84"/>
      <sheetName val="Labour_Costs4"/>
      <sheetName val="Part_1_Costs4"/>
      <sheetName val="Part_2_Costs4"/>
      <sheetName val="Part_14"/>
      <sheetName val="Client_Spreadsheet4"/>
      <sheetName val="Adds_to_Tender4"/>
      <sheetName val="Differentials_4"/>
      <sheetName val="Equip_&amp;_Mats4"/>
      <sheetName val="Lab_Cost_Anal4"/>
      <sheetName val="Lab_Alloc_&amp;_Deploy_4"/>
      <sheetName val="Man_Fee4"/>
      <sheetName val="Sched_of_Rates4"/>
      <sheetName val="Periodicals_4"/>
      <sheetName val="ROSTER_4"/>
      <sheetName val="Part_24"/>
      <sheetName val="Expense_Listing1"/>
      <sheetName val="ALLOCATION_DAYS_M-F"/>
      <sheetName val="ALLOCATION_EVES_M-F"/>
      <sheetName val="ALLOCATION_WEEKENDS"/>
      <sheetName val="Reference_Data"/>
      <sheetName val="Tables"/>
      <sheetName val="Targeting_-_Prospecting_Answers"/>
      <sheetName val="Schedule_117"/>
      <sheetName val="Contract_Price5"/>
      <sheetName val="Schedule_105"/>
      <sheetName val="Schedule_95"/>
      <sheetName val="Schedule_8_prt25"/>
      <sheetName val="Schedule_85"/>
      <sheetName val="Labour_Costs5"/>
      <sheetName val="Part_1_Costs5"/>
      <sheetName val="Part_2_Costs5"/>
      <sheetName val="Part_15"/>
      <sheetName val="Client_Spreadsheet5"/>
      <sheetName val="Adds_to_Tender5"/>
      <sheetName val="Differentials_5"/>
      <sheetName val="Equip_&amp;_Mats5"/>
      <sheetName val="Lab_Cost_Anal5"/>
      <sheetName val="Lab_Alloc_&amp;_Deploy_5"/>
      <sheetName val="Man_Fee5"/>
      <sheetName val="Sched_of_Rates5"/>
      <sheetName val="Periodicals_5"/>
      <sheetName val="ROSTER_5"/>
      <sheetName val="Part_25"/>
      <sheetName val="Expense_Listing2"/>
      <sheetName val="ALLOCATION_DAYS_M-F1"/>
      <sheetName val="ALLOCATION_EVES_M-F1"/>
      <sheetName val="ALLOCATION_WEEKENDS1"/>
      <sheetName val="MI_Report"/>
      <sheetName val="Front"/>
      <sheetName val="admin_labour"/>
      <sheetName val="DELETE_TAB"/>
      <sheetName val="RETAIL_Lookups"/>
      <sheetName val="Profitability"/>
      <sheetName val="Sheet2"/>
      <sheetName val="Branch_Matrix"/>
      <sheetName val="Agreed_Profiles"/>
      <sheetName val="LOOK_UP_TABLES"/>
      <sheetName val="Costings"/>
      <sheetName val="Sales_Analysis"/>
      <sheetName val="FEELIST"/>
      <sheetName val="Customize_Your_Loan_Manager"/>
      <sheetName val="Sheet5"/>
      <sheetName val="Labour_Input"/>
      <sheetName val="retail_changes"/>
      <sheetName val="ITFM_Contract"/>
      <sheetName val="Sheet3"/>
      <sheetName val="Headcount_by_Site"/>
      <sheetName val="No_Invoices_by_Site"/>
      <sheetName val="Inputs"/>
      <sheetName val="Workings"/>
      <sheetName val="Data_Sheet_All_Services"/>
      <sheetName val="GridType"/>
      <sheetName val="Budget_p&amp;l"/>
      <sheetName val="Sheet8"/>
      <sheetName val="Worksheet_v_DB"/>
      <sheetName val="Pivot"/>
      <sheetName val="Repair"/>
      <sheetName val="SAP_Data"/>
      <sheetName val="Site_Allocation"/>
      <sheetName val="Page_1_(2)"/>
      <sheetName val="Technicians"/>
      <sheetName val="Tenure"/>
      <sheetName val="Base_Info"/>
      <sheetName val="PropertyLookup"/>
      <sheetName val="Labour Data"/>
      <sheetName val="Look up"/>
      <sheetName val="Categories"/>
      <sheetName val="Schedule_118"/>
      <sheetName val="Contract_Price6"/>
      <sheetName val="Schedule_106"/>
      <sheetName val="Schedule_96"/>
      <sheetName val="Schedule_8_prt26"/>
      <sheetName val="Schedule_86"/>
      <sheetName val="Labour_Costs6"/>
      <sheetName val="Part_1_Costs6"/>
      <sheetName val="Part_2_Costs6"/>
      <sheetName val="Part_16"/>
      <sheetName val="Client_Spreadsheet6"/>
      <sheetName val="Adds_to_Tender6"/>
      <sheetName val="Differentials_6"/>
      <sheetName val="Equip_&amp;_Mats6"/>
      <sheetName val="Lab_Cost_Anal6"/>
      <sheetName val="Lab_Alloc_&amp;_Deploy_6"/>
      <sheetName val="Man_Fee6"/>
      <sheetName val="Sched_of_Rates6"/>
      <sheetName val="Periodicals_6"/>
      <sheetName val="ROSTER_6"/>
      <sheetName val="Part_26"/>
      <sheetName val="Expense_Listing3"/>
      <sheetName val="ALLOCATION_DAYS_M-F2"/>
      <sheetName val="ALLOCATION_EVES_M-F2"/>
      <sheetName val="ALLOCATION_WEEKEND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ells Contract"/>
      <sheetName val="TFM Contract"/>
      <sheetName val="ITFM Contract"/>
      <sheetName val="Salaries Data"/>
      <sheetName val="G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ells Contract"/>
      <sheetName val="TFM Contract"/>
      <sheetName val="ITFM Contract"/>
      <sheetName val="Salaries Data"/>
      <sheetName val="GE"/>
      <sheetName val="dropdown lists"/>
      <sheetName val="ITFM Model V1-People Cost Build"/>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ing Package V2"/>
      <sheetName val="MI Report"/>
      <sheetName val="Notes"/>
      <sheetName val="Settlement Minutes"/>
      <sheetName val="Pricing Summary words"/>
      <sheetName val="Pricing Summary price"/>
      <sheetName val="Contract Management- APPEX A"/>
      <sheetName val="Contract Administration-APPEX B"/>
      <sheetName val="Eng Day Labour - APPEX C"/>
      <sheetName val="Eng Shift Labour - APPEX D"/>
      <sheetName val="PPM System"/>
      <sheetName val="Mobile Support"/>
      <sheetName val="Other Costs"/>
      <sheetName val="Static Overtime"/>
      <sheetName val="Consumables"/>
      <sheetName val="Subcontractors"/>
      <sheetName val="Comprehensive"/>
      <sheetName val="Mobilisation"/>
      <sheetName val="Site Set-up"/>
      <sheetName val="Data Sheet"/>
      <sheetName val="task times"/>
      <sheetName val="Labour Load"/>
      <sheetName val="Assumptions"/>
      <sheetName val="Par Summary"/>
      <sheetName val=" NPV in £"/>
      <sheetName val=" NPV in Euro"/>
      <sheetName val="Accruals"/>
      <sheetName val="I_Inputs"/>
      <sheetName val="Front"/>
      <sheetName val="Inputs &amp; Info"/>
      <sheetName val="Standard_Inputs"/>
      <sheetName val="Global"/>
      <sheetName val="I_Pay_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I30"/>
  <sheetViews>
    <sheetView zoomScaleNormal="100" workbookViewId="0">
      <selection activeCell="N33" sqref="N33"/>
    </sheetView>
  </sheetViews>
  <sheetFormatPr defaultRowHeight="12.5"/>
  <sheetData>
    <row r="7" spans="4:4">
      <c r="D7" s="12"/>
    </row>
    <row r="20" spans="1:9" ht="17.5">
      <c r="A20" s="58"/>
      <c r="B20" s="755"/>
      <c r="C20" s="755"/>
      <c r="D20" s="755"/>
      <c r="E20" s="755"/>
      <c r="F20" s="755"/>
      <c r="G20" s="755"/>
      <c r="H20" s="755"/>
      <c r="I20" s="174"/>
    </row>
    <row r="21" spans="1:9" ht="18">
      <c r="A21" s="59" t="s">
        <v>0</v>
      </c>
      <c r="B21" s="60"/>
      <c r="C21" s="60"/>
      <c r="D21" s="60"/>
      <c r="E21" s="60"/>
      <c r="F21" s="60"/>
      <c r="G21" s="60"/>
      <c r="H21" s="60"/>
      <c r="I21" s="61"/>
    </row>
    <row r="22" spans="1:9" ht="18">
      <c r="A22" s="67"/>
      <c r="B22" s="62"/>
      <c r="C22" s="62"/>
      <c r="D22" s="62"/>
      <c r="E22" s="62"/>
      <c r="F22" s="62"/>
      <c r="G22" s="62"/>
      <c r="H22" s="62"/>
      <c r="I22" s="63"/>
    </row>
    <row r="23" spans="1:9" ht="18">
      <c r="A23" s="68" t="s">
        <v>1</v>
      </c>
      <c r="B23" s="64"/>
      <c r="C23" s="65"/>
      <c r="D23" s="65"/>
      <c r="E23" s="65"/>
      <c r="F23" s="65"/>
      <c r="G23" s="65"/>
      <c r="H23" s="65"/>
      <c r="I23" s="66"/>
    </row>
    <row r="24" spans="1:9" ht="18">
      <c r="A24" s="67"/>
      <c r="B24" s="62"/>
      <c r="C24" s="62"/>
      <c r="D24" s="62"/>
      <c r="E24" s="62"/>
      <c r="F24" s="62"/>
      <c r="G24" s="62"/>
      <c r="H24" s="62"/>
      <c r="I24" s="63"/>
    </row>
    <row r="25" spans="1:9" ht="18">
      <c r="A25" s="68" t="s">
        <v>2</v>
      </c>
      <c r="B25" s="64"/>
      <c r="C25" s="65"/>
      <c r="D25" s="65"/>
      <c r="E25" s="65"/>
      <c r="F25" s="65"/>
      <c r="G25" s="65"/>
      <c r="H25" s="65"/>
      <c r="I25" s="66"/>
    </row>
    <row r="26" spans="1:9" ht="18">
      <c r="B26" s="62"/>
      <c r="C26" s="62"/>
      <c r="D26" s="62"/>
      <c r="E26" s="62"/>
      <c r="F26" s="62"/>
      <c r="G26" s="62"/>
      <c r="H26" s="62"/>
      <c r="I26" s="63"/>
    </row>
    <row r="27" spans="1:9" ht="18">
      <c r="A27" s="68" t="s">
        <v>3</v>
      </c>
      <c r="B27" s="60"/>
      <c r="C27" s="60"/>
      <c r="D27" s="60"/>
      <c r="E27" s="60"/>
      <c r="F27" s="60"/>
      <c r="G27" s="60"/>
      <c r="H27" s="60"/>
      <c r="I27" s="61"/>
    </row>
    <row r="28" spans="1:9" ht="18">
      <c r="A28" s="68"/>
      <c r="B28" s="60"/>
      <c r="C28" s="60"/>
      <c r="D28" s="60"/>
      <c r="E28" s="60"/>
      <c r="F28" s="60"/>
      <c r="G28" s="60"/>
      <c r="H28" s="60"/>
      <c r="I28" s="61"/>
    </row>
    <row r="29" spans="1:9" ht="18">
      <c r="A29" s="68" t="s">
        <v>1725</v>
      </c>
      <c r="B29" s="60"/>
      <c r="C29" s="60"/>
      <c r="D29" s="60"/>
      <c r="E29" s="60"/>
      <c r="F29" s="60"/>
      <c r="G29" s="60"/>
      <c r="H29" s="60"/>
      <c r="I29" s="61"/>
    </row>
    <row r="30" spans="1:9" ht="17.5">
      <c r="A30" s="69"/>
      <c r="B30" s="132"/>
      <c r="C30" s="132"/>
      <c r="D30" s="132"/>
      <c r="E30" s="132"/>
      <c r="F30" s="132"/>
      <c r="G30" s="132"/>
      <c r="H30" s="132"/>
      <c r="I30" s="756"/>
    </row>
  </sheetData>
  <sheetProtection formatCells="0" formatColumns="0" formatRows="0" insertColumns="0" insertRows="0" insertHyperlinks="0" deleteColumns="0" deleteRows="0" sort="0" autoFilter="0" pivotTables="0"/>
  <pageMargins left="0.70866141732283472" right="0.70866141732283472" top="0.74803149606299213" bottom="0.74803149606299213" header="0.31496062992125984" footer="0.31496062992125984"/>
  <pageSetup paperSize="9" orientation="portrait" r:id="rId1"/>
  <headerFooter>
    <oddFooter>&amp;COFFICIAL- SENSITIVE COMMERCIAL (WHEN COMPLETE)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6C64F-B967-4610-B64A-0366596AD01C}">
  <sheetPr>
    <tabColor theme="3"/>
    <outlinePr summaryBelow="0"/>
  </sheetPr>
  <dimension ref="A1:K64"/>
  <sheetViews>
    <sheetView zoomScale="85" zoomScaleNormal="85" zoomScaleSheetLayoutView="70" workbookViewId="0">
      <pane xSplit="2" ySplit="4" topLeftCell="C35" activePane="bottomRight" state="frozen"/>
      <selection pane="topRight" activeCell="Q20" sqref="Q20"/>
      <selection pane="bottomLeft" activeCell="Q20" sqref="Q20"/>
      <selection pane="bottomRight" activeCell="P55" sqref="P55"/>
    </sheetView>
  </sheetViews>
  <sheetFormatPr defaultColWidth="9.1796875" defaultRowHeight="12.5"/>
  <cols>
    <col min="1" max="1" width="3.453125" style="5" customWidth="1"/>
    <col min="2" max="2" width="56.1796875" style="5" customWidth="1"/>
    <col min="3" max="7" width="12.54296875" style="7" customWidth="1"/>
    <col min="8" max="8" width="14.54296875" style="7" customWidth="1"/>
    <col min="9" max="10" width="12.54296875" style="7" customWidth="1"/>
    <col min="11" max="11" width="14.1796875" style="5" customWidth="1"/>
    <col min="12" max="16384" width="9.1796875" style="5"/>
  </cols>
  <sheetData>
    <row r="1" spans="1:11" ht="20">
      <c r="A1" s="2"/>
      <c r="B1" s="10"/>
      <c r="C1" s="18"/>
      <c r="D1" s="18"/>
      <c r="E1" s="18"/>
      <c r="F1" s="18"/>
      <c r="G1" s="18"/>
      <c r="H1" s="18"/>
      <c r="I1" s="18"/>
      <c r="J1" s="18"/>
      <c r="K1" s="133"/>
    </row>
    <row r="2" spans="1:11" ht="20.25" customHeight="1">
      <c r="A2" s="2"/>
      <c r="B2" s="24" t="s">
        <v>71</v>
      </c>
      <c r="C2" s="134"/>
      <c r="D2" s="134"/>
      <c r="E2" s="134"/>
      <c r="F2" s="134"/>
      <c r="G2" s="134"/>
      <c r="H2" s="134"/>
      <c r="I2" s="134"/>
      <c r="J2" s="134"/>
      <c r="K2" s="2"/>
    </row>
    <row r="3" spans="1:11" s="11" customFormat="1" ht="20.25" customHeight="1">
      <c r="A3" s="135"/>
      <c r="B3" s="16" t="s">
        <v>21</v>
      </c>
      <c r="C3" s="1147"/>
      <c r="D3" s="1147"/>
      <c r="E3" s="1147"/>
      <c r="F3" s="1147"/>
      <c r="G3" s="1147"/>
      <c r="H3" s="1147"/>
      <c r="I3" s="1147"/>
      <c r="J3" s="1147"/>
      <c r="K3" s="1148"/>
    </row>
    <row r="4" spans="1:11" ht="38.25" customHeight="1">
      <c r="A4" s="2"/>
      <c r="B4" s="9" t="s">
        <v>76</v>
      </c>
      <c r="C4" s="118" t="s">
        <v>25</v>
      </c>
      <c r="D4" s="175" t="s">
        <v>26</v>
      </c>
      <c r="E4" s="175" t="s">
        <v>27</v>
      </c>
      <c r="F4" s="175" t="s">
        <v>28</v>
      </c>
      <c r="G4" s="175" t="s">
        <v>29</v>
      </c>
      <c r="H4" s="119" t="s">
        <v>31</v>
      </c>
      <c r="I4" s="175" t="s">
        <v>32</v>
      </c>
      <c r="J4" s="175" t="s">
        <v>33</v>
      </c>
      <c r="K4" s="119" t="s">
        <v>34</v>
      </c>
    </row>
    <row r="5" spans="1:11" s="4" customFormat="1" ht="41.25" customHeight="1">
      <c r="A5" s="146"/>
      <c r="B5" s="775" t="s">
        <v>77</v>
      </c>
      <c r="C5" s="776">
        <f>'Establishment Price (Unindexed)'!C5*(1+Year1)</f>
        <v>0</v>
      </c>
      <c r="D5" s="776">
        <f>'Establishment Price (Unindexed)'!D5*(1+Year2)</f>
        <v>0</v>
      </c>
      <c r="E5" s="776">
        <f>'Establishment Price (Unindexed)'!E5*(1+Year3)</f>
        <v>0</v>
      </c>
      <c r="F5" s="776">
        <f>'Establishment Price (Unindexed)'!F5*(1+Year4)</f>
        <v>0</v>
      </c>
      <c r="G5" s="776">
        <f>'Establishment Price (Unindexed)'!G5*(1+Year5)</f>
        <v>0</v>
      </c>
      <c r="H5" s="138">
        <f>SUM(C5:G5)</f>
        <v>0</v>
      </c>
      <c r="I5" s="776">
        <f>'Establishment Price (Unindexed)'!I5*(1+Year6)</f>
        <v>0</v>
      </c>
      <c r="J5" s="776">
        <f>'Establishment Price (Unindexed)'!J5*(1+Year7)</f>
        <v>0</v>
      </c>
      <c r="K5" s="138">
        <f>SUM(H5:J5)</f>
        <v>0</v>
      </c>
    </row>
    <row r="6" spans="1:11" s="4" customFormat="1" ht="41.25" customHeight="1">
      <c r="A6" s="146"/>
      <c r="B6" s="47" t="s">
        <v>78</v>
      </c>
      <c r="C6" s="774">
        <f>'Establishment Price (Unindexed)'!C6*(1+Year1)</f>
        <v>0</v>
      </c>
      <c r="D6" s="774">
        <f>'Establishment Price (Unindexed)'!D6*(1+Year2)</f>
        <v>0</v>
      </c>
      <c r="E6" s="774">
        <f>'Establishment Price (Unindexed)'!E6*(1+Year3)</f>
        <v>0</v>
      </c>
      <c r="F6" s="774">
        <f>'Establishment Price (Unindexed)'!F6*(1+Year4)</f>
        <v>0</v>
      </c>
      <c r="G6" s="774">
        <f>'Establishment Price (Unindexed)'!G6*(1+Year5)</f>
        <v>0</v>
      </c>
      <c r="H6" s="138">
        <f t="shared" ref="H6:H11" si="0">SUM(C6:G6)</f>
        <v>0</v>
      </c>
      <c r="I6" s="774">
        <f>'Establishment Price (Unindexed)'!I6*(1+Year6)</f>
        <v>0</v>
      </c>
      <c r="J6" s="774">
        <f>'Establishment Price (Unindexed)'!J6*(1+Year7)</f>
        <v>0</v>
      </c>
      <c r="K6" s="138">
        <f t="shared" ref="K6:K11" si="1">SUM(H6:J6)</f>
        <v>0</v>
      </c>
    </row>
    <row r="7" spans="1:11" s="4" customFormat="1" ht="41.25" customHeight="1">
      <c r="A7" s="146"/>
      <c r="B7" s="47" t="s">
        <v>79</v>
      </c>
      <c r="C7" s="774">
        <f>'Establishment Price (Unindexed)'!C7*(1+Year1)</f>
        <v>0</v>
      </c>
      <c r="D7" s="774">
        <f>'Establishment Price (Unindexed)'!D7*(1+Year2)</f>
        <v>0</v>
      </c>
      <c r="E7" s="774">
        <f>'Establishment Price (Unindexed)'!E7*(1+Year3)</f>
        <v>0</v>
      </c>
      <c r="F7" s="774">
        <f>'Establishment Price (Unindexed)'!F7*(1+Year4)</f>
        <v>0</v>
      </c>
      <c r="G7" s="774">
        <f>'Establishment Price (Unindexed)'!G7*(1+Year5)</f>
        <v>0</v>
      </c>
      <c r="H7" s="138">
        <f t="shared" si="0"/>
        <v>0</v>
      </c>
      <c r="I7" s="774">
        <f>'Establishment Price (Unindexed)'!I7*(1+Year6)</f>
        <v>0</v>
      </c>
      <c r="J7" s="774">
        <f>'Establishment Price (Unindexed)'!J7*(1+Year7)</f>
        <v>0</v>
      </c>
      <c r="K7" s="138">
        <f t="shared" si="1"/>
        <v>0</v>
      </c>
    </row>
    <row r="8" spans="1:11" s="4" customFormat="1" ht="41.25" customHeight="1">
      <c r="A8" s="146"/>
      <c r="B8" s="47" t="s">
        <v>81</v>
      </c>
      <c r="C8" s="774">
        <f>'Establishment Price (Unindexed)'!C8*(1+Year1)</f>
        <v>0</v>
      </c>
      <c r="D8" s="774">
        <f>'Establishment Price (Unindexed)'!D8*(1+Year2)</f>
        <v>0</v>
      </c>
      <c r="E8" s="774">
        <f>'Establishment Price (Unindexed)'!E8*(1+Year3)</f>
        <v>0</v>
      </c>
      <c r="F8" s="774">
        <f>'Establishment Price (Unindexed)'!F8*(1+Year4)</f>
        <v>0</v>
      </c>
      <c r="G8" s="774">
        <f>'Establishment Price (Unindexed)'!G8*(1+Year5)</f>
        <v>0</v>
      </c>
      <c r="H8" s="138">
        <f t="shared" si="0"/>
        <v>0</v>
      </c>
      <c r="I8" s="774">
        <f>'Establishment Price (Unindexed)'!I8*(1+Year6)</f>
        <v>0</v>
      </c>
      <c r="J8" s="774">
        <f>'Establishment Price (Unindexed)'!J8*(1+Year7)</f>
        <v>0</v>
      </c>
      <c r="K8" s="138">
        <f t="shared" si="1"/>
        <v>0</v>
      </c>
    </row>
    <row r="9" spans="1:11" s="4" customFormat="1" ht="41.25" customHeight="1">
      <c r="A9" s="146"/>
      <c r="B9" s="47" t="s">
        <v>1713</v>
      </c>
      <c r="C9" s="774">
        <f>'Establishment Price (Unindexed)'!C9*(1+Year1)</f>
        <v>0</v>
      </c>
      <c r="D9" s="774">
        <f>'Establishment Price (Unindexed)'!D9*(1+Year2)</f>
        <v>0</v>
      </c>
      <c r="E9" s="774">
        <f>'Establishment Price (Unindexed)'!E9*(1+Year3)</f>
        <v>0</v>
      </c>
      <c r="F9" s="774">
        <f>'Establishment Price (Unindexed)'!F9*(1+Year4)</f>
        <v>0</v>
      </c>
      <c r="G9" s="774">
        <f>'Establishment Price (Unindexed)'!G9*(1+Year5)</f>
        <v>0</v>
      </c>
      <c r="H9" s="138">
        <f t="shared" ref="H9" si="2">SUM(C9:G9)</f>
        <v>0</v>
      </c>
      <c r="I9" s="774">
        <f>'Establishment Price (Unindexed)'!I9*(1+Year6)</f>
        <v>0</v>
      </c>
      <c r="J9" s="774">
        <f>'Establishment Price (Unindexed)'!J9*(1+Year7)</f>
        <v>0</v>
      </c>
      <c r="K9" s="138">
        <f t="shared" ref="K9" si="3">SUM(H9:J9)</f>
        <v>0</v>
      </c>
    </row>
    <row r="10" spans="1:11" s="4" customFormat="1" ht="41.25" customHeight="1">
      <c r="A10" s="146"/>
      <c r="B10" s="47" t="s">
        <v>82</v>
      </c>
      <c r="C10" s="774">
        <f>'Establishment Price (Unindexed)'!C10*(1+Year1)</f>
        <v>0</v>
      </c>
      <c r="D10" s="774">
        <f>'Establishment Price (Unindexed)'!D10*(1+Year2)</f>
        <v>0</v>
      </c>
      <c r="E10" s="774">
        <f>'Establishment Price (Unindexed)'!E10*(1+Year3)</f>
        <v>0</v>
      </c>
      <c r="F10" s="774">
        <f>'Establishment Price (Unindexed)'!F10*(1+Year4)</f>
        <v>0</v>
      </c>
      <c r="G10" s="774">
        <f>'Establishment Price (Unindexed)'!G10*(1+Year5)</f>
        <v>0</v>
      </c>
      <c r="H10" s="138">
        <f t="shared" si="0"/>
        <v>0</v>
      </c>
      <c r="I10" s="774">
        <f>'Establishment Price (Unindexed)'!I10*(1+Year6)</f>
        <v>0</v>
      </c>
      <c r="J10" s="774">
        <f>'Establishment Price (Unindexed)'!J10*(1+Year7)</f>
        <v>0</v>
      </c>
      <c r="K10" s="138">
        <f t="shared" si="1"/>
        <v>0</v>
      </c>
    </row>
    <row r="11" spans="1:11" s="4" customFormat="1" ht="41.25" customHeight="1">
      <c r="A11" s="146"/>
      <c r="B11" s="47" t="s">
        <v>83</v>
      </c>
      <c r="C11" s="774">
        <f>'Establishment Price (Unindexed)'!C11*(1+Year1)</f>
        <v>0</v>
      </c>
      <c r="D11" s="774">
        <f>'Establishment Price (Unindexed)'!D11*(1+Year2)</f>
        <v>0</v>
      </c>
      <c r="E11" s="774">
        <f>'Establishment Price (Unindexed)'!E11*(1+Year3)</f>
        <v>0</v>
      </c>
      <c r="F11" s="774">
        <f>'Establishment Price (Unindexed)'!F11*(1+Year4)</f>
        <v>0</v>
      </c>
      <c r="G11" s="774">
        <f>'Establishment Price (Unindexed)'!G11*(1+Year5)</f>
        <v>0</v>
      </c>
      <c r="H11" s="138">
        <f t="shared" si="0"/>
        <v>0</v>
      </c>
      <c r="I11" s="774">
        <f>'Establishment Price (Unindexed)'!I11*(1+Year6)</f>
        <v>0</v>
      </c>
      <c r="J11" s="774">
        <f>'Establishment Price (Unindexed)'!J11*(1+Year7)</f>
        <v>0</v>
      </c>
      <c r="K11" s="138">
        <f t="shared" si="1"/>
        <v>0</v>
      </c>
    </row>
    <row r="12" spans="1:11" s="4" customFormat="1" ht="41.25" customHeight="1">
      <c r="A12" s="146"/>
      <c r="B12" s="47" t="s">
        <v>84</v>
      </c>
      <c r="C12" s="774">
        <f>'Establishment Price (Unindexed)'!C12*(1+Year1)</f>
        <v>0</v>
      </c>
      <c r="D12" s="774">
        <f>'Establishment Price (Unindexed)'!D12*(1+Year2)</f>
        <v>0</v>
      </c>
      <c r="E12" s="774">
        <f>'Establishment Price (Unindexed)'!E12*(1+Year3)</f>
        <v>0</v>
      </c>
      <c r="F12" s="774">
        <f>'Establishment Price (Unindexed)'!F12*(1+Year4)</f>
        <v>0</v>
      </c>
      <c r="G12" s="774">
        <f>'Establishment Price (Unindexed)'!G12*(1+Year5)</f>
        <v>0</v>
      </c>
      <c r="H12" s="138">
        <f t="shared" ref="H12:H52" si="4">SUM(C12:G12)</f>
        <v>0</v>
      </c>
      <c r="I12" s="774">
        <f>'Establishment Price (Unindexed)'!I12*(1+Year6)</f>
        <v>0</v>
      </c>
      <c r="J12" s="774">
        <f>'Establishment Price (Unindexed)'!J12*(1+Year7)</f>
        <v>0</v>
      </c>
      <c r="K12" s="138">
        <f t="shared" ref="K12:K52" si="5">SUM(H12:J12)</f>
        <v>0</v>
      </c>
    </row>
    <row r="13" spans="1:11" s="4" customFormat="1" ht="41.25" customHeight="1">
      <c r="A13" s="146"/>
      <c r="B13" s="775" t="s">
        <v>85</v>
      </c>
      <c r="C13" s="776">
        <f>'Establishment Price (Unindexed)'!C13*(1+Year1)</f>
        <v>0</v>
      </c>
      <c r="D13" s="776">
        <f>'Establishment Price (Unindexed)'!D13*(1+Year2)</f>
        <v>0</v>
      </c>
      <c r="E13" s="776">
        <f>'Establishment Price (Unindexed)'!E13*(1+Year3)</f>
        <v>0</v>
      </c>
      <c r="F13" s="776">
        <f>'Establishment Price (Unindexed)'!F13*(1+Year4)</f>
        <v>0</v>
      </c>
      <c r="G13" s="776">
        <f>'Establishment Price (Unindexed)'!G13*(1+Year5)</f>
        <v>0</v>
      </c>
      <c r="H13" s="138">
        <f t="shared" si="4"/>
        <v>0</v>
      </c>
      <c r="I13" s="776">
        <f>'Establishment Price (Unindexed)'!I13*(1+Year6)</f>
        <v>0</v>
      </c>
      <c r="J13" s="776">
        <f>'Establishment Price (Unindexed)'!J13*(1+Year7)</f>
        <v>0</v>
      </c>
      <c r="K13" s="138">
        <f t="shared" si="5"/>
        <v>0</v>
      </c>
    </row>
    <row r="14" spans="1:11" s="4" customFormat="1" ht="41.25" customHeight="1">
      <c r="A14" s="146"/>
      <c r="B14" s="47" t="s">
        <v>78</v>
      </c>
      <c r="C14" s="774">
        <f>'Establishment Price (Unindexed)'!C14*(1+Year1)</f>
        <v>0</v>
      </c>
      <c r="D14" s="774">
        <f>'Establishment Price (Unindexed)'!D14*(1+Year2)</f>
        <v>0</v>
      </c>
      <c r="E14" s="774">
        <f>'Establishment Price (Unindexed)'!E14*(1+Year3)</f>
        <v>0</v>
      </c>
      <c r="F14" s="774">
        <f>'Establishment Price (Unindexed)'!F14*(1+Year4)</f>
        <v>0</v>
      </c>
      <c r="G14" s="774">
        <f>'Establishment Price (Unindexed)'!G14*(1+Year5)</f>
        <v>0</v>
      </c>
      <c r="H14" s="138">
        <f t="shared" si="4"/>
        <v>0</v>
      </c>
      <c r="I14" s="774">
        <f>'Establishment Price (Unindexed)'!I14*(1+Year6)</f>
        <v>0</v>
      </c>
      <c r="J14" s="774">
        <f>'Establishment Price (Unindexed)'!J14*(1+Year7)</f>
        <v>0</v>
      </c>
      <c r="K14" s="138">
        <f t="shared" si="5"/>
        <v>0</v>
      </c>
    </row>
    <row r="15" spans="1:11" s="4" customFormat="1" ht="41.25" customHeight="1">
      <c r="A15" s="146"/>
      <c r="B15" s="47" t="s">
        <v>79</v>
      </c>
      <c r="C15" s="774">
        <f>'Establishment Price (Unindexed)'!C15*(1+Year1)</f>
        <v>0</v>
      </c>
      <c r="D15" s="774">
        <f>'Establishment Price (Unindexed)'!D15*(1+Year2)</f>
        <v>0</v>
      </c>
      <c r="E15" s="774">
        <f>'Establishment Price (Unindexed)'!E15*(1+Year3)</f>
        <v>0</v>
      </c>
      <c r="F15" s="774">
        <f>'Establishment Price (Unindexed)'!F15*(1+Year4)</f>
        <v>0</v>
      </c>
      <c r="G15" s="774">
        <f>'Establishment Price (Unindexed)'!G15*(1+Year5)</f>
        <v>0</v>
      </c>
      <c r="H15" s="138">
        <f t="shared" si="4"/>
        <v>0</v>
      </c>
      <c r="I15" s="774">
        <f>'Establishment Price (Unindexed)'!I15*(1+Year6)</f>
        <v>0</v>
      </c>
      <c r="J15" s="774">
        <f>'Establishment Price (Unindexed)'!J15*(1+Year7)</f>
        <v>0</v>
      </c>
      <c r="K15" s="138">
        <f t="shared" si="5"/>
        <v>0</v>
      </c>
    </row>
    <row r="16" spans="1:11" s="4" customFormat="1" ht="41.25" customHeight="1">
      <c r="A16" s="146"/>
      <c r="B16" s="47" t="s">
        <v>81</v>
      </c>
      <c r="C16" s="774">
        <f>'Establishment Price (Unindexed)'!C16*(1+Year1)</f>
        <v>0</v>
      </c>
      <c r="D16" s="774">
        <f>'Establishment Price (Unindexed)'!D16*(1+Year2)</f>
        <v>0</v>
      </c>
      <c r="E16" s="774">
        <f>'Establishment Price (Unindexed)'!E16*(1+Year3)</f>
        <v>0</v>
      </c>
      <c r="F16" s="774">
        <f>'Establishment Price (Unindexed)'!F16*(1+Year4)</f>
        <v>0</v>
      </c>
      <c r="G16" s="774">
        <f>'Establishment Price (Unindexed)'!G16*(1+Year5)</f>
        <v>0</v>
      </c>
      <c r="H16" s="138">
        <f t="shared" si="4"/>
        <v>0</v>
      </c>
      <c r="I16" s="774">
        <f>'Establishment Price (Unindexed)'!I16*(1+Year6)</f>
        <v>0</v>
      </c>
      <c r="J16" s="774">
        <f>'Establishment Price (Unindexed)'!J16*(1+Year7)</f>
        <v>0</v>
      </c>
      <c r="K16" s="138">
        <f t="shared" si="5"/>
        <v>0</v>
      </c>
    </row>
    <row r="17" spans="1:11" s="4" customFormat="1" ht="41.25" customHeight="1">
      <c r="A17" s="146"/>
      <c r="B17" s="47" t="s">
        <v>1713</v>
      </c>
      <c r="C17" s="774">
        <f>'Establishment Price (Unindexed)'!C17*(1+Year1)</f>
        <v>0</v>
      </c>
      <c r="D17" s="774">
        <f>'Establishment Price (Unindexed)'!D17*(1+Year2)</f>
        <v>0</v>
      </c>
      <c r="E17" s="774">
        <f>'Establishment Price (Unindexed)'!E17*(1+Year3)</f>
        <v>0</v>
      </c>
      <c r="F17" s="774">
        <f>'Establishment Price (Unindexed)'!F17*(1+Year4)</f>
        <v>0</v>
      </c>
      <c r="G17" s="774">
        <f>'Establishment Price (Unindexed)'!G17*(1+Year5)</f>
        <v>0</v>
      </c>
      <c r="H17" s="138">
        <f t="shared" ref="H17" si="6">SUM(C17:G17)</f>
        <v>0</v>
      </c>
      <c r="I17" s="774">
        <f>'Establishment Price (Unindexed)'!I17*(1+Year6)</f>
        <v>0</v>
      </c>
      <c r="J17" s="774">
        <f>'Establishment Price (Unindexed)'!J17*(1+Year7)</f>
        <v>0</v>
      </c>
      <c r="K17" s="138">
        <f t="shared" ref="K17" si="7">SUM(H17:J17)</f>
        <v>0</v>
      </c>
    </row>
    <row r="18" spans="1:11" s="4" customFormat="1" ht="41.25" customHeight="1">
      <c r="A18" s="146"/>
      <c r="B18" s="47" t="s">
        <v>82</v>
      </c>
      <c r="C18" s="774">
        <f>'Establishment Price (Unindexed)'!C18*(1+Year1)</f>
        <v>0</v>
      </c>
      <c r="D18" s="774">
        <f>'Establishment Price (Unindexed)'!D18*(1+Year2)</f>
        <v>0</v>
      </c>
      <c r="E18" s="774">
        <f>'Establishment Price (Unindexed)'!E18*(1+Year3)</f>
        <v>0</v>
      </c>
      <c r="F18" s="774">
        <f>'Establishment Price (Unindexed)'!F18*(1+Year4)</f>
        <v>0</v>
      </c>
      <c r="G18" s="774">
        <f>'Establishment Price (Unindexed)'!G18*(1+Year5)</f>
        <v>0</v>
      </c>
      <c r="H18" s="138">
        <f t="shared" si="4"/>
        <v>0</v>
      </c>
      <c r="I18" s="774">
        <f>'Establishment Price (Unindexed)'!I18*(1+Year6)</f>
        <v>0</v>
      </c>
      <c r="J18" s="774">
        <f>'Establishment Price (Unindexed)'!J18*(1+Year7)</f>
        <v>0</v>
      </c>
      <c r="K18" s="138">
        <f t="shared" si="5"/>
        <v>0</v>
      </c>
    </row>
    <row r="19" spans="1:11" s="4" customFormat="1" ht="41.25" customHeight="1">
      <c r="A19" s="146"/>
      <c r="B19" s="47" t="s">
        <v>83</v>
      </c>
      <c r="C19" s="774">
        <f>'Establishment Price (Unindexed)'!C19*(1+Year1)</f>
        <v>0</v>
      </c>
      <c r="D19" s="774">
        <f>'Establishment Price (Unindexed)'!D19*(1+Year2)</f>
        <v>0</v>
      </c>
      <c r="E19" s="774">
        <f>'Establishment Price (Unindexed)'!E19*(1+Year3)</f>
        <v>0</v>
      </c>
      <c r="F19" s="774">
        <f>'Establishment Price (Unindexed)'!F19*(1+Year4)</f>
        <v>0</v>
      </c>
      <c r="G19" s="774">
        <f>'Establishment Price (Unindexed)'!G19*(1+Year5)</f>
        <v>0</v>
      </c>
      <c r="H19" s="138">
        <f t="shared" si="4"/>
        <v>0</v>
      </c>
      <c r="I19" s="774">
        <f>'Establishment Price (Unindexed)'!I19*(1+Year6)</f>
        <v>0</v>
      </c>
      <c r="J19" s="774">
        <f>'Establishment Price (Unindexed)'!J19*(1+Year7)</f>
        <v>0</v>
      </c>
      <c r="K19" s="138">
        <f t="shared" si="5"/>
        <v>0</v>
      </c>
    </row>
    <row r="20" spans="1:11" s="4" customFormat="1" ht="41.25" customHeight="1">
      <c r="A20" s="146"/>
      <c r="B20" s="47" t="s">
        <v>84</v>
      </c>
      <c r="C20" s="774">
        <f>'Establishment Price (Unindexed)'!C20*(1+Year1)</f>
        <v>0</v>
      </c>
      <c r="D20" s="774">
        <f>'Establishment Price (Unindexed)'!D20*(1+Year2)</f>
        <v>0</v>
      </c>
      <c r="E20" s="774">
        <f>'Establishment Price (Unindexed)'!E20*(1+Year3)</f>
        <v>0</v>
      </c>
      <c r="F20" s="774">
        <f>'Establishment Price (Unindexed)'!F20*(1+Year4)</f>
        <v>0</v>
      </c>
      <c r="G20" s="774">
        <f>'Establishment Price (Unindexed)'!G20*(1+Year5)</f>
        <v>0</v>
      </c>
      <c r="H20" s="138">
        <f t="shared" si="4"/>
        <v>0</v>
      </c>
      <c r="I20" s="774">
        <f>'Establishment Price (Unindexed)'!I20*(1+Year6)</f>
        <v>0</v>
      </c>
      <c r="J20" s="774">
        <f>'Establishment Price (Unindexed)'!J20*(1+Year7)</f>
        <v>0</v>
      </c>
      <c r="K20" s="138">
        <f t="shared" si="5"/>
        <v>0</v>
      </c>
    </row>
    <row r="21" spans="1:11" s="4" customFormat="1" ht="40.4" customHeight="1">
      <c r="A21" s="146"/>
      <c r="B21" s="775" t="s">
        <v>86</v>
      </c>
      <c r="C21" s="776">
        <f>'Establishment Price (Unindexed)'!C21*(1+Year1)</f>
        <v>0</v>
      </c>
      <c r="D21" s="776">
        <f>'Establishment Price (Unindexed)'!D21*(1+Year2)</f>
        <v>0</v>
      </c>
      <c r="E21" s="776">
        <f>'Establishment Price (Unindexed)'!E21*(1+Year3)</f>
        <v>0</v>
      </c>
      <c r="F21" s="776">
        <f>'Establishment Price (Unindexed)'!F21*(1+Year4)</f>
        <v>0</v>
      </c>
      <c r="G21" s="776">
        <f>'Establishment Price (Unindexed)'!G21*(1+Year5)</f>
        <v>0</v>
      </c>
      <c r="H21" s="138">
        <f t="shared" si="4"/>
        <v>0</v>
      </c>
      <c r="I21" s="776">
        <f>'Establishment Price (Unindexed)'!I21*(1+Year6)</f>
        <v>0</v>
      </c>
      <c r="J21" s="776">
        <f>'Establishment Price (Unindexed)'!J21*(1+Year7)</f>
        <v>0</v>
      </c>
      <c r="K21" s="138">
        <f t="shared" si="5"/>
        <v>0</v>
      </c>
    </row>
    <row r="22" spans="1:11" s="4" customFormat="1" ht="41.25" customHeight="1">
      <c r="A22" s="146"/>
      <c r="B22" s="47" t="s">
        <v>78</v>
      </c>
      <c r="C22" s="774">
        <f>'Establishment Price (Unindexed)'!C22*(1+Year1)</f>
        <v>0</v>
      </c>
      <c r="D22" s="774">
        <f>'Establishment Price (Unindexed)'!D22*(1+Year2)</f>
        <v>0</v>
      </c>
      <c r="E22" s="774">
        <f>'Establishment Price (Unindexed)'!E22*(1+Year3)</f>
        <v>0</v>
      </c>
      <c r="F22" s="774">
        <f>'Establishment Price (Unindexed)'!F22*(1+Year4)</f>
        <v>0</v>
      </c>
      <c r="G22" s="774">
        <f>'Establishment Price (Unindexed)'!G22*(1+Year5)</f>
        <v>0</v>
      </c>
      <c r="H22" s="138">
        <f t="shared" si="4"/>
        <v>0</v>
      </c>
      <c r="I22" s="774">
        <f>'Establishment Price (Unindexed)'!I22*(1+Year6)</f>
        <v>0</v>
      </c>
      <c r="J22" s="774">
        <f>'Establishment Price (Unindexed)'!J22*(1+Year7)</f>
        <v>0</v>
      </c>
      <c r="K22" s="138">
        <f t="shared" si="5"/>
        <v>0</v>
      </c>
    </row>
    <row r="23" spans="1:11" s="4" customFormat="1" ht="41.25" customHeight="1">
      <c r="A23" s="146"/>
      <c r="B23" s="47" t="s">
        <v>79</v>
      </c>
      <c r="C23" s="774">
        <f>'Establishment Price (Unindexed)'!C23*(1+Year1)</f>
        <v>0</v>
      </c>
      <c r="D23" s="774">
        <f>'Establishment Price (Unindexed)'!D23*(1+Year2)</f>
        <v>0</v>
      </c>
      <c r="E23" s="774">
        <f>'Establishment Price (Unindexed)'!E23*(1+Year3)</f>
        <v>0</v>
      </c>
      <c r="F23" s="774">
        <f>'Establishment Price (Unindexed)'!F23*(1+Year4)</f>
        <v>0</v>
      </c>
      <c r="G23" s="774">
        <f>'Establishment Price (Unindexed)'!G23*(1+Year5)</f>
        <v>0</v>
      </c>
      <c r="H23" s="138">
        <f t="shared" si="4"/>
        <v>0</v>
      </c>
      <c r="I23" s="774">
        <f>'Establishment Price (Unindexed)'!I23*(1+Year6)</f>
        <v>0</v>
      </c>
      <c r="J23" s="774">
        <f>'Establishment Price (Unindexed)'!J23*(1+Year7)</f>
        <v>0</v>
      </c>
      <c r="K23" s="138">
        <f t="shared" si="5"/>
        <v>0</v>
      </c>
    </row>
    <row r="24" spans="1:11" s="4" customFormat="1" ht="41.25" customHeight="1">
      <c r="A24" s="146"/>
      <c r="B24" s="47" t="s">
        <v>81</v>
      </c>
      <c r="C24" s="774">
        <f>'Establishment Price (Unindexed)'!C24*(1+Year1)</f>
        <v>0</v>
      </c>
      <c r="D24" s="774">
        <f>'Establishment Price (Unindexed)'!D24*(1+Year2)</f>
        <v>0</v>
      </c>
      <c r="E24" s="774">
        <f>'Establishment Price (Unindexed)'!E24*(1+Year3)</f>
        <v>0</v>
      </c>
      <c r="F24" s="774">
        <f>'Establishment Price (Unindexed)'!F24*(1+Year4)</f>
        <v>0</v>
      </c>
      <c r="G24" s="774">
        <f>'Establishment Price (Unindexed)'!G24*(1+Year5)</f>
        <v>0</v>
      </c>
      <c r="H24" s="138">
        <f t="shared" si="4"/>
        <v>0</v>
      </c>
      <c r="I24" s="774">
        <f>'Establishment Price (Unindexed)'!I24*(1+Year6)</f>
        <v>0</v>
      </c>
      <c r="J24" s="774">
        <f>'Establishment Price (Unindexed)'!J24*(1+Year7)</f>
        <v>0</v>
      </c>
      <c r="K24" s="138">
        <f t="shared" si="5"/>
        <v>0</v>
      </c>
    </row>
    <row r="25" spans="1:11" s="4" customFormat="1" ht="41.25" customHeight="1">
      <c r="A25" s="146"/>
      <c r="B25" s="47" t="s">
        <v>1713</v>
      </c>
      <c r="C25" s="774">
        <f>'Establishment Price (Unindexed)'!C25*(1+Year1)</f>
        <v>0</v>
      </c>
      <c r="D25" s="774">
        <f>'Establishment Price (Unindexed)'!D25*(1+Year2)</f>
        <v>0</v>
      </c>
      <c r="E25" s="774">
        <f>'Establishment Price (Unindexed)'!E25*(1+Year3)</f>
        <v>0</v>
      </c>
      <c r="F25" s="774">
        <f>'Establishment Price (Unindexed)'!F25*(1+Year4)</f>
        <v>0</v>
      </c>
      <c r="G25" s="774">
        <f>'Establishment Price (Unindexed)'!G25*(1+Year5)</f>
        <v>0</v>
      </c>
      <c r="H25" s="138">
        <f t="shared" ref="H25" si="8">SUM(C25:G25)</f>
        <v>0</v>
      </c>
      <c r="I25" s="774">
        <f>'Establishment Price (Unindexed)'!I25*(1+Year6)</f>
        <v>0</v>
      </c>
      <c r="J25" s="774">
        <f>'Establishment Price (Unindexed)'!J25*(1+Year7)</f>
        <v>0</v>
      </c>
      <c r="K25" s="138">
        <f t="shared" ref="K25" si="9">SUM(H25:J25)</f>
        <v>0</v>
      </c>
    </row>
    <row r="26" spans="1:11" s="4" customFormat="1" ht="41.25" customHeight="1">
      <c r="A26" s="146"/>
      <c r="B26" s="47" t="s">
        <v>82</v>
      </c>
      <c r="C26" s="774">
        <f>'Establishment Price (Unindexed)'!C26*(1+Year1)</f>
        <v>0</v>
      </c>
      <c r="D26" s="774">
        <f>'Establishment Price (Unindexed)'!D26*(1+Year2)</f>
        <v>0</v>
      </c>
      <c r="E26" s="774">
        <f>'Establishment Price (Unindexed)'!E26*(1+Year3)</f>
        <v>0</v>
      </c>
      <c r="F26" s="774">
        <f>'Establishment Price (Unindexed)'!F26*(1+Year4)</f>
        <v>0</v>
      </c>
      <c r="G26" s="774">
        <f>'Establishment Price (Unindexed)'!G26*(1+Year5)</f>
        <v>0</v>
      </c>
      <c r="H26" s="138">
        <f t="shared" si="4"/>
        <v>0</v>
      </c>
      <c r="I26" s="774">
        <f>'Establishment Price (Unindexed)'!I26*(1+Year6)</f>
        <v>0</v>
      </c>
      <c r="J26" s="774">
        <f>'Establishment Price (Unindexed)'!J26*(1+Year7)</f>
        <v>0</v>
      </c>
      <c r="K26" s="138">
        <f t="shared" si="5"/>
        <v>0</v>
      </c>
    </row>
    <row r="27" spans="1:11" s="4" customFormat="1" ht="41.25" customHeight="1">
      <c r="A27" s="146"/>
      <c r="B27" s="47" t="s">
        <v>83</v>
      </c>
      <c r="C27" s="774">
        <f>'Establishment Price (Unindexed)'!C27*(1+Year1)</f>
        <v>0</v>
      </c>
      <c r="D27" s="774">
        <f>'Establishment Price (Unindexed)'!D27*(1+Year2)</f>
        <v>0</v>
      </c>
      <c r="E27" s="774">
        <f>'Establishment Price (Unindexed)'!E27*(1+Year3)</f>
        <v>0</v>
      </c>
      <c r="F27" s="774">
        <f>'Establishment Price (Unindexed)'!F27*(1+Year4)</f>
        <v>0</v>
      </c>
      <c r="G27" s="774">
        <f>'Establishment Price (Unindexed)'!G27*(1+Year5)</f>
        <v>0</v>
      </c>
      <c r="H27" s="138">
        <f t="shared" si="4"/>
        <v>0</v>
      </c>
      <c r="I27" s="774">
        <f>'Establishment Price (Unindexed)'!I27*(1+Year6)</f>
        <v>0</v>
      </c>
      <c r="J27" s="774">
        <f>'Establishment Price (Unindexed)'!J27*(1+Year7)</f>
        <v>0</v>
      </c>
      <c r="K27" s="138">
        <f t="shared" si="5"/>
        <v>0</v>
      </c>
    </row>
    <row r="28" spans="1:11" s="4" customFormat="1" ht="41.25" customHeight="1">
      <c r="A28" s="146"/>
      <c r="B28" s="47" t="s">
        <v>84</v>
      </c>
      <c r="C28" s="774">
        <f>'Establishment Price (Unindexed)'!C28*(1+Year1)</f>
        <v>0</v>
      </c>
      <c r="D28" s="774">
        <f>'Establishment Price (Unindexed)'!D28*(1+Year2)</f>
        <v>0</v>
      </c>
      <c r="E28" s="774">
        <f>'Establishment Price (Unindexed)'!E28*(1+Year3)</f>
        <v>0</v>
      </c>
      <c r="F28" s="774">
        <f>'Establishment Price (Unindexed)'!F28*(1+Year4)</f>
        <v>0</v>
      </c>
      <c r="G28" s="774">
        <f>'Establishment Price (Unindexed)'!G28*(1+Year5)</f>
        <v>0</v>
      </c>
      <c r="H28" s="138">
        <f t="shared" si="4"/>
        <v>0</v>
      </c>
      <c r="I28" s="774">
        <f>'Establishment Price (Unindexed)'!I28*(1+Year6)</f>
        <v>0</v>
      </c>
      <c r="J28" s="774">
        <f>'Establishment Price (Unindexed)'!J28*(1+Year7)</f>
        <v>0</v>
      </c>
      <c r="K28" s="138">
        <f t="shared" si="5"/>
        <v>0</v>
      </c>
    </row>
    <row r="29" spans="1:11" s="4" customFormat="1" ht="40.4" customHeight="1">
      <c r="A29" s="146"/>
      <c r="B29" s="775" t="s">
        <v>87</v>
      </c>
      <c r="C29" s="776">
        <f>'Establishment Price (Unindexed)'!C29*(1+Year1)</f>
        <v>0</v>
      </c>
      <c r="D29" s="776">
        <f>'Establishment Price (Unindexed)'!D29*(1+Year2)</f>
        <v>0</v>
      </c>
      <c r="E29" s="776">
        <f>'Establishment Price (Unindexed)'!E29*(1+Year3)</f>
        <v>0</v>
      </c>
      <c r="F29" s="776">
        <f>'Establishment Price (Unindexed)'!F29*(1+Year4)</f>
        <v>0</v>
      </c>
      <c r="G29" s="776">
        <f>'Establishment Price (Unindexed)'!G29*(1+Year5)</f>
        <v>0</v>
      </c>
      <c r="H29" s="138">
        <f t="shared" si="4"/>
        <v>0</v>
      </c>
      <c r="I29" s="776">
        <f>'Establishment Price (Unindexed)'!I29*(1+Year6)</f>
        <v>0</v>
      </c>
      <c r="J29" s="776">
        <f>'Establishment Price (Unindexed)'!J29*(1+Year7)</f>
        <v>0</v>
      </c>
      <c r="K29" s="138">
        <f t="shared" si="5"/>
        <v>0</v>
      </c>
    </row>
    <row r="30" spans="1:11" s="4" customFormat="1" ht="41.25" customHeight="1">
      <c r="A30" s="146"/>
      <c r="B30" s="47" t="s">
        <v>78</v>
      </c>
      <c r="C30" s="774">
        <f>'Establishment Price (Unindexed)'!C30*(1+Year1)</f>
        <v>0</v>
      </c>
      <c r="D30" s="774">
        <f>'Establishment Price (Unindexed)'!D30*(1+Year2)</f>
        <v>0</v>
      </c>
      <c r="E30" s="774">
        <f>'Establishment Price (Unindexed)'!E30*(1+Year3)</f>
        <v>0</v>
      </c>
      <c r="F30" s="774">
        <f>'Establishment Price (Unindexed)'!F30*(1+Year4)</f>
        <v>0</v>
      </c>
      <c r="G30" s="774">
        <f>'Establishment Price (Unindexed)'!G30*(1+Year5)</f>
        <v>0</v>
      </c>
      <c r="H30" s="138">
        <f t="shared" si="4"/>
        <v>0</v>
      </c>
      <c r="I30" s="774">
        <f>'Establishment Price (Unindexed)'!I30*(1+Year6)</f>
        <v>0</v>
      </c>
      <c r="J30" s="774">
        <f>'Establishment Price (Unindexed)'!J30*(1+Year7)</f>
        <v>0</v>
      </c>
      <c r="K30" s="138">
        <f t="shared" si="5"/>
        <v>0</v>
      </c>
    </row>
    <row r="31" spans="1:11" s="4" customFormat="1" ht="41.25" customHeight="1">
      <c r="A31" s="146"/>
      <c r="B31" s="47" t="s">
        <v>79</v>
      </c>
      <c r="C31" s="774">
        <f>'Establishment Price (Unindexed)'!C31*(1+Year1)</f>
        <v>0</v>
      </c>
      <c r="D31" s="774">
        <f>'Establishment Price (Unindexed)'!D31*(1+Year2)</f>
        <v>0</v>
      </c>
      <c r="E31" s="774">
        <f>'Establishment Price (Unindexed)'!E31*(1+Year3)</f>
        <v>0</v>
      </c>
      <c r="F31" s="774">
        <f>'Establishment Price (Unindexed)'!F31*(1+Year4)</f>
        <v>0</v>
      </c>
      <c r="G31" s="774">
        <f>'Establishment Price (Unindexed)'!G31*(1+Year5)</f>
        <v>0</v>
      </c>
      <c r="H31" s="138">
        <f t="shared" si="4"/>
        <v>0</v>
      </c>
      <c r="I31" s="774">
        <f>'Establishment Price (Unindexed)'!I31*(1+Year6)</f>
        <v>0</v>
      </c>
      <c r="J31" s="774">
        <f>'Establishment Price (Unindexed)'!J31*(1+Year7)</f>
        <v>0</v>
      </c>
      <c r="K31" s="138">
        <f t="shared" si="5"/>
        <v>0</v>
      </c>
    </row>
    <row r="32" spans="1:11" s="4" customFormat="1" ht="41.25" customHeight="1">
      <c r="A32" s="146"/>
      <c r="B32" s="47" t="s">
        <v>80</v>
      </c>
      <c r="C32" s="774" t="e">
        <f>'Establishment Price (Unindexed)'!#REF!*(1+Year1)</f>
        <v>#REF!</v>
      </c>
      <c r="D32" s="774" t="e">
        <f>'Establishment Price (Unindexed)'!#REF!*(1+Year2)</f>
        <v>#REF!</v>
      </c>
      <c r="E32" s="774" t="e">
        <f>'Establishment Price (Unindexed)'!#REF!*(1+Year3)</f>
        <v>#REF!</v>
      </c>
      <c r="F32" s="774" t="e">
        <f>'Establishment Price (Unindexed)'!#REF!*(1+Year4)</f>
        <v>#REF!</v>
      </c>
      <c r="G32" s="774" t="e">
        <f>'Establishment Price (Unindexed)'!#REF!*(1+Year5)</f>
        <v>#REF!</v>
      </c>
      <c r="H32" s="138" t="e">
        <f t="shared" si="4"/>
        <v>#REF!</v>
      </c>
      <c r="I32" s="774" t="e">
        <f>'Establishment Price (Unindexed)'!#REF!*(1+Year6)</f>
        <v>#REF!</v>
      </c>
      <c r="J32" s="774" t="e">
        <f>'Establishment Price (Unindexed)'!#REF!*(1+Year7)</f>
        <v>#REF!</v>
      </c>
      <c r="K32" s="138" t="e">
        <f t="shared" si="5"/>
        <v>#REF!</v>
      </c>
    </row>
    <row r="33" spans="1:11" s="4" customFormat="1" ht="41.25" customHeight="1">
      <c r="A33" s="146"/>
      <c r="B33" s="47" t="s">
        <v>81</v>
      </c>
      <c r="C33" s="774">
        <f>'Establishment Price (Unindexed)'!C32*(1+Year1)</f>
        <v>0</v>
      </c>
      <c r="D33" s="774">
        <f>'Establishment Price (Unindexed)'!D32*(1+Year2)</f>
        <v>0</v>
      </c>
      <c r="E33" s="774">
        <f>'Establishment Price (Unindexed)'!E32*(1+Year3)</f>
        <v>0</v>
      </c>
      <c r="F33" s="774">
        <f>'Establishment Price (Unindexed)'!F32*(1+Year4)</f>
        <v>0</v>
      </c>
      <c r="G33" s="774">
        <f>'Establishment Price (Unindexed)'!G32*(1+Year5)</f>
        <v>0</v>
      </c>
      <c r="H33" s="138">
        <f t="shared" si="4"/>
        <v>0</v>
      </c>
      <c r="I33" s="774">
        <f>'Establishment Price (Unindexed)'!I32*(1+Year6)</f>
        <v>0</v>
      </c>
      <c r="J33" s="774">
        <f>'Establishment Price (Unindexed)'!J32*(1+Year7)</f>
        <v>0</v>
      </c>
      <c r="K33" s="138">
        <f t="shared" si="5"/>
        <v>0</v>
      </c>
    </row>
    <row r="34" spans="1:11" s="4" customFormat="1" ht="41.25" customHeight="1">
      <c r="A34" s="146"/>
      <c r="B34" s="47" t="s">
        <v>1713</v>
      </c>
      <c r="C34" s="774">
        <f>'Establishment Price (Unindexed)'!C33*(1+Year1)</f>
        <v>0</v>
      </c>
      <c r="D34" s="774">
        <f>'Establishment Price (Unindexed)'!D33*(1+Year2)</f>
        <v>0</v>
      </c>
      <c r="E34" s="774">
        <f>'Establishment Price (Unindexed)'!E33*(1+Year3)</f>
        <v>0</v>
      </c>
      <c r="F34" s="774">
        <f>'Establishment Price (Unindexed)'!F33*(1+Year4)</f>
        <v>0</v>
      </c>
      <c r="G34" s="774">
        <f>'Establishment Price (Unindexed)'!G33*(1+Year5)</f>
        <v>0</v>
      </c>
      <c r="H34" s="138">
        <f t="shared" ref="H34" si="10">SUM(C34:G34)</f>
        <v>0</v>
      </c>
      <c r="I34" s="774">
        <f>'Establishment Price (Unindexed)'!I33*(1+Year6)</f>
        <v>0</v>
      </c>
      <c r="J34" s="774">
        <f>'Establishment Price (Unindexed)'!J33*(1+Year7)</f>
        <v>0</v>
      </c>
      <c r="K34" s="138">
        <f t="shared" ref="K34" si="11">SUM(H34:J34)</f>
        <v>0</v>
      </c>
    </row>
    <row r="35" spans="1:11" s="4" customFormat="1" ht="41.25" customHeight="1">
      <c r="A35" s="146"/>
      <c r="B35" s="47" t="s">
        <v>82</v>
      </c>
      <c r="C35" s="774">
        <f>'Establishment Price (Unindexed)'!C34*(1+Year1)</f>
        <v>0</v>
      </c>
      <c r="D35" s="774">
        <f>'Establishment Price (Unindexed)'!D34*(1+Year2)</f>
        <v>0</v>
      </c>
      <c r="E35" s="774">
        <f>'Establishment Price (Unindexed)'!E34*(1+Year3)</f>
        <v>0</v>
      </c>
      <c r="F35" s="774">
        <f>'Establishment Price (Unindexed)'!F34*(1+Year4)</f>
        <v>0</v>
      </c>
      <c r="G35" s="774">
        <f>'Establishment Price (Unindexed)'!G34*(1+Year5)</f>
        <v>0</v>
      </c>
      <c r="H35" s="138">
        <f t="shared" si="4"/>
        <v>0</v>
      </c>
      <c r="I35" s="774">
        <f>'Establishment Price (Unindexed)'!I34*(1+Year6)</f>
        <v>0</v>
      </c>
      <c r="J35" s="774">
        <f>'Establishment Price (Unindexed)'!J34*(1+Year7)</f>
        <v>0</v>
      </c>
      <c r="K35" s="138">
        <f t="shared" si="5"/>
        <v>0</v>
      </c>
    </row>
    <row r="36" spans="1:11" s="4" customFormat="1" ht="41.25" customHeight="1">
      <c r="A36" s="146"/>
      <c r="B36" s="47" t="s">
        <v>83</v>
      </c>
      <c r="C36" s="774">
        <f>'Establishment Price (Unindexed)'!C35*(1+Year1)</f>
        <v>0</v>
      </c>
      <c r="D36" s="774">
        <f>'Establishment Price (Unindexed)'!D35*(1+Year2)</f>
        <v>0</v>
      </c>
      <c r="E36" s="774">
        <f>'Establishment Price (Unindexed)'!E35*(1+Year3)</f>
        <v>0</v>
      </c>
      <c r="F36" s="774">
        <f>'Establishment Price (Unindexed)'!F35*(1+Year4)</f>
        <v>0</v>
      </c>
      <c r="G36" s="774">
        <f>'Establishment Price (Unindexed)'!G35*(1+Year5)</f>
        <v>0</v>
      </c>
      <c r="H36" s="138">
        <f t="shared" si="4"/>
        <v>0</v>
      </c>
      <c r="I36" s="774">
        <f>'Establishment Price (Unindexed)'!I35*(1+Year6)</f>
        <v>0</v>
      </c>
      <c r="J36" s="774">
        <f>'Establishment Price (Unindexed)'!J35*(1+Year7)</f>
        <v>0</v>
      </c>
      <c r="K36" s="138">
        <f t="shared" si="5"/>
        <v>0</v>
      </c>
    </row>
    <row r="37" spans="1:11" s="4" customFormat="1" ht="41.25" customHeight="1">
      <c r="A37" s="146"/>
      <c r="B37" s="47" t="s">
        <v>84</v>
      </c>
      <c r="C37" s="774">
        <f>'Establishment Price (Unindexed)'!C36*(1+Year1)</f>
        <v>0</v>
      </c>
      <c r="D37" s="774">
        <f>'Establishment Price (Unindexed)'!D36*(1+Year2)</f>
        <v>0</v>
      </c>
      <c r="E37" s="774">
        <f>'Establishment Price (Unindexed)'!E36*(1+Year3)</f>
        <v>0</v>
      </c>
      <c r="F37" s="774">
        <f>'Establishment Price (Unindexed)'!F36*(1+Year4)</f>
        <v>0</v>
      </c>
      <c r="G37" s="774">
        <f>'Establishment Price (Unindexed)'!G36*(1+Year5)</f>
        <v>0</v>
      </c>
      <c r="H37" s="138">
        <f t="shared" si="4"/>
        <v>0</v>
      </c>
      <c r="I37" s="774">
        <f>'Establishment Price (Unindexed)'!I36*(1+Year6)</f>
        <v>0</v>
      </c>
      <c r="J37" s="774">
        <f>'Establishment Price (Unindexed)'!J36*(1+Year7)</f>
        <v>0</v>
      </c>
      <c r="K37" s="138">
        <f t="shared" si="5"/>
        <v>0</v>
      </c>
    </row>
    <row r="38" spans="1:11" s="4" customFormat="1" ht="40.4" customHeight="1">
      <c r="A38" s="146"/>
      <c r="B38" s="775" t="s">
        <v>88</v>
      </c>
      <c r="C38" s="776">
        <f>'Establishment Price (Unindexed)'!C37*(1+Year1)</f>
        <v>0</v>
      </c>
      <c r="D38" s="776">
        <f>'Establishment Price (Unindexed)'!D37*(1+Year2)</f>
        <v>0</v>
      </c>
      <c r="E38" s="776">
        <f>'Establishment Price (Unindexed)'!E37*(1+Year3)</f>
        <v>0</v>
      </c>
      <c r="F38" s="776">
        <f>'Establishment Price (Unindexed)'!F37*(1+Year4)</f>
        <v>0</v>
      </c>
      <c r="G38" s="776">
        <f>'Establishment Price (Unindexed)'!G37*(1+Year5)</f>
        <v>0</v>
      </c>
      <c r="H38" s="138">
        <f t="shared" si="4"/>
        <v>0</v>
      </c>
      <c r="I38" s="776">
        <f>'Establishment Price (Unindexed)'!I37*(1+Year6)</f>
        <v>0</v>
      </c>
      <c r="J38" s="776">
        <f>'Establishment Price (Unindexed)'!J37*(1+Year7)</f>
        <v>0</v>
      </c>
      <c r="K38" s="138">
        <f t="shared" si="5"/>
        <v>0</v>
      </c>
    </row>
    <row r="39" spans="1:11" s="4" customFormat="1" ht="41.25" customHeight="1">
      <c r="A39" s="146"/>
      <c r="B39" s="47" t="s">
        <v>78</v>
      </c>
      <c r="C39" s="774">
        <f>'Establishment Price (Unindexed)'!C38*(1+Year1)</f>
        <v>0</v>
      </c>
      <c r="D39" s="774">
        <f>'Establishment Price (Unindexed)'!D38*(1+Year2)</f>
        <v>0</v>
      </c>
      <c r="E39" s="774">
        <f>'Establishment Price (Unindexed)'!E38*(1+Year3)</f>
        <v>0</v>
      </c>
      <c r="F39" s="774">
        <f>'Establishment Price (Unindexed)'!F38*(1+Year4)</f>
        <v>0</v>
      </c>
      <c r="G39" s="774">
        <f>'Establishment Price (Unindexed)'!G38*(1+Year5)</f>
        <v>0</v>
      </c>
      <c r="H39" s="138">
        <f t="shared" si="4"/>
        <v>0</v>
      </c>
      <c r="I39" s="774">
        <f>'Establishment Price (Unindexed)'!I38*(1+Year6)</f>
        <v>0</v>
      </c>
      <c r="J39" s="774">
        <f>'Establishment Price (Unindexed)'!J38*(1+Year7)</f>
        <v>0</v>
      </c>
      <c r="K39" s="138">
        <f t="shared" si="5"/>
        <v>0</v>
      </c>
    </row>
    <row r="40" spans="1:11" s="4" customFormat="1" ht="41.25" customHeight="1">
      <c r="A40" s="146"/>
      <c r="B40" s="47" t="s">
        <v>79</v>
      </c>
      <c r="C40" s="774">
        <f>'Establishment Price (Unindexed)'!C39*(1+Year1)</f>
        <v>0</v>
      </c>
      <c r="D40" s="774">
        <f>'Establishment Price (Unindexed)'!D39*(1+Year2)</f>
        <v>0</v>
      </c>
      <c r="E40" s="774">
        <f>'Establishment Price (Unindexed)'!E39*(1+Year3)</f>
        <v>0</v>
      </c>
      <c r="F40" s="774">
        <f>'Establishment Price (Unindexed)'!F39*(1+Year4)</f>
        <v>0</v>
      </c>
      <c r="G40" s="774">
        <f>'Establishment Price (Unindexed)'!G39*(1+Year5)</f>
        <v>0</v>
      </c>
      <c r="H40" s="138">
        <f t="shared" si="4"/>
        <v>0</v>
      </c>
      <c r="I40" s="774">
        <f>'Establishment Price (Unindexed)'!I39*(1+Year6)</f>
        <v>0</v>
      </c>
      <c r="J40" s="774">
        <f>'Establishment Price (Unindexed)'!J39*(1+Year7)</f>
        <v>0</v>
      </c>
      <c r="K40" s="138">
        <f t="shared" si="5"/>
        <v>0</v>
      </c>
    </row>
    <row r="41" spans="1:11" s="4" customFormat="1" ht="41.25" customHeight="1">
      <c r="A41" s="146"/>
      <c r="B41" s="47" t="s">
        <v>81</v>
      </c>
      <c r="C41" s="774">
        <f>'Establishment Price (Unindexed)'!C40*(1+Year1)</f>
        <v>0</v>
      </c>
      <c r="D41" s="774">
        <f>'Establishment Price (Unindexed)'!D40*(1+Year2)</f>
        <v>0</v>
      </c>
      <c r="E41" s="774">
        <f>'Establishment Price (Unindexed)'!E40*(1+Year3)</f>
        <v>0</v>
      </c>
      <c r="F41" s="774">
        <f>'Establishment Price (Unindexed)'!F40*(1+Year4)</f>
        <v>0</v>
      </c>
      <c r="G41" s="774">
        <f>'Establishment Price (Unindexed)'!G40*(1+Year5)</f>
        <v>0</v>
      </c>
      <c r="H41" s="138">
        <f t="shared" si="4"/>
        <v>0</v>
      </c>
      <c r="I41" s="774">
        <f>'Establishment Price (Unindexed)'!I40*(1+Year6)</f>
        <v>0</v>
      </c>
      <c r="J41" s="774">
        <f>'Establishment Price (Unindexed)'!J40*(1+Year7)</f>
        <v>0</v>
      </c>
      <c r="K41" s="138">
        <f t="shared" si="5"/>
        <v>0</v>
      </c>
    </row>
    <row r="42" spans="1:11" s="4" customFormat="1" ht="41.25" customHeight="1">
      <c r="A42" s="146"/>
      <c r="B42" s="47" t="s">
        <v>1713</v>
      </c>
      <c r="C42" s="774">
        <f>'Establishment Price (Unindexed)'!C41*(1+Year1)</f>
        <v>0</v>
      </c>
      <c r="D42" s="774">
        <f>'Establishment Price (Unindexed)'!D41*(1+Year2)</f>
        <v>0</v>
      </c>
      <c r="E42" s="774">
        <f>'Establishment Price (Unindexed)'!E41*(1+Year3)</f>
        <v>0</v>
      </c>
      <c r="F42" s="774">
        <f>'Establishment Price (Unindexed)'!F41*(1+Year4)</f>
        <v>0</v>
      </c>
      <c r="G42" s="774">
        <f>'Establishment Price (Unindexed)'!G41*(1+Year5)</f>
        <v>0</v>
      </c>
      <c r="H42" s="138">
        <f t="shared" ref="H42" si="12">SUM(C42:G42)</f>
        <v>0</v>
      </c>
      <c r="I42" s="774">
        <f>'Establishment Price (Unindexed)'!I41*(1+Year6)</f>
        <v>0</v>
      </c>
      <c r="J42" s="774">
        <f>'Establishment Price (Unindexed)'!J41*(1+Year7)</f>
        <v>0</v>
      </c>
      <c r="K42" s="138">
        <f t="shared" ref="K42" si="13">SUM(H42:J42)</f>
        <v>0</v>
      </c>
    </row>
    <row r="43" spans="1:11" s="4" customFormat="1" ht="41.25" customHeight="1">
      <c r="A43" s="146"/>
      <c r="B43" s="47" t="s">
        <v>82</v>
      </c>
      <c r="C43" s="774">
        <f>'Establishment Price (Unindexed)'!C42*(1+Year1)</f>
        <v>0</v>
      </c>
      <c r="D43" s="774">
        <f>'Establishment Price (Unindexed)'!D42*(1+Year2)</f>
        <v>0</v>
      </c>
      <c r="E43" s="774">
        <f>'Establishment Price (Unindexed)'!E42*(1+Year3)</f>
        <v>0</v>
      </c>
      <c r="F43" s="774">
        <f>'Establishment Price (Unindexed)'!F42*(1+Year4)</f>
        <v>0</v>
      </c>
      <c r="G43" s="774">
        <f>'Establishment Price (Unindexed)'!G42*(1+Year5)</f>
        <v>0</v>
      </c>
      <c r="H43" s="138">
        <f t="shared" si="4"/>
        <v>0</v>
      </c>
      <c r="I43" s="774">
        <f>'Establishment Price (Unindexed)'!I42*(1+Year6)</f>
        <v>0</v>
      </c>
      <c r="J43" s="774">
        <f>'Establishment Price (Unindexed)'!J42*(1+Year7)</f>
        <v>0</v>
      </c>
      <c r="K43" s="138">
        <f t="shared" si="5"/>
        <v>0</v>
      </c>
    </row>
    <row r="44" spans="1:11" s="4" customFormat="1" ht="41.25" customHeight="1">
      <c r="A44" s="146"/>
      <c r="B44" s="47" t="s">
        <v>83</v>
      </c>
      <c r="C44" s="774">
        <f>'Establishment Price (Unindexed)'!C43*(1+Year1)</f>
        <v>0</v>
      </c>
      <c r="D44" s="774">
        <f>'Establishment Price (Unindexed)'!D43*(1+Year2)</f>
        <v>0</v>
      </c>
      <c r="E44" s="774">
        <f>'Establishment Price (Unindexed)'!E43*(1+Year3)</f>
        <v>0</v>
      </c>
      <c r="F44" s="774">
        <f>'Establishment Price (Unindexed)'!F43*(1+Year4)</f>
        <v>0</v>
      </c>
      <c r="G44" s="774">
        <f>'Establishment Price (Unindexed)'!G43*(1+Year5)</f>
        <v>0</v>
      </c>
      <c r="H44" s="138">
        <f t="shared" si="4"/>
        <v>0</v>
      </c>
      <c r="I44" s="774">
        <f>'Establishment Price (Unindexed)'!I43*(1+Year6)</f>
        <v>0</v>
      </c>
      <c r="J44" s="774">
        <f>'Establishment Price (Unindexed)'!J43*(1+Year7)</f>
        <v>0</v>
      </c>
      <c r="K44" s="138">
        <f t="shared" si="5"/>
        <v>0</v>
      </c>
    </row>
    <row r="45" spans="1:11" s="4" customFormat="1" ht="41.25" customHeight="1">
      <c r="A45" s="146"/>
      <c r="B45" s="47" t="s">
        <v>84</v>
      </c>
      <c r="C45" s="774">
        <f>'Establishment Price (Unindexed)'!C44*(1+Year1)</f>
        <v>0</v>
      </c>
      <c r="D45" s="774">
        <f>'Establishment Price (Unindexed)'!D44*(1+Year2)</f>
        <v>0</v>
      </c>
      <c r="E45" s="774">
        <f>'Establishment Price (Unindexed)'!E44*(1+Year3)</f>
        <v>0</v>
      </c>
      <c r="F45" s="774">
        <f>'Establishment Price (Unindexed)'!F44*(1+Year4)</f>
        <v>0</v>
      </c>
      <c r="G45" s="774">
        <f>'Establishment Price (Unindexed)'!G44*(1+Year5)</f>
        <v>0</v>
      </c>
      <c r="H45" s="138">
        <f t="shared" si="4"/>
        <v>0</v>
      </c>
      <c r="I45" s="774">
        <f>'Establishment Price (Unindexed)'!I44*(1+Year6)</f>
        <v>0</v>
      </c>
      <c r="J45" s="774">
        <f>'Establishment Price (Unindexed)'!J44*(1+Year7)</f>
        <v>0</v>
      </c>
      <c r="K45" s="138">
        <f t="shared" si="5"/>
        <v>0</v>
      </c>
    </row>
    <row r="46" spans="1:11" s="4" customFormat="1" ht="40.4" customHeight="1">
      <c r="A46" s="146"/>
      <c r="B46" s="775" t="s">
        <v>89</v>
      </c>
      <c r="C46" s="776">
        <f>'Establishment Price (Unindexed)'!C45*(1+Year1)</f>
        <v>0</v>
      </c>
      <c r="D46" s="776">
        <f>'Establishment Price (Unindexed)'!D45*(1+Year2)</f>
        <v>0</v>
      </c>
      <c r="E46" s="776">
        <f>'Establishment Price (Unindexed)'!E45*(1+Year3)</f>
        <v>0</v>
      </c>
      <c r="F46" s="776">
        <f>'Establishment Price (Unindexed)'!F45*(1+Year4)</f>
        <v>0</v>
      </c>
      <c r="G46" s="776">
        <f>'Establishment Price (Unindexed)'!G45*(1+Year5)</f>
        <v>0</v>
      </c>
      <c r="H46" s="138">
        <f t="shared" si="4"/>
        <v>0</v>
      </c>
      <c r="I46" s="776">
        <f>'Establishment Price (Unindexed)'!I45*(1+Year6)</f>
        <v>0</v>
      </c>
      <c r="J46" s="776">
        <f>'Establishment Price (Unindexed)'!J45*(1+Year7)</f>
        <v>0</v>
      </c>
      <c r="K46" s="138">
        <f t="shared" si="5"/>
        <v>0</v>
      </c>
    </row>
    <row r="47" spans="1:11" s="4" customFormat="1" ht="41.25" customHeight="1">
      <c r="A47" s="146"/>
      <c r="B47" s="47" t="s">
        <v>78</v>
      </c>
      <c r="C47" s="774">
        <f>'Establishment Price (Unindexed)'!C46*(1+Year1)</f>
        <v>0</v>
      </c>
      <c r="D47" s="774">
        <f>'Establishment Price (Unindexed)'!D46*(1+Year2)</f>
        <v>0</v>
      </c>
      <c r="E47" s="774">
        <f>'Establishment Price (Unindexed)'!E46*(1+Year3)</f>
        <v>0</v>
      </c>
      <c r="F47" s="774">
        <f>'Establishment Price (Unindexed)'!F46*(1+Year4)</f>
        <v>0</v>
      </c>
      <c r="G47" s="774">
        <f>'Establishment Price (Unindexed)'!G46*(1+Year5)</f>
        <v>0</v>
      </c>
      <c r="H47" s="138">
        <f t="shared" si="4"/>
        <v>0</v>
      </c>
      <c r="I47" s="774">
        <f>'Establishment Price (Unindexed)'!I46*(1+Year6)</f>
        <v>0</v>
      </c>
      <c r="J47" s="774">
        <f>'Establishment Price (Unindexed)'!J46*(1+Year7)</f>
        <v>0</v>
      </c>
      <c r="K47" s="138">
        <f t="shared" si="5"/>
        <v>0</v>
      </c>
    </row>
    <row r="48" spans="1:11" s="4" customFormat="1" ht="41.25" customHeight="1">
      <c r="A48" s="146"/>
      <c r="B48" s="47" t="s">
        <v>79</v>
      </c>
      <c r="C48" s="774" t="str">
        <f>'Establishment Price (Unindexed)'!C47</f>
        <v>NA</v>
      </c>
      <c r="D48" s="774" t="str">
        <f>'Establishment Price (Unindexed)'!D47</f>
        <v>NA</v>
      </c>
      <c r="E48" s="774" t="str">
        <f>'Establishment Price (Unindexed)'!E47</f>
        <v>NA</v>
      </c>
      <c r="F48" s="774" t="str">
        <f>'Establishment Price (Unindexed)'!F47</f>
        <v>NA</v>
      </c>
      <c r="G48" s="774" t="str">
        <f>'Establishment Price (Unindexed)'!G47</f>
        <v>NA</v>
      </c>
      <c r="H48" s="138">
        <f t="shared" si="4"/>
        <v>0</v>
      </c>
      <c r="I48" s="774" t="str">
        <f>'Establishment Price (Unindexed)'!I47</f>
        <v>NA</v>
      </c>
      <c r="J48" s="774" t="str">
        <f>'Establishment Price (Unindexed)'!J47</f>
        <v>NA</v>
      </c>
      <c r="K48" s="138">
        <f t="shared" si="5"/>
        <v>0</v>
      </c>
    </row>
    <row r="49" spans="1:11" s="4" customFormat="1" ht="41.25" customHeight="1">
      <c r="A49" s="146"/>
      <c r="B49" s="47" t="s">
        <v>81</v>
      </c>
      <c r="C49" s="774">
        <f>'Establishment Price (Unindexed)'!C48*(1+Year1)</f>
        <v>0</v>
      </c>
      <c r="D49" s="774">
        <f>'Establishment Price (Unindexed)'!D48*(1+Year2)</f>
        <v>0</v>
      </c>
      <c r="E49" s="774">
        <f>'Establishment Price (Unindexed)'!E48*(1+Year3)</f>
        <v>0</v>
      </c>
      <c r="F49" s="774">
        <f>'Establishment Price (Unindexed)'!F48*(1+Year4)</f>
        <v>0</v>
      </c>
      <c r="G49" s="774">
        <f>'Establishment Price (Unindexed)'!G48*(1+Year5)</f>
        <v>0</v>
      </c>
      <c r="H49" s="138">
        <f t="shared" si="4"/>
        <v>0</v>
      </c>
      <c r="I49" s="774">
        <f>'Establishment Price (Unindexed)'!I48*(1+Year6)</f>
        <v>0</v>
      </c>
      <c r="J49" s="774">
        <f>'Establishment Price (Unindexed)'!J48*(1+Year7)</f>
        <v>0</v>
      </c>
      <c r="K49" s="138">
        <f t="shared" si="5"/>
        <v>0</v>
      </c>
    </row>
    <row r="50" spans="1:11" s="4" customFormat="1" ht="41.25" customHeight="1">
      <c r="A50" s="146"/>
      <c r="B50" s="47" t="s">
        <v>82</v>
      </c>
      <c r="C50" s="774" t="s">
        <v>90</v>
      </c>
      <c r="D50" s="774" t="s">
        <v>90</v>
      </c>
      <c r="E50" s="774" t="s">
        <v>90</v>
      </c>
      <c r="F50" s="774" t="s">
        <v>90</v>
      </c>
      <c r="G50" s="774" t="s">
        <v>90</v>
      </c>
      <c r="H50" s="138">
        <f t="shared" si="4"/>
        <v>0</v>
      </c>
      <c r="I50" s="774" t="s">
        <v>90</v>
      </c>
      <c r="J50" s="774" t="s">
        <v>90</v>
      </c>
      <c r="K50" s="138">
        <f t="shared" si="5"/>
        <v>0</v>
      </c>
    </row>
    <row r="51" spans="1:11" s="4" customFormat="1" ht="41.25" customHeight="1">
      <c r="A51" s="146"/>
      <c r="B51" s="47" t="s">
        <v>83</v>
      </c>
      <c r="C51" s="774">
        <f>'Establishment Price (Unindexed)'!C50*(1+Year1)</f>
        <v>0</v>
      </c>
      <c r="D51" s="774">
        <f>'Establishment Price (Unindexed)'!D50*(1+Year2)</f>
        <v>0</v>
      </c>
      <c r="E51" s="774">
        <f>'Establishment Price (Unindexed)'!E50*(1+Year3)</f>
        <v>0</v>
      </c>
      <c r="F51" s="774">
        <f>'Establishment Price (Unindexed)'!F50*(1+Year4)</f>
        <v>0</v>
      </c>
      <c r="G51" s="774">
        <f>'Establishment Price (Unindexed)'!G50*(1+Year5)</f>
        <v>0</v>
      </c>
      <c r="H51" s="138">
        <f t="shared" si="4"/>
        <v>0</v>
      </c>
      <c r="I51" s="774">
        <f>'Establishment Price (Unindexed)'!I50*(1+Year6)</f>
        <v>0</v>
      </c>
      <c r="J51" s="774">
        <f>'Establishment Price (Unindexed)'!J50*(1+Year7)</f>
        <v>0</v>
      </c>
      <c r="K51" s="138">
        <f t="shared" si="5"/>
        <v>0</v>
      </c>
    </row>
    <row r="52" spans="1:11" s="4" customFormat="1" ht="41.25" customHeight="1">
      <c r="A52" s="146"/>
      <c r="B52" s="47" t="s">
        <v>84</v>
      </c>
      <c r="C52" s="774">
        <f>'Establishment Price (Unindexed)'!C51*(1+Year1)</f>
        <v>0</v>
      </c>
      <c r="D52" s="774">
        <f>'Establishment Price (Unindexed)'!D51*(1+Year2)</f>
        <v>0</v>
      </c>
      <c r="E52" s="774">
        <f>'Establishment Price (Unindexed)'!E51*(1+Year3)</f>
        <v>0</v>
      </c>
      <c r="F52" s="774">
        <f>'Establishment Price (Unindexed)'!F51*(1+Year4)</f>
        <v>0</v>
      </c>
      <c r="G52" s="774">
        <f>'Establishment Price (Unindexed)'!G51*(1+Year5)</f>
        <v>0</v>
      </c>
      <c r="H52" s="138">
        <f t="shared" si="4"/>
        <v>0</v>
      </c>
      <c r="I52" s="774">
        <f>'Establishment Price (Unindexed)'!I51*(1+Year6)</f>
        <v>0</v>
      </c>
      <c r="J52" s="774">
        <f>'Establishment Price (Unindexed)'!J51*(1+Year7)</f>
        <v>0</v>
      </c>
      <c r="K52" s="138">
        <f t="shared" si="5"/>
        <v>0</v>
      </c>
    </row>
    <row r="53" spans="1:11" ht="58.5" customHeight="1">
      <c r="A53" s="2"/>
      <c r="B53" s="122" t="s">
        <v>91</v>
      </c>
      <c r="C53" s="123">
        <f>C46+C38+C29+C21+C13+C5</f>
        <v>0</v>
      </c>
      <c r="D53" s="123">
        <f>D46+D38+D29+D21+D13+D5</f>
        <v>0</v>
      </c>
      <c r="E53" s="123">
        <f>E46+E38+E29+E21+E13+E5</f>
        <v>0</v>
      </c>
      <c r="F53" s="123">
        <f>F46+F38+F29+F21+F13+F5</f>
        <v>0</v>
      </c>
      <c r="G53" s="123">
        <f>G46+G38+G29+G21+G13+G5</f>
        <v>0</v>
      </c>
      <c r="H53" s="138">
        <f>SUM(C53:G53)</f>
        <v>0</v>
      </c>
      <c r="I53" s="123">
        <f>I46+I38+I29+I21+I13+I5</f>
        <v>0</v>
      </c>
      <c r="J53" s="123">
        <f>J46+J38+J29+J21+J13+J5</f>
        <v>0</v>
      </c>
      <c r="K53" s="138">
        <f>SUM(H53:J53)</f>
        <v>0</v>
      </c>
    </row>
    <row r="54" spans="1:11" ht="27.75" customHeight="1">
      <c r="A54" s="2"/>
      <c r="B54" s="95" t="s">
        <v>50</v>
      </c>
      <c r="C54" s="51">
        <f>C53*'Overheads, Profit'!C$8</f>
        <v>0</v>
      </c>
      <c r="D54" s="51">
        <f>D53*'Overheads, Profit'!D$8</f>
        <v>0</v>
      </c>
      <c r="E54" s="51">
        <f>E53*'Overheads, Profit'!E$8</f>
        <v>0</v>
      </c>
      <c r="F54" s="51">
        <f>F53*'Overheads, Profit'!F$8</f>
        <v>0</v>
      </c>
      <c r="G54" s="51">
        <f>G53*'Overheads, Profit'!G$8</f>
        <v>0</v>
      </c>
      <c r="H54" s="123">
        <f>SUM(C54:G54)</f>
        <v>0</v>
      </c>
      <c r="I54" s="51">
        <f>I53*'Overheads, Profit'!H$8</f>
        <v>0</v>
      </c>
      <c r="J54" s="51">
        <f>J53*'Overheads, Profit'!I$8</f>
        <v>0</v>
      </c>
      <c r="K54" s="138">
        <f t="shared" ref="K54:K55" si="14">SUM(H54:J54)</f>
        <v>0</v>
      </c>
    </row>
    <row r="55" spans="1:11" ht="27.75" customHeight="1">
      <c r="A55" s="2"/>
      <c r="B55" s="95" t="s">
        <v>51</v>
      </c>
      <c r="C55" s="51">
        <f>(C54+C53)*'Overheads, Profit'!C$9</f>
        <v>0</v>
      </c>
      <c r="D55" s="51">
        <f>(D54+D53)*'Overheads, Profit'!D$9</f>
        <v>0</v>
      </c>
      <c r="E55" s="51">
        <f>(E54+E53)*'Overheads, Profit'!E$9</f>
        <v>0</v>
      </c>
      <c r="F55" s="51">
        <f>(F54+F53)*'Overheads, Profit'!F$9</f>
        <v>0</v>
      </c>
      <c r="G55" s="51">
        <f>(G54+G53)*'Overheads, Profit'!G$9</f>
        <v>0</v>
      </c>
      <c r="H55" s="123">
        <f>SUM(C55:G55)</f>
        <v>0</v>
      </c>
      <c r="I55" s="51">
        <f>(I54+I53)*'Overheads, Profit'!H$9</f>
        <v>0</v>
      </c>
      <c r="J55" s="51">
        <f>(J54+J53)*'Overheads, Profit'!I$9</f>
        <v>0</v>
      </c>
      <c r="K55" s="138">
        <f t="shared" si="14"/>
        <v>0</v>
      </c>
    </row>
    <row r="56" spans="1:11" ht="58.5" customHeight="1">
      <c r="A56" s="2"/>
      <c r="B56" s="122" t="s">
        <v>92</v>
      </c>
      <c r="C56" s="123">
        <f t="shared" ref="C56:K56" si="15">C53+C54+C55</f>
        <v>0</v>
      </c>
      <c r="D56" s="123">
        <f t="shared" si="15"/>
        <v>0</v>
      </c>
      <c r="E56" s="123">
        <f t="shared" si="15"/>
        <v>0</v>
      </c>
      <c r="F56" s="123">
        <f t="shared" si="15"/>
        <v>0</v>
      </c>
      <c r="G56" s="123">
        <f t="shared" si="15"/>
        <v>0</v>
      </c>
      <c r="H56" s="123">
        <f t="shared" si="15"/>
        <v>0</v>
      </c>
      <c r="I56" s="123">
        <f t="shared" si="15"/>
        <v>0</v>
      </c>
      <c r="J56" s="123">
        <f t="shared" si="15"/>
        <v>0</v>
      </c>
      <c r="K56" s="123">
        <f t="shared" si="15"/>
        <v>0</v>
      </c>
    </row>
    <row r="57" spans="1:11" s="6" customFormat="1" ht="13.5" customHeight="1">
      <c r="A57" s="153"/>
      <c r="B57" s="153"/>
      <c r="C57" s="160"/>
      <c r="D57" s="161"/>
      <c r="E57" s="162"/>
      <c r="F57" s="162"/>
      <c r="G57" s="162"/>
      <c r="H57" s="162"/>
      <c r="I57" s="162"/>
      <c r="J57" s="162"/>
      <c r="K57" s="153"/>
    </row>
    <row r="58" spans="1:11" ht="27" customHeight="1">
      <c r="A58" s="2"/>
      <c r="B58" s="2"/>
      <c r="C58" s="106"/>
      <c r="D58" s="1143"/>
      <c r="E58" s="1143"/>
      <c r="F58" s="1143"/>
      <c r="G58" s="1143"/>
      <c r="H58" s="2"/>
      <c r="I58" s="171"/>
      <c r="J58" s="171"/>
      <c r="K58" s="2"/>
    </row>
    <row r="59" spans="1:11" ht="13.5" hidden="1" customHeight="1">
      <c r="A59" s="2"/>
      <c r="B59" s="2"/>
      <c r="C59" s="107"/>
      <c r="D59" s="1143"/>
      <c r="E59" s="1143"/>
      <c r="F59" s="1143"/>
      <c r="G59" s="1143"/>
      <c r="H59" s="171"/>
      <c r="I59" s="171"/>
      <c r="J59" s="171"/>
      <c r="K59" s="2"/>
    </row>
    <row r="60" spans="1:11" ht="12.75" customHeight="1">
      <c r="A60" s="2"/>
      <c r="B60" s="2"/>
      <c r="C60" s="108"/>
      <c r="D60" s="1143"/>
      <c r="E60" s="1143"/>
      <c r="F60" s="1143"/>
      <c r="G60" s="1143"/>
      <c r="H60" s="171"/>
      <c r="I60" s="171"/>
      <c r="J60" s="171"/>
      <c r="K60" s="2"/>
    </row>
    <row r="61" spans="1:11" ht="13.5" customHeight="1">
      <c r="A61" s="2"/>
      <c r="B61" s="2"/>
      <c r="C61" s="108"/>
      <c r="D61" s="1143"/>
      <c r="E61" s="1143"/>
      <c r="F61" s="1143"/>
      <c r="G61" s="1143"/>
      <c r="H61" s="171"/>
      <c r="I61" s="171"/>
      <c r="J61" s="171"/>
      <c r="K61" s="2"/>
    </row>
    <row r="62" spans="1:11" ht="12.75" customHeight="1">
      <c r="A62" s="2"/>
      <c r="B62" s="154"/>
      <c r="C62" s="109"/>
      <c r="D62" s="1143"/>
      <c r="E62" s="1143"/>
      <c r="F62" s="1143"/>
      <c r="G62" s="1143"/>
      <c r="H62" s="171"/>
      <c r="I62" s="171"/>
      <c r="J62" s="171"/>
      <c r="K62" s="2"/>
    </row>
    <row r="63" spans="1:11" ht="13.5" customHeight="1">
      <c r="A63" s="2"/>
      <c r="B63" s="154"/>
      <c r="C63" s="109"/>
      <c r="D63" s="1143"/>
      <c r="E63" s="1143"/>
      <c r="F63" s="1143"/>
      <c r="G63" s="1143"/>
      <c r="H63" s="171"/>
      <c r="I63" s="171"/>
      <c r="J63" s="171"/>
      <c r="K63" s="2"/>
    </row>
    <row r="64" spans="1:11">
      <c r="A64" s="2"/>
      <c r="B64" s="133"/>
      <c r="C64" s="155"/>
      <c r="D64" s="18"/>
      <c r="E64" s="18"/>
      <c r="F64" s="18"/>
      <c r="G64" s="18"/>
      <c r="H64" s="155"/>
      <c r="I64" s="18"/>
      <c r="J64" s="18"/>
      <c r="K64" s="2"/>
    </row>
  </sheetData>
  <sheetProtection algorithmName="SHA-512" hashValue="siHJeonSmwsB42KOWiuNskKAs3ysLOHWqcB9kol0WYnN0OcfIAHmtR0nr3rS8Od/SZjKKTG7VsbZN/MC4GN6KA==" saltValue="6dJaaJxkKmjuAjUYt/qvoA==" spinCount="100000" sheet="1" formatCells="0" formatColumns="0" formatRows="0" insertColumns="0" insertRows="0" insertHyperlinks="0" deleteColumns="0" deleteRows="0"/>
  <mergeCells count="7">
    <mergeCell ref="D63:G63"/>
    <mergeCell ref="C3:K3"/>
    <mergeCell ref="D58:G58"/>
    <mergeCell ref="D59:G59"/>
    <mergeCell ref="D60:G60"/>
    <mergeCell ref="D61:G61"/>
    <mergeCell ref="D62:G62"/>
  </mergeCells>
  <pageMargins left="0.74803149606299213" right="0.74803149606299213" top="0.82677165354330717" bottom="0.9055118110236221" header="0.51181102362204722" footer="0.31496062992125984"/>
  <pageSetup paperSize="9" scale="28"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379CD-8752-4CD3-8557-9B446A918288}">
  <dimension ref="A1:AF279"/>
  <sheetViews>
    <sheetView zoomScale="70" zoomScaleNormal="70" workbookViewId="0">
      <selection activeCell="U46" sqref="U46"/>
    </sheetView>
  </sheetViews>
  <sheetFormatPr defaultColWidth="9.1796875" defaultRowHeight="14"/>
  <cols>
    <col min="1" max="1" width="4" style="565" customWidth="1"/>
    <col min="2" max="2" width="34.1796875" style="565" customWidth="1"/>
    <col min="3" max="3" width="14.453125" style="565" customWidth="1"/>
    <col min="4" max="4" width="15.453125" style="565" customWidth="1"/>
    <col min="5" max="5" width="13.1796875" style="565" customWidth="1"/>
    <col min="6" max="6" width="10.453125" style="565" bestFit="1" customWidth="1"/>
    <col min="7" max="7" width="14.453125" style="565" bestFit="1" customWidth="1"/>
    <col min="8" max="8" width="11.81640625" style="565" customWidth="1"/>
    <col min="9" max="9" width="12" style="565" bestFit="1" customWidth="1"/>
    <col min="10" max="10" width="36.1796875" style="565" bestFit="1" customWidth="1"/>
    <col min="11" max="11" width="17.453125" style="565" customWidth="1"/>
    <col min="12" max="12" width="12.1796875" style="565" customWidth="1"/>
    <col min="13" max="13" width="14.1796875" style="565" customWidth="1"/>
    <col min="14" max="14" width="11.81640625" style="565" customWidth="1"/>
    <col min="15" max="15" width="12" style="565" bestFit="1" customWidth="1"/>
    <col min="16" max="16" width="14.1796875" style="565" bestFit="1" customWidth="1"/>
    <col min="17" max="17" width="11.81640625" style="565" customWidth="1"/>
    <col min="18" max="18" width="12" style="565" bestFit="1" customWidth="1"/>
    <col min="19" max="19" width="14.54296875" style="565" customWidth="1"/>
    <col min="20" max="20" width="11.81640625" style="565" customWidth="1"/>
    <col min="21" max="21" width="11" style="565" bestFit="1" customWidth="1"/>
    <col min="22" max="22" width="15.81640625" style="565" customWidth="1"/>
    <col min="23" max="23" width="11.81640625" style="565" customWidth="1"/>
    <col min="24" max="24" width="12" style="565" bestFit="1" customWidth="1"/>
    <col min="25" max="25" width="14.453125" style="565" customWidth="1"/>
    <col min="26" max="26" width="11.81640625" style="565" customWidth="1"/>
    <col min="27" max="27" width="12" style="565" bestFit="1" customWidth="1"/>
    <col min="28" max="28" width="15.54296875" style="565" customWidth="1"/>
    <col min="29" max="29" width="11.81640625" style="565" customWidth="1"/>
    <col min="30" max="30" width="12" style="565" bestFit="1" customWidth="1"/>
    <col min="31" max="31" width="14.81640625" style="565" customWidth="1"/>
    <col min="32" max="32" width="11.81640625" style="565" customWidth="1"/>
    <col min="33" max="33" width="12" style="565" bestFit="1" customWidth="1"/>
    <col min="34" max="16384" width="9.1796875" style="565"/>
  </cols>
  <sheetData>
    <row r="1" spans="1:32" s="12" customFormat="1" ht="12.5"/>
    <row r="2" spans="1:32" s="12" customFormat="1" ht="20">
      <c r="B2" s="98" t="s">
        <v>100</v>
      </c>
    </row>
    <row r="3" spans="1:32" s="12" customFormat="1" ht="20">
      <c r="B3" s="98" t="s">
        <v>101</v>
      </c>
    </row>
    <row r="4" spans="1:32" s="12" customFormat="1" ht="20">
      <c r="B4" s="98" t="s">
        <v>1473</v>
      </c>
    </row>
    <row r="5" spans="1:32" s="12" customFormat="1" ht="12.5"/>
    <row r="6" spans="1:32" s="12" customFormat="1" ht="17.5">
      <c r="J6" s="791"/>
      <c r="K6" s="791"/>
      <c r="L6" s="791"/>
      <c r="M6" s="791"/>
      <c r="N6" s="791"/>
      <c r="O6" s="791"/>
      <c r="P6" s="791"/>
      <c r="Q6" s="791"/>
      <c r="R6" s="791"/>
    </row>
    <row r="7" spans="1:32" ht="18">
      <c r="A7" s="566"/>
      <c r="B7" s="786"/>
      <c r="C7" s="787"/>
      <c r="D7" s="786"/>
      <c r="E7" s="788"/>
      <c r="F7" s="789"/>
      <c r="G7" s="566"/>
      <c r="H7" s="790"/>
      <c r="I7" s="566"/>
      <c r="J7" s="791"/>
      <c r="K7" s="797" t="s">
        <v>1470</v>
      </c>
      <c r="L7" s="798" t="s">
        <v>1434</v>
      </c>
      <c r="M7" s="797" t="s">
        <v>1435</v>
      </c>
      <c r="N7" s="797" t="s">
        <v>1471</v>
      </c>
      <c r="O7" s="798" t="s">
        <v>1444</v>
      </c>
      <c r="P7" s="1149" t="s">
        <v>1472</v>
      </c>
      <c r="Q7" s="1150"/>
      <c r="R7" s="566"/>
      <c r="T7" s="784"/>
      <c r="W7" s="784"/>
      <c r="Z7" s="784"/>
      <c r="AC7" s="784"/>
      <c r="AF7" s="784"/>
    </row>
    <row r="8" spans="1:32" ht="18">
      <c r="A8" s="795"/>
      <c r="B8" s="796" t="s">
        <v>1471</v>
      </c>
      <c r="C8" s="796" t="s">
        <v>1434</v>
      </c>
      <c r="D8" s="796" t="s">
        <v>1435</v>
      </c>
      <c r="E8" s="796" t="s">
        <v>1436</v>
      </c>
      <c r="F8" s="789"/>
      <c r="G8" s="566"/>
      <c r="H8" s="790"/>
      <c r="I8" s="566"/>
      <c r="J8" s="799" t="s">
        <v>1468</v>
      </c>
      <c r="K8" s="961">
        <v>44904</v>
      </c>
      <c r="L8" s="799">
        <v>2022</v>
      </c>
      <c r="M8" s="800" t="s">
        <v>1440</v>
      </c>
      <c r="N8" s="801" t="str">
        <f>_xlfn.CONCAT(L8:M8)</f>
        <v>2022Q4</v>
      </c>
      <c r="O8" s="799">
        <f>VLOOKUP(N8,$B$9:$E$112,4,FALSE)</f>
        <v>105.87</v>
      </c>
      <c r="P8" s="802" t="s">
        <v>925</v>
      </c>
      <c r="Q8" s="802" t="s">
        <v>925</v>
      </c>
      <c r="R8" s="566"/>
      <c r="T8" s="784"/>
      <c r="W8" s="784"/>
      <c r="Z8" s="784"/>
      <c r="AC8" s="784"/>
      <c r="AF8" s="784"/>
    </row>
    <row r="9" spans="1:32" ht="17.5">
      <c r="B9" s="791" t="str">
        <f>_xlfn.CONCAT(C9,D9)</f>
        <v>2020Q1</v>
      </c>
      <c r="C9" s="791">
        <v>2020</v>
      </c>
      <c r="D9" s="791" t="s">
        <v>1437</v>
      </c>
      <c r="E9" s="791">
        <v>99.67</v>
      </c>
      <c r="F9" s="566"/>
      <c r="G9" s="566"/>
      <c r="H9" s="790"/>
      <c r="I9" s="566"/>
      <c r="J9" s="799" t="s">
        <v>1469</v>
      </c>
      <c r="K9" s="961">
        <v>45358</v>
      </c>
      <c r="L9" s="799">
        <v>2024</v>
      </c>
      <c r="M9" s="800" t="s">
        <v>1437</v>
      </c>
      <c r="N9" s="801" t="str">
        <f>_xlfn.CONCAT(L9:M9)</f>
        <v>2024Q1</v>
      </c>
      <c r="O9" s="799">
        <f t="shared" ref="O9:O15" si="0">VLOOKUP(N9,$B$9:$E$112,4,FALSE)</f>
        <v>106.58</v>
      </c>
      <c r="P9" s="802">
        <f>(O9-O8)/O8</f>
        <v>6.7063379616510224E-3</v>
      </c>
      <c r="Q9" s="803">
        <f>(O9-O8)/O8</f>
        <v>6.7063379616510224E-3</v>
      </c>
      <c r="R9" s="566"/>
      <c r="T9" s="784"/>
      <c r="W9" s="784"/>
      <c r="Z9" s="784"/>
      <c r="AC9" s="784"/>
      <c r="AF9" s="784"/>
    </row>
    <row r="10" spans="1:32" ht="17.5">
      <c r="B10" s="791" t="str">
        <f t="shared" ref="B10:B73" si="1">_xlfn.CONCAT(C10,D10)</f>
        <v>2020Q2</v>
      </c>
      <c r="C10" s="791">
        <v>2020</v>
      </c>
      <c r="D10" s="791" t="s">
        <v>1438</v>
      </c>
      <c r="E10" s="791">
        <v>99.67</v>
      </c>
      <c r="F10" s="566"/>
      <c r="G10" s="566"/>
      <c r="H10" s="790"/>
      <c r="I10" s="566"/>
      <c r="J10" s="799" t="s">
        <v>93</v>
      </c>
      <c r="K10" s="961">
        <f>K9+365</f>
        <v>45723</v>
      </c>
      <c r="L10" s="799">
        <v>2025</v>
      </c>
      <c r="M10" s="800" t="s">
        <v>1437</v>
      </c>
      <c r="N10" s="801" t="str">
        <f t="shared" ref="N10:N15" si="2">_xlfn.CONCAT(L10:M10)</f>
        <v>2025Q1</v>
      </c>
      <c r="O10" s="799">
        <f t="shared" si="0"/>
        <v>108.5</v>
      </c>
      <c r="P10" s="802">
        <f>(O10-O9)/O9</f>
        <v>1.8014636892475153E-2</v>
      </c>
      <c r="Q10" s="803">
        <f>(O10-$O$9)/$O$9</f>
        <v>1.8014636892475153E-2</v>
      </c>
      <c r="R10" s="566"/>
      <c r="T10" s="784"/>
      <c r="W10" s="784"/>
      <c r="Z10" s="784"/>
      <c r="AC10" s="784"/>
      <c r="AF10" s="784"/>
    </row>
    <row r="11" spans="1:32" ht="17.5">
      <c r="B11" s="791" t="str">
        <f t="shared" si="1"/>
        <v>2020Q3</v>
      </c>
      <c r="C11" s="791">
        <v>2020</v>
      </c>
      <c r="D11" s="791" t="s">
        <v>1439</v>
      </c>
      <c r="E11" s="791">
        <v>99.67</v>
      </c>
      <c r="F11" s="566"/>
      <c r="G11" s="566"/>
      <c r="H11" s="790"/>
      <c r="I11" s="566"/>
      <c r="J11" s="799" t="s">
        <v>94</v>
      </c>
      <c r="K11" s="961">
        <f>K10+365</f>
        <v>46088</v>
      </c>
      <c r="L11" s="799">
        <v>2026</v>
      </c>
      <c r="M11" s="800" t="s">
        <v>1437</v>
      </c>
      <c r="N11" s="801" t="str">
        <f t="shared" si="2"/>
        <v>2026Q1</v>
      </c>
      <c r="O11" s="799">
        <f t="shared" si="0"/>
        <v>110.67</v>
      </c>
      <c r="P11" s="802">
        <f t="shared" ref="P11:P15" si="3">(O11-O10)/O10</f>
        <v>2.0000000000000014E-2</v>
      </c>
      <c r="Q11" s="803">
        <f t="shared" ref="Q11:Q15" si="4">(O11-$O$9)/$O$9</f>
        <v>3.837492963032467E-2</v>
      </c>
      <c r="R11" s="566"/>
      <c r="T11" s="784"/>
      <c r="W11" s="784"/>
      <c r="Z11" s="784"/>
      <c r="AC11" s="784"/>
      <c r="AF11" s="784"/>
    </row>
    <row r="12" spans="1:32" ht="17.5">
      <c r="B12" s="791" t="str">
        <f t="shared" si="1"/>
        <v>2020Q4</v>
      </c>
      <c r="C12" s="791">
        <v>2020</v>
      </c>
      <c r="D12" s="791" t="s">
        <v>1440</v>
      </c>
      <c r="E12" s="791">
        <v>99.67</v>
      </c>
      <c r="F12" s="566"/>
      <c r="G12" s="566"/>
      <c r="H12" s="790"/>
      <c r="I12" s="566"/>
      <c r="J12" s="799" t="s">
        <v>95</v>
      </c>
      <c r="K12" s="961">
        <f>K11+365</f>
        <v>46453</v>
      </c>
      <c r="L12" s="799">
        <v>2027</v>
      </c>
      <c r="M12" s="800" t="s">
        <v>1437</v>
      </c>
      <c r="N12" s="801" t="str">
        <f t="shared" si="2"/>
        <v>2027Q1</v>
      </c>
      <c r="O12" s="799">
        <f t="shared" si="0"/>
        <v>112.88</v>
      </c>
      <c r="P12" s="802">
        <f t="shared" si="3"/>
        <v>1.9969278033794106E-2</v>
      </c>
      <c r="Q12" s="803">
        <f t="shared" si="4"/>
        <v>5.9110527303434017E-2</v>
      </c>
      <c r="R12" s="566"/>
      <c r="T12" s="784"/>
      <c r="W12" s="784"/>
      <c r="Z12" s="784"/>
      <c r="AC12" s="784"/>
      <c r="AF12" s="784"/>
    </row>
    <row r="13" spans="1:32" ht="17.5">
      <c r="B13" s="791" t="str">
        <f t="shared" si="1"/>
        <v>2021Q1</v>
      </c>
      <c r="C13" s="791">
        <v>2021</v>
      </c>
      <c r="D13" s="791" t="s">
        <v>1437</v>
      </c>
      <c r="E13" s="791">
        <v>101.92</v>
      </c>
      <c r="F13" s="566"/>
      <c r="G13" s="566"/>
      <c r="H13" s="790"/>
      <c r="I13" s="566"/>
      <c r="J13" s="799" t="s">
        <v>96</v>
      </c>
      <c r="K13" s="961">
        <f>K12+366</f>
        <v>46819</v>
      </c>
      <c r="L13" s="799">
        <v>2028</v>
      </c>
      <c r="M13" s="800" t="s">
        <v>1437</v>
      </c>
      <c r="N13" s="801" t="str">
        <f t="shared" si="2"/>
        <v>2028Q1</v>
      </c>
      <c r="O13" s="799">
        <f t="shared" si="0"/>
        <v>115.14</v>
      </c>
      <c r="P13" s="802">
        <f t="shared" si="3"/>
        <v>2.0021261516654901E-2</v>
      </c>
      <c r="Q13" s="803">
        <f t="shared" si="4"/>
        <v>8.0315256145618338E-2</v>
      </c>
      <c r="R13" s="566"/>
      <c r="T13" s="784"/>
      <c r="W13" s="784"/>
      <c r="Z13" s="784"/>
      <c r="AC13" s="784"/>
      <c r="AF13" s="784"/>
    </row>
    <row r="14" spans="1:32" ht="17.5">
      <c r="B14" s="791" t="str">
        <f t="shared" si="1"/>
        <v>2021Q2</v>
      </c>
      <c r="C14" s="791">
        <v>2021</v>
      </c>
      <c r="D14" s="791" t="s">
        <v>1438</v>
      </c>
      <c r="E14" s="791">
        <v>101.92</v>
      </c>
      <c r="F14" s="566"/>
      <c r="G14" s="566"/>
      <c r="H14" s="790"/>
      <c r="I14" s="566"/>
      <c r="J14" s="799" t="s">
        <v>97</v>
      </c>
      <c r="K14" s="961">
        <f>K13+365</f>
        <v>47184</v>
      </c>
      <c r="L14" s="799">
        <v>2029</v>
      </c>
      <c r="M14" s="800" t="s">
        <v>1437</v>
      </c>
      <c r="N14" s="801" t="str">
        <f t="shared" si="2"/>
        <v>2029Q1</v>
      </c>
      <c r="O14" s="799">
        <f t="shared" si="0"/>
        <v>117.44</v>
      </c>
      <c r="P14" s="802">
        <f t="shared" si="3"/>
        <v>1.9975681778704162E-2</v>
      </c>
      <c r="Q14" s="803">
        <f t="shared" si="4"/>
        <v>0.10189528992306249</v>
      </c>
      <c r="R14" s="566"/>
      <c r="T14" s="784"/>
      <c r="W14" s="784"/>
      <c r="Z14" s="784"/>
      <c r="AC14" s="784"/>
      <c r="AF14" s="784"/>
    </row>
    <row r="15" spans="1:32" ht="17.5">
      <c r="B15" s="791" t="str">
        <f t="shared" si="1"/>
        <v>2021Q3</v>
      </c>
      <c r="C15" s="791">
        <v>2021</v>
      </c>
      <c r="D15" s="791" t="s">
        <v>1439</v>
      </c>
      <c r="E15" s="791">
        <v>101.92</v>
      </c>
      <c r="F15" s="566"/>
      <c r="G15" s="566"/>
      <c r="H15" s="790"/>
      <c r="I15" s="566"/>
      <c r="J15" s="799" t="s">
        <v>98</v>
      </c>
      <c r="K15" s="961">
        <f>K14+365</f>
        <v>47549</v>
      </c>
      <c r="L15" s="799">
        <v>2030</v>
      </c>
      <c r="M15" s="800" t="s">
        <v>1437</v>
      </c>
      <c r="N15" s="801" t="str">
        <f t="shared" si="2"/>
        <v>2030Q1</v>
      </c>
      <c r="O15" s="799">
        <f t="shared" si="0"/>
        <v>119.79</v>
      </c>
      <c r="P15" s="802">
        <f t="shared" si="3"/>
        <v>2.00102179836513E-2</v>
      </c>
      <c r="Q15" s="803">
        <f t="shared" si="4"/>
        <v>0.12394445486958161</v>
      </c>
      <c r="R15" s="566"/>
      <c r="T15" s="784"/>
      <c r="W15" s="784"/>
      <c r="Z15" s="784"/>
      <c r="AC15" s="784"/>
      <c r="AF15" s="784"/>
    </row>
    <row r="16" spans="1:32" ht="18">
      <c r="B16" s="791" t="str">
        <f t="shared" si="1"/>
        <v>2021Q4</v>
      </c>
      <c r="C16" s="791">
        <v>2021</v>
      </c>
      <c r="D16" s="791" t="s">
        <v>1440</v>
      </c>
      <c r="E16" s="791">
        <v>101.92</v>
      </c>
      <c r="F16" s="566"/>
      <c r="G16" s="566"/>
      <c r="H16" s="790"/>
      <c r="I16" s="566"/>
      <c r="J16" s="12" t="s">
        <v>1726</v>
      </c>
      <c r="K16" s="790"/>
      <c r="L16" s="566"/>
      <c r="M16" s="804"/>
      <c r="N16" s="790"/>
      <c r="O16" s="566"/>
      <c r="P16" s="566"/>
      <c r="Q16" s="790"/>
      <c r="R16" s="566"/>
      <c r="T16" s="784"/>
      <c r="W16" s="784"/>
      <c r="Z16" s="784"/>
      <c r="AC16" s="784"/>
      <c r="AF16" s="784"/>
    </row>
    <row r="17" spans="2:32" ht="18">
      <c r="B17" s="791" t="str">
        <f t="shared" si="1"/>
        <v>2022Q1</v>
      </c>
      <c r="C17" s="791">
        <v>2022</v>
      </c>
      <c r="D17" s="791" t="s">
        <v>1437</v>
      </c>
      <c r="E17" s="791">
        <v>105.87</v>
      </c>
      <c r="F17" s="566"/>
      <c r="G17" s="566"/>
      <c r="H17" s="790"/>
      <c r="I17" s="566"/>
      <c r="J17" s="566"/>
      <c r="K17" s="790"/>
      <c r="L17" s="566"/>
      <c r="M17" s="804"/>
      <c r="N17" s="790"/>
      <c r="O17" s="566"/>
      <c r="P17" s="566"/>
      <c r="Q17" s="790"/>
      <c r="R17" s="566"/>
      <c r="T17" s="784"/>
      <c r="W17" s="784"/>
      <c r="Z17" s="784"/>
      <c r="AC17" s="784"/>
      <c r="AF17" s="784"/>
    </row>
    <row r="18" spans="2:32" ht="17.5">
      <c r="B18" s="791" t="str">
        <f t="shared" si="1"/>
        <v>2022Q2</v>
      </c>
      <c r="C18" s="791">
        <v>2022</v>
      </c>
      <c r="D18" s="791" t="s">
        <v>1438</v>
      </c>
      <c r="E18" s="791">
        <v>105.87</v>
      </c>
      <c r="F18" s="566"/>
      <c r="G18" s="566"/>
      <c r="H18" s="790"/>
      <c r="I18" s="566"/>
      <c r="J18" s="566"/>
      <c r="K18" s="790"/>
      <c r="L18" s="566"/>
      <c r="M18" s="566"/>
      <c r="N18" s="790"/>
      <c r="O18" s="566"/>
      <c r="P18" s="566"/>
      <c r="Q18" s="790"/>
      <c r="R18" s="566"/>
      <c r="T18" s="784"/>
      <c r="W18" s="784"/>
      <c r="Z18" s="784"/>
      <c r="AC18" s="784"/>
      <c r="AF18" s="784"/>
    </row>
    <row r="19" spans="2:32" ht="17.5">
      <c r="B19" s="791" t="str">
        <f t="shared" si="1"/>
        <v>2022Q3</v>
      </c>
      <c r="C19" s="791">
        <v>2022</v>
      </c>
      <c r="D19" s="791" t="s">
        <v>1439</v>
      </c>
      <c r="E19" s="791">
        <v>105.87</v>
      </c>
      <c r="F19" s="566"/>
      <c r="G19" s="566"/>
      <c r="H19" s="790"/>
      <c r="I19" s="566"/>
      <c r="J19" s="566"/>
      <c r="K19" s="790"/>
      <c r="L19" s="566"/>
      <c r="M19" s="566"/>
      <c r="N19" s="790"/>
      <c r="O19" s="566"/>
      <c r="P19" s="566"/>
      <c r="Q19" s="790"/>
      <c r="R19" s="566"/>
      <c r="T19" s="784"/>
      <c r="W19" s="784"/>
      <c r="Z19" s="784"/>
      <c r="AC19" s="784"/>
      <c r="AF19" s="784"/>
    </row>
    <row r="20" spans="2:32" ht="17.5">
      <c r="B20" s="791" t="str">
        <f t="shared" si="1"/>
        <v>2022Q4</v>
      </c>
      <c r="C20" s="791">
        <v>2022</v>
      </c>
      <c r="D20" s="791" t="s">
        <v>1440</v>
      </c>
      <c r="E20" s="791">
        <v>105.87</v>
      </c>
      <c r="F20" s="566"/>
      <c r="G20" s="566"/>
      <c r="H20" s="790"/>
      <c r="I20" s="566"/>
      <c r="J20" s="566"/>
      <c r="K20" s="790"/>
      <c r="L20" s="566"/>
      <c r="M20" s="566"/>
      <c r="N20" s="790"/>
      <c r="O20" s="566"/>
      <c r="P20" s="566"/>
      <c r="Q20" s="790"/>
      <c r="R20" s="566"/>
      <c r="T20" s="784"/>
      <c r="W20" s="784"/>
      <c r="Z20" s="784"/>
      <c r="AC20" s="784"/>
      <c r="AF20" s="784"/>
    </row>
    <row r="21" spans="2:32" ht="17.5">
      <c r="B21" s="791" t="str">
        <f t="shared" si="1"/>
        <v>2023Q1</v>
      </c>
      <c r="C21" s="791">
        <v>2023</v>
      </c>
      <c r="D21" s="791" t="s">
        <v>1437</v>
      </c>
      <c r="E21" s="791">
        <v>106.16</v>
      </c>
      <c r="F21" s="566"/>
      <c r="G21" s="566"/>
      <c r="H21" s="790"/>
      <c r="I21" s="566"/>
      <c r="J21" s="567"/>
      <c r="K21" s="784"/>
      <c r="N21" s="784"/>
      <c r="Q21" s="784"/>
      <c r="T21" s="784"/>
      <c r="W21" s="784"/>
      <c r="Z21" s="784"/>
      <c r="AC21" s="784"/>
      <c r="AF21" s="784"/>
    </row>
    <row r="22" spans="2:32" ht="17.5">
      <c r="B22" s="791" t="str">
        <f t="shared" si="1"/>
        <v>2023Q2</v>
      </c>
      <c r="C22" s="791">
        <v>2023</v>
      </c>
      <c r="D22" s="791" t="s">
        <v>1438</v>
      </c>
      <c r="E22" s="791">
        <v>106.16</v>
      </c>
      <c r="F22" s="566"/>
      <c r="G22" s="566"/>
      <c r="H22" s="790"/>
      <c r="I22" s="566"/>
      <c r="K22" s="784"/>
      <c r="N22" s="784"/>
      <c r="Q22" s="784"/>
      <c r="T22" s="784"/>
      <c r="W22" s="784"/>
      <c r="Z22" s="784"/>
      <c r="AC22" s="784"/>
      <c r="AF22" s="784"/>
    </row>
    <row r="23" spans="2:32" ht="17.5">
      <c r="B23" s="791" t="str">
        <f t="shared" si="1"/>
        <v>2023Q3</v>
      </c>
      <c r="C23" s="791">
        <v>2023</v>
      </c>
      <c r="D23" s="791" t="s">
        <v>1439</v>
      </c>
      <c r="E23" s="791">
        <v>106.16</v>
      </c>
      <c r="F23" s="566"/>
      <c r="G23" s="566"/>
      <c r="H23" s="790"/>
      <c r="I23" s="566"/>
      <c r="K23" s="784"/>
      <c r="N23" s="784"/>
      <c r="Q23" s="784"/>
      <c r="T23" s="784"/>
      <c r="W23" s="784"/>
      <c r="Z23" s="784"/>
      <c r="AC23" s="784"/>
      <c r="AF23" s="784"/>
    </row>
    <row r="24" spans="2:32" ht="17.5">
      <c r="B24" s="791" t="str">
        <f t="shared" si="1"/>
        <v>2023Q4</v>
      </c>
      <c r="C24" s="791">
        <v>2023</v>
      </c>
      <c r="D24" s="791" t="s">
        <v>1440</v>
      </c>
      <c r="E24" s="791">
        <v>106.16</v>
      </c>
      <c r="F24" s="566"/>
      <c r="G24" s="566"/>
      <c r="H24" s="790"/>
      <c r="I24" s="566"/>
      <c r="K24" s="784"/>
      <c r="N24" s="784"/>
      <c r="Q24" s="784"/>
      <c r="T24" s="784"/>
      <c r="W24" s="784"/>
      <c r="Z24" s="784"/>
      <c r="AC24" s="784"/>
      <c r="AF24" s="784"/>
    </row>
    <row r="25" spans="2:32" ht="17.5">
      <c r="B25" s="791" t="str">
        <f t="shared" si="1"/>
        <v>2024Q1</v>
      </c>
      <c r="C25" s="791">
        <v>2024</v>
      </c>
      <c r="D25" s="791" t="s">
        <v>1437</v>
      </c>
      <c r="E25" s="791">
        <v>106.58</v>
      </c>
      <c r="F25" s="566"/>
      <c r="G25" s="566"/>
      <c r="H25" s="790"/>
      <c r="I25" s="566"/>
      <c r="K25" s="784"/>
      <c r="N25" s="784"/>
      <c r="Q25" s="784"/>
      <c r="T25" s="784"/>
      <c r="W25" s="784"/>
      <c r="Z25" s="784"/>
      <c r="AC25" s="784"/>
      <c r="AF25" s="784"/>
    </row>
    <row r="26" spans="2:32" ht="17.5">
      <c r="B26" s="791" t="str">
        <f t="shared" si="1"/>
        <v>2024Q2</v>
      </c>
      <c r="C26" s="791">
        <v>2024</v>
      </c>
      <c r="D26" s="791" t="s">
        <v>1438</v>
      </c>
      <c r="E26" s="791">
        <v>106.58</v>
      </c>
      <c r="F26" s="566"/>
      <c r="G26" s="566"/>
      <c r="H26" s="790"/>
      <c r="I26" s="566"/>
      <c r="K26" s="784"/>
      <c r="N26" s="784"/>
      <c r="Q26" s="784"/>
      <c r="T26" s="784"/>
      <c r="W26" s="784"/>
      <c r="Z26" s="784"/>
      <c r="AC26" s="784"/>
      <c r="AF26" s="784"/>
    </row>
    <row r="27" spans="2:32" ht="17.5">
      <c r="B27" s="791" t="str">
        <f t="shared" si="1"/>
        <v>2024Q3</v>
      </c>
      <c r="C27" s="791">
        <v>2024</v>
      </c>
      <c r="D27" s="791" t="s">
        <v>1439</v>
      </c>
      <c r="E27" s="791">
        <v>106.58</v>
      </c>
      <c r="F27" s="566"/>
      <c r="G27" s="566"/>
      <c r="H27" s="790"/>
      <c r="I27" s="566"/>
      <c r="K27" s="784"/>
      <c r="N27" s="784"/>
      <c r="Q27" s="784"/>
      <c r="T27" s="784"/>
      <c r="W27" s="784"/>
      <c r="Z27" s="784"/>
      <c r="AC27" s="784"/>
      <c r="AF27" s="784"/>
    </row>
    <row r="28" spans="2:32" ht="17.5">
      <c r="B28" s="791" t="str">
        <f t="shared" si="1"/>
        <v>2024Q4</v>
      </c>
      <c r="C28" s="791">
        <v>2024</v>
      </c>
      <c r="D28" s="791" t="s">
        <v>1440</v>
      </c>
      <c r="E28" s="791">
        <v>106.58</v>
      </c>
      <c r="F28" s="566"/>
      <c r="G28" s="566"/>
      <c r="H28" s="790"/>
      <c r="I28" s="566"/>
      <c r="K28" s="784"/>
      <c r="N28" s="784"/>
      <c r="Q28" s="784"/>
      <c r="T28" s="784"/>
      <c r="W28" s="784"/>
      <c r="Z28" s="784"/>
      <c r="AC28" s="784"/>
      <c r="AF28" s="784"/>
    </row>
    <row r="29" spans="2:32" ht="17.5">
      <c r="B29" s="791" t="str">
        <f t="shared" si="1"/>
        <v>2025Q1</v>
      </c>
      <c r="C29" s="791">
        <v>2025</v>
      </c>
      <c r="D29" s="791" t="s">
        <v>1437</v>
      </c>
      <c r="E29" s="791">
        <v>108.5</v>
      </c>
      <c r="F29" s="566"/>
      <c r="G29" s="566"/>
      <c r="H29" s="790"/>
      <c r="I29" s="566"/>
      <c r="K29" s="784"/>
      <c r="N29" s="784"/>
      <c r="Q29" s="784"/>
      <c r="T29" s="784"/>
      <c r="W29" s="784"/>
      <c r="Z29" s="784"/>
      <c r="AC29" s="784"/>
      <c r="AF29" s="784"/>
    </row>
    <row r="30" spans="2:32" ht="17.5">
      <c r="B30" s="791" t="str">
        <f t="shared" si="1"/>
        <v>2025Q2</v>
      </c>
      <c r="C30" s="791">
        <v>2025</v>
      </c>
      <c r="D30" s="791" t="s">
        <v>1438</v>
      </c>
      <c r="E30" s="791">
        <v>108.5</v>
      </c>
      <c r="F30" s="566"/>
      <c r="G30" s="566"/>
      <c r="H30" s="790"/>
      <c r="I30" s="566"/>
      <c r="K30" s="784"/>
      <c r="N30" s="784"/>
      <c r="Q30" s="784"/>
      <c r="T30" s="784"/>
      <c r="W30" s="784"/>
      <c r="Z30" s="784"/>
      <c r="AC30" s="784"/>
      <c r="AF30" s="784"/>
    </row>
    <row r="31" spans="2:32" ht="17.5">
      <c r="B31" s="791" t="str">
        <f t="shared" si="1"/>
        <v>2025Q3</v>
      </c>
      <c r="C31" s="791">
        <v>2025</v>
      </c>
      <c r="D31" s="791" t="s">
        <v>1439</v>
      </c>
      <c r="E31" s="791">
        <v>108.5</v>
      </c>
      <c r="F31" s="566"/>
      <c r="G31" s="566"/>
      <c r="H31" s="790"/>
      <c r="I31" s="566"/>
      <c r="K31" s="784"/>
      <c r="N31" s="784"/>
      <c r="Q31" s="784"/>
      <c r="T31" s="784"/>
      <c r="W31" s="784"/>
      <c r="Z31" s="784"/>
      <c r="AC31" s="784"/>
      <c r="AF31" s="784"/>
    </row>
    <row r="32" spans="2:32" ht="17.5">
      <c r="B32" s="791" t="str">
        <f t="shared" si="1"/>
        <v>2025Q4</v>
      </c>
      <c r="C32" s="791">
        <v>2025</v>
      </c>
      <c r="D32" s="791" t="s">
        <v>1440</v>
      </c>
      <c r="E32" s="791">
        <v>108.5</v>
      </c>
      <c r="F32" s="566"/>
      <c r="G32" s="566"/>
      <c r="H32" s="790"/>
      <c r="I32" s="566"/>
      <c r="K32" s="784"/>
      <c r="N32" s="784"/>
      <c r="Q32" s="784"/>
      <c r="T32" s="784"/>
      <c r="W32" s="784"/>
      <c r="Z32" s="784"/>
      <c r="AC32" s="784"/>
      <c r="AF32" s="784"/>
    </row>
    <row r="33" spans="2:32" ht="17.5">
      <c r="B33" s="791" t="str">
        <f t="shared" si="1"/>
        <v>2026Q1</v>
      </c>
      <c r="C33" s="791">
        <v>2026</v>
      </c>
      <c r="D33" s="791" t="s">
        <v>1437</v>
      </c>
      <c r="E33" s="791">
        <v>110.67</v>
      </c>
      <c r="F33" s="566"/>
      <c r="G33" s="566"/>
      <c r="H33" s="790"/>
      <c r="I33" s="566"/>
      <c r="K33" s="784"/>
      <c r="N33" s="784"/>
      <c r="Q33" s="784"/>
      <c r="T33" s="784"/>
      <c r="W33" s="784"/>
      <c r="Z33" s="784"/>
      <c r="AC33" s="784"/>
      <c r="AF33" s="784"/>
    </row>
    <row r="34" spans="2:32" ht="17.5">
      <c r="B34" s="791" t="str">
        <f t="shared" si="1"/>
        <v>2026Q2</v>
      </c>
      <c r="C34" s="791">
        <v>2026</v>
      </c>
      <c r="D34" s="791" t="s">
        <v>1438</v>
      </c>
      <c r="E34" s="791">
        <v>110.67</v>
      </c>
      <c r="F34" s="566"/>
      <c r="G34" s="566"/>
      <c r="H34" s="790"/>
      <c r="I34" s="566"/>
      <c r="K34" s="784"/>
      <c r="N34" s="784"/>
      <c r="Q34" s="784"/>
      <c r="T34" s="784"/>
      <c r="W34" s="784"/>
      <c r="Z34" s="784"/>
      <c r="AC34" s="784"/>
      <c r="AF34" s="784"/>
    </row>
    <row r="35" spans="2:32" ht="17.5">
      <c r="B35" s="791" t="str">
        <f t="shared" si="1"/>
        <v>2026Q3</v>
      </c>
      <c r="C35" s="791">
        <v>2026</v>
      </c>
      <c r="D35" s="791" t="s">
        <v>1439</v>
      </c>
      <c r="E35" s="791">
        <v>110.67</v>
      </c>
      <c r="F35" s="566"/>
      <c r="G35" s="566"/>
      <c r="H35" s="790"/>
      <c r="I35" s="566"/>
      <c r="K35" s="784"/>
      <c r="N35" s="784"/>
      <c r="Q35" s="784"/>
      <c r="T35" s="784"/>
      <c r="W35" s="784"/>
      <c r="Z35" s="784"/>
      <c r="AC35" s="784"/>
      <c r="AF35" s="784"/>
    </row>
    <row r="36" spans="2:32" ht="17.5">
      <c r="B36" s="791" t="str">
        <f t="shared" si="1"/>
        <v>2026Q4</v>
      </c>
      <c r="C36" s="791">
        <v>2026</v>
      </c>
      <c r="D36" s="791" t="s">
        <v>1440</v>
      </c>
      <c r="E36" s="791">
        <v>110.67</v>
      </c>
      <c r="F36" s="566"/>
      <c r="G36" s="566"/>
      <c r="H36" s="790"/>
      <c r="I36" s="566"/>
      <c r="K36" s="784"/>
      <c r="N36" s="784"/>
      <c r="Q36" s="784"/>
      <c r="T36" s="784"/>
      <c r="W36" s="784"/>
      <c r="Z36" s="784"/>
      <c r="AC36" s="784"/>
      <c r="AF36" s="784"/>
    </row>
    <row r="37" spans="2:32" ht="17.5">
      <c r="B37" s="791" t="str">
        <f t="shared" si="1"/>
        <v>2027Q1</v>
      </c>
      <c r="C37" s="791">
        <v>2027</v>
      </c>
      <c r="D37" s="791" t="s">
        <v>1437</v>
      </c>
      <c r="E37" s="791">
        <v>112.88</v>
      </c>
      <c r="F37" s="566"/>
      <c r="G37" s="566"/>
      <c r="H37" s="790"/>
      <c r="I37" s="566"/>
      <c r="K37" s="784"/>
      <c r="N37" s="784"/>
      <c r="Q37" s="784"/>
      <c r="T37" s="784"/>
      <c r="W37" s="784"/>
      <c r="Z37" s="784"/>
      <c r="AC37" s="784"/>
      <c r="AF37" s="784"/>
    </row>
    <row r="38" spans="2:32" ht="17.5">
      <c r="B38" s="791" t="str">
        <f t="shared" si="1"/>
        <v>2027Q2</v>
      </c>
      <c r="C38" s="791">
        <v>2027</v>
      </c>
      <c r="D38" s="791" t="s">
        <v>1438</v>
      </c>
      <c r="E38" s="791">
        <v>112.88</v>
      </c>
      <c r="F38" s="566"/>
      <c r="G38" s="566"/>
      <c r="H38" s="790"/>
      <c r="I38" s="566"/>
      <c r="K38" s="784"/>
      <c r="N38" s="784"/>
      <c r="Q38" s="784"/>
      <c r="T38" s="784"/>
      <c r="W38" s="784"/>
      <c r="Z38" s="784"/>
      <c r="AC38" s="784"/>
      <c r="AF38" s="784"/>
    </row>
    <row r="39" spans="2:32" ht="17.5">
      <c r="B39" s="791" t="str">
        <f t="shared" si="1"/>
        <v>2027Q3</v>
      </c>
      <c r="C39" s="791">
        <v>2027</v>
      </c>
      <c r="D39" s="791" t="s">
        <v>1439</v>
      </c>
      <c r="E39" s="791">
        <v>112.88</v>
      </c>
      <c r="F39" s="566"/>
      <c r="G39" s="566"/>
      <c r="H39" s="790"/>
      <c r="I39" s="566"/>
      <c r="K39" s="784"/>
      <c r="N39" s="784"/>
      <c r="Q39" s="784"/>
      <c r="T39" s="784"/>
      <c r="W39" s="784"/>
      <c r="Z39" s="784"/>
      <c r="AC39" s="784"/>
      <c r="AF39" s="784"/>
    </row>
    <row r="40" spans="2:32" ht="17.5">
      <c r="B40" s="791" t="str">
        <f t="shared" si="1"/>
        <v>2027Q4</v>
      </c>
      <c r="C40" s="791">
        <v>2027</v>
      </c>
      <c r="D40" s="791" t="s">
        <v>1440</v>
      </c>
      <c r="E40" s="791">
        <v>112.88</v>
      </c>
      <c r="F40" s="566"/>
      <c r="G40" s="566"/>
      <c r="H40" s="790"/>
      <c r="I40" s="566"/>
      <c r="K40" s="784"/>
      <c r="N40" s="784"/>
      <c r="Q40" s="784"/>
      <c r="T40" s="784"/>
      <c r="W40" s="784"/>
      <c r="Z40" s="784"/>
      <c r="AC40" s="784"/>
      <c r="AF40" s="784"/>
    </row>
    <row r="41" spans="2:32" ht="17.5">
      <c r="B41" s="791" t="str">
        <f t="shared" si="1"/>
        <v>2028Q1</v>
      </c>
      <c r="C41" s="791">
        <v>2028</v>
      </c>
      <c r="D41" s="791" t="s">
        <v>1437</v>
      </c>
      <c r="E41" s="791">
        <v>115.14</v>
      </c>
      <c r="F41" s="566"/>
      <c r="G41" s="566"/>
      <c r="H41" s="790"/>
      <c r="I41" s="566"/>
      <c r="K41" s="784"/>
      <c r="N41" s="784"/>
      <c r="Q41" s="784"/>
      <c r="T41" s="784"/>
      <c r="W41" s="784"/>
      <c r="Z41" s="784"/>
      <c r="AC41" s="784"/>
      <c r="AF41" s="784"/>
    </row>
    <row r="42" spans="2:32" ht="17.5">
      <c r="B42" s="791" t="str">
        <f t="shared" si="1"/>
        <v>2028Q2</v>
      </c>
      <c r="C42" s="791">
        <v>2028</v>
      </c>
      <c r="D42" s="791" t="s">
        <v>1438</v>
      </c>
      <c r="E42" s="791">
        <v>115.14</v>
      </c>
      <c r="F42" s="566"/>
      <c r="G42" s="566"/>
      <c r="H42" s="790"/>
      <c r="I42" s="566"/>
      <c r="K42" s="784"/>
      <c r="N42" s="784"/>
      <c r="Q42" s="784"/>
      <c r="T42" s="784"/>
      <c r="W42" s="784"/>
      <c r="Z42" s="784"/>
      <c r="AC42" s="784"/>
      <c r="AF42" s="784"/>
    </row>
    <row r="43" spans="2:32" ht="17.5">
      <c r="B43" s="791" t="str">
        <f t="shared" si="1"/>
        <v>2028Q3</v>
      </c>
      <c r="C43" s="791">
        <v>2028</v>
      </c>
      <c r="D43" s="791" t="s">
        <v>1439</v>
      </c>
      <c r="E43" s="791">
        <v>115.14</v>
      </c>
      <c r="F43" s="566"/>
      <c r="G43" s="566"/>
      <c r="H43" s="790"/>
      <c r="I43" s="566"/>
      <c r="K43" s="784"/>
      <c r="N43" s="784"/>
      <c r="Q43" s="784"/>
      <c r="T43" s="784"/>
      <c r="W43" s="784"/>
      <c r="Z43" s="784"/>
      <c r="AC43" s="784"/>
      <c r="AF43" s="784"/>
    </row>
    <row r="44" spans="2:32" ht="17.5">
      <c r="B44" s="791" t="str">
        <f t="shared" si="1"/>
        <v>2028Q4</v>
      </c>
      <c r="C44" s="791">
        <v>2028</v>
      </c>
      <c r="D44" s="791" t="s">
        <v>1440</v>
      </c>
      <c r="E44" s="791">
        <v>115.14</v>
      </c>
      <c r="F44" s="566"/>
      <c r="G44" s="566"/>
      <c r="H44" s="790"/>
      <c r="I44" s="566"/>
      <c r="K44" s="784"/>
      <c r="N44" s="784"/>
      <c r="Q44" s="784"/>
      <c r="T44" s="784"/>
      <c r="W44" s="784"/>
      <c r="Z44" s="784"/>
      <c r="AC44" s="784"/>
      <c r="AF44" s="784"/>
    </row>
    <row r="45" spans="2:32" ht="17.5">
      <c r="B45" s="791" t="str">
        <f t="shared" si="1"/>
        <v>2029Q1</v>
      </c>
      <c r="C45" s="791">
        <v>2029</v>
      </c>
      <c r="D45" s="791" t="s">
        <v>1437</v>
      </c>
      <c r="E45" s="791">
        <v>117.44</v>
      </c>
      <c r="F45" s="566"/>
      <c r="G45" s="566"/>
      <c r="H45" s="790"/>
      <c r="I45" s="566"/>
      <c r="K45" s="784"/>
      <c r="N45" s="784"/>
      <c r="Q45" s="784"/>
      <c r="T45" s="784"/>
      <c r="W45" s="784"/>
      <c r="Z45" s="784"/>
      <c r="AC45" s="784"/>
      <c r="AF45" s="784"/>
    </row>
    <row r="46" spans="2:32" ht="17.5">
      <c r="B46" s="791" t="str">
        <f t="shared" si="1"/>
        <v>2029Q2</v>
      </c>
      <c r="C46" s="791">
        <v>2029</v>
      </c>
      <c r="D46" s="791" t="s">
        <v>1438</v>
      </c>
      <c r="E46" s="791">
        <v>117.44</v>
      </c>
      <c r="F46" s="566"/>
      <c r="G46" s="566"/>
      <c r="H46" s="790"/>
      <c r="I46" s="566"/>
      <c r="K46" s="784"/>
      <c r="N46" s="784"/>
      <c r="Q46" s="784"/>
      <c r="T46" s="784"/>
      <c r="W46" s="784"/>
      <c r="Z46" s="784"/>
      <c r="AC46" s="784"/>
      <c r="AF46" s="784"/>
    </row>
    <row r="47" spans="2:32" ht="17.5">
      <c r="B47" s="791" t="str">
        <f t="shared" si="1"/>
        <v>2029Q3</v>
      </c>
      <c r="C47" s="791">
        <v>2029</v>
      </c>
      <c r="D47" s="791" t="s">
        <v>1439</v>
      </c>
      <c r="E47" s="791">
        <v>117.44</v>
      </c>
      <c r="F47" s="566"/>
      <c r="G47" s="566"/>
      <c r="H47" s="790"/>
      <c r="I47" s="566"/>
      <c r="K47" s="784"/>
      <c r="N47" s="784"/>
      <c r="Q47" s="784"/>
      <c r="T47" s="784"/>
      <c r="W47" s="784"/>
      <c r="Z47" s="784"/>
      <c r="AC47" s="784"/>
      <c r="AF47" s="784"/>
    </row>
    <row r="48" spans="2:32" ht="17.5">
      <c r="B48" s="791" t="str">
        <f t="shared" si="1"/>
        <v>2029Q4</v>
      </c>
      <c r="C48" s="791">
        <v>2029</v>
      </c>
      <c r="D48" s="791" t="s">
        <v>1440</v>
      </c>
      <c r="E48" s="791">
        <v>117.44</v>
      </c>
      <c r="F48" s="566"/>
      <c r="G48" s="566"/>
      <c r="H48" s="790"/>
      <c r="I48" s="566"/>
      <c r="K48" s="784"/>
      <c r="N48" s="784"/>
      <c r="Q48" s="784"/>
      <c r="T48" s="784"/>
      <c r="W48" s="784"/>
      <c r="Z48" s="784"/>
      <c r="AC48" s="784"/>
      <c r="AF48" s="784"/>
    </row>
    <row r="49" spans="2:32" ht="17.5">
      <c r="B49" s="791" t="str">
        <f t="shared" si="1"/>
        <v>2030Q1</v>
      </c>
      <c r="C49" s="791">
        <v>2030</v>
      </c>
      <c r="D49" s="791" t="s">
        <v>1437</v>
      </c>
      <c r="E49" s="791">
        <v>119.79</v>
      </c>
      <c r="F49" s="566"/>
      <c r="G49" s="566"/>
      <c r="H49" s="790"/>
      <c r="I49" s="566"/>
      <c r="K49" s="784"/>
      <c r="N49" s="784"/>
      <c r="Q49" s="784"/>
      <c r="T49" s="784"/>
      <c r="W49" s="784"/>
      <c r="Z49" s="784"/>
      <c r="AC49" s="784"/>
      <c r="AF49" s="784"/>
    </row>
    <row r="50" spans="2:32" ht="17.5">
      <c r="B50" s="791" t="str">
        <f t="shared" si="1"/>
        <v>2030Q2</v>
      </c>
      <c r="C50" s="791">
        <v>2030</v>
      </c>
      <c r="D50" s="791" t="s">
        <v>1438</v>
      </c>
      <c r="E50" s="791">
        <v>119.79</v>
      </c>
      <c r="F50" s="566"/>
      <c r="G50" s="566"/>
      <c r="H50" s="790"/>
      <c r="I50" s="566"/>
      <c r="K50" s="784"/>
      <c r="N50" s="784"/>
      <c r="Q50" s="784"/>
      <c r="T50" s="784"/>
      <c r="W50" s="784"/>
      <c r="Z50" s="784"/>
      <c r="AC50" s="784"/>
      <c r="AF50" s="784"/>
    </row>
    <row r="51" spans="2:32" ht="17.5">
      <c r="B51" s="791" t="str">
        <f t="shared" si="1"/>
        <v>2030Q3</v>
      </c>
      <c r="C51" s="791">
        <v>2030</v>
      </c>
      <c r="D51" s="791" t="s">
        <v>1439</v>
      </c>
      <c r="E51" s="791">
        <v>119.79</v>
      </c>
      <c r="F51" s="566"/>
      <c r="G51" s="566"/>
      <c r="H51" s="790"/>
      <c r="I51" s="566"/>
      <c r="K51" s="784"/>
      <c r="N51" s="784"/>
      <c r="Q51" s="784"/>
      <c r="T51" s="784"/>
      <c r="W51" s="784"/>
      <c r="Z51" s="784"/>
      <c r="AC51" s="784"/>
      <c r="AF51" s="784"/>
    </row>
    <row r="52" spans="2:32" ht="17.5">
      <c r="B52" s="791" t="str">
        <f t="shared" si="1"/>
        <v>2030Q4</v>
      </c>
      <c r="C52" s="791">
        <v>2030</v>
      </c>
      <c r="D52" s="791" t="s">
        <v>1440</v>
      </c>
      <c r="E52" s="791">
        <v>119.79</v>
      </c>
      <c r="F52" s="566"/>
      <c r="G52" s="566"/>
      <c r="H52" s="790"/>
      <c r="I52" s="566"/>
      <c r="K52" s="784"/>
      <c r="N52" s="784"/>
      <c r="Q52" s="784"/>
      <c r="T52" s="784"/>
      <c r="W52" s="784"/>
      <c r="Z52" s="784"/>
      <c r="AC52" s="784"/>
      <c r="AF52" s="784"/>
    </row>
    <row r="53" spans="2:32" ht="17.5">
      <c r="B53" s="791" t="str">
        <f t="shared" si="1"/>
        <v>2031Q1</v>
      </c>
      <c r="C53" s="791">
        <v>2031</v>
      </c>
      <c r="D53" s="791" t="s">
        <v>1437</v>
      </c>
      <c r="E53" s="791">
        <v>122.19</v>
      </c>
      <c r="F53" s="566"/>
      <c r="G53" s="566"/>
      <c r="H53" s="790"/>
      <c r="I53" s="566"/>
      <c r="K53" s="784"/>
      <c r="N53" s="784"/>
      <c r="Q53" s="784"/>
      <c r="T53" s="784"/>
      <c r="W53" s="784"/>
      <c r="Z53" s="784"/>
      <c r="AC53" s="784"/>
      <c r="AF53" s="784"/>
    </row>
    <row r="54" spans="2:32" ht="17.5">
      <c r="B54" s="791" t="str">
        <f t="shared" si="1"/>
        <v>2031Q2</v>
      </c>
      <c r="C54" s="791">
        <v>2031</v>
      </c>
      <c r="D54" s="791" t="s">
        <v>1438</v>
      </c>
      <c r="E54" s="791">
        <v>122.19</v>
      </c>
      <c r="F54" s="566"/>
      <c r="G54" s="566"/>
      <c r="H54" s="790"/>
      <c r="I54" s="566"/>
      <c r="K54" s="784"/>
      <c r="N54" s="784"/>
      <c r="Q54" s="784"/>
      <c r="T54" s="784"/>
      <c r="W54" s="784"/>
      <c r="Z54" s="784"/>
      <c r="AC54" s="784"/>
      <c r="AF54" s="784"/>
    </row>
    <row r="55" spans="2:32" ht="17.5">
      <c r="B55" s="791" t="str">
        <f t="shared" si="1"/>
        <v>2031Q3</v>
      </c>
      <c r="C55" s="791">
        <v>2031</v>
      </c>
      <c r="D55" s="791" t="s">
        <v>1439</v>
      </c>
      <c r="E55" s="791">
        <v>122.19</v>
      </c>
      <c r="F55" s="566"/>
      <c r="G55" s="566"/>
      <c r="H55" s="790"/>
      <c r="I55" s="566"/>
      <c r="K55" s="784"/>
      <c r="N55" s="784"/>
      <c r="Q55" s="784"/>
      <c r="T55" s="784"/>
      <c r="W55" s="784"/>
      <c r="Z55" s="784"/>
      <c r="AC55" s="784"/>
      <c r="AF55" s="784"/>
    </row>
    <row r="56" spans="2:32" ht="17.5">
      <c r="B56" s="791" t="str">
        <f t="shared" si="1"/>
        <v>2031Q4</v>
      </c>
      <c r="C56" s="791">
        <v>2031</v>
      </c>
      <c r="D56" s="791" t="s">
        <v>1440</v>
      </c>
      <c r="E56" s="791">
        <v>122.19</v>
      </c>
      <c r="F56" s="566"/>
      <c r="G56" s="566"/>
      <c r="H56" s="790"/>
      <c r="I56" s="566"/>
      <c r="K56" s="784"/>
      <c r="N56" s="784"/>
      <c r="Q56" s="784"/>
      <c r="T56" s="784"/>
      <c r="W56" s="784"/>
      <c r="Z56" s="784"/>
      <c r="AC56" s="784"/>
      <c r="AF56" s="784"/>
    </row>
    <row r="57" spans="2:32" ht="17.5">
      <c r="B57" s="791" t="str">
        <f t="shared" si="1"/>
        <v>2032Q1</v>
      </c>
      <c r="C57" s="791">
        <v>2032</v>
      </c>
      <c r="D57" s="791" t="s">
        <v>1437</v>
      </c>
      <c r="E57" s="791">
        <v>124.63</v>
      </c>
      <c r="F57" s="566"/>
      <c r="G57" s="566"/>
      <c r="H57" s="790"/>
      <c r="I57" s="566"/>
      <c r="K57" s="784"/>
      <c r="N57" s="784"/>
      <c r="Q57" s="784"/>
      <c r="T57" s="784"/>
      <c r="W57" s="784"/>
      <c r="Z57" s="784"/>
      <c r="AC57" s="784"/>
      <c r="AF57" s="784"/>
    </row>
    <row r="58" spans="2:32" ht="17.5">
      <c r="B58" s="791" t="str">
        <f t="shared" si="1"/>
        <v>2032Q2</v>
      </c>
      <c r="C58" s="791">
        <v>2032</v>
      </c>
      <c r="D58" s="791" t="s">
        <v>1438</v>
      </c>
      <c r="E58" s="791">
        <v>124.63</v>
      </c>
      <c r="F58" s="566"/>
      <c r="G58" s="566"/>
      <c r="H58" s="790"/>
      <c r="I58" s="566"/>
      <c r="K58" s="784"/>
      <c r="N58" s="784"/>
      <c r="Q58" s="784"/>
      <c r="T58" s="784"/>
      <c r="W58" s="784"/>
      <c r="Z58" s="784"/>
      <c r="AC58" s="784"/>
      <c r="AF58" s="784"/>
    </row>
    <row r="59" spans="2:32" ht="17.5">
      <c r="B59" s="791" t="str">
        <f t="shared" si="1"/>
        <v>2032Q3</v>
      </c>
      <c r="C59" s="791">
        <v>2032</v>
      </c>
      <c r="D59" s="791" t="s">
        <v>1439</v>
      </c>
      <c r="E59" s="791">
        <v>124.63</v>
      </c>
      <c r="F59" s="566"/>
      <c r="G59" s="566"/>
      <c r="H59" s="790"/>
      <c r="I59" s="566"/>
      <c r="K59" s="784"/>
      <c r="N59" s="784"/>
      <c r="Q59" s="784"/>
      <c r="T59" s="784"/>
      <c r="W59" s="784"/>
      <c r="Z59" s="784"/>
      <c r="AC59" s="784"/>
      <c r="AF59" s="784"/>
    </row>
    <row r="60" spans="2:32" ht="17.5">
      <c r="B60" s="791" t="str">
        <f t="shared" si="1"/>
        <v>2032Q4</v>
      </c>
      <c r="C60" s="791">
        <v>2032</v>
      </c>
      <c r="D60" s="791" t="s">
        <v>1440</v>
      </c>
      <c r="E60" s="791">
        <v>124.63</v>
      </c>
      <c r="F60" s="566"/>
      <c r="G60" s="566"/>
      <c r="H60" s="790"/>
      <c r="I60" s="566"/>
      <c r="K60" s="784"/>
      <c r="N60" s="784"/>
      <c r="Q60" s="784"/>
      <c r="T60" s="784"/>
      <c r="W60" s="784"/>
      <c r="Z60" s="784"/>
      <c r="AC60" s="784"/>
      <c r="AF60" s="784"/>
    </row>
    <row r="61" spans="2:32" ht="17.5">
      <c r="B61" s="791" t="str">
        <f t="shared" si="1"/>
        <v>2033Q1</v>
      </c>
      <c r="C61" s="791">
        <v>2033</v>
      </c>
      <c r="D61" s="791" t="s">
        <v>1437</v>
      </c>
      <c r="E61" s="791">
        <v>127.12</v>
      </c>
      <c r="F61" s="566"/>
      <c r="G61" s="566"/>
      <c r="H61" s="790"/>
      <c r="I61" s="566"/>
      <c r="K61" s="784"/>
      <c r="N61" s="784"/>
      <c r="Q61" s="784"/>
      <c r="T61" s="784"/>
      <c r="W61" s="784"/>
      <c r="Z61" s="784"/>
      <c r="AC61" s="784"/>
      <c r="AF61" s="784"/>
    </row>
    <row r="62" spans="2:32" ht="17.5">
      <c r="B62" s="791" t="str">
        <f t="shared" si="1"/>
        <v>2033Q2</v>
      </c>
      <c r="C62" s="791">
        <v>2033</v>
      </c>
      <c r="D62" s="791" t="s">
        <v>1438</v>
      </c>
      <c r="E62" s="791">
        <v>127.12</v>
      </c>
      <c r="F62" s="566"/>
      <c r="G62" s="566"/>
      <c r="H62" s="790"/>
      <c r="I62" s="566"/>
      <c r="K62" s="784"/>
      <c r="N62" s="784"/>
      <c r="Q62" s="784"/>
      <c r="T62" s="784"/>
      <c r="W62" s="784"/>
      <c r="Z62" s="784"/>
      <c r="AC62" s="784"/>
      <c r="AF62" s="784"/>
    </row>
    <row r="63" spans="2:32" ht="17.5">
      <c r="B63" s="791" t="str">
        <f t="shared" si="1"/>
        <v>2033Q3</v>
      </c>
      <c r="C63" s="791">
        <v>2033</v>
      </c>
      <c r="D63" s="791" t="s">
        <v>1439</v>
      </c>
      <c r="E63" s="791">
        <v>127.12</v>
      </c>
      <c r="F63" s="566"/>
      <c r="G63" s="566"/>
      <c r="H63" s="790"/>
      <c r="I63" s="566"/>
      <c r="K63" s="784"/>
      <c r="N63" s="784"/>
      <c r="Q63" s="784"/>
      <c r="T63" s="784"/>
      <c r="W63" s="784"/>
      <c r="Z63" s="784"/>
      <c r="AC63" s="784"/>
      <c r="AF63" s="784"/>
    </row>
    <row r="64" spans="2:32" ht="17.5">
      <c r="B64" s="791" t="str">
        <f t="shared" si="1"/>
        <v>2033Q4</v>
      </c>
      <c r="C64" s="791">
        <v>2033</v>
      </c>
      <c r="D64" s="791" t="s">
        <v>1440</v>
      </c>
      <c r="E64" s="791">
        <v>127.12</v>
      </c>
      <c r="F64" s="566"/>
      <c r="G64" s="566"/>
      <c r="H64" s="790"/>
      <c r="I64" s="566"/>
      <c r="K64" s="784"/>
      <c r="N64" s="784"/>
      <c r="Q64" s="784"/>
      <c r="T64" s="784"/>
      <c r="W64" s="784"/>
      <c r="Z64" s="784"/>
      <c r="AC64" s="784"/>
      <c r="AF64" s="784"/>
    </row>
    <row r="65" spans="2:32" ht="17.5">
      <c r="B65" s="791" t="str">
        <f t="shared" si="1"/>
        <v>2034Q1</v>
      </c>
      <c r="C65" s="791">
        <v>2034</v>
      </c>
      <c r="D65" s="791" t="s">
        <v>1437</v>
      </c>
      <c r="E65" s="791">
        <v>129.66999999999999</v>
      </c>
      <c r="F65" s="566"/>
      <c r="G65" s="566"/>
      <c r="H65" s="790"/>
      <c r="I65" s="566"/>
      <c r="K65" s="784"/>
      <c r="N65" s="784"/>
      <c r="Q65" s="784"/>
      <c r="T65" s="784"/>
      <c r="W65" s="784"/>
      <c r="Z65" s="784"/>
      <c r="AC65" s="784"/>
      <c r="AF65" s="784"/>
    </row>
    <row r="66" spans="2:32" ht="17.5">
      <c r="B66" s="791" t="str">
        <f t="shared" si="1"/>
        <v>2034Q2</v>
      </c>
      <c r="C66" s="791">
        <v>2034</v>
      </c>
      <c r="D66" s="791" t="s">
        <v>1438</v>
      </c>
      <c r="E66" s="791">
        <v>129.66999999999999</v>
      </c>
      <c r="F66" s="566"/>
      <c r="G66" s="566"/>
      <c r="H66" s="790"/>
      <c r="I66" s="566"/>
      <c r="K66" s="784"/>
      <c r="N66" s="784"/>
      <c r="Q66" s="784"/>
      <c r="T66" s="784"/>
      <c r="W66" s="784"/>
      <c r="Z66" s="784"/>
      <c r="AC66" s="784"/>
      <c r="AF66" s="784"/>
    </row>
    <row r="67" spans="2:32" ht="17.5">
      <c r="B67" s="791" t="str">
        <f t="shared" si="1"/>
        <v>2034Q3</v>
      </c>
      <c r="C67" s="791">
        <v>2034</v>
      </c>
      <c r="D67" s="791" t="s">
        <v>1439</v>
      </c>
      <c r="E67" s="791">
        <v>129.66999999999999</v>
      </c>
      <c r="F67" s="566"/>
      <c r="G67" s="566"/>
      <c r="H67" s="790"/>
      <c r="I67" s="566"/>
      <c r="K67" s="784"/>
      <c r="N67" s="784"/>
      <c r="Q67" s="784"/>
      <c r="T67" s="784"/>
      <c r="W67" s="784"/>
      <c r="Z67" s="784"/>
      <c r="AC67" s="784"/>
      <c r="AF67" s="784"/>
    </row>
    <row r="68" spans="2:32" ht="17.5">
      <c r="B68" s="791" t="str">
        <f t="shared" si="1"/>
        <v>2034Q4</v>
      </c>
      <c r="C68" s="791">
        <v>2034</v>
      </c>
      <c r="D68" s="791" t="s">
        <v>1440</v>
      </c>
      <c r="E68" s="791">
        <v>129.66999999999999</v>
      </c>
      <c r="F68" s="566"/>
      <c r="G68" s="566"/>
      <c r="H68" s="790"/>
      <c r="I68" s="566"/>
      <c r="K68" s="784"/>
      <c r="N68" s="784"/>
      <c r="Q68" s="784"/>
      <c r="T68" s="784"/>
      <c r="W68" s="784"/>
      <c r="Z68" s="784"/>
      <c r="AC68" s="784"/>
      <c r="AF68" s="784"/>
    </row>
    <row r="69" spans="2:32" ht="17.5">
      <c r="B69" s="791" t="str">
        <f t="shared" si="1"/>
        <v>2035Q1</v>
      </c>
      <c r="C69" s="791">
        <v>2035</v>
      </c>
      <c r="D69" s="791" t="s">
        <v>1437</v>
      </c>
      <c r="E69" s="791">
        <v>132.26</v>
      </c>
      <c r="F69" s="566"/>
      <c r="G69" s="566"/>
      <c r="H69" s="790"/>
      <c r="I69" s="566"/>
      <c r="K69" s="784"/>
      <c r="N69" s="784"/>
      <c r="Q69" s="784"/>
      <c r="T69" s="784"/>
      <c r="W69" s="784"/>
      <c r="Z69" s="784"/>
      <c r="AC69" s="784"/>
      <c r="AF69" s="784"/>
    </row>
    <row r="70" spans="2:32" ht="17.5">
      <c r="B70" s="791" t="str">
        <f t="shared" si="1"/>
        <v>2035Q2</v>
      </c>
      <c r="C70" s="791">
        <v>2035</v>
      </c>
      <c r="D70" s="791" t="s">
        <v>1438</v>
      </c>
      <c r="E70" s="791">
        <v>132.26</v>
      </c>
      <c r="F70" s="566"/>
      <c r="G70" s="566"/>
      <c r="H70" s="790"/>
      <c r="I70" s="566"/>
      <c r="K70" s="784"/>
      <c r="N70" s="784"/>
      <c r="Q70" s="784"/>
      <c r="T70" s="784"/>
      <c r="W70" s="784"/>
      <c r="Z70" s="784"/>
      <c r="AC70" s="784"/>
      <c r="AF70" s="784"/>
    </row>
    <row r="71" spans="2:32" ht="17.5">
      <c r="B71" s="791" t="str">
        <f t="shared" si="1"/>
        <v>2035Q3</v>
      </c>
      <c r="C71" s="791">
        <v>2035</v>
      </c>
      <c r="D71" s="791" t="s">
        <v>1439</v>
      </c>
      <c r="E71" s="791">
        <v>132.26</v>
      </c>
      <c r="F71" s="566"/>
      <c r="G71" s="566"/>
      <c r="H71" s="790"/>
      <c r="I71" s="566"/>
      <c r="K71" s="784"/>
      <c r="N71" s="784"/>
      <c r="Q71" s="784"/>
      <c r="T71" s="784"/>
      <c r="W71" s="784"/>
      <c r="Z71" s="784"/>
      <c r="AC71" s="784"/>
      <c r="AF71" s="784"/>
    </row>
    <row r="72" spans="2:32" ht="17.5">
      <c r="B72" s="791" t="str">
        <f t="shared" si="1"/>
        <v>2035Q4</v>
      </c>
      <c r="C72" s="791">
        <v>2035</v>
      </c>
      <c r="D72" s="791" t="s">
        <v>1440</v>
      </c>
      <c r="E72" s="791">
        <v>132.26</v>
      </c>
      <c r="F72" s="566"/>
      <c r="G72" s="566"/>
      <c r="H72" s="790"/>
      <c r="I72" s="566"/>
      <c r="K72" s="784"/>
      <c r="N72" s="784"/>
      <c r="Q72" s="784"/>
      <c r="T72" s="784"/>
      <c r="W72" s="784"/>
      <c r="Z72" s="784"/>
      <c r="AC72" s="784"/>
      <c r="AF72" s="784"/>
    </row>
    <row r="73" spans="2:32" ht="17.5">
      <c r="B73" s="791" t="str">
        <f t="shared" si="1"/>
        <v>2036Q1</v>
      </c>
      <c r="C73" s="791">
        <v>2036</v>
      </c>
      <c r="D73" s="791" t="s">
        <v>1437</v>
      </c>
      <c r="E73" s="791">
        <v>134.9</v>
      </c>
      <c r="F73" s="566"/>
      <c r="G73" s="566"/>
      <c r="H73" s="790"/>
      <c r="I73" s="566"/>
      <c r="K73" s="784"/>
      <c r="N73" s="784"/>
      <c r="Q73" s="784"/>
      <c r="T73" s="784"/>
      <c r="W73" s="784"/>
      <c r="Z73" s="784"/>
      <c r="AC73" s="784"/>
      <c r="AF73" s="784"/>
    </row>
    <row r="74" spans="2:32" ht="17.5">
      <c r="B74" s="791" t="str">
        <f t="shared" ref="B74:B112" si="5">_xlfn.CONCAT(C74,D74)</f>
        <v>2036Q2</v>
      </c>
      <c r="C74" s="791">
        <v>2036</v>
      </c>
      <c r="D74" s="791" t="s">
        <v>1438</v>
      </c>
      <c r="E74" s="791">
        <v>134.9</v>
      </c>
      <c r="F74" s="566"/>
      <c r="G74" s="566"/>
      <c r="H74" s="790"/>
      <c r="I74" s="566"/>
      <c r="K74" s="784"/>
      <c r="N74" s="784"/>
      <c r="Q74" s="784"/>
      <c r="T74" s="784"/>
      <c r="W74" s="784"/>
      <c r="Z74" s="784"/>
      <c r="AC74" s="784"/>
      <c r="AF74" s="784"/>
    </row>
    <row r="75" spans="2:32" ht="17.5">
      <c r="B75" s="791" t="str">
        <f t="shared" si="5"/>
        <v>2036Q3</v>
      </c>
      <c r="C75" s="791">
        <v>2036</v>
      </c>
      <c r="D75" s="791" t="s">
        <v>1439</v>
      </c>
      <c r="E75" s="791">
        <v>134.9</v>
      </c>
      <c r="F75" s="566"/>
      <c r="G75" s="566"/>
      <c r="H75" s="790"/>
      <c r="I75" s="566"/>
      <c r="K75" s="784"/>
      <c r="N75" s="784"/>
      <c r="Q75" s="784"/>
      <c r="T75" s="784"/>
      <c r="W75" s="784"/>
      <c r="Z75" s="784"/>
      <c r="AC75" s="784"/>
      <c r="AF75" s="784"/>
    </row>
    <row r="76" spans="2:32" ht="17.5">
      <c r="B76" s="791" t="str">
        <f t="shared" si="5"/>
        <v>2036Q4</v>
      </c>
      <c r="C76" s="791">
        <v>2036</v>
      </c>
      <c r="D76" s="791" t="s">
        <v>1440</v>
      </c>
      <c r="E76" s="791">
        <v>134.9</v>
      </c>
      <c r="F76" s="566"/>
      <c r="G76" s="566"/>
      <c r="H76" s="790"/>
      <c r="I76" s="566"/>
      <c r="K76" s="784"/>
      <c r="N76" s="784"/>
      <c r="Q76" s="784"/>
      <c r="T76" s="784"/>
      <c r="W76" s="784"/>
      <c r="Z76" s="784"/>
      <c r="AC76" s="784"/>
      <c r="AF76" s="784"/>
    </row>
    <row r="77" spans="2:32" ht="17.5">
      <c r="B77" s="791" t="str">
        <f t="shared" si="5"/>
        <v>2037Q1</v>
      </c>
      <c r="C77" s="791">
        <v>2037</v>
      </c>
      <c r="D77" s="791" t="s">
        <v>1437</v>
      </c>
      <c r="E77" s="791">
        <v>137.6</v>
      </c>
      <c r="F77" s="566"/>
      <c r="G77" s="566"/>
      <c r="H77" s="790"/>
      <c r="I77" s="566"/>
      <c r="K77" s="784"/>
      <c r="N77" s="784"/>
      <c r="Q77" s="784"/>
      <c r="T77" s="784"/>
      <c r="W77" s="784"/>
      <c r="Z77" s="784"/>
      <c r="AC77" s="784"/>
      <c r="AF77" s="784"/>
    </row>
    <row r="78" spans="2:32" ht="17.5">
      <c r="B78" s="791" t="str">
        <f t="shared" si="5"/>
        <v>2037Q2</v>
      </c>
      <c r="C78" s="791">
        <v>2037</v>
      </c>
      <c r="D78" s="791" t="s">
        <v>1438</v>
      </c>
      <c r="E78" s="791">
        <v>137.6</v>
      </c>
      <c r="F78" s="566"/>
      <c r="G78" s="566"/>
      <c r="H78" s="790"/>
      <c r="I78" s="566"/>
      <c r="K78" s="784"/>
      <c r="N78" s="784"/>
      <c r="Q78" s="784"/>
      <c r="T78" s="784"/>
      <c r="W78" s="784"/>
      <c r="Z78" s="784"/>
      <c r="AC78" s="784"/>
      <c r="AF78" s="784"/>
    </row>
    <row r="79" spans="2:32" ht="17.5">
      <c r="B79" s="791" t="str">
        <f t="shared" si="5"/>
        <v>2037Q3</v>
      </c>
      <c r="C79" s="791">
        <v>2037</v>
      </c>
      <c r="D79" s="791" t="s">
        <v>1439</v>
      </c>
      <c r="E79" s="791">
        <v>137.6</v>
      </c>
      <c r="F79" s="566"/>
      <c r="G79" s="566"/>
      <c r="H79" s="790"/>
      <c r="I79" s="566"/>
      <c r="K79" s="784"/>
      <c r="N79" s="784"/>
      <c r="Q79" s="784"/>
      <c r="T79" s="784"/>
      <c r="W79" s="784"/>
      <c r="Z79" s="784"/>
      <c r="AC79" s="784"/>
      <c r="AF79" s="784"/>
    </row>
    <row r="80" spans="2:32" ht="17.5">
      <c r="B80" s="791" t="str">
        <f t="shared" si="5"/>
        <v>2037Q4</v>
      </c>
      <c r="C80" s="791">
        <v>2037</v>
      </c>
      <c r="D80" s="791" t="s">
        <v>1440</v>
      </c>
      <c r="E80" s="791">
        <v>137.6</v>
      </c>
      <c r="F80" s="566"/>
      <c r="G80" s="566"/>
      <c r="H80" s="790"/>
      <c r="I80" s="566"/>
      <c r="K80" s="784"/>
      <c r="N80" s="784"/>
      <c r="Q80" s="784"/>
      <c r="T80" s="784"/>
      <c r="W80" s="784"/>
      <c r="Z80" s="784"/>
      <c r="AC80" s="784"/>
      <c r="AF80" s="784"/>
    </row>
    <row r="81" spans="2:32" ht="17.5">
      <c r="B81" s="791" t="str">
        <f t="shared" si="5"/>
        <v>2038Q1</v>
      </c>
      <c r="C81" s="791">
        <v>2038</v>
      </c>
      <c r="D81" s="791" t="s">
        <v>1437</v>
      </c>
      <c r="E81" s="791">
        <v>140.35</v>
      </c>
      <c r="F81" s="566"/>
      <c r="G81" s="566"/>
      <c r="H81" s="790"/>
      <c r="I81" s="566"/>
      <c r="K81" s="784"/>
      <c r="N81" s="784"/>
      <c r="Q81" s="784"/>
      <c r="T81" s="784"/>
      <c r="W81" s="784"/>
      <c r="Z81" s="784"/>
      <c r="AC81" s="784"/>
      <c r="AF81" s="784"/>
    </row>
    <row r="82" spans="2:32" ht="17.5">
      <c r="B82" s="791" t="str">
        <f t="shared" si="5"/>
        <v>2038Q2</v>
      </c>
      <c r="C82" s="791">
        <v>2038</v>
      </c>
      <c r="D82" s="791" t="s">
        <v>1438</v>
      </c>
      <c r="E82" s="791">
        <v>140.35</v>
      </c>
      <c r="F82" s="566"/>
      <c r="G82" s="566"/>
      <c r="H82" s="790"/>
      <c r="I82" s="566"/>
      <c r="K82" s="784"/>
      <c r="N82" s="784"/>
      <c r="Q82" s="784"/>
      <c r="T82" s="784"/>
      <c r="W82" s="784"/>
      <c r="Z82" s="784"/>
      <c r="AC82" s="784"/>
      <c r="AF82" s="784"/>
    </row>
    <row r="83" spans="2:32" ht="17.5">
      <c r="B83" s="791" t="str">
        <f t="shared" si="5"/>
        <v>2038Q3</v>
      </c>
      <c r="C83" s="791">
        <v>2038</v>
      </c>
      <c r="D83" s="791" t="s">
        <v>1439</v>
      </c>
      <c r="E83" s="791">
        <v>140.35</v>
      </c>
      <c r="F83" s="566"/>
      <c r="G83" s="566"/>
      <c r="H83" s="790"/>
      <c r="I83" s="566"/>
      <c r="K83" s="784"/>
      <c r="N83" s="784"/>
      <c r="Q83" s="784"/>
      <c r="T83" s="784"/>
      <c r="W83" s="784"/>
      <c r="Z83" s="784"/>
      <c r="AC83" s="784"/>
      <c r="AF83" s="784"/>
    </row>
    <row r="84" spans="2:32" ht="17.5">
      <c r="B84" s="791" t="str">
        <f t="shared" si="5"/>
        <v>2038Q4</v>
      </c>
      <c r="C84" s="791">
        <v>2038</v>
      </c>
      <c r="D84" s="791" t="s">
        <v>1440</v>
      </c>
      <c r="E84" s="791">
        <v>140.35</v>
      </c>
      <c r="F84" s="566"/>
      <c r="G84" s="566"/>
      <c r="H84" s="790"/>
      <c r="I84" s="566"/>
      <c r="K84" s="784"/>
      <c r="N84" s="784"/>
      <c r="Q84" s="784"/>
      <c r="T84" s="784"/>
      <c r="W84" s="784"/>
      <c r="Z84" s="784"/>
      <c r="AC84" s="784"/>
      <c r="AF84" s="784"/>
    </row>
    <row r="85" spans="2:32" ht="17.5">
      <c r="B85" s="791" t="str">
        <f t="shared" si="5"/>
        <v>2039Q1</v>
      </c>
      <c r="C85" s="791">
        <v>2039</v>
      </c>
      <c r="D85" s="791" t="s">
        <v>1437</v>
      </c>
      <c r="E85" s="791">
        <v>143.16</v>
      </c>
      <c r="F85" s="566"/>
      <c r="G85" s="566"/>
      <c r="H85" s="790"/>
      <c r="I85" s="566"/>
      <c r="K85" s="784"/>
      <c r="N85" s="784"/>
      <c r="Q85" s="784"/>
      <c r="T85" s="784"/>
      <c r="W85" s="784"/>
      <c r="Z85" s="784"/>
      <c r="AC85" s="784"/>
      <c r="AF85" s="784"/>
    </row>
    <row r="86" spans="2:32" ht="17.5">
      <c r="B86" s="791" t="str">
        <f t="shared" si="5"/>
        <v>2039Q2</v>
      </c>
      <c r="C86" s="791">
        <v>2039</v>
      </c>
      <c r="D86" s="791" t="s">
        <v>1438</v>
      </c>
      <c r="E86" s="791">
        <v>143.16</v>
      </c>
      <c r="F86" s="566"/>
      <c r="G86" s="566"/>
      <c r="H86" s="790"/>
      <c r="I86" s="566"/>
      <c r="K86" s="784"/>
      <c r="N86" s="784"/>
      <c r="Q86" s="784"/>
      <c r="T86" s="784"/>
      <c r="W86" s="784"/>
      <c r="Z86" s="784"/>
      <c r="AC86" s="784"/>
      <c r="AF86" s="784"/>
    </row>
    <row r="87" spans="2:32" ht="17.5">
      <c r="B87" s="791" t="str">
        <f t="shared" si="5"/>
        <v>2039Q3</v>
      </c>
      <c r="C87" s="791">
        <v>2039</v>
      </c>
      <c r="D87" s="791" t="s">
        <v>1439</v>
      </c>
      <c r="E87" s="791">
        <v>143.16</v>
      </c>
      <c r="F87" s="566"/>
      <c r="G87" s="566"/>
      <c r="H87" s="790"/>
      <c r="I87" s="566"/>
      <c r="K87" s="784"/>
      <c r="N87" s="784"/>
      <c r="Q87" s="784"/>
      <c r="T87" s="784"/>
      <c r="W87" s="784"/>
      <c r="Z87" s="784"/>
      <c r="AC87" s="784"/>
      <c r="AF87" s="784"/>
    </row>
    <row r="88" spans="2:32" ht="17.5">
      <c r="B88" s="791" t="str">
        <f t="shared" si="5"/>
        <v>2039Q4</v>
      </c>
      <c r="C88" s="791">
        <v>2039</v>
      </c>
      <c r="D88" s="791" t="s">
        <v>1440</v>
      </c>
      <c r="E88" s="791">
        <v>143.16</v>
      </c>
      <c r="F88" s="566"/>
      <c r="G88" s="566"/>
      <c r="H88" s="790"/>
      <c r="I88" s="566"/>
      <c r="K88" s="784"/>
      <c r="N88" s="784"/>
      <c r="Q88" s="784"/>
      <c r="T88" s="784"/>
      <c r="W88" s="784"/>
      <c r="Z88" s="784"/>
      <c r="AC88" s="784"/>
      <c r="AF88" s="784"/>
    </row>
    <row r="89" spans="2:32" ht="17.5">
      <c r="B89" s="791" t="str">
        <f t="shared" si="5"/>
        <v>2040Q1</v>
      </c>
      <c r="C89" s="791">
        <v>2040</v>
      </c>
      <c r="D89" s="791" t="s">
        <v>1437</v>
      </c>
      <c r="E89" s="791">
        <v>146.02000000000001</v>
      </c>
      <c r="F89" s="566"/>
      <c r="G89" s="566"/>
      <c r="H89" s="790"/>
      <c r="I89" s="566"/>
      <c r="K89" s="784"/>
      <c r="N89" s="784"/>
      <c r="Q89" s="784"/>
      <c r="T89" s="784"/>
      <c r="W89" s="784"/>
      <c r="Z89" s="784"/>
      <c r="AC89" s="784"/>
      <c r="AF89" s="784"/>
    </row>
    <row r="90" spans="2:32" ht="17.5">
      <c r="B90" s="791" t="str">
        <f t="shared" si="5"/>
        <v>2040Q2</v>
      </c>
      <c r="C90" s="791">
        <v>2040</v>
      </c>
      <c r="D90" s="791" t="s">
        <v>1438</v>
      </c>
      <c r="E90" s="791">
        <v>146.02000000000001</v>
      </c>
      <c r="F90" s="566"/>
      <c r="G90" s="566"/>
      <c r="H90" s="790"/>
      <c r="I90" s="566"/>
      <c r="K90" s="784"/>
      <c r="N90" s="784"/>
      <c r="Q90" s="784"/>
      <c r="T90" s="784"/>
      <c r="W90" s="784"/>
      <c r="Z90" s="784"/>
      <c r="AC90" s="784"/>
      <c r="AF90" s="784"/>
    </row>
    <row r="91" spans="2:32" ht="17.5">
      <c r="B91" s="791" t="str">
        <f t="shared" si="5"/>
        <v>2040Q3</v>
      </c>
      <c r="C91" s="791">
        <v>2040</v>
      </c>
      <c r="D91" s="791" t="s">
        <v>1439</v>
      </c>
      <c r="E91" s="791">
        <v>146.02000000000001</v>
      </c>
      <c r="F91" s="566"/>
      <c r="G91" s="566"/>
      <c r="H91" s="790"/>
      <c r="I91" s="566"/>
      <c r="K91" s="784"/>
      <c r="N91" s="784"/>
      <c r="Q91" s="784"/>
      <c r="T91" s="784"/>
      <c r="W91" s="784"/>
      <c r="Z91" s="784"/>
      <c r="AC91" s="784"/>
      <c r="AF91" s="784"/>
    </row>
    <row r="92" spans="2:32" ht="17.5">
      <c r="B92" s="791" t="str">
        <f t="shared" si="5"/>
        <v>2040Q4</v>
      </c>
      <c r="C92" s="791">
        <v>2040</v>
      </c>
      <c r="D92" s="791" t="s">
        <v>1440</v>
      </c>
      <c r="E92" s="791">
        <v>146.02000000000001</v>
      </c>
      <c r="F92" s="566"/>
      <c r="G92" s="566"/>
      <c r="H92" s="790"/>
      <c r="I92" s="566"/>
      <c r="K92" s="784"/>
      <c r="N92" s="784"/>
      <c r="Q92" s="784"/>
      <c r="T92" s="784"/>
      <c r="W92" s="784"/>
      <c r="Z92" s="784"/>
      <c r="AC92" s="784"/>
      <c r="AF92" s="784"/>
    </row>
    <row r="93" spans="2:32" ht="17.5">
      <c r="B93" s="791" t="str">
        <f t="shared" si="5"/>
        <v>2041Q1</v>
      </c>
      <c r="C93" s="791">
        <v>2041</v>
      </c>
      <c r="D93" s="791" t="s">
        <v>1437</v>
      </c>
      <c r="E93" s="791">
        <v>148.94</v>
      </c>
      <c r="F93" s="566"/>
      <c r="G93" s="566"/>
      <c r="H93" s="790"/>
      <c r="I93" s="566"/>
      <c r="K93" s="784"/>
      <c r="N93" s="784"/>
      <c r="Q93" s="784"/>
      <c r="T93" s="784"/>
      <c r="W93" s="784"/>
      <c r="Z93" s="784"/>
      <c r="AC93" s="784"/>
      <c r="AF93" s="784"/>
    </row>
    <row r="94" spans="2:32" ht="17.5">
      <c r="B94" s="791" t="str">
        <f t="shared" si="5"/>
        <v>2041Q2</v>
      </c>
      <c r="C94" s="791">
        <v>2041</v>
      </c>
      <c r="D94" s="791" t="s">
        <v>1438</v>
      </c>
      <c r="E94" s="791">
        <v>148.94</v>
      </c>
      <c r="F94" s="566"/>
      <c r="G94" s="566"/>
      <c r="H94" s="790"/>
      <c r="I94" s="566"/>
      <c r="K94" s="784"/>
      <c r="N94" s="784"/>
      <c r="Q94" s="784"/>
      <c r="T94" s="784"/>
      <c r="W94" s="784"/>
      <c r="Z94" s="784"/>
      <c r="AC94" s="784"/>
      <c r="AF94" s="784"/>
    </row>
    <row r="95" spans="2:32" ht="17.5">
      <c r="B95" s="791" t="str">
        <f t="shared" si="5"/>
        <v>2041Q3</v>
      </c>
      <c r="C95" s="791">
        <v>2041</v>
      </c>
      <c r="D95" s="791" t="s">
        <v>1439</v>
      </c>
      <c r="E95" s="791">
        <v>148.94</v>
      </c>
      <c r="F95" s="566"/>
      <c r="G95" s="566"/>
      <c r="H95" s="790"/>
      <c r="I95" s="566"/>
      <c r="K95" s="784"/>
      <c r="N95" s="784"/>
      <c r="Q95" s="784"/>
      <c r="T95" s="784"/>
      <c r="W95" s="784"/>
      <c r="Z95" s="784"/>
      <c r="AC95" s="784"/>
      <c r="AF95" s="784"/>
    </row>
    <row r="96" spans="2:32" ht="17.5">
      <c r="B96" s="791" t="str">
        <f t="shared" si="5"/>
        <v>2041Q4</v>
      </c>
      <c r="C96" s="791">
        <v>2041</v>
      </c>
      <c r="D96" s="791" t="s">
        <v>1440</v>
      </c>
      <c r="E96" s="791">
        <v>148.94</v>
      </c>
      <c r="F96" s="566"/>
      <c r="G96" s="566"/>
      <c r="H96" s="790"/>
      <c r="I96" s="566"/>
      <c r="K96" s="784"/>
      <c r="N96" s="784"/>
      <c r="Q96" s="784"/>
      <c r="T96" s="784"/>
      <c r="W96" s="784"/>
      <c r="Z96" s="784"/>
      <c r="AC96" s="784"/>
      <c r="AF96" s="784"/>
    </row>
    <row r="97" spans="2:32" ht="17.5">
      <c r="B97" s="791" t="str">
        <f t="shared" si="5"/>
        <v>2042Q1</v>
      </c>
      <c r="C97" s="791">
        <v>2042</v>
      </c>
      <c r="D97" s="791" t="s">
        <v>1437</v>
      </c>
      <c r="E97" s="791">
        <v>151.91999999999999</v>
      </c>
      <c r="F97" s="566"/>
      <c r="G97" s="566"/>
      <c r="H97" s="790"/>
      <c r="I97" s="566"/>
      <c r="K97" s="784"/>
      <c r="N97" s="784"/>
      <c r="Q97" s="784"/>
      <c r="T97" s="784"/>
      <c r="W97" s="784"/>
      <c r="Z97" s="784"/>
      <c r="AC97" s="784"/>
      <c r="AF97" s="784"/>
    </row>
    <row r="98" spans="2:32" ht="17.5">
      <c r="B98" s="791" t="str">
        <f t="shared" si="5"/>
        <v>2042Q2</v>
      </c>
      <c r="C98" s="791">
        <v>2042</v>
      </c>
      <c r="D98" s="791" t="s">
        <v>1438</v>
      </c>
      <c r="E98" s="791">
        <v>151.91999999999999</v>
      </c>
      <c r="F98" s="566"/>
      <c r="G98" s="566"/>
      <c r="H98" s="790"/>
      <c r="I98" s="566"/>
      <c r="K98" s="784"/>
      <c r="N98" s="784"/>
      <c r="Q98" s="784"/>
      <c r="T98" s="784"/>
      <c r="W98" s="784"/>
      <c r="Z98" s="784"/>
      <c r="AC98" s="784"/>
      <c r="AF98" s="784"/>
    </row>
    <row r="99" spans="2:32" ht="17.5">
      <c r="B99" s="791" t="str">
        <f t="shared" si="5"/>
        <v>2042Q3</v>
      </c>
      <c r="C99" s="791">
        <v>2042</v>
      </c>
      <c r="D99" s="791" t="s">
        <v>1439</v>
      </c>
      <c r="E99" s="791">
        <v>151.91999999999999</v>
      </c>
      <c r="F99" s="566"/>
      <c r="G99" s="566"/>
      <c r="H99" s="790"/>
      <c r="I99" s="566"/>
      <c r="K99" s="784"/>
      <c r="N99" s="784"/>
      <c r="Q99" s="784"/>
      <c r="T99" s="784"/>
      <c r="W99" s="784"/>
      <c r="Z99" s="784"/>
      <c r="AC99" s="784"/>
      <c r="AF99" s="784"/>
    </row>
    <row r="100" spans="2:32" ht="17.5">
      <c r="B100" s="791" t="str">
        <f t="shared" si="5"/>
        <v>2042Q4</v>
      </c>
      <c r="C100" s="791">
        <v>2042</v>
      </c>
      <c r="D100" s="791" t="s">
        <v>1440</v>
      </c>
      <c r="E100" s="791">
        <v>151.91999999999999</v>
      </c>
      <c r="F100" s="566"/>
      <c r="G100" s="566"/>
      <c r="H100" s="790"/>
      <c r="I100" s="566"/>
      <c r="K100" s="784"/>
      <c r="N100" s="784"/>
      <c r="Q100" s="784"/>
      <c r="T100" s="784"/>
      <c r="W100" s="784"/>
      <c r="Z100" s="784"/>
      <c r="AC100" s="784"/>
      <c r="AF100" s="784"/>
    </row>
    <row r="101" spans="2:32" ht="17.5">
      <c r="B101" s="791" t="str">
        <f t="shared" si="5"/>
        <v>2043Q1</v>
      </c>
      <c r="C101" s="791">
        <v>2043</v>
      </c>
      <c r="D101" s="791" t="s">
        <v>1437</v>
      </c>
      <c r="E101" s="791">
        <v>154.96</v>
      </c>
      <c r="F101" s="566"/>
      <c r="G101" s="566"/>
      <c r="H101" s="790"/>
      <c r="I101" s="566"/>
      <c r="K101" s="784"/>
      <c r="N101" s="784"/>
      <c r="Q101" s="784"/>
      <c r="T101" s="784"/>
      <c r="W101" s="784"/>
      <c r="Z101" s="784"/>
      <c r="AC101" s="784"/>
      <c r="AF101" s="784"/>
    </row>
    <row r="102" spans="2:32" ht="17.5">
      <c r="B102" s="791" t="str">
        <f t="shared" si="5"/>
        <v>2043Q2</v>
      </c>
      <c r="C102" s="791">
        <v>2043</v>
      </c>
      <c r="D102" s="791" t="s">
        <v>1438</v>
      </c>
      <c r="E102" s="791">
        <v>154.96</v>
      </c>
      <c r="F102" s="566"/>
      <c r="G102" s="566"/>
      <c r="H102" s="790"/>
      <c r="I102" s="566"/>
      <c r="K102" s="784"/>
      <c r="N102" s="784"/>
      <c r="Q102" s="784"/>
      <c r="T102" s="784"/>
      <c r="W102" s="784"/>
      <c r="Z102" s="784"/>
      <c r="AC102" s="784"/>
      <c r="AF102" s="784"/>
    </row>
    <row r="103" spans="2:32" ht="17.5">
      <c r="B103" s="791" t="str">
        <f t="shared" si="5"/>
        <v>2043Q3</v>
      </c>
      <c r="C103" s="791">
        <v>2043</v>
      </c>
      <c r="D103" s="791" t="s">
        <v>1439</v>
      </c>
      <c r="E103" s="791">
        <v>154.96</v>
      </c>
      <c r="F103" s="566"/>
      <c r="G103" s="566"/>
      <c r="H103" s="790"/>
      <c r="I103" s="566"/>
      <c r="K103" s="784"/>
      <c r="N103" s="784"/>
      <c r="Q103" s="784"/>
      <c r="T103" s="784"/>
      <c r="W103" s="784"/>
      <c r="Z103" s="784"/>
      <c r="AC103" s="784"/>
      <c r="AF103" s="784"/>
    </row>
    <row r="104" spans="2:32" ht="17.5">
      <c r="B104" s="791" t="str">
        <f t="shared" si="5"/>
        <v>2043Q4</v>
      </c>
      <c r="C104" s="791">
        <v>2043</v>
      </c>
      <c r="D104" s="791" t="s">
        <v>1440</v>
      </c>
      <c r="E104" s="791">
        <v>154.96</v>
      </c>
      <c r="F104" s="566"/>
      <c r="G104" s="566"/>
      <c r="H104" s="790"/>
      <c r="I104" s="566"/>
      <c r="K104" s="784"/>
      <c r="N104" s="784"/>
      <c r="Q104" s="784"/>
      <c r="T104" s="784"/>
      <c r="W104" s="784"/>
      <c r="Z104" s="784"/>
      <c r="AC104" s="784"/>
      <c r="AF104" s="784"/>
    </row>
    <row r="105" spans="2:32" ht="17.5">
      <c r="B105" s="791" t="str">
        <f t="shared" si="5"/>
        <v>2044Q1</v>
      </c>
      <c r="C105" s="791">
        <v>2044</v>
      </c>
      <c r="D105" s="791" t="s">
        <v>1437</v>
      </c>
      <c r="E105" s="791">
        <v>158.06</v>
      </c>
      <c r="F105" s="566"/>
      <c r="G105" s="566"/>
      <c r="H105" s="790"/>
      <c r="I105" s="566"/>
      <c r="K105" s="784"/>
      <c r="N105" s="784"/>
      <c r="Q105" s="784"/>
      <c r="T105" s="784"/>
      <c r="W105" s="784"/>
      <c r="Z105" s="784"/>
      <c r="AC105" s="784"/>
      <c r="AF105" s="784"/>
    </row>
    <row r="106" spans="2:32" ht="17.5">
      <c r="B106" s="791" t="str">
        <f t="shared" si="5"/>
        <v>2044Q2</v>
      </c>
      <c r="C106" s="791">
        <v>2044</v>
      </c>
      <c r="D106" s="791" t="s">
        <v>1438</v>
      </c>
      <c r="E106" s="791">
        <v>158.06</v>
      </c>
      <c r="F106" s="566"/>
      <c r="G106" s="566"/>
      <c r="H106" s="790"/>
      <c r="I106" s="566"/>
      <c r="K106" s="784"/>
      <c r="N106" s="784"/>
      <c r="Q106" s="784"/>
      <c r="T106" s="784"/>
      <c r="W106" s="784"/>
      <c r="Z106" s="784"/>
      <c r="AC106" s="784"/>
      <c r="AF106" s="784"/>
    </row>
    <row r="107" spans="2:32" ht="17.5">
      <c r="B107" s="791" t="str">
        <f t="shared" si="5"/>
        <v>2044Q3</v>
      </c>
      <c r="C107" s="791">
        <v>2044</v>
      </c>
      <c r="D107" s="791" t="s">
        <v>1439</v>
      </c>
      <c r="E107" s="791">
        <v>158.06</v>
      </c>
      <c r="F107" s="566"/>
      <c r="G107" s="566"/>
      <c r="H107" s="790"/>
      <c r="I107" s="566"/>
      <c r="K107" s="784"/>
      <c r="N107" s="784"/>
      <c r="Q107" s="784"/>
      <c r="T107" s="784"/>
      <c r="W107" s="784"/>
      <c r="Z107" s="784"/>
      <c r="AC107" s="784"/>
      <c r="AF107" s="784"/>
    </row>
    <row r="108" spans="2:32" ht="17.5">
      <c r="B108" s="791" t="str">
        <f t="shared" si="5"/>
        <v>2044Q4</v>
      </c>
      <c r="C108" s="791">
        <v>2044</v>
      </c>
      <c r="D108" s="791" t="s">
        <v>1440</v>
      </c>
      <c r="E108" s="791">
        <v>158.06</v>
      </c>
      <c r="F108" s="566"/>
      <c r="G108" s="566"/>
      <c r="H108" s="790"/>
      <c r="I108" s="566"/>
      <c r="K108" s="784"/>
      <c r="N108" s="784"/>
      <c r="Q108" s="784"/>
      <c r="T108" s="784"/>
      <c r="W108" s="784"/>
      <c r="Z108" s="784"/>
      <c r="AC108" s="784"/>
      <c r="AF108" s="784"/>
    </row>
    <row r="109" spans="2:32" ht="17.5">
      <c r="B109" s="791" t="str">
        <f t="shared" si="5"/>
        <v>2045Q1</v>
      </c>
      <c r="C109" s="791">
        <v>2045</v>
      </c>
      <c r="D109" s="791" t="s">
        <v>1437</v>
      </c>
      <c r="E109" s="791">
        <v>161.22</v>
      </c>
      <c r="F109" s="566"/>
      <c r="G109" s="566"/>
      <c r="H109" s="790"/>
      <c r="I109" s="566"/>
      <c r="K109" s="784"/>
      <c r="N109" s="784"/>
      <c r="Q109" s="784"/>
      <c r="T109" s="784"/>
      <c r="W109" s="784"/>
      <c r="Z109" s="784"/>
      <c r="AC109" s="784"/>
      <c r="AF109" s="784"/>
    </row>
    <row r="110" spans="2:32" ht="17.5">
      <c r="B110" s="791" t="str">
        <f t="shared" si="5"/>
        <v>2045Q2</v>
      </c>
      <c r="C110" s="791">
        <v>2045</v>
      </c>
      <c r="D110" s="791" t="s">
        <v>1438</v>
      </c>
      <c r="E110" s="791">
        <v>161.22</v>
      </c>
      <c r="F110" s="566"/>
      <c r="G110" s="566"/>
      <c r="H110" s="790"/>
      <c r="I110" s="566"/>
      <c r="K110" s="784"/>
      <c r="N110" s="784"/>
      <c r="Q110" s="784"/>
      <c r="T110" s="784"/>
      <c r="W110" s="784"/>
      <c r="Z110" s="784"/>
      <c r="AC110" s="784"/>
      <c r="AF110" s="784"/>
    </row>
    <row r="111" spans="2:32" ht="17.5">
      <c r="B111" s="791" t="str">
        <f t="shared" si="5"/>
        <v>2045Q3</v>
      </c>
      <c r="C111" s="791">
        <v>2045</v>
      </c>
      <c r="D111" s="791" t="s">
        <v>1439</v>
      </c>
      <c r="E111" s="791">
        <v>161.22</v>
      </c>
      <c r="F111" s="566"/>
      <c r="G111" s="566"/>
      <c r="H111" s="790"/>
      <c r="I111" s="566"/>
      <c r="K111" s="784"/>
      <c r="N111" s="784"/>
      <c r="Q111" s="784"/>
      <c r="T111" s="784"/>
      <c r="W111" s="784"/>
      <c r="Z111" s="784"/>
      <c r="AC111" s="784"/>
      <c r="AF111" s="784"/>
    </row>
    <row r="112" spans="2:32" ht="17.5">
      <c r="B112" s="791" t="str">
        <f t="shared" si="5"/>
        <v>2045Q4</v>
      </c>
      <c r="C112" s="791">
        <v>2045</v>
      </c>
      <c r="D112" s="791" t="s">
        <v>1440</v>
      </c>
      <c r="E112" s="791">
        <v>161.22</v>
      </c>
      <c r="F112" s="566"/>
      <c r="G112" s="566"/>
      <c r="H112" s="790"/>
      <c r="I112" s="566"/>
      <c r="K112" s="784"/>
      <c r="N112" s="784"/>
      <c r="Q112" s="784"/>
      <c r="T112" s="784"/>
      <c r="W112" s="784"/>
      <c r="Z112" s="784"/>
      <c r="AC112" s="784"/>
      <c r="AF112" s="784"/>
    </row>
    <row r="113" spans="2:32" ht="17.5">
      <c r="F113" s="566"/>
      <c r="G113" s="566"/>
      <c r="H113" s="790"/>
      <c r="I113" s="566"/>
      <c r="K113" s="784"/>
      <c r="N113" s="784"/>
      <c r="Q113" s="784"/>
      <c r="T113" s="784"/>
      <c r="W113" s="784"/>
      <c r="Z113" s="784"/>
      <c r="AC113" s="784"/>
      <c r="AF113" s="784"/>
    </row>
    <row r="114" spans="2:32" ht="17.5">
      <c r="B114" s="791" t="s">
        <v>1110</v>
      </c>
      <c r="C114" s="791"/>
      <c r="D114" s="791"/>
      <c r="E114" s="791" t="s">
        <v>99</v>
      </c>
      <c r="F114" s="566"/>
      <c r="G114" s="566"/>
      <c r="H114" s="790"/>
      <c r="I114" s="566"/>
      <c r="K114" s="784"/>
      <c r="N114" s="784"/>
      <c r="Q114" s="784"/>
      <c r="T114" s="784"/>
      <c r="W114" s="784"/>
      <c r="Z114" s="784"/>
      <c r="AC114" s="784"/>
      <c r="AF114" s="784"/>
    </row>
    <row r="115" spans="2:32" ht="17.5">
      <c r="B115" s="791" t="s">
        <v>1441</v>
      </c>
      <c r="C115" s="791"/>
      <c r="D115" s="791"/>
      <c r="E115" s="791" t="s">
        <v>1442</v>
      </c>
      <c r="F115" s="566"/>
      <c r="G115" s="566"/>
      <c r="H115" s="790"/>
      <c r="I115" s="566"/>
      <c r="K115" s="784"/>
      <c r="N115" s="784"/>
      <c r="Q115" s="784"/>
      <c r="T115" s="784"/>
      <c r="W115" s="784"/>
      <c r="Z115" s="784"/>
      <c r="AC115" s="784"/>
      <c r="AF115" s="784"/>
    </row>
    <row r="116" spans="2:32" ht="17.5">
      <c r="B116" s="791" t="s">
        <v>1443</v>
      </c>
      <c r="C116" s="791"/>
      <c r="D116" s="791"/>
      <c r="E116" s="791" t="s">
        <v>1444</v>
      </c>
      <c r="F116" s="566"/>
      <c r="G116" s="566"/>
      <c r="H116" s="790"/>
      <c r="I116" s="566"/>
      <c r="K116" s="784"/>
      <c r="N116" s="784"/>
      <c r="Q116" s="784"/>
      <c r="T116" s="784"/>
      <c r="W116" s="784"/>
      <c r="Z116" s="784"/>
      <c r="AC116" s="784"/>
      <c r="AF116" s="784"/>
    </row>
    <row r="117" spans="2:32" ht="17.5">
      <c r="B117" s="791" t="s">
        <v>1445</v>
      </c>
      <c r="C117" s="791"/>
      <c r="D117" s="791"/>
      <c r="E117" s="791" t="s">
        <v>1446</v>
      </c>
      <c r="F117" s="566"/>
      <c r="G117" s="566"/>
      <c r="H117" s="790"/>
      <c r="I117" s="566"/>
      <c r="K117" s="784"/>
      <c r="N117" s="784"/>
      <c r="Q117" s="784"/>
      <c r="T117" s="784"/>
      <c r="W117" s="784"/>
      <c r="Z117" s="784"/>
      <c r="AC117" s="784"/>
      <c r="AF117" s="784"/>
    </row>
    <row r="118" spans="2:32" ht="17.5">
      <c r="B118" s="791" t="s">
        <v>1447</v>
      </c>
      <c r="C118" s="791"/>
      <c r="D118" s="791"/>
      <c r="E118" s="791" t="s">
        <v>1448</v>
      </c>
      <c r="F118" s="566"/>
      <c r="G118" s="566"/>
      <c r="H118" s="790"/>
      <c r="I118" s="566"/>
      <c r="K118" s="784"/>
      <c r="N118" s="784"/>
      <c r="Q118" s="784"/>
      <c r="T118" s="784"/>
      <c r="W118" s="784"/>
      <c r="Z118" s="784"/>
      <c r="AC118" s="784"/>
      <c r="AF118" s="784"/>
    </row>
    <row r="119" spans="2:32" ht="17.5">
      <c r="B119" s="791" t="s">
        <v>1449</v>
      </c>
      <c r="C119" s="791"/>
      <c r="D119" s="791"/>
      <c r="E119" s="791" t="s">
        <v>1450</v>
      </c>
      <c r="F119" s="566"/>
      <c r="G119" s="566"/>
      <c r="H119" s="790"/>
      <c r="I119" s="566"/>
      <c r="K119" s="784"/>
      <c r="N119" s="784"/>
      <c r="Q119" s="784"/>
      <c r="T119" s="784"/>
      <c r="W119" s="784"/>
      <c r="Z119" s="784"/>
      <c r="AC119" s="784"/>
      <c r="AF119" s="784"/>
    </row>
    <row r="120" spans="2:32" ht="17.5">
      <c r="B120" s="791" t="s">
        <v>1451</v>
      </c>
      <c r="C120" s="791"/>
      <c r="D120" s="791"/>
      <c r="E120" s="791" t="b">
        <v>0</v>
      </c>
      <c r="F120" s="566"/>
      <c r="G120" s="566"/>
      <c r="H120" s="790"/>
      <c r="I120" s="566"/>
      <c r="K120" s="784"/>
      <c r="N120" s="784"/>
      <c r="Q120" s="784"/>
      <c r="T120" s="784"/>
      <c r="W120" s="784"/>
      <c r="Z120" s="784"/>
      <c r="AC120" s="784"/>
      <c r="AF120" s="784"/>
    </row>
    <row r="121" spans="2:32" ht="17.5">
      <c r="B121" s="791" t="s">
        <v>1452</v>
      </c>
      <c r="C121" s="791"/>
      <c r="D121" s="791"/>
      <c r="E121" s="791"/>
      <c r="F121" s="566"/>
      <c r="G121" s="566"/>
      <c r="H121" s="790"/>
      <c r="I121" s="566"/>
      <c r="K121" s="784"/>
      <c r="N121" s="784"/>
      <c r="Q121" s="784"/>
      <c r="T121" s="784"/>
      <c r="W121" s="784"/>
      <c r="Z121" s="784"/>
      <c r="AC121" s="784"/>
      <c r="AF121" s="784"/>
    </row>
    <row r="122" spans="2:32" ht="17.5">
      <c r="B122" s="791" t="s">
        <v>1453</v>
      </c>
      <c r="C122" s="791"/>
      <c r="D122" s="791"/>
      <c r="E122" s="791">
        <v>2015</v>
      </c>
      <c r="F122" s="566"/>
      <c r="G122" s="566"/>
      <c r="H122" s="790"/>
      <c r="I122" s="566"/>
      <c r="K122" s="784"/>
      <c r="N122" s="784"/>
      <c r="Q122" s="784"/>
      <c r="T122" s="784"/>
      <c r="W122" s="784"/>
      <c r="Z122" s="784"/>
      <c r="AC122" s="784"/>
      <c r="AF122" s="784"/>
    </row>
    <row r="123" spans="2:32" ht="17.5">
      <c r="B123" s="791" t="s">
        <v>1454</v>
      </c>
      <c r="C123" s="791"/>
      <c r="D123" s="791"/>
      <c r="E123" s="791" t="s">
        <v>1455</v>
      </c>
      <c r="F123" s="566"/>
      <c r="G123" s="566"/>
      <c r="H123" s="790"/>
      <c r="I123" s="566"/>
      <c r="K123" s="784"/>
      <c r="N123" s="784"/>
      <c r="Q123" s="784"/>
      <c r="T123" s="784"/>
      <c r="W123" s="784"/>
      <c r="Z123" s="784"/>
      <c r="AC123" s="784"/>
      <c r="AF123" s="784"/>
    </row>
    <row r="124" spans="2:32" ht="17.5">
      <c r="B124" s="791" t="s">
        <v>1456</v>
      </c>
      <c r="C124" s="791"/>
      <c r="D124" s="791"/>
      <c r="E124" s="792">
        <v>44650</v>
      </c>
      <c r="F124" s="566"/>
      <c r="G124" s="566"/>
      <c r="H124" s="790"/>
      <c r="I124" s="566"/>
      <c r="K124" s="784"/>
      <c r="N124" s="784"/>
      <c r="Q124" s="784"/>
      <c r="T124" s="784"/>
      <c r="W124" s="784"/>
      <c r="Z124" s="784"/>
      <c r="AC124" s="784"/>
      <c r="AF124" s="784"/>
    </row>
    <row r="125" spans="2:32" ht="17.5">
      <c r="B125" s="791" t="s">
        <v>1457</v>
      </c>
      <c r="C125" s="791"/>
      <c r="D125" s="791"/>
      <c r="E125" s="791" t="s">
        <v>1458</v>
      </c>
      <c r="F125" s="566"/>
      <c r="G125" s="566"/>
      <c r="H125" s="790"/>
      <c r="I125" s="566"/>
      <c r="K125" s="784"/>
      <c r="N125" s="784"/>
      <c r="Q125" s="784"/>
      <c r="T125" s="784"/>
      <c r="W125" s="784"/>
      <c r="Z125" s="784"/>
      <c r="AC125" s="784"/>
      <c r="AF125" s="784"/>
    </row>
    <row r="126" spans="2:32" ht="17.5">
      <c r="B126" s="791" t="s">
        <v>1459</v>
      </c>
      <c r="C126" s="791"/>
      <c r="D126" s="791"/>
      <c r="E126" s="791" t="s">
        <v>1460</v>
      </c>
      <c r="F126" s="566"/>
      <c r="G126" s="566"/>
      <c r="H126" s="790"/>
      <c r="I126" s="566"/>
      <c r="K126" s="784"/>
      <c r="N126" s="784"/>
      <c r="Q126" s="784"/>
      <c r="T126" s="784"/>
      <c r="W126" s="784"/>
      <c r="Z126" s="784"/>
      <c r="AC126" s="784"/>
      <c r="AF126" s="784"/>
    </row>
    <row r="127" spans="2:32" ht="17.5">
      <c r="B127" s="791" t="s">
        <v>1461</v>
      </c>
      <c r="C127" s="791"/>
      <c r="D127" s="791"/>
      <c r="E127" s="791"/>
      <c r="F127" s="566"/>
      <c r="G127" s="566"/>
      <c r="H127" s="790"/>
      <c r="I127" s="566"/>
      <c r="K127" s="784"/>
      <c r="N127" s="784"/>
      <c r="Q127" s="784"/>
      <c r="T127" s="784"/>
      <c r="W127" s="784"/>
      <c r="Z127" s="784"/>
      <c r="AC127" s="784"/>
      <c r="AF127" s="784"/>
    </row>
    <row r="128" spans="2:32" ht="17.5">
      <c r="B128" s="791" t="s">
        <v>1462</v>
      </c>
      <c r="C128" s="791"/>
      <c r="D128" s="791"/>
      <c r="E128" s="791" t="s">
        <v>1463</v>
      </c>
      <c r="F128" s="566"/>
      <c r="G128" s="566"/>
      <c r="H128" s="790"/>
      <c r="I128" s="566"/>
      <c r="K128" s="784"/>
      <c r="N128" s="784"/>
      <c r="Q128" s="784"/>
      <c r="T128" s="784"/>
      <c r="W128" s="784"/>
      <c r="Z128" s="784"/>
      <c r="AC128" s="784"/>
      <c r="AF128" s="784"/>
    </row>
    <row r="129" spans="1:32" ht="17.5">
      <c r="B129" s="791" t="s">
        <v>1464</v>
      </c>
      <c r="C129" s="791"/>
      <c r="D129" s="791"/>
      <c r="E129" s="791" t="s">
        <v>1465</v>
      </c>
      <c r="F129" s="566"/>
      <c r="G129" s="566"/>
      <c r="H129" s="790"/>
      <c r="I129" s="566"/>
      <c r="K129" s="784"/>
      <c r="N129" s="784"/>
      <c r="Q129" s="784"/>
      <c r="T129" s="784"/>
      <c r="W129" s="784"/>
      <c r="Z129" s="784"/>
      <c r="AC129" s="784"/>
      <c r="AF129" s="784"/>
    </row>
    <row r="130" spans="1:32" ht="17.5">
      <c r="B130" s="791" t="s">
        <v>1466</v>
      </c>
      <c r="C130" s="791"/>
      <c r="D130" s="791"/>
      <c r="E130" s="791" t="s">
        <v>1467</v>
      </c>
      <c r="F130" s="566"/>
      <c r="G130" s="566"/>
      <c r="H130" s="790"/>
      <c r="I130" s="566"/>
      <c r="K130" s="784"/>
      <c r="N130" s="784"/>
      <c r="Q130" s="784"/>
      <c r="T130" s="784"/>
      <c r="W130" s="784"/>
      <c r="Z130" s="784"/>
      <c r="AC130" s="784"/>
      <c r="AF130" s="784"/>
    </row>
    <row r="131" spans="1:32" ht="17.5">
      <c r="A131" s="566"/>
      <c r="I131" s="566"/>
      <c r="K131" s="784"/>
      <c r="N131" s="784"/>
      <c r="Q131" s="784"/>
      <c r="T131" s="784"/>
      <c r="W131" s="784"/>
      <c r="Z131" s="784"/>
      <c r="AC131" s="784"/>
      <c r="AF131" s="784"/>
    </row>
    <row r="132" spans="1:32" ht="17.5">
      <c r="A132" s="566"/>
      <c r="I132" s="566"/>
      <c r="K132" s="784"/>
      <c r="N132" s="784"/>
      <c r="Q132" s="784"/>
      <c r="T132" s="784"/>
      <c r="W132" s="784"/>
      <c r="Z132" s="784"/>
      <c r="AC132" s="784"/>
      <c r="AF132" s="784"/>
    </row>
    <row r="133" spans="1:32" ht="17.5">
      <c r="A133" s="566"/>
      <c r="I133" s="566"/>
      <c r="K133" s="784"/>
      <c r="N133" s="784"/>
      <c r="Q133" s="784"/>
      <c r="T133" s="784"/>
      <c r="W133" s="784"/>
      <c r="Z133" s="784"/>
      <c r="AC133" s="784"/>
      <c r="AF133" s="784"/>
    </row>
    <row r="134" spans="1:32" ht="17.5">
      <c r="A134" s="566"/>
      <c r="I134" s="566"/>
      <c r="K134" s="784"/>
      <c r="N134" s="784"/>
      <c r="Q134" s="784"/>
      <c r="T134" s="784"/>
      <c r="W134" s="784"/>
      <c r="Z134" s="784"/>
      <c r="AC134" s="784"/>
      <c r="AF134" s="784"/>
    </row>
    <row r="135" spans="1:32" ht="17.5">
      <c r="A135" s="566"/>
      <c r="I135" s="566"/>
      <c r="K135" s="784"/>
      <c r="N135" s="784"/>
      <c r="Q135" s="784"/>
      <c r="T135" s="784"/>
      <c r="W135" s="784"/>
      <c r="Z135" s="784"/>
      <c r="AC135" s="784"/>
      <c r="AF135" s="784"/>
    </row>
    <row r="136" spans="1:32" ht="17.5">
      <c r="A136" s="566"/>
      <c r="I136" s="566"/>
      <c r="K136" s="784"/>
      <c r="N136" s="784"/>
      <c r="Q136" s="784"/>
      <c r="T136" s="784"/>
      <c r="W136" s="784"/>
      <c r="Z136" s="784"/>
      <c r="AC136" s="784"/>
      <c r="AF136" s="784"/>
    </row>
    <row r="137" spans="1:32" ht="17.5">
      <c r="A137" s="566"/>
      <c r="I137" s="566"/>
      <c r="K137" s="784"/>
      <c r="N137" s="784"/>
      <c r="Q137" s="784"/>
      <c r="T137" s="784"/>
      <c r="W137" s="784"/>
      <c r="Z137" s="784"/>
      <c r="AC137" s="784"/>
      <c r="AF137" s="784"/>
    </row>
    <row r="138" spans="1:32" ht="17.5">
      <c r="A138" s="566"/>
      <c r="I138" s="566"/>
      <c r="K138" s="784"/>
      <c r="N138" s="784"/>
      <c r="Q138" s="784"/>
      <c r="T138" s="784"/>
      <c r="W138" s="784"/>
      <c r="Z138" s="784"/>
      <c r="AC138" s="784"/>
      <c r="AF138" s="784"/>
    </row>
    <row r="139" spans="1:32" ht="17.5">
      <c r="A139" s="566"/>
      <c r="I139" s="566"/>
      <c r="K139" s="784"/>
      <c r="N139" s="784"/>
      <c r="Q139" s="784"/>
      <c r="T139" s="784"/>
      <c r="W139" s="784"/>
      <c r="Z139" s="784"/>
      <c r="AC139" s="784"/>
      <c r="AF139" s="784"/>
    </row>
    <row r="140" spans="1:32" ht="17.5">
      <c r="A140" s="566"/>
      <c r="I140" s="566"/>
      <c r="K140" s="784"/>
      <c r="N140" s="784"/>
      <c r="Q140" s="784"/>
      <c r="T140" s="784"/>
      <c r="W140" s="784"/>
      <c r="Z140" s="784"/>
      <c r="AC140" s="784"/>
      <c r="AF140" s="784"/>
    </row>
    <row r="141" spans="1:32" ht="17.5">
      <c r="A141" s="566"/>
      <c r="I141" s="566"/>
      <c r="K141" s="784"/>
      <c r="N141" s="784"/>
      <c r="Q141" s="784"/>
      <c r="T141" s="784"/>
      <c r="W141" s="784"/>
      <c r="Z141" s="784"/>
      <c r="AC141" s="784"/>
      <c r="AF141" s="784"/>
    </row>
    <row r="142" spans="1:32" ht="17.5">
      <c r="A142" s="566"/>
      <c r="I142" s="566"/>
      <c r="K142" s="784"/>
      <c r="N142" s="784"/>
      <c r="Q142" s="784"/>
      <c r="T142" s="784"/>
      <c r="W142" s="784"/>
      <c r="Z142" s="784"/>
      <c r="AC142" s="784"/>
      <c r="AF142" s="784"/>
    </row>
    <row r="143" spans="1:32" ht="17.5">
      <c r="A143" s="566"/>
      <c r="I143" s="566"/>
      <c r="K143" s="784"/>
      <c r="N143" s="784"/>
      <c r="Q143" s="784"/>
      <c r="T143" s="784"/>
      <c r="W143" s="784"/>
      <c r="Z143" s="784"/>
      <c r="AC143" s="784"/>
      <c r="AF143" s="784"/>
    </row>
    <row r="144" spans="1:32" ht="17.5">
      <c r="A144" s="566"/>
      <c r="I144" s="566"/>
      <c r="K144" s="784"/>
      <c r="N144" s="784"/>
      <c r="Q144" s="784"/>
      <c r="T144" s="784"/>
      <c r="W144" s="784"/>
      <c r="Z144" s="784"/>
      <c r="AC144" s="784"/>
      <c r="AF144" s="784"/>
    </row>
    <row r="145" spans="1:32" ht="17.5">
      <c r="A145" s="566"/>
      <c r="I145" s="566"/>
      <c r="K145" s="784"/>
      <c r="N145" s="784"/>
      <c r="Q145" s="784"/>
      <c r="T145" s="784"/>
      <c r="W145" s="784"/>
      <c r="Z145" s="784"/>
      <c r="AC145" s="784"/>
      <c r="AF145" s="784"/>
    </row>
    <row r="146" spans="1:32" ht="17.5">
      <c r="A146" s="566"/>
      <c r="I146" s="566"/>
      <c r="K146" s="784"/>
      <c r="N146" s="784"/>
      <c r="Q146" s="784"/>
      <c r="T146" s="784"/>
      <c r="W146" s="784"/>
      <c r="Z146" s="784"/>
      <c r="AC146" s="784"/>
      <c r="AF146" s="784"/>
    </row>
    <row r="147" spans="1:32" ht="17.5">
      <c r="A147" s="566"/>
      <c r="I147" s="566"/>
      <c r="K147" s="784"/>
      <c r="N147" s="784"/>
      <c r="Q147" s="784"/>
      <c r="T147" s="784"/>
      <c r="W147" s="784"/>
      <c r="Z147" s="784"/>
      <c r="AC147" s="784"/>
      <c r="AF147" s="784"/>
    </row>
    <row r="148" spans="1:32" ht="17.5">
      <c r="A148" s="566"/>
      <c r="I148" s="566"/>
      <c r="K148" s="784"/>
      <c r="N148" s="784"/>
      <c r="Q148" s="784"/>
      <c r="T148" s="784"/>
      <c r="W148" s="784"/>
      <c r="Z148" s="784"/>
      <c r="AC148" s="784"/>
      <c r="AF148" s="784"/>
    </row>
    <row r="149" spans="1:32" ht="17.5">
      <c r="A149" s="566"/>
      <c r="I149" s="566"/>
      <c r="K149" s="784"/>
      <c r="N149" s="784"/>
      <c r="Q149" s="784"/>
      <c r="T149" s="784"/>
      <c r="W149" s="784"/>
      <c r="Z149" s="784"/>
      <c r="AC149" s="784"/>
      <c r="AF149" s="784"/>
    </row>
    <row r="150" spans="1:32" ht="17.5">
      <c r="A150" s="566"/>
      <c r="I150" s="566"/>
      <c r="K150" s="784"/>
      <c r="N150" s="784"/>
      <c r="Q150" s="784"/>
      <c r="T150" s="784"/>
      <c r="W150" s="784"/>
      <c r="Z150" s="784"/>
      <c r="AC150" s="784"/>
      <c r="AF150" s="784"/>
    </row>
    <row r="151" spans="1:32" ht="17.5">
      <c r="A151" s="566"/>
      <c r="I151" s="566"/>
      <c r="K151" s="784"/>
      <c r="N151" s="784"/>
      <c r="Q151" s="784"/>
      <c r="T151" s="784"/>
      <c r="W151" s="784"/>
      <c r="Z151" s="784"/>
      <c r="AC151" s="784"/>
      <c r="AF151" s="784"/>
    </row>
    <row r="152" spans="1:32" ht="17.5">
      <c r="A152" s="566"/>
      <c r="I152" s="566"/>
      <c r="K152" s="784"/>
      <c r="N152" s="784"/>
      <c r="Q152" s="784"/>
      <c r="T152" s="784"/>
      <c r="W152" s="784"/>
      <c r="Z152" s="784"/>
      <c r="AC152" s="784"/>
      <c r="AF152" s="784"/>
    </row>
    <row r="153" spans="1:32" ht="17.5">
      <c r="A153" s="566"/>
      <c r="I153" s="566"/>
      <c r="K153" s="784"/>
      <c r="N153" s="784"/>
      <c r="Q153" s="784"/>
      <c r="T153" s="784"/>
      <c r="W153" s="784"/>
      <c r="Z153" s="784"/>
      <c r="AC153" s="784"/>
      <c r="AF153" s="784"/>
    </row>
    <row r="154" spans="1:32" ht="17.5">
      <c r="A154" s="566"/>
      <c r="I154" s="566"/>
      <c r="K154" s="784"/>
      <c r="N154" s="784"/>
      <c r="Q154" s="784"/>
      <c r="T154" s="784"/>
      <c r="W154" s="784"/>
      <c r="Z154" s="784"/>
      <c r="AC154" s="784"/>
      <c r="AF154" s="784"/>
    </row>
    <row r="155" spans="1:32" ht="17.5">
      <c r="A155" s="566"/>
      <c r="I155" s="566"/>
      <c r="K155" s="784"/>
      <c r="N155" s="784"/>
      <c r="Q155" s="784"/>
      <c r="T155" s="784"/>
      <c r="W155" s="784"/>
      <c r="Z155" s="784"/>
      <c r="AC155" s="784"/>
      <c r="AF155" s="784"/>
    </row>
    <row r="156" spans="1:32" ht="17.5">
      <c r="A156" s="566"/>
      <c r="I156" s="566"/>
      <c r="K156" s="784"/>
      <c r="N156" s="784"/>
      <c r="Q156" s="784"/>
      <c r="T156" s="784"/>
      <c r="W156" s="784"/>
      <c r="Z156" s="784"/>
      <c r="AC156" s="784"/>
      <c r="AF156" s="784"/>
    </row>
    <row r="157" spans="1:32" ht="17.5">
      <c r="A157" s="566"/>
      <c r="I157" s="566"/>
      <c r="K157" s="784"/>
      <c r="N157" s="784"/>
      <c r="Q157" s="784"/>
      <c r="T157" s="784"/>
      <c r="W157" s="784"/>
      <c r="Z157" s="784"/>
      <c r="AC157" s="784"/>
      <c r="AF157" s="784"/>
    </row>
    <row r="158" spans="1:32" ht="17.5">
      <c r="A158" s="566"/>
      <c r="I158" s="566"/>
      <c r="K158" s="784"/>
      <c r="N158" s="784"/>
      <c r="Q158" s="784"/>
      <c r="T158" s="784"/>
      <c r="W158" s="784"/>
      <c r="Z158" s="784"/>
      <c r="AC158" s="784"/>
      <c r="AF158" s="784"/>
    </row>
    <row r="159" spans="1:32" ht="17.5">
      <c r="A159" s="566"/>
      <c r="I159" s="566"/>
      <c r="K159" s="784"/>
      <c r="N159" s="784"/>
      <c r="Q159" s="784"/>
      <c r="T159" s="784"/>
      <c r="W159" s="784"/>
      <c r="Z159" s="784"/>
      <c r="AC159" s="784"/>
      <c r="AF159" s="784"/>
    </row>
    <row r="160" spans="1:32" ht="17.5">
      <c r="A160" s="566"/>
      <c r="I160" s="566"/>
      <c r="K160" s="784"/>
      <c r="N160" s="784"/>
      <c r="Q160" s="784"/>
      <c r="T160" s="784"/>
      <c r="W160" s="784"/>
      <c r="Z160" s="784"/>
      <c r="AC160" s="784"/>
      <c r="AF160" s="784"/>
    </row>
    <row r="161" spans="1:32" ht="17.5">
      <c r="A161" s="566"/>
      <c r="I161" s="566"/>
      <c r="K161" s="784"/>
      <c r="N161" s="784"/>
      <c r="Q161" s="784"/>
      <c r="T161" s="784"/>
      <c r="W161" s="784"/>
      <c r="Z161" s="784"/>
      <c r="AC161" s="784"/>
      <c r="AF161" s="784"/>
    </row>
    <row r="162" spans="1:32" ht="17.5">
      <c r="A162" s="566"/>
      <c r="I162" s="566"/>
      <c r="K162" s="784"/>
      <c r="N162" s="784"/>
      <c r="Q162" s="784"/>
      <c r="T162" s="784"/>
      <c r="W162" s="784"/>
      <c r="Z162" s="784"/>
      <c r="AC162" s="784"/>
      <c r="AF162" s="784"/>
    </row>
    <row r="163" spans="1:32" ht="17.5">
      <c r="A163" s="566"/>
      <c r="I163" s="566"/>
      <c r="K163" s="784"/>
      <c r="N163" s="784"/>
      <c r="Q163" s="784"/>
      <c r="T163" s="784"/>
      <c r="W163" s="784"/>
      <c r="Z163" s="784"/>
      <c r="AC163" s="784"/>
      <c r="AF163" s="784"/>
    </row>
    <row r="164" spans="1:32" ht="17.5">
      <c r="A164" s="566"/>
      <c r="I164" s="566"/>
      <c r="K164" s="784"/>
      <c r="N164" s="784"/>
      <c r="Q164" s="784"/>
      <c r="T164" s="784"/>
      <c r="W164" s="784"/>
      <c r="Z164" s="784"/>
      <c r="AC164" s="784"/>
      <c r="AF164" s="784"/>
    </row>
    <row r="165" spans="1:32" ht="17.5">
      <c r="A165" s="566"/>
      <c r="I165" s="566"/>
      <c r="K165" s="784"/>
      <c r="N165" s="784"/>
      <c r="Q165" s="784"/>
      <c r="T165" s="784"/>
      <c r="W165" s="784"/>
      <c r="Z165" s="784"/>
      <c r="AC165" s="784"/>
      <c r="AF165" s="784"/>
    </row>
    <row r="166" spans="1:32" ht="17.5">
      <c r="A166" s="566"/>
      <c r="I166" s="566"/>
      <c r="K166" s="784"/>
      <c r="N166" s="784"/>
      <c r="Q166" s="784"/>
      <c r="T166" s="784"/>
      <c r="W166" s="784"/>
      <c r="Z166" s="784"/>
      <c r="AC166" s="784"/>
      <c r="AF166" s="784"/>
    </row>
    <row r="167" spans="1:32" ht="17.5">
      <c r="A167" s="566"/>
      <c r="I167" s="566"/>
      <c r="K167" s="784"/>
      <c r="N167" s="784"/>
      <c r="Q167" s="784"/>
      <c r="T167" s="784"/>
      <c r="W167" s="784"/>
      <c r="Z167" s="784"/>
      <c r="AC167" s="784"/>
      <c r="AF167" s="784"/>
    </row>
    <row r="168" spans="1:32" ht="17.5">
      <c r="A168" s="566"/>
      <c r="I168" s="566"/>
      <c r="K168" s="784"/>
      <c r="N168" s="784"/>
      <c r="Q168" s="784"/>
      <c r="T168" s="784"/>
      <c r="W168" s="784"/>
      <c r="Z168" s="784"/>
      <c r="AC168" s="784"/>
      <c r="AF168" s="784"/>
    </row>
    <row r="169" spans="1:32" ht="17.5">
      <c r="A169" s="566"/>
      <c r="I169" s="566"/>
      <c r="K169" s="784"/>
      <c r="N169" s="784"/>
      <c r="Q169" s="784"/>
      <c r="T169" s="784"/>
      <c r="W169" s="784"/>
      <c r="Z169" s="784"/>
      <c r="AC169" s="784"/>
      <c r="AF169" s="784"/>
    </row>
    <row r="170" spans="1:32" ht="17.5">
      <c r="A170" s="566"/>
      <c r="I170" s="566"/>
      <c r="K170" s="784"/>
      <c r="N170" s="784"/>
      <c r="Q170" s="784"/>
      <c r="T170" s="784"/>
      <c r="W170" s="784"/>
      <c r="Z170" s="784"/>
      <c r="AC170" s="784"/>
      <c r="AF170" s="784"/>
    </row>
    <row r="171" spans="1:32" ht="17.5">
      <c r="A171" s="566"/>
      <c r="I171" s="566"/>
      <c r="K171" s="784"/>
      <c r="N171" s="784"/>
      <c r="Q171" s="784"/>
      <c r="T171" s="784"/>
      <c r="W171" s="784"/>
      <c r="Z171" s="784"/>
      <c r="AC171" s="784"/>
      <c r="AF171" s="784"/>
    </row>
    <row r="172" spans="1:32" ht="17.5">
      <c r="A172" s="566"/>
      <c r="I172" s="566"/>
      <c r="K172" s="784"/>
      <c r="N172" s="784"/>
      <c r="Q172" s="784"/>
      <c r="T172" s="784"/>
      <c r="W172" s="784"/>
      <c r="Z172" s="784"/>
      <c r="AC172" s="784"/>
      <c r="AF172" s="784"/>
    </row>
    <row r="173" spans="1:32" ht="17.5">
      <c r="A173" s="566"/>
      <c r="I173" s="566"/>
      <c r="K173" s="784"/>
      <c r="N173" s="784"/>
      <c r="Q173" s="784"/>
      <c r="T173" s="784"/>
      <c r="W173" s="784"/>
      <c r="Z173" s="784"/>
      <c r="AC173" s="784"/>
      <c r="AF173" s="784"/>
    </row>
    <row r="174" spans="1:32" ht="17.5">
      <c r="A174" s="566"/>
      <c r="I174" s="566"/>
      <c r="K174" s="784"/>
      <c r="N174" s="784"/>
      <c r="Q174" s="784"/>
      <c r="T174" s="784"/>
      <c r="W174" s="784"/>
      <c r="Z174" s="784"/>
      <c r="AC174" s="784"/>
      <c r="AF174" s="784"/>
    </row>
    <row r="175" spans="1:32" ht="17.5">
      <c r="A175" s="566"/>
      <c r="I175" s="566"/>
      <c r="K175" s="784"/>
      <c r="N175" s="784"/>
      <c r="Q175" s="784"/>
      <c r="T175" s="784"/>
      <c r="W175" s="784"/>
      <c r="Z175" s="784"/>
      <c r="AC175" s="784"/>
      <c r="AF175" s="784"/>
    </row>
    <row r="176" spans="1:32" ht="17.5">
      <c r="A176" s="566"/>
      <c r="I176" s="566"/>
      <c r="K176" s="784"/>
      <c r="N176" s="784"/>
      <c r="Q176" s="784"/>
      <c r="T176" s="784"/>
      <c r="W176" s="784"/>
      <c r="Z176" s="784"/>
      <c r="AC176" s="784"/>
      <c r="AF176" s="784"/>
    </row>
    <row r="177" spans="1:32" ht="17.5">
      <c r="A177" s="566"/>
      <c r="I177" s="566"/>
      <c r="K177" s="784"/>
      <c r="N177" s="784"/>
      <c r="Q177" s="784"/>
      <c r="T177" s="784"/>
      <c r="W177" s="784"/>
      <c r="Z177" s="784"/>
      <c r="AC177" s="784"/>
      <c r="AF177" s="784"/>
    </row>
    <row r="178" spans="1:32" ht="17.5">
      <c r="A178" s="566"/>
      <c r="I178" s="566"/>
      <c r="K178" s="784"/>
      <c r="N178" s="784"/>
      <c r="Q178" s="784"/>
      <c r="T178" s="784"/>
      <c r="W178" s="784"/>
      <c r="Z178" s="784"/>
      <c r="AC178" s="784"/>
      <c r="AF178" s="784"/>
    </row>
    <row r="179" spans="1:32" ht="17.5">
      <c r="A179" s="566"/>
      <c r="I179" s="566"/>
      <c r="K179" s="784"/>
      <c r="N179" s="784"/>
      <c r="Q179" s="784"/>
      <c r="T179" s="784"/>
      <c r="W179" s="784"/>
      <c r="Z179" s="784"/>
      <c r="AC179" s="784"/>
      <c r="AF179" s="784"/>
    </row>
    <row r="180" spans="1:32" ht="17.5">
      <c r="A180" s="566"/>
      <c r="I180" s="566"/>
      <c r="K180" s="784"/>
      <c r="N180" s="784"/>
      <c r="Q180" s="784"/>
      <c r="T180" s="784"/>
      <c r="W180" s="784"/>
      <c r="Z180" s="784"/>
      <c r="AC180" s="784"/>
      <c r="AF180" s="784"/>
    </row>
    <row r="181" spans="1:32" ht="17.5">
      <c r="A181" s="566"/>
      <c r="I181" s="566"/>
      <c r="K181" s="784"/>
      <c r="N181" s="784"/>
      <c r="Q181" s="784"/>
      <c r="T181" s="784"/>
      <c r="W181" s="784"/>
      <c r="Z181" s="784"/>
      <c r="AC181" s="784"/>
      <c r="AF181" s="784"/>
    </row>
    <row r="182" spans="1:32" ht="17.5">
      <c r="A182" s="566"/>
      <c r="I182" s="566"/>
      <c r="K182" s="784"/>
      <c r="N182" s="784"/>
      <c r="Q182" s="784"/>
      <c r="T182" s="784"/>
      <c r="W182" s="784"/>
      <c r="Z182" s="784"/>
      <c r="AC182" s="784"/>
      <c r="AF182" s="784"/>
    </row>
    <row r="183" spans="1:32" ht="17.5">
      <c r="A183" s="566"/>
      <c r="I183" s="566"/>
      <c r="K183" s="784"/>
      <c r="N183" s="784"/>
      <c r="Q183" s="784"/>
      <c r="T183" s="784"/>
      <c r="W183" s="784"/>
      <c r="Z183" s="784"/>
      <c r="AC183" s="784"/>
      <c r="AF183" s="784"/>
    </row>
    <row r="184" spans="1:32" ht="17.5">
      <c r="A184" s="566"/>
      <c r="I184" s="566"/>
      <c r="K184" s="784"/>
      <c r="N184" s="784"/>
      <c r="Q184" s="784"/>
      <c r="T184" s="784"/>
      <c r="W184" s="784"/>
      <c r="Z184" s="784"/>
      <c r="AC184" s="784"/>
      <c r="AF184" s="784"/>
    </row>
    <row r="185" spans="1:32" ht="17.5">
      <c r="A185" s="566"/>
      <c r="I185" s="566"/>
      <c r="K185" s="784"/>
      <c r="N185" s="784"/>
      <c r="Q185" s="784"/>
      <c r="T185" s="784"/>
      <c r="W185" s="784"/>
      <c r="Z185" s="784"/>
      <c r="AC185" s="784"/>
      <c r="AF185" s="784"/>
    </row>
    <row r="186" spans="1:32" ht="17.5">
      <c r="A186" s="566"/>
      <c r="I186" s="566"/>
      <c r="K186" s="784"/>
      <c r="N186" s="784"/>
      <c r="Q186" s="784"/>
      <c r="T186" s="784"/>
      <c r="W186" s="784"/>
      <c r="Z186" s="784"/>
      <c r="AC186" s="784"/>
      <c r="AF186" s="784"/>
    </row>
    <row r="187" spans="1:32" ht="17.5">
      <c r="A187" s="566"/>
      <c r="I187" s="566"/>
      <c r="K187" s="784"/>
      <c r="N187" s="784"/>
      <c r="Q187" s="784"/>
      <c r="T187" s="784"/>
      <c r="W187" s="784"/>
      <c r="Z187" s="784"/>
      <c r="AC187" s="784"/>
      <c r="AF187" s="784"/>
    </row>
    <row r="188" spans="1:32" ht="17.5">
      <c r="A188" s="566"/>
      <c r="I188" s="566"/>
      <c r="K188" s="784"/>
      <c r="N188" s="784"/>
      <c r="Q188" s="784"/>
      <c r="T188" s="784"/>
      <c r="W188" s="784"/>
      <c r="Z188" s="784"/>
      <c r="AC188" s="784"/>
      <c r="AF188" s="784"/>
    </row>
    <row r="189" spans="1:32" ht="17.5">
      <c r="A189" s="566"/>
      <c r="I189" s="566"/>
      <c r="K189" s="784"/>
      <c r="N189" s="784"/>
      <c r="Q189" s="784"/>
      <c r="T189" s="784"/>
      <c r="W189" s="784"/>
      <c r="Z189" s="784"/>
      <c r="AC189" s="784"/>
      <c r="AF189" s="784"/>
    </row>
    <row r="190" spans="1:32" ht="17.5">
      <c r="A190" s="566"/>
      <c r="I190" s="566"/>
      <c r="K190" s="784"/>
      <c r="N190" s="784"/>
      <c r="Q190" s="784"/>
      <c r="T190" s="784"/>
      <c r="W190" s="784"/>
      <c r="Z190" s="784"/>
      <c r="AC190" s="784"/>
      <c r="AF190" s="784"/>
    </row>
    <row r="191" spans="1:32" ht="17.5">
      <c r="A191" s="566"/>
      <c r="I191" s="566"/>
      <c r="K191" s="784"/>
      <c r="N191" s="784"/>
      <c r="Q191" s="784"/>
      <c r="T191" s="784"/>
      <c r="W191" s="784"/>
      <c r="Z191" s="784"/>
      <c r="AC191" s="784"/>
      <c r="AF191" s="784"/>
    </row>
    <row r="192" spans="1:32" ht="17.5">
      <c r="A192" s="566"/>
      <c r="I192" s="566"/>
      <c r="K192" s="784"/>
      <c r="N192" s="784"/>
      <c r="Q192" s="784"/>
      <c r="T192" s="784"/>
      <c r="W192" s="784"/>
      <c r="Z192" s="784"/>
      <c r="AC192" s="784"/>
      <c r="AF192" s="784"/>
    </row>
    <row r="193" spans="1:32" ht="17.5">
      <c r="A193" s="566"/>
      <c r="I193" s="566"/>
      <c r="K193" s="784"/>
      <c r="N193" s="784"/>
      <c r="Q193" s="784"/>
      <c r="T193" s="784"/>
      <c r="W193" s="784"/>
      <c r="Z193" s="784"/>
      <c r="AC193" s="784"/>
      <c r="AF193" s="784"/>
    </row>
    <row r="194" spans="1:32" ht="17.5">
      <c r="A194" s="566"/>
      <c r="I194" s="566"/>
      <c r="K194" s="784"/>
      <c r="N194" s="784"/>
      <c r="Q194" s="784"/>
      <c r="T194" s="784"/>
      <c r="W194" s="784"/>
      <c r="Z194" s="784"/>
      <c r="AC194" s="784"/>
      <c r="AF194" s="784"/>
    </row>
    <row r="195" spans="1:32" ht="17.5">
      <c r="A195" s="566"/>
      <c r="I195" s="566"/>
      <c r="K195" s="784"/>
      <c r="N195" s="784"/>
      <c r="Q195" s="784"/>
      <c r="T195" s="784"/>
      <c r="W195" s="784"/>
      <c r="Z195" s="784"/>
      <c r="AC195" s="784"/>
      <c r="AF195" s="784"/>
    </row>
    <row r="196" spans="1:32" ht="17.5">
      <c r="A196" s="566"/>
      <c r="I196" s="566"/>
      <c r="K196" s="784"/>
      <c r="N196" s="784"/>
      <c r="Q196" s="784"/>
      <c r="T196" s="784"/>
      <c r="W196" s="784"/>
      <c r="Z196" s="784"/>
      <c r="AC196" s="784"/>
      <c r="AF196" s="784"/>
    </row>
    <row r="197" spans="1:32" ht="17.5">
      <c r="A197" s="566"/>
      <c r="I197" s="566"/>
      <c r="K197" s="784"/>
      <c r="N197" s="784"/>
      <c r="Q197" s="784"/>
      <c r="T197" s="784"/>
      <c r="W197" s="784"/>
      <c r="Z197" s="784"/>
      <c r="AC197" s="784"/>
      <c r="AF197" s="784"/>
    </row>
    <row r="198" spans="1:32" ht="17.5">
      <c r="A198" s="566"/>
      <c r="I198" s="566"/>
      <c r="K198" s="784"/>
      <c r="N198" s="784"/>
      <c r="Q198" s="784"/>
      <c r="T198" s="784"/>
      <c r="W198" s="784"/>
      <c r="Z198" s="784"/>
      <c r="AC198" s="784"/>
      <c r="AF198" s="784"/>
    </row>
    <row r="199" spans="1:32" ht="17.5">
      <c r="A199" s="566"/>
      <c r="I199" s="566"/>
      <c r="K199" s="784"/>
      <c r="N199" s="784"/>
      <c r="Q199" s="784"/>
      <c r="T199" s="784"/>
      <c r="W199" s="784"/>
      <c r="Z199" s="784"/>
      <c r="AC199" s="784"/>
      <c r="AF199" s="784"/>
    </row>
    <row r="200" spans="1:32" ht="17.5">
      <c r="A200" s="566"/>
      <c r="I200" s="566"/>
      <c r="K200" s="784"/>
      <c r="N200" s="784"/>
      <c r="Q200" s="784"/>
      <c r="T200" s="784"/>
      <c r="W200" s="784"/>
      <c r="Z200" s="784"/>
      <c r="AC200" s="784"/>
      <c r="AF200" s="784"/>
    </row>
    <row r="201" spans="1:32" ht="17.5">
      <c r="A201" s="566"/>
      <c r="I201" s="566"/>
      <c r="K201" s="784"/>
      <c r="N201" s="784"/>
      <c r="Q201" s="784"/>
      <c r="T201" s="784"/>
      <c r="W201" s="784"/>
      <c r="Z201" s="784"/>
      <c r="AC201" s="784"/>
      <c r="AF201" s="784"/>
    </row>
    <row r="202" spans="1:32" ht="17.5">
      <c r="A202" s="566"/>
      <c r="I202" s="566"/>
      <c r="K202" s="784"/>
      <c r="N202" s="784"/>
      <c r="Q202" s="784"/>
      <c r="T202" s="784"/>
      <c r="W202" s="784"/>
      <c r="Z202" s="784"/>
      <c r="AC202" s="784"/>
      <c r="AF202" s="784"/>
    </row>
    <row r="203" spans="1:32" ht="17.5">
      <c r="A203" s="566"/>
      <c r="I203" s="566"/>
      <c r="K203" s="784"/>
      <c r="N203" s="784"/>
      <c r="Q203" s="784"/>
      <c r="T203" s="784"/>
      <c r="W203" s="784"/>
      <c r="Z203" s="784"/>
      <c r="AC203" s="784"/>
      <c r="AF203" s="784"/>
    </row>
    <row r="204" spans="1:32" ht="17.5">
      <c r="A204" s="566"/>
      <c r="I204" s="566"/>
      <c r="K204" s="784"/>
      <c r="N204" s="784"/>
      <c r="Q204" s="784"/>
      <c r="T204" s="784"/>
      <c r="W204" s="784"/>
      <c r="Z204" s="784"/>
      <c r="AC204" s="784"/>
      <c r="AF204" s="784"/>
    </row>
    <row r="205" spans="1:32" ht="17.5">
      <c r="A205" s="566"/>
      <c r="I205" s="566"/>
      <c r="K205" s="784"/>
      <c r="N205" s="784"/>
      <c r="Q205" s="784"/>
      <c r="T205" s="784"/>
      <c r="W205" s="784"/>
      <c r="Z205" s="784"/>
      <c r="AC205" s="784"/>
      <c r="AF205" s="784"/>
    </row>
    <row r="206" spans="1:32" ht="17.5">
      <c r="A206" s="566"/>
      <c r="I206" s="566"/>
      <c r="K206" s="784"/>
      <c r="N206" s="784"/>
      <c r="Q206" s="784"/>
      <c r="T206" s="784"/>
      <c r="W206" s="784"/>
      <c r="Z206" s="784"/>
      <c r="AC206" s="784"/>
      <c r="AF206" s="784"/>
    </row>
    <row r="207" spans="1:32" ht="17.5">
      <c r="A207" s="566"/>
      <c r="I207" s="566"/>
      <c r="K207" s="784"/>
      <c r="N207" s="784"/>
      <c r="Q207" s="784"/>
      <c r="T207" s="784"/>
      <c r="W207" s="784"/>
      <c r="Z207" s="784"/>
      <c r="AC207" s="784"/>
      <c r="AF207" s="784"/>
    </row>
    <row r="208" spans="1:32" ht="17.5">
      <c r="A208" s="566"/>
      <c r="I208" s="566"/>
      <c r="K208" s="784"/>
      <c r="N208" s="784"/>
      <c r="Q208" s="784"/>
      <c r="T208" s="784"/>
      <c r="W208" s="784"/>
      <c r="Z208" s="784"/>
      <c r="AC208" s="784"/>
      <c r="AF208" s="784"/>
    </row>
    <row r="209" spans="1:32" ht="17.5">
      <c r="A209" s="566"/>
      <c r="I209" s="566"/>
      <c r="K209" s="784"/>
      <c r="N209" s="784"/>
      <c r="Q209" s="784"/>
      <c r="T209" s="784"/>
      <c r="W209" s="784"/>
      <c r="Z209" s="784"/>
      <c r="AC209" s="784"/>
      <c r="AF209" s="784"/>
    </row>
    <row r="210" spans="1:32" ht="17.5">
      <c r="A210" s="566"/>
      <c r="I210" s="566"/>
      <c r="K210" s="784"/>
      <c r="N210" s="784"/>
      <c r="Q210" s="784"/>
      <c r="T210" s="784"/>
      <c r="W210" s="784"/>
      <c r="Z210" s="784"/>
      <c r="AC210" s="784"/>
      <c r="AF210" s="784"/>
    </row>
    <row r="211" spans="1:32" ht="17.5">
      <c r="A211" s="566"/>
      <c r="B211" s="566"/>
      <c r="C211" s="566"/>
      <c r="D211" s="566"/>
      <c r="E211" s="793"/>
      <c r="F211" s="566"/>
      <c r="G211" s="566"/>
      <c r="H211" s="790"/>
      <c r="I211" s="566"/>
      <c r="K211" s="784"/>
      <c r="N211" s="784"/>
      <c r="Q211" s="784"/>
      <c r="T211" s="784"/>
      <c r="W211" s="784"/>
      <c r="Z211" s="784"/>
      <c r="AC211" s="784"/>
      <c r="AF211" s="784"/>
    </row>
    <row r="212" spans="1:32" ht="17.5">
      <c r="A212" s="566"/>
      <c r="B212" s="566"/>
      <c r="C212" s="566"/>
      <c r="D212" s="566"/>
      <c r="E212" s="793"/>
      <c r="F212" s="566"/>
      <c r="G212" s="566"/>
      <c r="H212" s="790"/>
      <c r="I212" s="566"/>
      <c r="K212" s="784"/>
      <c r="N212" s="784"/>
      <c r="Q212" s="784"/>
      <c r="T212" s="784"/>
      <c r="W212" s="784"/>
      <c r="Z212" s="784"/>
      <c r="AC212" s="784"/>
      <c r="AF212" s="784"/>
    </row>
    <row r="213" spans="1:32" ht="17.5">
      <c r="A213" s="566"/>
      <c r="B213" s="566"/>
      <c r="C213" s="566"/>
      <c r="D213" s="566"/>
      <c r="E213" s="793"/>
      <c r="F213" s="566"/>
      <c r="G213" s="566"/>
      <c r="H213" s="790"/>
      <c r="I213" s="566"/>
      <c r="K213" s="784"/>
      <c r="N213" s="784"/>
      <c r="Q213" s="784"/>
      <c r="T213" s="784"/>
      <c r="W213" s="784"/>
      <c r="Z213" s="784"/>
      <c r="AC213" s="784"/>
      <c r="AF213" s="784"/>
    </row>
    <row r="214" spans="1:32" ht="17.5">
      <c r="A214" s="566"/>
      <c r="B214" s="566"/>
      <c r="C214" s="566"/>
      <c r="D214" s="566"/>
      <c r="E214" s="793"/>
      <c r="F214" s="566"/>
      <c r="G214" s="566"/>
      <c r="H214" s="790"/>
      <c r="I214" s="566"/>
      <c r="K214" s="784"/>
      <c r="N214" s="784"/>
      <c r="Q214" s="784"/>
      <c r="T214" s="784"/>
      <c r="W214" s="784"/>
      <c r="Z214" s="784"/>
      <c r="AC214" s="784"/>
      <c r="AF214" s="784"/>
    </row>
    <row r="215" spans="1:32" ht="17.5">
      <c r="A215" s="566"/>
      <c r="B215" s="566"/>
      <c r="C215" s="566"/>
      <c r="D215" s="566"/>
      <c r="E215" s="793"/>
      <c r="F215" s="566"/>
      <c r="G215" s="566"/>
      <c r="H215" s="790"/>
      <c r="I215" s="566"/>
      <c r="K215" s="784"/>
      <c r="N215" s="784"/>
      <c r="Q215" s="784"/>
      <c r="T215" s="784"/>
      <c r="W215" s="784"/>
      <c r="Z215" s="784"/>
      <c r="AC215" s="784"/>
      <c r="AF215" s="784"/>
    </row>
    <row r="216" spans="1:32">
      <c r="E216" s="785"/>
      <c r="H216" s="784"/>
      <c r="K216" s="784"/>
      <c r="N216" s="784"/>
      <c r="Q216" s="784"/>
      <c r="T216" s="784"/>
      <c r="W216" s="784"/>
      <c r="Z216" s="784"/>
      <c r="AC216" s="784"/>
      <c r="AF216" s="784"/>
    </row>
    <row r="217" spans="1:32">
      <c r="E217" s="785"/>
      <c r="H217" s="784"/>
      <c r="K217" s="784"/>
      <c r="N217" s="784"/>
      <c r="Q217" s="784"/>
      <c r="T217" s="784"/>
      <c r="W217" s="784"/>
      <c r="Z217" s="784"/>
      <c r="AC217" s="784"/>
      <c r="AF217" s="784"/>
    </row>
    <row r="218" spans="1:32">
      <c r="E218" s="785"/>
      <c r="H218" s="784"/>
      <c r="K218" s="784"/>
      <c r="N218" s="784"/>
      <c r="Q218" s="784"/>
      <c r="T218" s="784"/>
      <c r="W218" s="784"/>
      <c r="Z218" s="784"/>
      <c r="AC218" s="784"/>
      <c r="AF218" s="784"/>
    </row>
    <row r="219" spans="1:32">
      <c r="E219" s="785"/>
      <c r="H219" s="784"/>
      <c r="K219" s="784"/>
      <c r="N219" s="784"/>
      <c r="Q219" s="784"/>
      <c r="T219" s="784"/>
      <c r="W219" s="784"/>
      <c r="Z219" s="784"/>
      <c r="AC219" s="784"/>
      <c r="AF219" s="784"/>
    </row>
    <row r="220" spans="1:32">
      <c r="E220" s="785"/>
      <c r="H220" s="784"/>
      <c r="K220" s="784"/>
      <c r="N220" s="784"/>
      <c r="Q220" s="784"/>
      <c r="T220" s="784"/>
      <c r="W220" s="784"/>
      <c r="Z220" s="784"/>
      <c r="AC220" s="784"/>
      <c r="AF220" s="784"/>
    </row>
    <row r="221" spans="1:32">
      <c r="E221" s="785"/>
      <c r="H221" s="784"/>
      <c r="K221" s="784"/>
      <c r="N221" s="784"/>
      <c r="Q221" s="784"/>
      <c r="T221" s="784"/>
      <c r="W221" s="784"/>
      <c r="Z221" s="784"/>
      <c r="AC221" s="784"/>
      <c r="AF221" s="784"/>
    </row>
    <row r="222" spans="1:32">
      <c r="E222" s="785"/>
      <c r="H222" s="784"/>
      <c r="K222" s="784"/>
      <c r="N222" s="784"/>
      <c r="Q222" s="784"/>
      <c r="T222" s="784"/>
      <c r="W222" s="784"/>
      <c r="Z222" s="784"/>
      <c r="AC222" s="784"/>
      <c r="AF222" s="784"/>
    </row>
    <row r="223" spans="1:32">
      <c r="E223" s="785"/>
      <c r="H223" s="784"/>
      <c r="K223" s="784"/>
      <c r="N223" s="784"/>
      <c r="Q223" s="784"/>
      <c r="T223" s="784"/>
      <c r="W223" s="784"/>
      <c r="Z223" s="784"/>
      <c r="AC223" s="784"/>
      <c r="AF223" s="784"/>
    </row>
    <row r="224" spans="1:32">
      <c r="E224" s="785"/>
      <c r="H224" s="784"/>
      <c r="K224" s="784"/>
      <c r="N224" s="784"/>
      <c r="Q224" s="784"/>
      <c r="T224" s="784"/>
      <c r="W224" s="784"/>
      <c r="Z224" s="784"/>
      <c r="AC224" s="784"/>
      <c r="AF224" s="784"/>
    </row>
    <row r="225" spans="5:32">
      <c r="E225" s="785"/>
      <c r="H225" s="784"/>
      <c r="K225" s="784"/>
      <c r="N225" s="784"/>
      <c r="Q225" s="784"/>
      <c r="T225" s="784"/>
      <c r="W225" s="784"/>
      <c r="Z225" s="784"/>
      <c r="AC225" s="784"/>
      <c r="AF225" s="784"/>
    </row>
    <row r="226" spans="5:32">
      <c r="E226" s="785"/>
      <c r="H226" s="784"/>
      <c r="K226" s="784"/>
      <c r="N226" s="784"/>
      <c r="Q226" s="784"/>
      <c r="T226" s="784"/>
      <c r="W226" s="784"/>
      <c r="Z226" s="784"/>
      <c r="AC226" s="784"/>
      <c r="AF226" s="784"/>
    </row>
    <row r="227" spans="5:32">
      <c r="E227" s="785"/>
      <c r="H227" s="784"/>
      <c r="K227" s="784"/>
      <c r="N227" s="784"/>
      <c r="Q227" s="784"/>
      <c r="T227" s="784"/>
      <c r="W227" s="784"/>
      <c r="Z227" s="784"/>
      <c r="AC227" s="784"/>
      <c r="AF227" s="784"/>
    </row>
    <row r="228" spans="5:32">
      <c r="E228" s="785"/>
      <c r="H228" s="784"/>
      <c r="K228" s="784"/>
      <c r="N228" s="784"/>
      <c r="Q228" s="784"/>
      <c r="T228" s="784"/>
      <c r="W228" s="784"/>
      <c r="Z228" s="784"/>
      <c r="AC228" s="784"/>
      <c r="AF228" s="784"/>
    </row>
    <row r="229" spans="5:32">
      <c r="E229" s="785"/>
      <c r="H229" s="784"/>
      <c r="K229" s="784"/>
      <c r="N229" s="784"/>
      <c r="Q229" s="784"/>
      <c r="T229" s="784"/>
      <c r="W229" s="784"/>
      <c r="Z229" s="784"/>
      <c r="AC229" s="784"/>
      <c r="AF229" s="784"/>
    </row>
    <row r="230" spans="5:32">
      <c r="E230" s="785"/>
      <c r="H230" s="784"/>
      <c r="K230" s="784"/>
      <c r="N230" s="784"/>
      <c r="Q230" s="784"/>
      <c r="T230" s="784"/>
      <c r="W230" s="784"/>
      <c r="Z230" s="784"/>
      <c r="AC230" s="784"/>
      <c r="AF230" s="784"/>
    </row>
    <row r="231" spans="5:32">
      <c r="E231" s="785"/>
      <c r="H231" s="784"/>
      <c r="K231" s="784"/>
      <c r="N231" s="784"/>
      <c r="Q231" s="784"/>
      <c r="T231" s="784"/>
      <c r="W231" s="784"/>
      <c r="Z231" s="784"/>
      <c r="AC231" s="784"/>
      <c r="AF231" s="784"/>
    </row>
    <row r="232" spans="5:32">
      <c r="E232" s="785"/>
      <c r="H232" s="784"/>
      <c r="K232" s="784"/>
      <c r="N232" s="784"/>
      <c r="Q232" s="784"/>
      <c r="T232" s="784"/>
      <c r="W232" s="784"/>
      <c r="Z232" s="784"/>
      <c r="AC232" s="784"/>
      <c r="AF232" s="784"/>
    </row>
    <row r="233" spans="5:32">
      <c r="E233" s="785"/>
      <c r="H233" s="784"/>
      <c r="K233" s="784"/>
      <c r="N233" s="784"/>
      <c r="Q233" s="784"/>
      <c r="T233" s="784"/>
      <c r="W233" s="784"/>
      <c r="Z233" s="784"/>
      <c r="AC233" s="784"/>
      <c r="AF233" s="784"/>
    </row>
    <row r="234" spans="5:32">
      <c r="E234" s="785"/>
      <c r="H234" s="784"/>
      <c r="K234" s="784"/>
      <c r="N234" s="784"/>
      <c r="Q234" s="784"/>
      <c r="T234" s="784"/>
      <c r="W234" s="784"/>
      <c r="Z234" s="784"/>
      <c r="AC234" s="784"/>
      <c r="AF234" s="784"/>
    </row>
    <row r="235" spans="5:32">
      <c r="E235" s="785"/>
      <c r="H235" s="784"/>
      <c r="K235" s="784"/>
      <c r="N235" s="784"/>
      <c r="Q235" s="784"/>
      <c r="T235" s="784"/>
      <c r="W235" s="784"/>
      <c r="Z235" s="784"/>
      <c r="AC235" s="784"/>
      <c r="AF235" s="784"/>
    </row>
    <row r="236" spans="5:32">
      <c r="E236" s="785"/>
      <c r="H236" s="784"/>
      <c r="K236" s="784"/>
      <c r="N236" s="784"/>
      <c r="Q236" s="784"/>
      <c r="T236" s="784"/>
      <c r="W236" s="784"/>
      <c r="Z236" s="784"/>
      <c r="AC236" s="784"/>
      <c r="AF236" s="784"/>
    </row>
    <row r="237" spans="5:32">
      <c r="E237" s="785"/>
      <c r="H237" s="784"/>
      <c r="K237" s="784"/>
      <c r="N237" s="784"/>
      <c r="Q237" s="784"/>
      <c r="T237" s="784"/>
      <c r="W237" s="784"/>
      <c r="Z237" s="784"/>
      <c r="AC237" s="784"/>
      <c r="AF237" s="784"/>
    </row>
    <row r="238" spans="5:32">
      <c r="E238" s="785"/>
      <c r="H238" s="784"/>
      <c r="K238" s="784"/>
      <c r="N238" s="784"/>
      <c r="Q238" s="784"/>
      <c r="T238" s="784"/>
      <c r="W238" s="784"/>
      <c r="Z238" s="784"/>
      <c r="AC238" s="784"/>
      <c r="AF238" s="784"/>
    </row>
    <row r="239" spans="5:32">
      <c r="E239" s="785"/>
      <c r="H239" s="784"/>
      <c r="K239" s="784"/>
      <c r="N239" s="784"/>
      <c r="Q239" s="784"/>
      <c r="T239" s="784"/>
      <c r="W239" s="784"/>
      <c r="Z239" s="784"/>
      <c r="AC239" s="784"/>
      <c r="AF239" s="784"/>
    </row>
    <row r="240" spans="5:32">
      <c r="E240" s="785"/>
      <c r="H240" s="784"/>
      <c r="K240" s="784"/>
      <c r="N240" s="784"/>
      <c r="Q240" s="784"/>
      <c r="T240" s="784"/>
      <c r="W240" s="784"/>
      <c r="Z240" s="784"/>
      <c r="AC240" s="784"/>
      <c r="AF240" s="784"/>
    </row>
    <row r="241" spans="5:32">
      <c r="E241" s="785"/>
      <c r="H241" s="784"/>
      <c r="K241" s="784"/>
      <c r="N241" s="784"/>
      <c r="Q241" s="784"/>
      <c r="T241" s="784"/>
      <c r="W241" s="784"/>
      <c r="Z241" s="784"/>
      <c r="AC241" s="784"/>
      <c r="AF241" s="784"/>
    </row>
    <row r="242" spans="5:32">
      <c r="E242" s="785"/>
      <c r="H242" s="784"/>
      <c r="K242" s="784"/>
      <c r="N242" s="784"/>
      <c r="Q242" s="784"/>
      <c r="T242" s="784"/>
      <c r="W242" s="784"/>
      <c r="Z242" s="784"/>
      <c r="AC242" s="784"/>
      <c r="AF242" s="784"/>
    </row>
    <row r="243" spans="5:32">
      <c r="E243" s="785"/>
      <c r="H243" s="784"/>
      <c r="K243" s="784"/>
      <c r="N243" s="784"/>
      <c r="Q243" s="784"/>
      <c r="T243" s="784"/>
      <c r="W243" s="784"/>
      <c r="Z243" s="784"/>
      <c r="AC243" s="784"/>
      <c r="AF243" s="784"/>
    </row>
    <row r="244" spans="5:32">
      <c r="E244" s="785"/>
      <c r="H244" s="784"/>
      <c r="K244" s="784"/>
      <c r="N244" s="784"/>
      <c r="Q244" s="784"/>
      <c r="T244" s="784"/>
      <c r="W244" s="784"/>
      <c r="Z244" s="784"/>
      <c r="AC244" s="784"/>
      <c r="AF244" s="784"/>
    </row>
    <row r="245" spans="5:32">
      <c r="E245" s="785"/>
      <c r="H245" s="784"/>
      <c r="K245" s="784"/>
      <c r="N245" s="784"/>
      <c r="Q245" s="784"/>
      <c r="T245" s="784"/>
      <c r="W245" s="784"/>
      <c r="Z245" s="784"/>
      <c r="AC245" s="784"/>
      <c r="AF245" s="784"/>
    </row>
    <row r="246" spans="5:32">
      <c r="E246" s="785"/>
      <c r="H246" s="784"/>
      <c r="K246" s="784"/>
      <c r="N246" s="784"/>
      <c r="Q246" s="784"/>
      <c r="T246" s="784"/>
      <c r="W246" s="784"/>
      <c r="Z246" s="784"/>
      <c r="AC246" s="784"/>
      <c r="AF246" s="784"/>
    </row>
    <row r="247" spans="5:32">
      <c r="E247" s="785"/>
      <c r="H247" s="784"/>
      <c r="K247" s="784"/>
      <c r="N247" s="784"/>
      <c r="Q247" s="784"/>
      <c r="T247" s="784"/>
      <c r="W247" s="784"/>
      <c r="Z247" s="784"/>
      <c r="AC247" s="784"/>
      <c r="AF247" s="784"/>
    </row>
    <row r="248" spans="5:32">
      <c r="E248" s="785"/>
      <c r="H248" s="784"/>
      <c r="K248" s="784"/>
      <c r="N248" s="784"/>
      <c r="Q248" s="784"/>
      <c r="T248" s="784"/>
      <c r="W248" s="784"/>
      <c r="Z248" s="784"/>
      <c r="AC248" s="784"/>
      <c r="AF248" s="784"/>
    </row>
    <row r="249" spans="5:32">
      <c r="E249" s="785"/>
      <c r="H249" s="784"/>
      <c r="K249" s="784"/>
      <c r="N249" s="784"/>
      <c r="Q249" s="784"/>
      <c r="T249" s="784"/>
      <c r="W249" s="784"/>
      <c r="Z249" s="784"/>
      <c r="AC249" s="784"/>
      <c r="AF249" s="784"/>
    </row>
    <row r="250" spans="5:32">
      <c r="E250" s="785"/>
      <c r="H250" s="784"/>
      <c r="K250" s="784"/>
      <c r="N250" s="784"/>
      <c r="Q250" s="784"/>
      <c r="T250" s="784"/>
      <c r="W250" s="784"/>
      <c r="Z250" s="784"/>
      <c r="AC250" s="784"/>
      <c r="AF250" s="784"/>
    </row>
    <row r="251" spans="5:32">
      <c r="E251" s="785"/>
      <c r="H251" s="784"/>
      <c r="K251" s="784"/>
      <c r="N251" s="784"/>
      <c r="Q251" s="784"/>
      <c r="T251" s="784"/>
      <c r="W251" s="784"/>
      <c r="Z251" s="784"/>
      <c r="AC251" s="784"/>
      <c r="AF251" s="784"/>
    </row>
    <row r="252" spans="5:32">
      <c r="E252" s="785"/>
      <c r="H252" s="784"/>
      <c r="K252" s="784"/>
      <c r="N252" s="784"/>
      <c r="Q252" s="784"/>
      <c r="T252" s="784"/>
      <c r="W252" s="784"/>
      <c r="Z252" s="784"/>
      <c r="AC252" s="784"/>
      <c r="AF252" s="784"/>
    </row>
    <row r="253" spans="5:32">
      <c r="E253" s="785"/>
      <c r="H253" s="784"/>
      <c r="K253" s="784"/>
      <c r="N253" s="784"/>
      <c r="Q253" s="784"/>
      <c r="T253" s="784"/>
      <c r="W253" s="784"/>
      <c r="Z253" s="784"/>
      <c r="AC253" s="784"/>
      <c r="AF253" s="784"/>
    </row>
    <row r="254" spans="5:32">
      <c r="E254" s="785"/>
      <c r="H254" s="784"/>
      <c r="K254" s="784"/>
      <c r="N254" s="784"/>
      <c r="Q254" s="784"/>
      <c r="T254" s="784"/>
      <c r="W254" s="784"/>
      <c r="Z254" s="784"/>
      <c r="AC254" s="784"/>
      <c r="AF254" s="784"/>
    </row>
    <row r="255" spans="5:32">
      <c r="E255" s="785"/>
      <c r="H255" s="784"/>
      <c r="K255" s="784"/>
      <c r="N255" s="784"/>
      <c r="Q255" s="784"/>
      <c r="T255" s="784"/>
      <c r="W255" s="784"/>
      <c r="Z255" s="784"/>
      <c r="AC255" s="784"/>
      <c r="AF255" s="784"/>
    </row>
    <row r="256" spans="5:32">
      <c r="E256" s="785"/>
      <c r="H256" s="784"/>
      <c r="K256" s="784"/>
      <c r="N256" s="784"/>
      <c r="Q256" s="784"/>
      <c r="T256" s="784"/>
      <c r="W256" s="784"/>
      <c r="Z256" s="784"/>
      <c r="AC256" s="784"/>
      <c r="AF256" s="784"/>
    </row>
    <row r="257" spans="5:32">
      <c r="E257" s="785"/>
      <c r="H257" s="784"/>
      <c r="K257" s="784"/>
      <c r="N257" s="784"/>
      <c r="Q257" s="784"/>
      <c r="T257" s="784"/>
      <c r="W257" s="784"/>
      <c r="Z257" s="784"/>
      <c r="AC257" s="784"/>
      <c r="AF257" s="784"/>
    </row>
    <row r="258" spans="5:32">
      <c r="E258" s="785"/>
      <c r="H258" s="784"/>
      <c r="K258" s="784"/>
      <c r="N258" s="784"/>
      <c r="Q258" s="784"/>
      <c r="T258" s="784"/>
      <c r="W258" s="784"/>
      <c r="Z258" s="784"/>
      <c r="AC258" s="784"/>
      <c r="AF258" s="784"/>
    </row>
    <row r="259" spans="5:32">
      <c r="E259" s="785"/>
      <c r="H259" s="784"/>
      <c r="K259" s="784"/>
      <c r="N259" s="784"/>
      <c r="Q259" s="784"/>
      <c r="T259" s="784"/>
      <c r="W259" s="784"/>
      <c r="Z259" s="784"/>
      <c r="AC259" s="784"/>
      <c r="AF259" s="784"/>
    </row>
    <row r="260" spans="5:32">
      <c r="E260" s="785"/>
      <c r="H260" s="784"/>
      <c r="K260" s="784"/>
      <c r="N260" s="784"/>
      <c r="Q260" s="784"/>
      <c r="T260" s="784"/>
      <c r="W260" s="784"/>
      <c r="Z260" s="784"/>
      <c r="AC260" s="784"/>
      <c r="AF260" s="784"/>
    </row>
    <row r="261" spans="5:32">
      <c r="E261" s="785"/>
      <c r="H261" s="784"/>
      <c r="K261" s="784"/>
      <c r="N261" s="784"/>
      <c r="Q261" s="784"/>
      <c r="T261" s="784"/>
      <c r="W261" s="784"/>
      <c r="Z261" s="784"/>
      <c r="AC261" s="784"/>
      <c r="AF261" s="784"/>
    </row>
    <row r="262" spans="5:32">
      <c r="E262" s="785"/>
      <c r="H262" s="784"/>
      <c r="K262" s="784"/>
      <c r="N262" s="784"/>
      <c r="Q262" s="784"/>
      <c r="T262" s="784"/>
      <c r="W262" s="784"/>
      <c r="Z262" s="784"/>
      <c r="AC262" s="784"/>
      <c r="AF262" s="784"/>
    </row>
    <row r="263" spans="5:32">
      <c r="E263" s="785"/>
      <c r="H263" s="784"/>
      <c r="K263" s="784"/>
      <c r="N263" s="784"/>
      <c r="Q263" s="784"/>
      <c r="T263" s="784"/>
      <c r="W263" s="784"/>
      <c r="Z263" s="784"/>
      <c r="AC263" s="784"/>
      <c r="AF263" s="784"/>
    </row>
    <row r="264" spans="5:32">
      <c r="E264" s="785"/>
      <c r="H264" s="784"/>
      <c r="K264" s="784"/>
      <c r="N264" s="784"/>
      <c r="Q264" s="784"/>
      <c r="T264" s="784"/>
      <c r="W264" s="784"/>
      <c r="Z264" s="784"/>
      <c r="AC264" s="784"/>
      <c r="AF264" s="784"/>
    </row>
    <row r="265" spans="5:32">
      <c r="E265" s="785"/>
      <c r="H265" s="784"/>
      <c r="K265" s="784"/>
      <c r="N265" s="784"/>
      <c r="Q265" s="784"/>
      <c r="T265" s="784"/>
      <c r="W265" s="784"/>
      <c r="Z265" s="784"/>
      <c r="AC265" s="784"/>
      <c r="AF265" s="784"/>
    </row>
    <row r="266" spans="5:32">
      <c r="E266" s="785"/>
      <c r="H266" s="784"/>
      <c r="K266" s="784"/>
      <c r="N266" s="784"/>
      <c r="Q266" s="784"/>
      <c r="T266" s="784"/>
      <c r="W266" s="784"/>
      <c r="Z266" s="784"/>
      <c r="AC266" s="784"/>
      <c r="AF266" s="784"/>
    </row>
    <row r="267" spans="5:32">
      <c r="E267" s="785"/>
      <c r="H267" s="784"/>
      <c r="K267" s="784"/>
      <c r="N267" s="784"/>
      <c r="Q267" s="784"/>
      <c r="T267" s="784"/>
      <c r="W267" s="784"/>
      <c r="Z267" s="784"/>
      <c r="AC267" s="784"/>
      <c r="AF267" s="784"/>
    </row>
    <row r="268" spans="5:32">
      <c r="E268" s="785"/>
      <c r="H268" s="784"/>
      <c r="K268" s="784"/>
      <c r="N268" s="784"/>
      <c r="Q268" s="784"/>
      <c r="T268" s="784"/>
      <c r="W268" s="784"/>
      <c r="Z268" s="784"/>
      <c r="AC268" s="784"/>
      <c r="AF268" s="784"/>
    </row>
    <row r="269" spans="5:32">
      <c r="E269" s="785"/>
      <c r="H269" s="784"/>
      <c r="K269" s="784"/>
      <c r="N269" s="784"/>
      <c r="Q269" s="784"/>
      <c r="T269" s="784"/>
      <c r="W269" s="784"/>
      <c r="Z269" s="784"/>
      <c r="AC269" s="784"/>
      <c r="AF269" s="784"/>
    </row>
    <row r="270" spans="5:32">
      <c r="E270" s="785"/>
      <c r="H270" s="784"/>
      <c r="K270" s="784"/>
      <c r="N270" s="784"/>
      <c r="Q270" s="784"/>
      <c r="T270" s="784"/>
      <c r="W270" s="784"/>
      <c r="Z270" s="784"/>
      <c r="AC270" s="784"/>
      <c r="AF270" s="784"/>
    </row>
    <row r="271" spans="5:32">
      <c r="E271" s="785"/>
      <c r="H271" s="784"/>
      <c r="K271" s="784"/>
      <c r="N271" s="784"/>
      <c r="Q271" s="784"/>
      <c r="T271" s="784"/>
      <c r="W271" s="784"/>
      <c r="Z271" s="784"/>
      <c r="AC271" s="784"/>
      <c r="AF271" s="784"/>
    </row>
    <row r="272" spans="5:32">
      <c r="E272" s="785"/>
      <c r="H272" s="784"/>
      <c r="K272" s="784"/>
      <c r="N272" s="784"/>
      <c r="Q272" s="784"/>
      <c r="T272" s="784"/>
      <c r="W272" s="784"/>
      <c r="Z272" s="784"/>
      <c r="AC272" s="784"/>
      <c r="AF272" s="784"/>
    </row>
    <row r="273" spans="5:32">
      <c r="E273" s="785"/>
      <c r="H273" s="784"/>
      <c r="K273" s="784"/>
      <c r="N273" s="784"/>
      <c r="Q273" s="784"/>
      <c r="T273" s="784"/>
      <c r="W273" s="784"/>
      <c r="Z273" s="784"/>
      <c r="AC273" s="784"/>
      <c r="AF273" s="784"/>
    </row>
    <row r="274" spans="5:32">
      <c r="E274" s="785"/>
      <c r="H274" s="784"/>
      <c r="K274" s="784"/>
      <c r="N274" s="784"/>
      <c r="Q274" s="784"/>
      <c r="T274" s="784"/>
      <c r="W274" s="784"/>
      <c r="Z274" s="784"/>
      <c r="AC274" s="784"/>
      <c r="AF274" s="784"/>
    </row>
    <row r="275" spans="5:32">
      <c r="E275" s="785"/>
      <c r="H275" s="784"/>
      <c r="K275" s="784"/>
      <c r="N275" s="784"/>
      <c r="Q275" s="784"/>
      <c r="T275" s="784"/>
      <c r="W275" s="784"/>
      <c r="Z275" s="784"/>
      <c r="AC275" s="784"/>
      <c r="AF275" s="784"/>
    </row>
    <row r="276" spans="5:32">
      <c r="E276" s="785"/>
      <c r="H276" s="784"/>
      <c r="K276" s="784"/>
      <c r="N276" s="784"/>
      <c r="Q276" s="784"/>
      <c r="T276" s="784"/>
      <c r="W276" s="784"/>
      <c r="Z276" s="784"/>
      <c r="AC276" s="784"/>
      <c r="AF276" s="784"/>
    </row>
    <row r="277" spans="5:32">
      <c r="E277" s="785"/>
      <c r="H277" s="784"/>
      <c r="K277" s="784"/>
      <c r="N277" s="784"/>
      <c r="Q277" s="784"/>
      <c r="T277" s="784"/>
      <c r="W277" s="784"/>
      <c r="Z277" s="784"/>
      <c r="AC277" s="784"/>
      <c r="AF277" s="784"/>
    </row>
    <row r="278" spans="5:32">
      <c r="E278" s="785"/>
      <c r="H278" s="784"/>
      <c r="K278" s="784"/>
      <c r="N278" s="784"/>
      <c r="Q278" s="784"/>
      <c r="T278" s="784"/>
      <c r="W278" s="784"/>
      <c r="Z278" s="784"/>
      <c r="AC278" s="784"/>
      <c r="AF278" s="784"/>
    </row>
    <row r="279" spans="5:32">
      <c r="E279" s="785"/>
      <c r="H279" s="784"/>
      <c r="K279" s="784"/>
      <c r="N279" s="784"/>
      <c r="Q279" s="784"/>
      <c r="T279" s="784"/>
      <c r="W279" s="784"/>
      <c r="Z279" s="784"/>
      <c r="AC279" s="784"/>
      <c r="AF279" s="784"/>
    </row>
  </sheetData>
  <sheetProtection algorithmName="SHA-512" hashValue="4ko/6Ubs76uzEOcqG0D8S42pQ5Jc7TxU5u6uHQViXoqWu2xQVSQIYVWqlPBk9oCIEychy5QUkCTonbkoSE6Ojg==" saltValue="MCWTZEtExUVKwhe/QHYuJg==" spinCount="100000" sheet="1" formatCells="0" formatColumns="0" formatRows="0" sort="0" autoFilter="0"/>
  <mergeCells count="1">
    <mergeCell ref="P7:Q7"/>
  </mergeCells>
  <phoneticPr fontId="19"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6090-3046-47F9-B066-4372E023A939}">
  <sheetPr>
    <tabColor theme="0"/>
  </sheetPr>
  <dimension ref="A1:I13"/>
  <sheetViews>
    <sheetView zoomScale="70" zoomScaleNormal="70" workbookViewId="0">
      <selection activeCell="C13" sqref="C13"/>
    </sheetView>
  </sheetViews>
  <sheetFormatPr defaultColWidth="9.1796875" defaultRowHeight="14"/>
  <cols>
    <col min="1" max="1" width="9.1796875" style="96"/>
    <col min="2" max="2" width="51.453125" style="96" customWidth="1"/>
    <col min="3" max="3" width="22.453125" style="96" bestFit="1" customWidth="1"/>
    <col min="4" max="9" width="12.453125" style="96" customWidth="1"/>
    <col min="10" max="10" width="10.453125" style="96" customWidth="1"/>
    <col min="11" max="16384" width="9.1796875" style="96"/>
  </cols>
  <sheetData>
    <row r="1" spans="1:9">
      <c r="B1" s="97"/>
    </row>
    <row r="2" spans="1:9" ht="20">
      <c r="B2" s="98" t="s">
        <v>100</v>
      </c>
    </row>
    <row r="3" spans="1:9" ht="20">
      <c r="B3" s="98" t="s">
        <v>101</v>
      </c>
    </row>
    <row r="4" spans="1:9" ht="20">
      <c r="B4" s="98" t="s">
        <v>102</v>
      </c>
    </row>
    <row r="5" spans="1:9" ht="14.5" thickBot="1">
      <c r="D5" s="99"/>
      <c r="E5" s="99"/>
      <c r="F5" s="99"/>
      <c r="G5" s="99"/>
      <c r="H5" s="99"/>
      <c r="I5" s="99"/>
    </row>
    <row r="6" spans="1:9" ht="21" customHeight="1" thickBot="1">
      <c r="B6" s="98"/>
      <c r="C6" s="1151" t="s">
        <v>103</v>
      </c>
      <c r="D6" s="1152"/>
      <c r="E6" s="1152"/>
      <c r="F6" s="1152"/>
      <c r="G6" s="1152"/>
      <c r="H6" s="1152"/>
      <c r="I6" s="1153"/>
    </row>
    <row r="7" spans="1:9" s="101" customFormat="1" ht="65.150000000000006" customHeight="1">
      <c r="A7" s="100"/>
      <c r="B7" s="339" t="s">
        <v>102</v>
      </c>
      <c r="C7" s="336" t="s">
        <v>104</v>
      </c>
      <c r="D7" s="398" t="s">
        <v>105</v>
      </c>
      <c r="E7" s="398" t="s">
        <v>106</v>
      </c>
      <c r="F7" s="398" t="s">
        <v>107</v>
      </c>
      <c r="G7" s="398" t="s">
        <v>108</v>
      </c>
      <c r="H7" s="398" t="s">
        <v>109</v>
      </c>
      <c r="I7" s="399" t="s">
        <v>110</v>
      </c>
    </row>
    <row r="8" spans="1:9">
      <c r="A8" s="102"/>
      <c r="B8" s="340" t="s">
        <v>111</v>
      </c>
      <c r="C8" s="337"/>
      <c r="D8" s="103">
        <f>$C$8</f>
        <v>0</v>
      </c>
      <c r="E8" s="103">
        <f t="shared" ref="E8:I8" si="0">$C$8</f>
        <v>0</v>
      </c>
      <c r="F8" s="103">
        <f t="shared" si="0"/>
        <v>0</v>
      </c>
      <c r="G8" s="103">
        <f t="shared" si="0"/>
        <v>0</v>
      </c>
      <c r="H8" s="103">
        <f t="shared" si="0"/>
        <v>0</v>
      </c>
      <c r="I8" s="169">
        <f t="shared" si="0"/>
        <v>0</v>
      </c>
    </row>
    <row r="9" spans="1:9" ht="14.5" thickBot="1">
      <c r="A9" s="102"/>
      <c r="B9" s="341" t="s">
        <v>112</v>
      </c>
      <c r="C9" s="338"/>
      <c r="D9" s="104">
        <f>$C$9</f>
        <v>0</v>
      </c>
      <c r="E9" s="104">
        <f t="shared" ref="E9:I9" si="1">$C$9</f>
        <v>0</v>
      </c>
      <c r="F9" s="104">
        <f t="shared" si="1"/>
        <v>0</v>
      </c>
      <c r="G9" s="104">
        <f t="shared" si="1"/>
        <v>0</v>
      </c>
      <c r="H9" s="104">
        <f t="shared" si="1"/>
        <v>0</v>
      </c>
      <c r="I9" s="170">
        <f t="shared" si="1"/>
        <v>0</v>
      </c>
    </row>
    <row r="11" spans="1:9">
      <c r="B11" s="96" t="s">
        <v>113</v>
      </c>
      <c r="G11" s="105"/>
    </row>
    <row r="13" spans="1:9" ht="56">
      <c r="B13" s="764" t="s">
        <v>114</v>
      </c>
      <c r="C13" s="773">
        <v>0.89</v>
      </c>
    </row>
  </sheetData>
  <sheetProtection algorithmName="SHA-512" hashValue="pOumf+yPnv8vICtjuuF3icdvXVQLomXktHD1SiCEoOZad8iE+wT5gJTps+buJG13S+Yo/cIKOnIBVs8NMXkcLA==" saltValue="SMLvBMhVomYpiXyxahyfzQ==" spinCount="100000" sheet="1" formatCells="0" formatColumns="0" formatRows="0" sort="0" autoFilter="0"/>
  <mergeCells count="1">
    <mergeCell ref="C6:I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82BFB-71AE-4F63-8507-620DB8656FB7}">
  <sheetPr>
    <tabColor theme="0"/>
    <pageSetUpPr fitToPage="1"/>
  </sheetPr>
  <dimension ref="A1:G170"/>
  <sheetViews>
    <sheetView showGridLines="0" topLeftCell="B148" zoomScale="70" zoomScaleNormal="70" zoomScaleSheetLayoutView="55" workbookViewId="0">
      <selection activeCell="F163" sqref="F163"/>
    </sheetView>
  </sheetViews>
  <sheetFormatPr defaultColWidth="8.81640625" defaultRowHeight="14.5"/>
  <cols>
    <col min="1" max="1" width="11.54296875" style="570" hidden="1" customWidth="1"/>
    <col min="2" max="2" width="28" style="725" customWidth="1"/>
    <col min="3" max="3" width="9.81640625" style="570" customWidth="1"/>
    <col min="4" max="4" width="164.54296875" style="570" customWidth="1"/>
    <col min="5" max="5" width="37.54296875" style="570" bestFit="1" customWidth="1"/>
    <col min="6" max="6" width="16.81640625" style="725" customWidth="1"/>
    <col min="7" max="7" width="16.81640625" style="746" customWidth="1"/>
    <col min="8" max="16384" width="8.81640625" style="570"/>
  </cols>
  <sheetData>
    <row r="1" spans="1:7" ht="58.4" customHeight="1" thickBot="1">
      <c r="A1" s="1184" t="s">
        <v>115</v>
      </c>
      <c r="B1" s="1185"/>
      <c r="C1" s="1185"/>
      <c r="D1" s="1185"/>
      <c r="E1" s="1185"/>
      <c r="F1" s="569"/>
      <c r="G1" s="726" t="s">
        <v>116</v>
      </c>
    </row>
    <row r="2" spans="1:7" s="577" customFormat="1" ht="37.5" thickBot="1">
      <c r="A2" s="571" t="s">
        <v>117</v>
      </c>
      <c r="B2" s="572" t="s">
        <v>118</v>
      </c>
      <c r="C2" s="573" t="s">
        <v>119</v>
      </c>
      <c r="D2" s="574" t="s">
        <v>120</v>
      </c>
      <c r="E2" s="575" t="s">
        <v>121</v>
      </c>
      <c r="F2" s="576" t="s">
        <v>122</v>
      </c>
      <c r="G2" s="727" t="s">
        <v>123</v>
      </c>
    </row>
    <row r="3" spans="1:7" ht="18" customHeight="1">
      <c r="A3" s="1186" t="s">
        <v>124</v>
      </c>
      <c r="B3" s="1189" t="s">
        <v>125</v>
      </c>
      <c r="C3" s="578">
        <v>2.1</v>
      </c>
      <c r="D3" s="579" t="s">
        <v>126</v>
      </c>
      <c r="E3" s="580" t="s">
        <v>127</v>
      </c>
      <c r="F3" s="581" t="s">
        <v>128</v>
      </c>
      <c r="G3" s="728"/>
    </row>
    <row r="4" spans="1:7" ht="18" customHeight="1">
      <c r="A4" s="1187"/>
      <c r="B4" s="1190"/>
      <c r="C4" s="582" t="s">
        <v>129</v>
      </c>
      <c r="D4" s="583" t="s">
        <v>130</v>
      </c>
      <c r="E4" s="584" t="s">
        <v>131</v>
      </c>
      <c r="F4" s="585" t="s">
        <v>132</v>
      </c>
      <c r="G4" s="1061"/>
    </row>
    <row r="5" spans="1:7" ht="18" customHeight="1">
      <c r="A5" s="1187"/>
      <c r="B5" s="1190"/>
      <c r="C5" s="582" t="s">
        <v>133</v>
      </c>
      <c r="D5" s="586" t="s">
        <v>134</v>
      </c>
      <c r="E5" s="584" t="s">
        <v>135</v>
      </c>
      <c r="F5" s="585" t="s">
        <v>132</v>
      </c>
      <c r="G5" s="729"/>
    </row>
    <row r="6" spans="1:7" ht="18" customHeight="1">
      <c r="A6" s="1187"/>
      <c r="B6" s="1190"/>
      <c r="C6" s="582" t="s">
        <v>136</v>
      </c>
      <c r="D6" s="588" t="s">
        <v>137</v>
      </c>
      <c r="E6" s="589" t="s">
        <v>127</v>
      </c>
      <c r="F6" s="585" t="s">
        <v>128</v>
      </c>
      <c r="G6" s="729"/>
    </row>
    <row r="7" spans="1:7" ht="18" customHeight="1">
      <c r="A7" s="1187"/>
      <c r="B7" s="1190"/>
      <c r="C7" s="582" t="s">
        <v>138</v>
      </c>
      <c r="D7" s="590" t="s">
        <v>139</v>
      </c>
      <c r="E7" s="591" t="s">
        <v>140</v>
      </c>
      <c r="F7" s="585" t="s">
        <v>132</v>
      </c>
      <c r="G7" s="729"/>
    </row>
    <row r="8" spans="1:7" ht="18" customHeight="1">
      <c r="A8" s="1187"/>
      <c r="B8" s="1190"/>
      <c r="C8" s="582" t="s">
        <v>141</v>
      </c>
      <c r="D8" s="586" t="s">
        <v>142</v>
      </c>
      <c r="E8" s="592"/>
      <c r="F8" s="593"/>
      <c r="G8" s="729"/>
    </row>
    <row r="9" spans="1:7" ht="18" customHeight="1">
      <c r="A9" s="1187"/>
      <c r="B9" s="1190"/>
      <c r="C9" s="582" t="s">
        <v>143</v>
      </c>
      <c r="D9" s="590" t="s">
        <v>144</v>
      </c>
      <c r="E9" s="591" t="s">
        <v>145</v>
      </c>
      <c r="F9" s="585" t="s">
        <v>132</v>
      </c>
      <c r="G9" s="729"/>
    </row>
    <row r="10" spans="1:7" ht="18" customHeight="1">
      <c r="A10" s="1187"/>
      <c r="B10" s="1190"/>
      <c r="C10" s="582" t="s">
        <v>146</v>
      </c>
      <c r="D10" s="586" t="s">
        <v>147</v>
      </c>
      <c r="E10" s="584" t="s">
        <v>148</v>
      </c>
      <c r="F10" s="585" t="s">
        <v>132</v>
      </c>
      <c r="G10" s="729"/>
    </row>
    <row r="11" spans="1:7" ht="18" customHeight="1">
      <c r="A11" s="1187"/>
      <c r="B11" s="1190"/>
      <c r="C11" s="582" t="s">
        <v>149</v>
      </c>
      <c r="D11" s="586" t="s">
        <v>150</v>
      </c>
      <c r="E11" s="584" t="s">
        <v>151</v>
      </c>
      <c r="F11" s="585" t="s">
        <v>132</v>
      </c>
      <c r="G11" s="729"/>
    </row>
    <row r="12" spans="1:7" ht="18" customHeight="1">
      <c r="A12" s="1187"/>
      <c r="B12" s="1190"/>
      <c r="C12" s="582" t="s">
        <v>152</v>
      </c>
      <c r="D12" s="586" t="s">
        <v>153</v>
      </c>
      <c r="E12" s="589" t="s">
        <v>127</v>
      </c>
      <c r="F12" s="585" t="s">
        <v>132</v>
      </c>
      <c r="G12" s="729"/>
    </row>
    <row r="13" spans="1:7" ht="18" customHeight="1">
      <c r="A13" s="1187"/>
      <c r="B13" s="1190"/>
      <c r="C13" s="582" t="s">
        <v>154</v>
      </c>
      <c r="D13" s="586" t="s">
        <v>155</v>
      </c>
      <c r="E13" s="594" t="s">
        <v>127</v>
      </c>
      <c r="F13" s="585" t="s">
        <v>132</v>
      </c>
      <c r="G13" s="729"/>
    </row>
    <row r="14" spans="1:7" ht="18" customHeight="1">
      <c r="A14" s="1187"/>
      <c r="B14" s="1190"/>
      <c r="C14" s="582" t="s">
        <v>156</v>
      </c>
      <c r="D14" s="595" t="s">
        <v>157</v>
      </c>
      <c r="E14" s="584" t="s">
        <v>158</v>
      </c>
      <c r="F14" s="596" t="s">
        <v>132</v>
      </c>
      <c r="G14" s="730"/>
    </row>
    <row r="15" spans="1:7" ht="18" customHeight="1">
      <c r="A15" s="1187"/>
      <c r="B15" s="1190"/>
      <c r="C15" s="582" t="s">
        <v>159</v>
      </c>
      <c r="D15" s="597" t="s">
        <v>160</v>
      </c>
      <c r="E15" s="584" t="s">
        <v>161</v>
      </c>
      <c r="F15" s="585" t="s">
        <v>128</v>
      </c>
      <c r="G15" s="1061"/>
    </row>
    <row r="16" spans="1:7" ht="18" customHeight="1">
      <c r="A16" s="1187"/>
      <c r="B16" s="1190"/>
      <c r="C16" s="582" t="s">
        <v>162</v>
      </c>
      <c r="D16" s="598" t="s">
        <v>163</v>
      </c>
      <c r="E16" s="599" t="s">
        <v>164</v>
      </c>
      <c r="F16" s="585" t="s">
        <v>132</v>
      </c>
      <c r="G16" s="729"/>
    </row>
    <row r="17" spans="1:7" ht="18" customHeight="1">
      <c r="A17" s="1187"/>
      <c r="B17" s="1190"/>
      <c r="C17" s="582" t="s">
        <v>165</v>
      </c>
      <c r="D17" s="600" t="s">
        <v>166</v>
      </c>
      <c r="E17" s="591" t="s">
        <v>167</v>
      </c>
      <c r="F17" s="585" t="s">
        <v>132</v>
      </c>
      <c r="G17" s="729"/>
    </row>
    <row r="18" spans="1:7" ht="18" customHeight="1">
      <c r="A18" s="1187"/>
      <c r="B18" s="1190"/>
      <c r="C18" s="582" t="s">
        <v>168</v>
      </c>
      <c r="D18" s="601" t="s">
        <v>169</v>
      </c>
      <c r="E18" s="591" t="s">
        <v>170</v>
      </c>
      <c r="F18" s="602" t="s">
        <v>128</v>
      </c>
      <c r="G18" s="731"/>
    </row>
    <row r="19" spans="1:7" ht="18" customHeight="1">
      <c r="A19" s="1187"/>
      <c r="B19" s="1190"/>
      <c r="C19" s="582" t="s">
        <v>171</v>
      </c>
      <c r="D19" s="604" t="s">
        <v>172</v>
      </c>
      <c r="E19" s="589" t="s">
        <v>127</v>
      </c>
      <c r="F19" s="605" t="s">
        <v>173</v>
      </c>
      <c r="G19" s="732"/>
    </row>
    <row r="20" spans="1:7" ht="18" customHeight="1">
      <c r="A20" s="1187"/>
      <c r="B20" s="1190"/>
      <c r="C20" s="582" t="s">
        <v>174</v>
      </c>
      <c r="D20" s="600" t="s">
        <v>175</v>
      </c>
      <c r="E20" s="591" t="s">
        <v>176</v>
      </c>
      <c r="F20" s="585" t="s">
        <v>132</v>
      </c>
      <c r="G20" s="729"/>
    </row>
    <row r="21" spans="1:7" ht="18" customHeight="1">
      <c r="A21" s="1187"/>
      <c r="B21" s="1190"/>
      <c r="C21" s="582" t="s">
        <v>177</v>
      </c>
      <c r="D21" s="604" t="s">
        <v>178</v>
      </c>
      <c r="E21" s="599" t="s">
        <v>179</v>
      </c>
      <c r="F21" s="607" t="s">
        <v>132</v>
      </c>
      <c r="G21" s="733"/>
    </row>
    <row r="22" spans="1:7" ht="18" customHeight="1">
      <c r="A22" s="1187"/>
      <c r="B22" s="1190"/>
      <c r="C22" s="582" t="s">
        <v>180</v>
      </c>
      <c r="D22" s="609" t="s">
        <v>181</v>
      </c>
      <c r="E22" s="599" t="s">
        <v>182</v>
      </c>
      <c r="F22" s="607" t="s">
        <v>132</v>
      </c>
      <c r="G22" s="733"/>
    </row>
    <row r="23" spans="1:7" ht="18" customHeight="1">
      <c r="A23" s="1187"/>
      <c r="B23" s="1190"/>
      <c r="C23" s="582" t="s">
        <v>183</v>
      </c>
      <c r="D23" s="600" t="s">
        <v>184</v>
      </c>
      <c r="E23" s="610" t="s">
        <v>185</v>
      </c>
      <c r="F23" s="587" t="s">
        <v>132</v>
      </c>
      <c r="G23" s="729"/>
    </row>
    <row r="24" spans="1:7" ht="18" customHeight="1">
      <c r="A24" s="1187"/>
      <c r="B24" s="1190"/>
      <c r="C24" s="582" t="s">
        <v>186</v>
      </c>
      <c r="D24" s="600" t="s">
        <v>187</v>
      </c>
      <c r="E24" s="611" t="s">
        <v>188</v>
      </c>
      <c r="F24" s="585" t="s">
        <v>132</v>
      </c>
      <c r="G24" s="729"/>
    </row>
    <row r="25" spans="1:7" ht="18" customHeight="1">
      <c r="A25" s="1187"/>
      <c r="B25" s="1190"/>
      <c r="C25" s="582" t="s">
        <v>189</v>
      </c>
      <c r="D25" s="612" t="s">
        <v>190</v>
      </c>
      <c r="E25" s="589" t="s">
        <v>127</v>
      </c>
      <c r="F25" s="613" t="s">
        <v>132</v>
      </c>
      <c r="G25" s="734"/>
    </row>
    <row r="26" spans="1:7" ht="18" customHeight="1">
      <c r="A26" s="1187"/>
      <c r="B26" s="1190"/>
      <c r="C26" s="582" t="s">
        <v>191</v>
      </c>
      <c r="D26" s="612" t="s">
        <v>192</v>
      </c>
      <c r="E26" s="599" t="s">
        <v>193</v>
      </c>
      <c r="F26" s="613" t="s">
        <v>132</v>
      </c>
      <c r="G26" s="734"/>
    </row>
    <row r="27" spans="1:7" ht="18" customHeight="1">
      <c r="A27" s="1187"/>
      <c r="B27" s="1190"/>
      <c r="C27" s="582" t="s">
        <v>194</v>
      </c>
      <c r="D27" s="612" t="s">
        <v>195</v>
      </c>
      <c r="E27" s="599" t="s">
        <v>196</v>
      </c>
      <c r="F27" s="607" t="s">
        <v>132</v>
      </c>
      <c r="G27" s="733"/>
    </row>
    <row r="28" spans="1:7" ht="18" customHeight="1">
      <c r="A28" s="1187"/>
      <c r="B28" s="1190"/>
      <c r="C28" s="582" t="s">
        <v>197</v>
      </c>
      <c r="D28" s="600" t="s">
        <v>198</v>
      </c>
      <c r="E28" s="599" t="s">
        <v>199</v>
      </c>
      <c r="F28" s="585" t="s">
        <v>132</v>
      </c>
      <c r="G28" s="729"/>
    </row>
    <row r="29" spans="1:7" ht="18" customHeight="1">
      <c r="A29" s="1187"/>
      <c r="B29" s="1190"/>
      <c r="C29" s="582" t="s">
        <v>200</v>
      </c>
      <c r="D29" s="614" t="s">
        <v>201</v>
      </c>
      <c r="E29" s="599" t="s">
        <v>202</v>
      </c>
      <c r="F29" s="585" t="s">
        <v>132</v>
      </c>
      <c r="G29" s="729"/>
    </row>
    <row r="30" spans="1:7" ht="18" customHeight="1">
      <c r="A30" s="1187"/>
      <c r="B30" s="1190"/>
      <c r="C30" s="582" t="s">
        <v>203</v>
      </c>
      <c r="D30" s="604" t="s">
        <v>204</v>
      </c>
      <c r="E30" s="599" t="s">
        <v>205</v>
      </c>
      <c r="F30" s="585" t="s">
        <v>132</v>
      </c>
      <c r="G30" s="729"/>
    </row>
    <row r="31" spans="1:7" ht="18" customHeight="1">
      <c r="A31" s="1187"/>
      <c r="B31" s="1190"/>
      <c r="C31" s="582" t="s">
        <v>206</v>
      </c>
      <c r="D31" s="615" t="s">
        <v>207</v>
      </c>
      <c r="E31" s="584" t="s">
        <v>208</v>
      </c>
      <c r="F31" s="585" t="s">
        <v>132</v>
      </c>
      <c r="G31" s="1061"/>
    </row>
    <row r="32" spans="1:7" ht="18" customHeight="1">
      <c r="A32" s="1187"/>
      <c r="B32" s="1190"/>
      <c r="C32" s="582" t="s">
        <v>209</v>
      </c>
      <c r="D32" s="600" t="s">
        <v>210</v>
      </c>
      <c r="E32" s="611" t="s">
        <v>211</v>
      </c>
      <c r="F32" s="585" t="s">
        <v>132</v>
      </c>
      <c r="G32" s="729"/>
    </row>
    <row r="33" spans="1:7" ht="18" customHeight="1">
      <c r="A33" s="1187"/>
      <c r="B33" s="1190"/>
      <c r="C33" s="582" t="s">
        <v>212</v>
      </c>
      <c r="D33" s="600" t="s">
        <v>213</v>
      </c>
      <c r="E33" s="591" t="s">
        <v>214</v>
      </c>
      <c r="F33" s="585" t="s">
        <v>132</v>
      </c>
      <c r="G33" s="729"/>
    </row>
    <row r="34" spans="1:7" ht="18" customHeight="1">
      <c r="A34" s="1187"/>
      <c r="B34" s="1190"/>
      <c r="C34" s="582" t="s">
        <v>215</v>
      </c>
      <c r="D34" s="600" t="s">
        <v>216</v>
      </c>
      <c r="E34" s="591" t="s">
        <v>217</v>
      </c>
      <c r="F34" s="607" t="s">
        <v>132</v>
      </c>
      <c r="G34" s="733"/>
    </row>
    <row r="35" spans="1:7" ht="18" customHeight="1">
      <c r="A35" s="1187"/>
      <c r="B35" s="1190"/>
      <c r="C35" s="582" t="s">
        <v>218</v>
      </c>
      <c r="D35" s="600" t="s">
        <v>219</v>
      </c>
      <c r="E35" s="611" t="s">
        <v>211</v>
      </c>
      <c r="F35" s="607" t="s">
        <v>132</v>
      </c>
      <c r="G35" s="733"/>
    </row>
    <row r="36" spans="1:7" ht="18" customHeight="1">
      <c r="A36" s="1187"/>
      <c r="B36" s="1190"/>
      <c r="C36" s="582" t="s">
        <v>220</v>
      </c>
      <c r="D36" s="614" t="s">
        <v>221</v>
      </c>
      <c r="E36" s="611" t="s">
        <v>211</v>
      </c>
      <c r="F36" s="607" t="s">
        <v>173</v>
      </c>
      <c r="G36" s="733"/>
    </row>
    <row r="37" spans="1:7" ht="18" customHeight="1">
      <c r="A37" s="1187"/>
      <c r="B37" s="1190"/>
      <c r="C37" s="582" t="s">
        <v>222</v>
      </c>
      <c r="D37" s="614" t="s">
        <v>223</v>
      </c>
      <c r="E37" s="591" t="s">
        <v>224</v>
      </c>
      <c r="F37" s="608" t="s">
        <v>132</v>
      </c>
      <c r="G37" s="733"/>
    </row>
    <row r="38" spans="1:7" ht="18" customHeight="1">
      <c r="A38" s="1187"/>
      <c r="B38" s="1190"/>
      <c r="C38" s="582" t="s">
        <v>225</v>
      </c>
      <c r="D38" s="600" t="s">
        <v>226</v>
      </c>
      <c r="E38" s="599" t="s">
        <v>227</v>
      </c>
      <c r="F38" s="585" t="s">
        <v>132</v>
      </c>
      <c r="G38" s="729"/>
    </row>
    <row r="39" spans="1:7" ht="18" customHeight="1">
      <c r="A39" s="1187"/>
      <c r="B39" s="1190"/>
      <c r="C39" s="582" t="s">
        <v>228</v>
      </c>
      <c r="D39" s="604" t="s">
        <v>229</v>
      </c>
      <c r="E39" s="584" t="s">
        <v>230</v>
      </c>
      <c r="F39" s="585" t="s">
        <v>132</v>
      </c>
      <c r="G39" s="729"/>
    </row>
    <row r="40" spans="1:7" ht="18" customHeight="1">
      <c r="A40" s="1187"/>
      <c r="B40" s="1190"/>
      <c r="C40" s="582" t="s">
        <v>231</v>
      </c>
      <c r="D40" s="616" t="s">
        <v>232</v>
      </c>
      <c r="E40" s="584" t="s">
        <v>233</v>
      </c>
      <c r="F40" s="607" t="s">
        <v>132</v>
      </c>
      <c r="G40" s="733"/>
    </row>
    <row r="41" spans="1:7" ht="18" customHeight="1">
      <c r="A41" s="1187"/>
      <c r="B41" s="1190"/>
      <c r="C41" s="582" t="s">
        <v>234</v>
      </c>
      <c r="D41" s="577" t="s">
        <v>235</v>
      </c>
      <c r="E41" s="617" t="s">
        <v>208</v>
      </c>
      <c r="F41" s="607" t="s">
        <v>132</v>
      </c>
      <c r="G41" s="733"/>
    </row>
    <row r="42" spans="1:7" ht="18" customHeight="1">
      <c r="A42" s="1187"/>
      <c r="B42" s="1190"/>
      <c r="C42" s="582" t="s">
        <v>236</v>
      </c>
      <c r="D42" s="600" t="s">
        <v>237</v>
      </c>
      <c r="E42" s="591" t="s">
        <v>238</v>
      </c>
      <c r="F42" s="607" t="s">
        <v>173</v>
      </c>
      <c r="G42" s="733"/>
    </row>
    <row r="43" spans="1:7" ht="18" customHeight="1" thickBot="1">
      <c r="A43" s="1188"/>
      <c r="B43" s="1191"/>
      <c r="C43" s="618"/>
      <c r="D43" s="619"/>
      <c r="E43" s="620"/>
      <c r="F43" s="621"/>
      <c r="G43" s="735"/>
    </row>
    <row r="44" spans="1:7" ht="18" customHeight="1">
      <c r="A44" s="1186" t="s">
        <v>239</v>
      </c>
      <c r="B44" s="1192" t="s">
        <v>240</v>
      </c>
      <c r="C44" s="622">
        <v>3.1</v>
      </c>
      <c r="D44" s="623" t="s">
        <v>241</v>
      </c>
      <c r="E44" s="624" t="s">
        <v>127</v>
      </c>
      <c r="F44" s="625" t="s">
        <v>173</v>
      </c>
      <c r="G44" s="736"/>
    </row>
    <row r="45" spans="1:7" ht="18" customHeight="1">
      <c r="A45" s="1187"/>
      <c r="B45" s="1193"/>
      <c r="C45" s="582" t="s">
        <v>242</v>
      </c>
      <c r="D45" s="626" t="s">
        <v>243</v>
      </c>
      <c r="E45" s="584" t="s">
        <v>244</v>
      </c>
      <c r="F45" s="585" t="s">
        <v>132</v>
      </c>
      <c r="G45" s="729"/>
    </row>
    <row r="46" spans="1:7" ht="18" customHeight="1">
      <c r="A46" s="1187"/>
      <c r="B46" s="1193"/>
      <c r="C46" s="582" t="s">
        <v>245</v>
      </c>
      <c r="D46" s="626" t="s">
        <v>246</v>
      </c>
      <c r="E46" s="584" t="s">
        <v>247</v>
      </c>
      <c r="F46" s="608" t="s">
        <v>128</v>
      </c>
      <c r="G46" s="733"/>
    </row>
    <row r="47" spans="1:7" ht="18" customHeight="1">
      <c r="A47" s="1187"/>
      <c r="B47" s="1193"/>
      <c r="C47" s="582" t="s">
        <v>248</v>
      </c>
      <c r="D47" s="627" t="s">
        <v>249</v>
      </c>
      <c r="E47" s="584" t="s">
        <v>250</v>
      </c>
      <c r="F47" s="608" t="s">
        <v>128</v>
      </c>
      <c r="G47" s="733"/>
    </row>
    <row r="48" spans="1:7" ht="18" customHeight="1">
      <c r="A48" s="1187"/>
      <c r="B48" s="1193"/>
      <c r="C48" s="582" t="s">
        <v>251</v>
      </c>
      <c r="D48" s="627" t="s">
        <v>252</v>
      </c>
      <c r="E48" s="584" t="s">
        <v>253</v>
      </c>
      <c r="F48" s="608" t="s">
        <v>128</v>
      </c>
      <c r="G48" s="733"/>
    </row>
    <row r="49" spans="1:7" ht="18" customHeight="1">
      <c r="A49" s="1187"/>
      <c r="B49" s="1193"/>
      <c r="C49" s="582" t="s">
        <v>254</v>
      </c>
      <c r="D49" s="626" t="s">
        <v>255</v>
      </c>
      <c r="E49" s="584" t="s">
        <v>253</v>
      </c>
      <c r="F49" s="608" t="s">
        <v>128</v>
      </c>
      <c r="G49" s="733"/>
    </row>
    <row r="50" spans="1:7" ht="18" customHeight="1">
      <c r="A50" s="1187"/>
      <c r="B50" s="1193"/>
      <c r="C50" s="582" t="s">
        <v>256</v>
      </c>
      <c r="D50" s="626" t="s">
        <v>257</v>
      </c>
      <c r="E50" s="584" t="s">
        <v>253</v>
      </c>
      <c r="F50" s="608" t="s">
        <v>128</v>
      </c>
      <c r="G50" s="733"/>
    </row>
    <row r="51" spans="1:7" ht="18" customHeight="1">
      <c r="A51" s="1187"/>
      <c r="B51" s="1193"/>
      <c r="C51" s="582" t="s">
        <v>258</v>
      </c>
      <c r="D51" s="626" t="s">
        <v>259</v>
      </c>
      <c r="E51" s="584" t="s">
        <v>260</v>
      </c>
      <c r="F51" s="608" t="s">
        <v>132</v>
      </c>
      <c r="G51" s="733"/>
    </row>
    <row r="52" spans="1:7" ht="18" customHeight="1">
      <c r="A52" s="1187"/>
      <c r="B52" s="1193"/>
      <c r="C52" s="582" t="s">
        <v>261</v>
      </c>
      <c r="D52" s="628" t="s">
        <v>262</v>
      </c>
      <c r="E52" s="594" t="s">
        <v>127</v>
      </c>
      <c r="F52" s="608" t="s">
        <v>128</v>
      </c>
      <c r="G52" s="1062"/>
    </row>
    <row r="53" spans="1:7" ht="18" customHeight="1">
      <c r="A53" s="1187"/>
      <c r="B53" s="1193"/>
      <c r="C53" s="582" t="s">
        <v>263</v>
      </c>
      <c r="D53" s="626" t="s">
        <v>264</v>
      </c>
      <c r="E53" s="584" t="s">
        <v>253</v>
      </c>
      <c r="F53" s="608" t="s">
        <v>132</v>
      </c>
      <c r="G53" s="733"/>
    </row>
    <row r="54" spans="1:7" ht="18" customHeight="1">
      <c r="A54" s="1187"/>
      <c r="B54" s="1193"/>
      <c r="C54" s="582" t="s">
        <v>265</v>
      </c>
      <c r="D54" s="626" t="s">
        <v>266</v>
      </c>
      <c r="E54" s="594" t="s">
        <v>127</v>
      </c>
      <c r="F54" s="608" t="s">
        <v>132</v>
      </c>
      <c r="G54" s="733"/>
    </row>
    <row r="55" spans="1:7" s="577" customFormat="1" ht="18" customHeight="1" thickBot="1">
      <c r="A55" s="1188"/>
      <c r="B55" s="1194"/>
      <c r="C55" s="629"/>
      <c r="D55" s="630"/>
      <c r="E55" s="631"/>
      <c r="F55" s="632"/>
      <c r="G55" s="737"/>
    </row>
    <row r="56" spans="1:7" ht="18" customHeight="1">
      <c r="A56" s="1172" t="s">
        <v>267</v>
      </c>
      <c r="B56" s="1182" t="s">
        <v>268</v>
      </c>
      <c r="C56" s="633">
        <v>4.0999999999999996</v>
      </c>
      <c r="D56" s="634" t="s">
        <v>269</v>
      </c>
      <c r="E56" s="635" t="s">
        <v>127</v>
      </c>
      <c r="F56" s="607" t="s">
        <v>173</v>
      </c>
      <c r="G56" s="733"/>
    </row>
    <row r="57" spans="1:7" ht="18" customHeight="1">
      <c r="A57" s="1172"/>
      <c r="B57" s="1182"/>
      <c r="C57" s="636" t="s">
        <v>270</v>
      </c>
      <c r="D57" s="637" t="s">
        <v>271</v>
      </c>
      <c r="E57" s="635" t="s">
        <v>127</v>
      </c>
      <c r="F57" s="607" t="s">
        <v>173</v>
      </c>
      <c r="G57" s="733"/>
    </row>
    <row r="58" spans="1:7" ht="18" customHeight="1">
      <c r="A58" s="1172"/>
      <c r="B58" s="1182"/>
      <c r="C58" s="636" t="s">
        <v>272</v>
      </c>
      <c r="D58" s="590" t="s">
        <v>273</v>
      </c>
      <c r="E58" s="599" t="s">
        <v>274</v>
      </c>
      <c r="F58" s="607" t="s">
        <v>132</v>
      </c>
      <c r="G58" s="733"/>
    </row>
    <row r="59" spans="1:7" ht="18" customHeight="1">
      <c r="A59" s="1172"/>
      <c r="B59" s="1182"/>
      <c r="C59" s="636" t="s">
        <v>275</v>
      </c>
      <c r="D59" s="586" t="s">
        <v>276</v>
      </c>
      <c r="E59" s="599" t="s">
        <v>277</v>
      </c>
      <c r="F59" s="607" t="s">
        <v>132</v>
      </c>
      <c r="G59" s="733"/>
    </row>
    <row r="60" spans="1:7" ht="18" customHeight="1">
      <c r="A60" s="1172"/>
      <c r="B60" s="1182"/>
      <c r="C60" s="636" t="s">
        <v>278</v>
      </c>
      <c r="D60" s="586" t="s">
        <v>279</v>
      </c>
      <c r="E60" s="599" t="s">
        <v>280</v>
      </c>
      <c r="F60" s="585" t="s">
        <v>132</v>
      </c>
      <c r="G60" s="729"/>
    </row>
    <row r="61" spans="1:7" ht="18" customHeight="1">
      <c r="A61" s="1172"/>
      <c r="B61" s="1182"/>
      <c r="C61" s="636" t="s">
        <v>281</v>
      </c>
      <c r="D61" s="628" t="s">
        <v>282</v>
      </c>
      <c r="E61" s="599" t="s">
        <v>283</v>
      </c>
      <c r="F61" s="607" t="s">
        <v>132</v>
      </c>
      <c r="G61" s="1062"/>
    </row>
    <row r="62" spans="1:7" s="577" customFormat="1" ht="18" customHeight="1">
      <c r="A62" s="1172"/>
      <c r="B62" s="1182"/>
      <c r="C62" s="636" t="s">
        <v>284</v>
      </c>
      <c r="D62" s="638" t="s">
        <v>285</v>
      </c>
      <c r="E62" s="584" t="s">
        <v>286</v>
      </c>
      <c r="F62" s="613" t="s">
        <v>132</v>
      </c>
      <c r="G62" s="734"/>
    </row>
    <row r="63" spans="1:7" s="577" customFormat="1" ht="18" customHeight="1" thickBot="1">
      <c r="A63" s="1175"/>
      <c r="B63" s="1183"/>
      <c r="C63" s="629"/>
      <c r="D63" s="630"/>
      <c r="E63" s="631"/>
      <c r="F63" s="632"/>
      <c r="G63" s="737"/>
    </row>
    <row r="64" spans="1:7" ht="18" customHeight="1">
      <c r="A64" s="1171" t="s">
        <v>287</v>
      </c>
      <c r="B64" s="1173" t="s">
        <v>288</v>
      </c>
      <c r="C64" s="639">
        <v>5.0999999999999996</v>
      </c>
      <c r="D64" s="640" t="s">
        <v>289</v>
      </c>
      <c r="E64" s="641" t="s">
        <v>127</v>
      </c>
      <c r="F64" s="625" t="s">
        <v>128</v>
      </c>
      <c r="G64" s="736"/>
    </row>
    <row r="65" spans="1:7" ht="18" customHeight="1">
      <c r="A65" s="1172"/>
      <c r="B65" s="1174"/>
      <c r="C65" s="642" t="s">
        <v>290</v>
      </c>
      <c r="D65" s="586" t="s">
        <v>291</v>
      </c>
      <c r="E65" s="643" t="s">
        <v>127</v>
      </c>
      <c r="F65" s="607" t="s">
        <v>128</v>
      </c>
      <c r="G65" s="733"/>
    </row>
    <row r="66" spans="1:7" ht="18" customHeight="1">
      <c r="A66" s="1172"/>
      <c r="B66" s="1174"/>
      <c r="C66" s="642" t="s">
        <v>292</v>
      </c>
      <c r="D66" s="644" t="s">
        <v>293</v>
      </c>
      <c r="E66" s="645" t="s">
        <v>127</v>
      </c>
      <c r="F66" s="585" t="s">
        <v>128</v>
      </c>
      <c r="G66" s="729"/>
    </row>
    <row r="67" spans="1:7" ht="18" customHeight="1">
      <c r="A67" s="1172"/>
      <c r="B67" s="1174"/>
      <c r="C67" s="642" t="s">
        <v>294</v>
      </c>
      <c r="D67" s="646" t="s">
        <v>295</v>
      </c>
      <c r="E67" s="645" t="s">
        <v>127</v>
      </c>
      <c r="F67" s="607" t="s">
        <v>173</v>
      </c>
      <c r="G67" s="733"/>
    </row>
    <row r="68" spans="1:7" ht="18" customHeight="1">
      <c r="A68" s="1172"/>
      <c r="B68" s="1174"/>
      <c r="C68" s="642" t="s">
        <v>296</v>
      </c>
      <c r="D68" s="647" t="s">
        <v>297</v>
      </c>
      <c r="E68" s="591" t="s">
        <v>298</v>
      </c>
      <c r="F68" s="587" t="s">
        <v>132</v>
      </c>
      <c r="G68" s="1061"/>
    </row>
    <row r="69" spans="1:7" s="577" customFormat="1" ht="18" customHeight="1" thickBot="1">
      <c r="A69" s="1172"/>
      <c r="B69" s="1174"/>
      <c r="C69" s="648"/>
      <c r="D69" s="649"/>
      <c r="E69" s="631"/>
      <c r="F69" s="650"/>
      <c r="G69" s="738"/>
    </row>
    <row r="70" spans="1:7" ht="18" customHeight="1">
      <c r="A70" s="1171" t="s">
        <v>299</v>
      </c>
      <c r="B70" s="1176" t="s">
        <v>300</v>
      </c>
      <c r="C70" s="651">
        <v>6.1</v>
      </c>
      <c r="D70" s="634" t="s">
        <v>301</v>
      </c>
      <c r="E70" s="652" t="s">
        <v>127</v>
      </c>
      <c r="F70" s="625" t="s">
        <v>173</v>
      </c>
      <c r="G70" s="736"/>
    </row>
    <row r="71" spans="1:7" ht="18" customHeight="1">
      <c r="A71" s="1172"/>
      <c r="B71" s="1177"/>
      <c r="C71" s="582" t="s">
        <v>302</v>
      </c>
      <c r="D71" s="627" t="s">
        <v>303</v>
      </c>
      <c r="E71" s="653" t="s">
        <v>127</v>
      </c>
      <c r="F71" s="607" t="s">
        <v>173</v>
      </c>
      <c r="G71" s="733"/>
    </row>
    <row r="72" spans="1:7" ht="18" customHeight="1">
      <c r="A72" s="1172"/>
      <c r="B72" s="1177"/>
      <c r="C72" s="582" t="s">
        <v>304</v>
      </c>
      <c r="D72" s="627" t="s">
        <v>305</v>
      </c>
      <c r="E72" s="654" t="s">
        <v>127</v>
      </c>
      <c r="F72" s="607" t="s">
        <v>173</v>
      </c>
      <c r="G72" s="733"/>
    </row>
    <row r="73" spans="1:7" ht="18" customHeight="1">
      <c r="A73" s="1172"/>
      <c r="B73" s="1177"/>
      <c r="C73" s="582" t="s">
        <v>306</v>
      </c>
      <c r="D73" s="590" t="s">
        <v>307</v>
      </c>
      <c r="E73" s="654" t="s">
        <v>127</v>
      </c>
      <c r="F73" s="607" t="s">
        <v>173</v>
      </c>
      <c r="G73" s="733"/>
    </row>
    <row r="74" spans="1:7" ht="18" customHeight="1">
      <c r="A74" s="1172"/>
      <c r="B74" s="1177"/>
      <c r="C74" s="582" t="s">
        <v>308</v>
      </c>
      <c r="D74" s="590" t="s">
        <v>309</v>
      </c>
      <c r="E74" s="654" t="s">
        <v>127</v>
      </c>
      <c r="F74" s="607" t="s">
        <v>173</v>
      </c>
      <c r="G74" s="733"/>
    </row>
    <row r="75" spans="1:7" ht="18" customHeight="1" thickBot="1">
      <c r="A75" s="1175"/>
      <c r="B75" s="1178"/>
      <c r="C75" s="629"/>
      <c r="D75" s="630"/>
      <c r="E75" s="631"/>
      <c r="F75" s="655"/>
      <c r="G75" s="737"/>
    </row>
    <row r="76" spans="1:7" ht="18" customHeight="1">
      <c r="A76" s="1171" t="s">
        <v>310</v>
      </c>
      <c r="B76" s="1179" t="s">
        <v>311</v>
      </c>
      <c r="C76" s="656">
        <v>7.1</v>
      </c>
      <c r="D76" s="657" t="s">
        <v>312</v>
      </c>
      <c r="E76" s="658" t="s">
        <v>127</v>
      </c>
      <c r="F76" s="606" t="s">
        <v>173</v>
      </c>
      <c r="G76" s="732"/>
    </row>
    <row r="77" spans="1:7" ht="18" customHeight="1">
      <c r="A77" s="1172"/>
      <c r="B77" s="1180"/>
      <c r="C77" s="659" t="s">
        <v>313</v>
      </c>
      <c r="D77" s="660" t="s">
        <v>314</v>
      </c>
      <c r="E77" s="661" t="s">
        <v>127</v>
      </c>
      <c r="F77" s="603"/>
      <c r="G77" s="731"/>
    </row>
    <row r="78" spans="1:7" ht="18" customHeight="1">
      <c r="A78" s="1172"/>
      <c r="B78" s="1180"/>
      <c r="C78" s="659" t="s">
        <v>315</v>
      </c>
      <c r="D78" s="586" t="s">
        <v>316</v>
      </c>
      <c r="E78" s="661" t="s">
        <v>127</v>
      </c>
      <c r="F78" s="603"/>
      <c r="G78" s="731"/>
    </row>
    <row r="79" spans="1:7" ht="18" customHeight="1">
      <c r="A79" s="1172"/>
      <c r="B79" s="1180"/>
      <c r="C79" s="659" t="s">
        <v>317</v>
      </c>
      <c r="D79" s="662" t="s">
        <v>318</v>
      </c>
      <c r="E79" s="663" t="s">
        <v>127</v>
      </c>
      <c r="F79" s="603"/>
      <c r="G79" s="731"/>
    </row>
    <row r="80" spans="1:7" ht="18" customHeight="1">
      <c r="A80" s="1172"/>
      <c r="B80" s="1180"/>
      <c r="C80" s="659" t="s">
        <v>319</v>
      </c>
      <c r="D80" s="626" t="s">
        <v>320</v>
      </c>
      <c r="E80" s="653" t="s">
        <v>127</v>
      </c>
      <c r="F80" s="603"/>
      <c r="G80" s="731"/>
    </row>
    <row r="81" spans="1:7" ht="18" customHeight="1">
      <c r="A81" s="1172"/>
      <c r="B81" s="1180"/>
      <c r="C81" s="659" t="s">
        <v>321</v>
      </c>
      <c r="D81" s="586" t="s">
        <v>322</v>
      </c>
      <c r="E81" s="661" t="s">
        <v>127</v>
      </c>
      <c r="F81" s="587"/>
      <c r="G81" s="729"/>
    </row>
    <row r="82" spans="1:7" ht="18" customHeight="1">
      <c r="A82" s="1172"/>
      <c r="B82" s="1180"/>
      <c r="C82" s="659" t="s">
        <v>323</v>
      </c>
      <c r="D82" s="627" t="s">
        <v>324</v>
      </c>
      <c r="E82" s="599" t="s">
        <v>325</v>
      </c>
      <c r="F82" s="585" t="s">
        <v>132</v>
      </c>
      <c r="G82" s="729"/>
    </row>
    <row r="83" spans="1:7" ht="18" customHeight="1">
      <c r="A83" s="1172"/>
      <c r="B83" s="1180"/>
      <c r="C83" s="659" t="s">
        <v>326</v>
      </c>
      <c r="D83" s="627" t="s">
        <v>327</v>
      </c>
      <c r="E83" s="599" t="s">
        <v>328</v>
      </c>
      <c r="F83" s="585" t="s">
        <v>132</v>
      </c>
      <c r="G83" s="729"/>
    </row>
    <row r="84" spans="1:7" ht="18" customHeight="1">
      <c r="A84" s="1172"/>
      <c r="B84" s="1180"/>
      <c r="C84" s="659" t="s">
        <v>329</v>
      </c>
      <c r="D84" s="586" t="s">
        <v>330</v>
      </c>
      <c r="E84" s="594" t="s">
        <v>127</v>
      </c>
      <c r="F84" s="585"/>
      <c r="G84" s="729"/>
    </row>
    <row r="85" spans="1:7" ht="18" customHeight="1">
      <c r="A85" s="1172"/>
      <c r="B85" s="1180"/>
      <c r="C85" s="659" t="s">
        <v>331</v>
      </c>
      <c r="D85" s="586" t="s">
        <v>332</v>
      </c>
      <c r="E85" s="664" t="s">
        <v>127</v>
      </c>
      <c r="F85" s="585"/>
      <c r="G85" s="729"/>
    </row>
    <row r="86" spans="1:7" ht="18" customHeight="1">
      <c r="A86" s="1172"/>
      <c r="B86" s="1180"/>
      <c r="C86" s="659" t="s">
        <v>333</v>
      </c>
      <c r="D86" s="590" t="s">
        <v>334</v>
      </c>
      <c r="E86" s="664" t="s">
        <v>127</v>
      </c>
      <c r="F86" s="585"/>
      <c r="G86" s="729"/>
    </row>
    <row r="87" spans="1:7" ht="18" customHeight="1">
      <c r="A87" s="1172"/>
      <c r="B87" s="1180"/>
      <c r="C87" s="659" t="s">
        <v>335</v>
      </c>
      <c r="D87" s="627" t="s">
        <v>336</v>
      </c>
      <c r="E87" s="664" t="s">
        <v>127</v>
      </c>
      <c r="F87" s="585"/>
      <c r="G87" s="729"/>
    </row>
    <row r="88" spans="1:7" ht="18" customHeight="1">
      <c r="A88" s="1172"/>
      <c r="B88" s="1180"/>
      <c r="C88" s="659" t="s">
        <v>337</v>
      </c>
      <c r="D88" s="627" t="s">
        <v>338</v>
      </c>
      <c r="E88" s="664" t="s">
        <v>127</v>
      </c>
      <c r="F88" s="585"/>
      <c r="G88" s="729"/>
    </row>
    <row r="89" spans="1:7" ht="18" customHeight="1">
      <c r="A89" s="1172"/>
      <c r="B89" s="1180"/>
      <c r="C89" s="659" t="s">
        <v>339</v>
      </c>
      <c r="D89" s="626" t="s">
        <v>340</v>
      </c>
      <c r="E89" s="664" t="s">
        <v>127</v>
      </c>
      <c r="F89" s="585"/>
      <c r="G89" s="729"/>
    </row>
    <row r="90" spans="1:7" ht="18" customHeight="1">
      <c r="A90" s="1172"/>
      <c r="B90" s="1180"/>
      <c r="C90" s="659" t="s">
        <v>341</v>
      </c>
      <c r="D90" s="590" t="s">
        <v>342</v>
      </c>
      <c r="E90" s="664" t="s">
        <v>127</v>
      </c>
      <c r="F90" s="585"/>
      <c r="G90" s="729"/>
    </row>
    <row r="91" spans="1:7" ht="18" customHeight="1">
      <c r="A91" s="1172"/>
      <c r="B91" s="1180"/>
      <c r="C91" s="659" t="s">
        <v>343</v>
      </c>
      <c r="D91" s="586" t="s">
        <v>344</v>
      </c>
      <c r="E91" s="653" t="s">
        <v>127</v>
      </c>
      <c r="F91" s="585"/>
      <c r="G91" s="729"/>
    </row>
    <row r="92" spans="1:7" ht="18" customHeight="1">
      <c r="A92" s="1172"/>
      <c r="B92" s="1180"/>
      <c r="C92" s="659" t="s">
        <v>345</v>
      </c>
      <c r="D92" s="586" t="s">
        <v>346</v>
      </c>
      <c r="E92" s="661" t="s">
        <v>127</v>
      </c>
      <c r="F92" s="585"/>
      <c r="G92" s="729"/>
    </row>
    <row r="93" spans="1:7" ht="18" customHeight="1">
      <c r="A93" s="1172"/>
      <c r="B93" s="1180"/>
      <c r="C93" s="659" t="s">
        <v>347</v>
      </c>
      <c r="D93" s="590" t="s">
        <v>348</v>
      </c>
      <c r="E93" s="664" t="s">
        <v>127</v>
      </c>
      <c r="F93" s="585"/>
      <c r="G93" s="729"/>
    </row>
    <row r="94" spans="1:7" ht="18" customHeight="1">
      <c r="A94" s="1172"/>
      <c r="B94" s="1180"/>
      <c r="C94" s="659" t="s">
        <v>349</v>
      </c>
      <c r="D94" s="590" t="s">
        <v>350</v>
      </c>
      <c r="E94" s="664" t="s">
        <v>127</v>
      </c>
      <c r="F94" s="585"/>
      <c r="G94" s="729"/>
    </row>
    <row r="95" spans="1:7" ht="18" customHeight="1">
      <c r="A95" s="1172"/>
      <c r="B95" s="1180"/>
      <c r="C95" s="659" t="s">
        <v>351</v>
      </c>
      <c r="D95" s="665" t="s">
        <v>352</v>
      </c>
      <c r="E95" s="666" t="s">
        <v>127</v>
      </c>
      <c r="F95" s="585"/>
      <c r="G95" s="729"/>
    </row>
    <row r="96" spans="1:7" ht="18" customHeight="1">
      <c r="A96" s="1172"/>
      <c r="B96" s="1180"/>
      <c r="C96" s="659" t="s">
        <v>353</v>
      </c>
      <c r="D96" s="586" t="s">
        <v>354</v>
      </c>
      <c r="E96" s="594" t="s">
        <v>127</v>
      </c>
      <c r="F96" s="585"/>
      <c r="G96" s="729"/>
    </row>
    <row r="97" spans="1:7" ht="18" customHeight="1">
      <c r="A97" s="1172"/>
      <c r="B97" s="1180"/>
      <c r="C97" s="659" t="s">
        <v>355</v>
      </c>
      <c r="D97" s="586" t="s">
        <v>356</v>
      </c>
      <c r="E97" s="661" t="s">
        <v>127</v>
      </c>
      <c r="F97" s="585"/>
      <c r="G97" s="729"/>
    </row>
    <row r="98" spans="1:7" ht="18" customHeight="1">
      <c r="A98" s="1172"/>
      <c r="B98" s="1180"/>
      <c r="C98" s="659" t="s">
        <v>357</v>
      </c>
      <c r="D98" s="586" t="s">
        <v>358</v>
      </c>
      <c r="E98" s="664" t="s">
        <v>127</v>
      </c>
      <c r="F98" s="585"/>
      <c r="G98" s="729"/>
    </row>
    <row r="99" spans="1:7" ht="18" customHeight="1">
      <c r="A99" s="1172"/>
      <c r="B99" s="1180"/>
      <c r="C99" s="659" t="s">
        <v>359</v>
      </c>
      <c r="D99" s="586" t="s">
        <v>360</v>
      </c>
      <c r="E99" s="664" t="s">
        <v>127</v>
      </c>
      <c r="F99" s="585"/>
      <c r="G99" s="729"/>
    </row>
    <row r="100" spans="1:7" ht="18" customHeight="1">
      <c r="A100" s="1172"/>
      <c r="B100" s="1180"/>
      <c r="C100" s="659" t="s">
        <v>361</v>
      </c>
      <c r="D100" s="586" t="s">
        <v>362</v>
      </c>
      <c r="E100" s="664" t="s">
        <v>127</v>
      </c>
      <c r="F100" s="585"/>
      <c r="G100" s="729"/>
    </row>
    <row r="101" spans="1:7" ht="18" customHeight="1">
      <c r="A101" s="1172"/>
      <c r="B101" s="1180"/>
      <c r="C101" s="659" t="s">
        <v>363</v>
      </c>
      <c r="D101" s="586" t="s">
        <v>364</v>
      </c>
      <c r="E101" s="664" t="s">
        <v>127</v>
      </c>
      <c r="F101" s="585"/>
      <c r="G101" s="729"/>
    </row>
    <row r="102" spans="1:7" ht="18" customHeight="1">
      <c r="A102" s="1172"/>
      <c r="B102" s="1180"/>
      <c r="C102" s="659" t="s">
        <v>365</v>
      </c>
      <c r="D102" s="586" t="s">
        <v>366</v>
      </c>
      <c r="E102" s="664" t="s">
        <v>127</v>
      </c>
      <c r="F102" s="585"/>
      <c r="G102" s="729"/>
    </row>
    <row r="103" spans="1:7" ht="18" customHeight="1">
      <c r="A103" s="1172"/>
      <c r="B103" s="1180"/>
      <c r="C103" s="659" t="s">
        <v>367</v>
      </c>
      <c r="D103" s="586" t="s">
        <v>368</v>
      </c>
      <c r="E103" s="664" t="s">
        <v>127</v>
      </c>
      <c r="F103" s="585"/>
      <c r="G103" s="729"/>
    </row>
    <row r="104" spans="1:7" ht="18" customHeight="1">
      <c r="A104" s="1172"/>
      <c r="B104" s="1180"/>
      <c r="C104" s="659" t="s">
        <v>369</v>
      </c>
      <c r="D104" s="667" t="s">
        <v>370</v>
      </c>
      <c r="E104" s="645" t="s">
        <v>127</v>
      </c>
      <c r="F104" s="585" t="s">
        <v>132</v>
      </c>
      <c r="G104" s="1061"/>
    </row>
    <row r="105" spans="1:7" ht="18" customHeight="1">
      <c r="A105" s="1172"/>
      <c r="B105" s="1180"/>
      <c r="C105" s="659" t="s">
        <v>371</v>
      </c>
      <c r="D105" s="590" t="s">
        <v>372</v>
      </c>
      <c r="E105" s="668" t="s">
        <v>373</v>
      </c>
      <c r="F105" s="585" t="s">
        <v>132</v>
      </c>
      <c r="G105" s="729"/>
    </row>
    <row r="106" spans="1:7" ht="18" customHeight="1">
      <c r="A106" s="1172"/>
      <c r="B106" s="1180"/>
      <c r="C106" s="659" t="s">
        <v>374</v>
      </c>
      <c r="D106" s="586" t="s">
        <v>375</v>
      </c>
      <c r="E106" s="664" t="s">
        <v>127</v>
      </c>
      <c r="F106" s="585"/>
      <c r="G106" s="729"/>
    </row>
    <row r="107" spans="1:7" ht="18" customHeight="1">
      <c r="A107" s="1172"/>
      <c r="B107" s="1180"/>
      <c r="C107" s="659" t="s">
        <v>376</v>
      </c>
      <c r="D107" s="586" t="s">
        <v>377</v>
      </c>
      <c r="E107" s="645" t="s">
        <v>127</v>
      </c>
      <c r="F107" s="585"/>
      <c r="G107" s="729"/>
    </row>
    <row r="108" spans="1:7" ht="18" customHeight="1">
      <c r="A108" s="1172"/>
      <c r="B108" s="1180"/>
      <c r="C108" s="659" t="s">
        <v>378</v>
      </c>
      <c r="D108" s="590" t="s">
        <v>379</v>
      </c>
      <c r="E108" s="599" t="s">
        <v>380</v>
      </c>
      <c r="F108" s="585" t="s">
        <v>132</v>
      </c>
      <c r="G108" s="729"/>
    </row>
    <row r="109" spans="1:7" ht="18" customHeight="1">
      <c r="A109" s="1172"/>
      <c r="B109" s="1180"/>
      <c r="C109" s="659" t="s">
        <v>381</v>
      </c>
      <c r="D109" s="590" t="s">
        <v>382</v>
      </c>
      <c r="E109" s="668" t="s">
        <v>383</v>
      </c>
      <c r="F109" s="585" t="s">
        <v>132</v>
      </c>
      <c r="G109" s="729"/>
    </row>
    <row r="110" spans="1:7" ht="18" customHeight="1">
      <c r="A110" s="1172"/>
      <c r="B110" s="1180"/>
      <c r="C110" s="659" t="s">
        <v>384</v>
      </c>
      <c r="D110" s="590" t="s">
        <v>385</v>
      </c>
      <c r="E110" s="668" t="s">
        <v>386</v>
      </c>
      <c r="F110" s="585" t="s">
        <v>132</v>
      </c>
      <c r="G110" s="729"/>
    </row>
    <row r="111" spans="1:7" ht="18" customHeight="1">
      <c r="A111" s="1172"/>
      <c r="B111" s="1180"/>
      <c r="C111" s="659" t="s">
        <v>387</v>
      </c>
      <c r="D111" s="590" t="s">
        <v>388</v>
      </c>
      <c r="E111" s="599" t="s">
        <v>389</v>
      </c>
      <c r="F111" s="585" t="s">
        <v>132</v>
      </c>
      <c r="G111" s="729"/>
    </row>
    <row r="112" spans="1:7" ht="18" customHeight="1">
      <c r="A112" s="1172"/>
      <c r="B112" s="1180"/>
      <c r="C112" s="659" t="s">
        <v>390</v>
      </c>
      <c r="D112" s="590" t="s">
        <v>391</v>
      </c>
      <c r="E112" s="599" t="s">
        <v>392</v>
      </c>
      <c r="F112" s="585" t="s">
        <v>132</v>
      </c>
      <c r="G112" s="729"/>
    </row>
    <row r="113" spans="1:7" ht="18" customHeight="1">
      <c r="A113" s="1172"/>
      <c r="B113" s="1180"/>
      <c r="C113" s="659" t="s">
        <v>393</v>
      </c>
      <c r="D113" s="590" t="s">
        <v>394</v>
      </c>
      <c r="E113" s="599" t="s">
        <v>395</v>
      </c>
      <c r="F113" s="585" t="s">
        <v>132</v>
      </c>
      <c r="G113" s="729"/>
    </row>
    <row r="114" spans="1:7" ht="18" customHeight="1">
      <c r="A114" s="1172"/>
      <c r="B114" s="1180"/>
      <c r="C114" s="659" t="s">
        <v>396</v>
      </c>
      <c r="D114" s="590" t="s">
        <v>397</v>
      </c>
      <c r="E114" s="599" t="s">
        <v>398</v>
      </c>
      <c r="F114" s="585" t="s">
        <v>132</v>
      </c>
      <c r="G114" s="729"/>
    </row>
    <row r="115" spans="1:7" s="577" customFormat="1" ht="18" customHeight="1" thickBot="1">
      <c r="A115" s="1175"/>
      <c r="B115" s="1181"/>
      <c r="C115" s="669"/>
      <c r="D115" s="649"/>
      <c r="E115" s="670"/>
      <c r="F115" s="632"/>
      <c r="G115" s="737"/>
    </row>
    <row r="116" spans="1:7" ht="18" customHeight="1">
      <c r="A116" s="1159" t="s">
        <v>399</v>
      </c>
      <c r="B116" s="1160" t="s">
        <v>400</v>
      </c>
      <c r="C116" s="671">
        <v>8.1</v>
      </c>
      <c r="D116" s="627" t="s">
        <v>401</v>
      </c>
      <c r="E116" s="672" t="s">
        <v>127</v>
      </c>
      <c r="F116" s="608" t="s">
        <v>173</v>
      </c>
      <c r="G116" s="733"/>
    </row>
    <row r="117" spans="1:7" ht="18" customHeight="1">
      <c r="A117" s="1159"/>
      <c r="B117" s="1160"/>
      <c r="C117" s="673" t="s">
        <v>402</v>
      </c>
      <c r="D117" s="590" t="s">
        <v>403</v>
      </c>
      <c r="E117" s="610" t="s">
        <v>404</v>
      </c>
      <c r="F117" s="587" t="s">
        <v>132</v>
      </c>
      <c r="G117" s="729"/>
    </row>
    <row r="118" spans="1:7" ht="18" customHeight="1">
      <c r="A118" s="1159"/>
      <c r="B118" s="1160"/>
      <c r="C118" s="673" t="s">
        <v>405</v>
      </c>
      <c r="D118" s="674" t="s">
        <v>406</v>
      </c>
      <c r="E118" s="610" t="s">
        <v>407</v>
      </c>
      <c r="F118" s="587" t="s">
        <v>132</v>
      </c>
      <c r="G118" s="729"/>
    </row>
    <row r="119" spans="1:7" ht="18" customHeight="1">
      <c r="A119" s="1159"/>
      <c r="B119" s="1160"/>
      <c r="C119" s="673" t="s">
        <v>408</v>
      </c>
      <c r="D119" s="674" t="s">
        <v>409</v>
      </c>
      <c r="E119" s="610" t="s">
        <v>410</v>
      </c>
      <c r="F119" s="587" t="s">
        <v>132</v>
      </c>
      <c r="G119" s="729"/>
    </row>
    <row r="120" spans="1:7" ht="18" customHeight="1">
      <c r="A120" s="1159"/>
      <c r="B120" s="1160"/>
      <c r="C120" s="673" t="s">
        <v>411</v>
      </c>
      <c r="D120" s="674" t="s">
        <v>412</v>
      </c>
      <c r="E120" s="610" t="s">
        <v>413</v>
      </c>
      <c r="F120" s="587" t="s">
        <v>132</v>
      </c>
      <c r="G120" s="729"/>
    </row>
    <row r="121" spans="1:7" ht="18" customHeight="1">
      <c r="A121" s="1159"/>
      <c r="B121" s="1160"/>
      <c r="C121" s="673" t="s">
        <v>414</v>
      </c>
      <c r="D121" s="674" t="s">
        <v>415</v>
      </c>
      <c r="E121" s="610" t="s">
        <v>416</v>
      </c>
      <c r="F121" s="587" t="s">
        <v>132</v>
      </c>
      <c r="G121" s="729"/>
    </row>
    <row r="122" spans="1:7" ht="18" customHeight="1" thickBot="1">
      <c r="A122" s="1159"/>
      <c r="B122" s="1160"/>
      <c r="C122" s="662"/>
      <c r="D122" s="675"/>
      <c r="E122" s="676"/>
      <c r="F122" s="677"/>
      <c r="G122" s="739"/>
    </row>
    <row r="123" spans="1:7" ht="18" customHeight="1">
      <c r="A123" s="1161" t="s">
        <v>417</v>
      </c>
      <c r="B123" s="1164" t="s">
        <v>418</v>
      </c>
      <c r="C123" s="678">
        <v>9.1</v>
      </c>
      <c r="D123" s="679" t="s">
        <v>419</v>
      </c>
      <c r="E123" s="680" t="s">
        <v>127</v>
      </c>
      <c r="F123" s="581" t="s">
        <v>173</v>
      </c>
      <c r="G123" s="728"/>
    </row>
    <row r="124" spans="1:7" ht="18" customHeight="1">
      <c r="A124" s="1162"/>
      <c r="B124" s="1165"/>
      <c r="C124" s="681" t="s">
        <v>420</v>
      </c>
      <c r="D124" s="682" t="s">
        <v>421</v>
      </c>
      <c r="E124" s="683" t="s">
        <v>127</v>
      </c>
      <c r="F124" s="684" t="s">
        <v>173</v>
      </c>
      <c r="G124" s="740"/>
    </row>
    <row r="125" spans="1:7" ht="18" customHeight="1">
      <c r="A125" s="1162"/>
      <c r="B125" s="1165"/>
      <c r="C125" s="681" t="s">
        <v>422</v>
      </c>
      <c r="D125" s="660" t="s">
        <v>423</v>
      </c>
      <c r="E125" s="685" t="s">
        <v>127</v>
      </c>
      <c r="F125" s="686" t="s">
        <v>173</v>
      </c>
      <c r="G125" s="741"/>
    </row>
    <row r="126" spans="1:7" ht="18" customHeight="1">
      <c r="A126" s="1162"/>
      <c r="B126" s="1165"/>
      <c r="C126" s="681" t="s">
        <v>424</v>
      </c>
      <c r="D126" s="660" t="s">
        <v>425</v>
      </c>
      <c r="E126" s="685" t="s">
        <v>127</v>
      </c>
      <c r="F126" s="587" t="s">
        <v>173</v>
      </c>
      <c r="G126" s="729"/>
    </row>
    <row r="127" spans="1:7" ht="18" customHeight="1">
      <c r="A127" s="1162"/>
      <c r="B127" s="1165"/>
      <c r="C127" s="681" t="s">
        <v>426</v>
      </c>
      <c r="D127" s="638" t="s">
        <v>427</v>
      </c>
      <c r="E127" s="685" t="s">
        <v>127</v>
      </c>
      <c r="F127" s="587" t="s">
        <v>173</v>
      </c>
      <c r="G127" s="729"/>
    </row>
    <row r="128" spans="1:7" ht="18" customHeight="1">
      <c r="A128" s="1162"/>
      <c r="B128" s="1165"/>
      <c r="C128" s="681" t="s">
        <v>428</v>
      </c>
      <c r="D128" s="638" t="s">
        <v>429</v>
      </c>
      <c r="E128" s="685" t="s">
        <v>127</v>
      </c>
      <c r="F128" s="587" t="s">
        <v>173</v>
      </c>
      <c r="G128" s="729"/>
    </row>
    <row r="129" spans="1:7" ht="18" customHeight="1">
      <c r="A129" s="1162"/>
      <c r="B129" s="1165"/>
      <c r="C129" s="681" t="s">
        <v>430</v>
      </c>
      <c r="D129" s="586" t="s">
        <v>431</v>
      </c>
      <c r="E129" s="589" t="s">
        <v>127</v>
      </c>
      <c r="F129" s="587" t="s">
        <v>173</v>
      </c>
      <c r="G129" s="729"/>
    </row>
    <row r="130" spans="1:7" ht="18" customHeight="1">
      <c r="A130" s="1162"/>
      <c r="B130" s="1165"/>
      <c r="C130" s="681" t="s">
        <v>432</v>
      </c>
      <c r="D130" s="662" t="s">
        <v>433</v>
      </c>
      <c r="E130" s="589" t="s">
        <v>127</v>
      </c>
      <c r="F130" s="587" t="s">
        <v>173</v>
      </c>
      <c r="G130" s="729"/>
    </row>
    <row r="131" spans="1:7" ht="18" customHeight="1">
      <c r="A131" s="1162"/>
      <c r="B131" s="1165"/>
      <c r="C131" s="681" t="s">
        <v>434</v>
      </c>
      <c r="D131" s="662" t="s">
        <v>435</v>
      </c>
      <c r="E131" s="589" t="s">
        <v>127</v>
      </c>
      <c r="F131" s="587" t="s">
        <v>173</v>
      </c>
      <c r="G131" s="729"/>
    </row>
    <row r="132" spans="1:7" ht="18" customHeight="1">
      <c r="A132" s="1162"/>
      <c r="B132" s="1165"/>
      <c r="C132" s="681" t="s">
        <v>436</v>
      </c>
      <c r="D132" s="687" t="s">
        <v>437</v>
      </c>
      <c r="E132" s="594" t="s">
        <v>127</v>
      </c>
      <c r="F132" s="587" t="s">
        <v>173</v>
      </c>
      <c r="G132" s="729"/>
    </row>
    <row r="133" spans="1:7" ht="18" customHeight="1" thickBot="1">
      <c r="A133" s="1163"/>
      <c r="B133" s="1166"/>
      <c r="C133" s="688"/>
      <c r="D133" s="675"/>
      <c r="E133" s="676"/>
      <c r="F133" s="689"/>
      <c r="G133" s="733"/>
    </row>
    <row r="134" spans="1:7" ht="18" customHeight="1">
      <c r="A134" s="1167" t="s">
        <v>438</v>
      </c>
      <c r="B134" s="1169" t="s">
        <v>439</v>
      </c>
      <c r="C134" s="690">
        <v>10.1</v>
      </c>
      <c r="D134" s="691" t="s">
        <v>440</v>
      </c>
      <c r="E134" s="692"/>
      <c r="F134" s="625"/>
      <c r="G134" s="736"/>
    </row>
    <row r="135" spans="1:7" ht="18" customHeight="1">
      <c r="A135" s="1168"/>
      <c r="B135" s="1170"/>
      <c r="C135" s="693" t="s">
        <v>441</v>
      </c>
      <c r="D135" s="694" t="s">
        <v>442</v>
      </c>
      <c r="E135" s="695" t="s">
        <v>127</v>
      </c>
      <c r="F135" s="608" t="s">
        <v>443</v>
      </c>
      <c r="G135" s="733"/>
    </row>
    <row r="136" spans="1:7" ht="18" customHeight="1">
      <c r="A136" s="1168"/>
      <c r="B136" s="1170"/>
      <c r="C136" s="693"/>
      <c r="D136" s="696"/>
      <c r="E136" s="695"/>
      <c r="F136" s="608"/>
      <c r="G136" s="733"/>
    </row>
    <row r="137" spans="1:7" ht="18" customHeight="1">
      <c r="A137" s="1168"/>
      <c r="B137" s="1170"/>
      <c r="C137" s="690">
        <v>10.199999999999999</v>
      </c>
      <c r="D137" s="697" t="s">
        <v>444</v>
      </c>
      <c r="E137" s="698"/>
      <c r="F137" s="689"/>
      <c r="G137" s="733"/>
    </row>
    <row r="138" spans="1:7" ht="18" customHeight="1">
      <c r="A138" s="1168"/>
      <c r="B138" s="1170"/>
      <c r="C138" s="693" t="s">
        <v>445</v>
      </c>
      <c r="D138" s="699" t="s">
        <v>446</v>
      </c>
      <c r="E138" s="653" t="s">
        <v>127</v>
      </c>
      <c r="F138" s="608" t="s">
        <v>443</v>
      </c>
      <c r="G138" s="733"/>
    </row>
    <row r="139" spans="1:7" ht="18" customHeight="1">
      <c r="A139" s="1168"/>
      <c r="B139" s="1170"/>
      <c r="C139" s="693" t="s">
        <v>447</v>
      </c>
      <c r="D139" s="699" t="s">
        <v>448</v>
      </c>
      <c r="E139" s="653" t="s">
        <v>127</v>
      </c>
      <c r="F139" s="608" t="s">
        <v>443</v>
      </c>
      <c r="G139" s="733"/>
    </row>
    <row r="140" spans="1:7" ht="18" customHeight="1">
      <c r="A140" s="1168"/>
      <c r="B140" s="1170"/>
      <c r="C140" s="693" t="s">
        <v>449</v>
      </c>
      <c r="D140" s="699" t="s">
        <v>450</v>
      </c>
      <c r="E140" s="653" t="s">
        <v>127</v>
      </c>
      <c r="F140" s="608" t="s">
        <v>443</v>
      </c>
      <c r="G140" s="733"/>
    </row>
    <row r="141" spans="1:7" ht="18" customHeight="1">
      <c r="A141" s="1168"/>
      <c r="B141" s="1170"/>
      <c r="C141" s="693" t="s">
        <v>451</v>
      </c>
      <c r="D141" s="699" t="s">
        <v>452</v>
      </c>
      <c r="E141" s="653" t="s">
        <v>127</v>
      </c>
      <c r="F141" s="608" t="s">
        <v>443</v>
      </c>
      <c r="G141" s="733"/>
    </row>
    <row r="142" spans="1:7" ht="18" customHeight="1">
      <c r="A142" s="1168"/>
      <c r="B142" s="1170"/>
      <c r="C142" s="693"/>
      <c r="D142" s="700"/>
      <c r="E142" s="653"/>
      <c r="F142" s="608"/>
      <c r="G142" s="733"/>
    </row>
    <row r="143" spans="1:7" ht="18" customHeight="1">
      <c r="A143" s="1168"/>
      <c r="B143" s="1170"/>
      <c r="C143" s="701">
        <v>10.3</v>
      </c>
      <c r="D143" s="702" t="s">
        <v>453</v>
      </c>
      <c r="E143" s="703"/>
      <c r="F143" s="689"/>
      <c r="G143" s="733"/>
    </row>
    <row r="144" spans="1:7" ht="18" customHeight="1">
      <c r="A144" s="1168"/>
      <c r="B144" s="1170"/>
      <c r="C144" s="704" t="s">
        <v>454</v>
      </c>
      <c r="D144" s="660" t="s">
        <v>455</v>
      </c>
      <c r="E144" s="653" t="s">
        <v>127</v>
      </c>
      <c r="F144" s="608" t="s">
        <v>443</v>
      </c>
      <c r="G144" s="733"/>
    </row>
    <row r="145" spans="1:7" ht="18" customHeight="1">
      <c r="A145" s="1168"/>
      <c r="B145" s="1170"/>
      <c r="C145" s="704" t="s">
        <v>456</v>
      </c>
      <c r="D145" s="660" t="s">
        <v>457</v>
      </c>
      <c r="E145" s="653" t="s">
        <v>127</v>
      </c>
      <c r="F145" s="608" t="s">
        <v>443</v>
      </c>
      <c r="G145" s="733"/>
    </row>
    <row r="146" spans="1:7" ht="18" customHeight="1">
      <c r="A146" s="1168"/>
      <c r="B146" s="1170"/>
      <c r="C146" s="705"/>
      <c r="D146" s="706"/>
      <c r="E146" s="707"/>
      <c r="F146" s="608"/>
      <c r="G146" s="733"/>
    </row>
    <row r="147" spans="1:7" ht="18" customHeight="1" thickBot="1">
      <c r="A147" s="1168"/>
      <c r="B147" s="1170"/>
      <c r="C147" s="708"/>
      <c r="D147" s="709"/>
      <c r="E147" s="710"/>
      <c r="F147" s="689"/>
      <c r="G147" s="733"/>
    </row>
    <row r="148" spans="1:7" ht="18" customHeight="1">
      <c r="A148" s="1154" t="s">
        <v>458</v>
      </c>
      <c r="B148" s="1156" t="s">
        <v>459</v>
      </c>
      <c r="C148" s="711">
        <v>12.1</v>
      </c>
      <c r="D148" s="712" t="s">
        <v>460</v>
      </c>
      <c r="E148" s="713" t="s">
        <v>127</v>
      </c>
      <c r="F148" s="714" t="s">
        <v>173</v>
      </c>
      <c r="G148" s="742"/>
    </row>
    <row r="149" spans="1:7" ht="18" customHeight="1">
      <c r="A149" s="1155"/>
      <c r="B149" s="1157"/>
      <c r="C149" s="715" t="s">
        <v>461</v>
      </c>
      <c r="D149" s="638" t="s">
        <v>427</v>
      </c>
      <c r="E149" s="685" t="s">
        <v>127</v>
      </c>
      <c r="F149" s="716" t="s">
        <v>173</v>
      </c>
      <c r="G149" s="743"/>
    </row>
    <row r="150" spans="1:7" ht="18" customHeight="1">
      <c r="A150" s="1155"/>
      <c r="B150" s="1157"/>
      <c r="C150" s="715" t="s">
        <v>462</v>
      </c>
      <c r="D150" s="626" t="s">
        <v>463</v>
      </c>
      <c r="E150" s="653" t="s">
        <v>127</v>
      </c>
      <c r="F150" s="716" t="s">
        <v>173</v>
      </c>
      <c r="G150" s="743"/>
    </row>
    <row r="151" spans="1:7" ht="18" customHeight="1">
      <c r="A151" s="1155"/>
      <c r="B151" s="1157"/>
      <c r="C151" s="715" t="s">
        <v>464</v>
      </c>
      <c r="D151" s="586" t="s">
        <v>465</v>
      </c>
      <c r="E151" s="653" t="s">
        <v>127</v>
      </c>
      <c r="F151" s="716" t="s">
        <v>173</v>
      </c>
      <c r="G151" s="743"/>
    </row>
    <row r="152" spans="1:7" ht="18" customHeight="1">
      <c r="A152" s="1155"/>
      <c r="B152" s="1157"/>
      <c r="C152" s="715" t="s">
        <v>466</v>
      </c>
      <c r="D152" s="586" t="s">
        <v>467</v>
      </c>
      <c r="E152" s="653" t="s">
        <v>127</v>
      </c>
      <c r="F152" s="716" t="s">
        <v>173</v>
      </c>
      <c r="G152" s="743"/>
    </row>
    <row r="153" spans="1:7" ht="18" customHeight="1">
      <c r="A153" s="1155"/>
      <c r="B153" s="1157"/>
      <c r="C153" s="715" t="s">
        <v>468</v>
      </c>
      <c r="D153" s="586" t="s">
        <v>469</v>
      </c>
      <c r="E153" s="664" t="s">
        <v>127</v>
      </c>
      <c r="F153" s="716" t="s">
        <v>173</v>
      </c>
      <c r="G153" s="743"/>
    </row>
    <row r="154" spans="1:7" ht="18" customHeight="1">
      <c r="A154" s="1155"/>
      <c r="B154" s="1157"/>
      <c r="C154" s="715" t="s">
        <v>470</v>
      </c>
      <c r="D154" s="717" t="s">
        <v>471</v>
      </c>
      <c r="E154" s="718" t="s">
        <v>127</v>
      </c>
      <c r="F154" s="719" t="s">
        <v>173</v>
      </c>
      <c r="G154" s="744"/>
    </row>
    <row r="155" spans="1:7" ht="18" customHeight="1">
      <c r="A155" s="1155"/>
      <c r="B155" s="1157"/>
      <c r="C155" s="715" t="s">
        <v>472</v>
      </c>
      <c r="D155" s="590" t="s">
        <v>473</v>
      </c>
      <c r="E155" s="718" t="s">
        <v>127</v>
      </c>
      <c r="F155" s="719" t="s">
        <v>173</v>
      </c>
      <c r="G155" s="744"/>
    </row>
    <row r="156" spans="1:7" ht="18" customHeight="1">
      <c r="A156" s="1155"/>
      <c r="B156" s="1157"/>
      <c r="C156" s="715" t="s">
        <v>474</v>
      </c>
      <c r="D156" s="590" t="s">
        <v>475</v>
      </c>
      <c r="E156" s="685" t="s">
        <v>127</v>
      </c>
      <c r="F156" s="719" t="s">
        <v>173</v>
      </c>
      <c r="G156" s="744"/>
    </row>
    <row r="157" spans="1:7" ht="18" customHeight="1">
      <c r="A157" s="1155"/>
      <c r="B157" s="1157"/>
      <c r="C157" s="715" t="s">
        <v>476</v>
      </c>
      <c r="D157" s="634" t="s">
        <v>477</v>
      </c>
      <c r="E157" s="720" t="s">
        <v>127</v>
      </c>
      <c r="F157" s="719" t="s">
        <v>173</v>
      </c>
      <c r="G157" s="744"/>
    </row>
    <row r="158" spans="1:7" ht="18" customHeight="1">
      <c r="A158" s="1155"/>
      <c r="B158" s="1157"/>
      <c r="C158" s="715" t="s">
        <v>478</v>
      </c>
      <c r="D158" s="634" t="s">
        <v>479</v>
      </c>
      <c r="E158" s="668" t="s">
        <v>480</v>
      </c>
      <c r="F158" s="719" t="s">
        <v>128</v>
      </c>
      <c r="G158" s="744"/>
    </row>
    <row r="159" spans="1:7" ht="18" customHeight="1">
      <c r="A159" s="1155"/>
      <c r="B159" s="1157"/>
      <c r="C159" s="715" t="s">
        <v>481</v>
      </c>
      <c r="D159" s="634" t="s">
        <v>482</v>
      </c>
      <c r="E159" s="668" t="s">
        <v>483</v>
      </c>
      <c r="F159" s="719" t="s">
        <v>132</v>
      </c>
      <c r="G159" s="744"/>
    </row>
    <row r="160" spans="1:7" ht="18" customHeight="1">
      <c r="A160" s="1155"/>
      <c r="B160" s="1157"/>
      <c r="C160" s="715"/>
      <c r="D160" s="590"/>
      <c r="E160" s="720"/>
      <c r="F160" s="719"/>
      <c r="G160" s="744"/>
    </row>
    <row r="161" spans="1:7" ht="18" customHeight="1" thickBot="1">
      <c r="A161" s="721"/>
      <c r="B161" s="1158"/>
      <c r="C161" s="722"/>
      <c r="D161" s="630"/>
      <c r="E161" s="723"/>
      <c r="F161" s="724"/>
      <c r="G161" s="745"/>
    </row>
    <row r="162" spans="1:7" ht="39" customHeight="1">
      <c r="F162" s="719" t="s">
        <v>484</v>
      </c>
      <c r="G162" s="749">
        <f>G104+G68+G61+G52+G31+G15+G4</f>
        <v>0</v>
      </c>
    </row>
    <row r="163" spans="1:7" ht="27.75" customHeight="1">
      <c r="F163" s="752" t="s">
        <v>520</v>
      </c>
      <c r="G163" s="758">
        <f>G162*'Overheads, Profit'!$C$13</f>
        <v>0</v>
      </c>
    </row>
    <row r="165" spans="1:7" ht="42">
      <c r="B165" s="168" t="s">
        <v>485</v>
      </c>
      <c r="C165" s="173">
        <v>1</v>
      </c>
      <c r="D165" s="172" t="s">
        <v>486</v>
      </c>
      <c r="E165" s="173" t="s">
        <v>487</v>
      </c>
      <c r="F165" s="173" t="s">
        <v>488</v>
      </c>
      <c r="G165" s="747"/>
    </row>
    <row r="166" spans="1:7">
      <c r="B166" s="125"/>
      <c r="C166" s="125"/>
      <c r="D166" s="125"/>
      <c r="E166" s="125"/>
      <c r="F166" s="125"/>
      <c r="G166" s="748">
        <f>G165</f>
        <v>0</v>
      </c>
    </row>
    <row r="167" spans="1:7" ht="28.5" customHeight="1">
      <c r="B167" s="125"/>
      <c r="C167" s="125"/>
      <c r="D167" s="125"/>
      <c r="E167" s="125"/>
      <c r="F167" s="752" t="s">
        <v>520</v>
      </c>
      <c r="G167" s="758">
        <f>G166*'Overheads, Profit'!$C$13</f>
        <v>0</v>
      </c>
    </row>
    <row r="168" spans="1:7">
      <c r="B168" s="210" t="s">
        <v>489</v>
      </c>
      <c r="C168" s="21"/>
      <c r="D168" s="21"/>
      <c r="E168" s="21"/>
      <c r="F168" s="21"/>
      <c r="G168" s="557"/>
    </row>
    <row r="169" spans="1:7">
      <c r="B169" s="21"/>
      <c r="C169" s="21"/>
      <c r="D169" s="21"/>
      <c r="E169" s="21"/>
      <c r="F169" s="21"/>
      <c r="G169" s="557"/>
    </row>
    <row r="170" spans="1:7">
      <c r="B170" s="21" t="s">
        <v>490</v>
      </c>
      <c r="C170" s="21"/>
      <c r="D170" s="21"/>
      <c r="E170" s="21"/>
      <c r="F170" s="21"/>
      <c r="G170" s="557"/>
    </row>
  </sheetData>
  <sheetProtection algorithmName="SHA-512" hashValue="B/BA+0ZcNqKciMw/LljHHxDJy4l8feyHHwNKkbVuk/DjjtVpEcjSyaRCZ6Vj7x2spoNL26bkI6BM1bUMmuv9YA==" saltValue="JtiD2Aw/Z5QyDsUHz1G4EA==" spinCount="100000" sheet="1" formatCells="0" formatColumns="0" formatRows="0" sort="0" autoFilter="0"/>
  <mergeCells count="21">
    <mergeCell ref="A56:A63"/>
    <mergeCell ref="B56:B63"/>
    <mergeCell ref="A1:E1"/>
    <mergeCell ref="A3:A43"/>
    <mergeCell ref="B3:B43"/>
    <mergeCell ref="A44:A55"/>
    <mergeCell ref="B44:B55"/>
    <mergeCell ref="A64:A69"/>
    <mergeCell ref="B64:B69"/>
    <mergeCell ref="A70:A75"/>
    <mergeCell ref="B70:B75"/>
    <mergeCell ref="A76:A115"/>
    <mergeCell ref="B76:B115"/>
    <mergeCell ref="A148:A160"/>
    <mergeCell ref="B148:B161"/>
    <mergeCell ref="A116:A122"/>
    <mergeCell ref="B116:B122"/>
    <mergeCell ref="A123:A133"/>
    <mergeCell ref="B123:B133"/>
    <mergeCell ref="A134:A147"/>
    <mergeCell ref="B134:B147"/>
  </mergeCells>
  <printOptions horizontalCentered="1" verticalCentered="1"/>
  <pageMargins left="0" right="0" top="0" bottom="0" header="0" footer="0"/>
  <pageSetup paperSize="8" scale="3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sheetPr>
  <dimension ref="A1:XFD103"/>
  <sheetViews>
    <sheetView tabSelected="1" zoomScale="70" zoomScaleNormal="70" zoomScaleSheetLayoutView="55" workbookViewId="0">
      <pane xSplit="2" ySplit="2" topLeftCell="D24" activePane="bottomRight" state="frozen"/>
      <selection pane="topRight" activeCell="N26" sqref="N26:N27"/>
      <selection pane="bottomLeft" activeCell="N26" sqref="N26:N27"/>
      <selection pane="bottomRight" activeCell="B45" sqref="B45:R64"/>
    </sheetView>
  </sheetViews>
  <sheetFormatPr defaultColWidth="9.1796875" defaultRowHeight="12.5"/>
  <cols>
    <col min="1" max="1" width="3.81640625" style="178" customWidth="1"/>
    <col min="2" max="2" width="79" style="178" customWidth="1"/>
    <col min="3" max="3" width="18.54296875" style="178" customWidth="1"/>
    <col min="4" max="4" width="14.54296875" style="209" customWidth="1"/>
    <col min="5" max="13" width="13.1796875" style="209" customWidth="1"/>
    <col min="14" max="15" width="15.1796875" style="209" customWidth="1"/>
    <col min="16" max="18" width="13.1796875" style="178" customWidth="1"/>
    <col min="19" max="19" width="17" style="178" customWidth="1"/>
    <col min="20" max="16384" width="9.1796875" style="178"/>
  </cols>
  <sheetData>
    <row r="1" spans="2:19" s="207" customFormat="1" ht="39.75" customHeight="1">
      <c r="B1" s="23" t="s">
        <v>5</v>
      </c>
      <c r="C1" s="110"/>
      <c r="D1" s="110"/>
      <c r="E1" s="1211" t="s">
        <v>491</v>
      </c>
      <c r="F1" s="1212"/>
      <c r="G1" s="1212"/>
      <c r="H1" s="1212"/>
      <c r="I1" s="1212"/>
      <c r="J1" s="1212"/>
      <c r="K1" s="1212"/>
      <c r="L1" s="1212"/>
      <c r="M1" s="1212"/>
      <c r="N1" s="1212"/>
      <c r="O1" s="1212"/>
      <c r="P1" s="1212"/>
      <c r="Q1" s="1212"/>
      <c r="R1" s="1212"/>
      <c r="S1" s="1213"/>
    </row>
    <row r="2" spans="2:19" s="207" customFormat="1" ht="57.75" customHeight="1">
      <c r="B2" s="14" t="s">
        <v>101</v>
      </c>
      <c r="C2" s="126"/>
      <c r="D2" s="127" t="s">
        <v>492</v>
      </c>
      <c r="E2" s="127" t="s">
        <v>493</v>
      </c>
      <c r="F2" s="127" t="s">
        <v>492</v>
      </c>
      <c r="G2" s="176" t="s">
        <v>494</v>
      </c>
      <c r="H2" s="127" t="s">
        <v>492</v>
      </c>
      <c r="I2" s="176" t="s">
        <v>495</v>
      </c>
      <c r="J2" s="127" t="s">
        <v>492</v>
      </c>
      <c r="K2" s="176" t="s">
        <v>496</v>
      </c>
      <c r="L2" s="127" t="s">
        <v>492</v>
      </c>
      <c r="M2" s="176" t="s">
        <v>497</v>
      </c>
      <c r="N2" s="128" t="s">
        <v>498</v>
      </c>
      <c r="O2" s="127" t="s">
        <v>492</v>
      </c>
      <c r="P2" s="176" t="s">
        <v>499</v>
      </c>
      <c r="Q2" s="127" t="s">
        <v>492</v>
      </c>
      <c r="R2" s="176" t="s">
        <v>500</v>
      </c>
      <c r="S2" s="128" t="s">
        <v>501</v>
      </c>
    </row>
    <row r="3" spans="2:19" s="93" customFormat="1" ht="18" customHeight="1">
      <c r="B3" s="1214" t="s">
        <v>502</v>
      </c>
      <c r="C3" s="19" t="s">
        <v>503</v>
      </c>
      <c r="D3" s="54"/>
      <c r="E3" s="54"/>
      <c r="F3" s="54"/>
      <c r="G3" s="54"/>
      <c r="H3" s="54"/>
      <c r="I3" s="54"/>
      <c r="J3" s="54"/>
      <c r="K3" s="54"/>
      <c r="L3" s="54"/>
      <c r="M3" s="54"/>
      <c r="N3" s="208">
        <f>SUM(E3,G3,I3,K3,M3)</f>
        <v>0</v>
      </c>
      <c r="O3" s="54"/>
      <c r="P3" s="54"/>
      <c r="Q3" s="54"/>
      <c r="R3" s="54"/>
      <c r="S3" s="208">
        <f>SUM(N3,P3,R3)</f>
        <v>0</v>
      </c>
    </row>
    <row r="4" spans="2:19" s="93" customFormat="1" ht="18" customHeight="1">
      <c r="B4" s="1210"/>
      <c r="C4" s="19" t="s">
        <v>504</v>
      </c>
      <c r="D4" s="183"/>
      <c r="E4" s="54"/>
      <c r="F4" s="183"/>
      <c r="G4" s="54"/>
      <c r="H4" s="183"/>
      <c r="I4" s="54"/>
      <c r="J4" s="183"/>
      <c r="K4" s="54"/>
      <c r="L4" s="183"/>
      <c r="M4" s="54"/>
      <c r="N4" s="208">
        <f t="shared" ref="N4:N33" si="0">SUM(E4,G4,I4,K4,M4)</f>
        <v>0</v>
      </c>
      <c r="O4" s="183"/>
      <c r="P4" s="54"/>
      <c r="Q4" s="183"/>
      <c r="R4" s="54"/>
      <c r="S4" s="208">
        <f t="shared" ref="S4:S33" si="1">SUM(N4,P4,R4)</f>
        <v>0</v>
      </c>
    </row>
    <row r="5" spans="2:19" s="93" customFormat="1" ht="18" customHeight="1">
      <c r="B5" s="1214" t="s">
        <v>505</v>
      </c>
      <c r="C5" s="19" t="s">
        <v>503</v>
      </c>
      <c r="D5" s="55"/>
      <c r="E5" s="54"/>
      <c r="F5" s="55"/>
      <c r="G5" s="54"/>
      <c r="H5" s="55"/>
      <c r="I5" s="54"/>
      <c r="J5" s="55"/>
      <c r="K5" s="54"/>
      <c r="L5" s="55"/>
      <c r="M5" s="54"/>
      <c r="N5" s="208">
        <f t="shared" si="0"/>
        <v>0</v>
      </c>
      <c r="O5" s="55"/>
      <c r="P5" s="54"/>
      <c r="Q5" s="55"/>
      <c r="R5" s="54"/>
      <c r="S5" s="208">
        <f t="shared" si="1"/>
        <v>0</v>
      </c>
    </row>
    <row r="6" spans="2:19" s="93" customFormat="1" ht="18" customHeight="1">
      <c r="B6" s="1210"/>
      <c r="C6" s="19" t="s">
        <v>504</v>
      </c>
      <c r="D6" s="212"/>
      <c r="E6" s="54"/>
      <c r="F6" s="212"/>
      <c r="G6" s="54"/>
      <c r="H6" s="212"/>
      <c r="I6" s="54"/>
      <c r="J6" s="212"/>
      <c r="K6" s="54"/>
      <c r="L6" s="212"/>
      <c r="M6" s="54"/>
      <c r="N6" s="208">
        <f t="shared" si="0"/>
        <v>0</v>
      </c>
      <c r="O6" s="212"/>
      <c r="P6" s="54"/>
      <c r="Q6" s="212"/>
      <c r="R6" s="54"/>
      <c r="S6" s="208">
        <f t="shared" si="1"/>
        <v>0</v>
      </c>
    </row>
    <row r="7" spans="2:19" s="93" customFormat="1" ht="18" customHeight="1">
      <c r="B7" s="1214" t="s">
        <v>506</v>
      </c>
      <c r="C7" s="19" t="s">
        <v>503</v>
      </c>
      <c r="D7" s="55"/>
      <c r="E7" s="54"/>
      <c r="F7" s="55"/>
      <c r="G7" s="54"/>
      <c r="H7" s="55"/>
      <c r="I7" s="54"/>
      <c r="J7" s="55"/>
      <c r="K7" s="54"/>
      <c r="L7" s="55"/>
      <c r="M7" s="54"/>
      <c r="N7" s="208">
        <f t="shared" si="0"/>
        <v>0</v>
      </c>
      <c r="O7" s="55"/>
      <c r="P7" s="54"/>
      <c r="Q7" s="55"/>
      <c r="R7" s="54"/>
      <c r="S7" s="208">
        <f t="shared" si="1"/>
        <v>0</v>
      </c>
    </row>
    <row r="8" spans="2:19" s="93" customFormat="1" ht="18" customHeight="1">
      <c r="B8" s="1210"/>
      <c r="C8" s="19" t="s">
        <v>504</v>
      </c>
      <c r="D8" s="212"/>
      <c r="E8" s="54"/>
      <c r="F8" s="212"/>
      <c r="G8" s="54"/>
      <c r="H8" s="212"/>
      <c r="I8" s="54"/>
      <c r="J8" s="212"/>
      <c r="K8" s="54"/>
      <c r="L8" s="212"/>
      <c r="M8" s="54"/>
      <c r="N8" s="208">
        <f t="shared" si="0"/>
        <v>0</v>
      </c>
      <c r="O8" s="212"/>
      <c r="P8" s="54"/>
      <c r="Q8" s="212"/>
      <c r="R8" s="54"/>
      <c r="S8" s="208">
        <f t="shared" si="1"/>
        <v>0</v>
      </c>
    </row>
    <row r="9" spans="2:19" s="93" customFormat="1" ht="18" customHeight="1">
      <c r="B9" s="1214" t="s">
        <v>507</v>
      </c>
      <c r="C9" s="19" t="s">
        <v>503</v>
      </c>
      <c r="D9" s="55"/>
      <c r="E9" s="54"/>
      <c r="F9" s="55"/>
      <c r="G9" s="54"/>
      <c r="H9" s="55"/>
      <c r="I9" s="54"/>
      <c r="J9" s="55"/>
      <c r="K9" s="54"/>
      <c r="L9" s="55"/>
      <c r="M9" s="54"/>
      <c r="N9" s="208">
        <f t="shared" si="0"/>
        <v>0</v>
      </c>
      <c r="O9" s="55"/>
      <c r="P9" s="54"/>
      <c r="Q9" s="55"/>
      <c r="R9" s="54"/>
      <c r="S9" s="208">
        <f t="shared" si="1"/>
        <v>0</v>
      </c>
    </row>
    <row r="10" spans="2:19" s="93" customFormat="1" ht="18" customHeight="1">
      <c r="B10" s="1210"/>
      <c r="C10" s="19" t="s">
        <v>504</v>
      </c>
      <c r="D10" s="212"/>
      <c r="E10" s="54"/>
      <c r="F10" s="212"/>
      <c r="G10" s="54"/>
      <c r="H10" s="212"/>
      <c r="I10" s="54"/>
      <c r="J10" s="212"/>
      <c r="K10" s="54"/>
      <c r="L10" s="212"/>
      <c r="M10" s="54"/>
      <c r="N10" s="208">
        <f t="shared" si="0"/>
        <v>0</v>
      </c>
      <c r="O10" s="212"/>
      <c r="P10" s="54"/>
      <c r="Q10" s="212"/>
      <c r="R10" s="54"/>
      <c r="S10" s="208">
        <f t="shared" si="1"/>
        <v>0</v>
      </c>
    </row>
    <row r="11" spans="2:19" s="93" customFormat="1" ht="18" customHeight="1">
      <c r="B11" s="1214" t="s">
        <v>508</v>
      </c>
      <c r="C11" s="19" t="s">
        <v>503</v>
      </c>
      <c r="D11" s="55"/>
      <c r="E11" s="54"/>
      <c r="F11" s="55"/>
      <c r="G11" s="54"/>
      <c r="H11" s="55"/>
      <c r="I11" s="54"/>
      <c r="J11" s="55"/>
      <c r="K11" s="54"/>
      <c r="L11" s="55"/>
      <c r="M11" s="54"/>
      <c r="N11" s="208">
        <f t="shared" si="0"/>
        <v>0</v>
      </c>
      <c r="O11" s="55"/>
      <c r="P11" s="54"/>
      <c r="Q11" s="55"/>
      <c r="R11" s="54"/>
      <c r="S11" s="208">
        <f t="shared" si="1"/>
        <v>0</v>
      </c>
    </row>
    <row r="12" spans="2:19" s="93" customFormat="1" ht="18" customHeight="1">
      <c r="B12" s="1210"/>
      <c r="C12" s="19" t="s">
        <v>504</v>
      </c>
      <c r="D12" s="212"/>
      <c r="E12" s="54"/>
      <c r="F12" s="212"/>
      <c r="G12" s="54"/>
      <c r="H12" s="212"/>
      <c r="I12" s="54"/>
      <c r="J12" s="212"/>
      <c r="K12" s="54"/>
      <c r="L12" s="212"/>
      <c r="M12" s="54"/>
      <c r="N12" s="208">
        <f t="shared" si="0"/>
        <v>0</v>
      </c>
      <c r="O12" s="212"/>
      <c r="P12" s="54"/>
      <c r="Q12" s="212"/>
      <c r="R12" s="54"/>
      <c r="S12" s="208">
        <f t="shared" si="1"/>
        <v>0</v>
      </c>
    </row>
    <row r="13" spans="2:19" s="93" customFormat="1" ht="18" customHeight="1">
      <c r="B13" s="1214" t="s">
        <v>509</v>
      </c>
      <c r="C13" s="19" t="s">
        <v>503</v>
      </c>
      <c r="D13" s="55"/>
      <c r="E13" s="54"/>
      <c r="F13" s="55"/>
      <c r="G13" s="54"/>
      <c r="H13" s="55"/>
      <c r="I13" s="54"/>
      <c r="J13" s="55"/>
      <c r="K13" s="54"/>
      <c r="L13" s="55"/>
      <c r="M13" s="54"/>
      <c r="N13" s="208">
        <f t="shared" si="0"/>
        <v>0</v>
      </c>
      <c r="O13" s="55"/>
      <c r="P13" s="54"/>
      <c r="Q13" s="55"/>
      <c r="R13" s="54"/>
      <c r="S13" s="208">
        <f t="shared" si="1"/>
        <v>0</v>
      </c>
    </row>
    <row r="14" spans="2:19" s="93" customFormat="1" ht="18" customHeight="1">
      <c r="B14" s="1210"/>
      <c r="C14" s="19" t="s">
        <v>504</v>
      </c>
      <c r="D14" s="212"/>
      <c r="E14" s="54"/>
      <c r="F14" s="212"/>
      <c r="G14" s="54"/>
      <c r="H14" s="212"/>
      <c r="I14" s="54"/>
      <c r="J14" s="212"/>
      <c r="K14" s="54"/>
      <c r="L14" s="212"/>
      <c r="M14" s="54"/>
      <c r="N14" s="208">
        <f t="shared" si="0"/>
        <v>0</v>
      </c>
      <c r="O14" s="212"/>
      <c r="P14" s="54"/>
      <c r="Q14" s="212"/>
      <c r="R14" s="54"/>
      <c r="S14" s="208">
        <f t="shared" si="1"/>
        <v>0</v>
      </c>
    </row>
    <row r="15" spans="2:19" s="93" customFormat="1" ht="18" customHeight="1">
      <c r="B15" s="1214" t="s">
        <v>510</v>
      </c>
      <c r="C15" s="19" t="s">
        <v>503</v>
      </c>
      <c r="D15" s="55"/>
      <c r="E15" s="54"/>
      <c r="F15" s="55"/>
      <c r="G15" s="54"/>
      <c r="H15" s="55"/>
      <c r="I15" s="54"/>
      <c r="J15" s="55"/>
      <c r="K15" s="54"/>
      <c r="L15" s="55"/>
      <c r="M15" s="54"/>
      <c r="N15" s="208">
        <f t="shared" si="0"/>
        <v>0</v>
      </c>
      <c r="O15" s="55"/>
      <c r="P15" s="54"/>
      <c r="Q15" s="55"/>
      <c r="R15" s="54"/>
      <c r="S15" s="208">
        <f t="shared" si="1"/>
        <v>0</v>
      </c>
    </row>
    <row r="16" spans="2:19" s="93" customFormat="1" ht="18" customHeight="1">
      <c r="B16" s="1210"/>
      <c r="C16" s="19" t="s">
        <v>504</v>
      </c>
      <c r="D16" s="212"/>
      <c r="E16" s="54"/>
      <c r="F16" s="212"/>
      <c r="G16" s="54"/>
      <c r="H16" s="212"/>
      <c r="I16" s="54"/>
      <c r="J16" s="212"/>
      <c r="K16" s="54"/>
      <c r="L16" s="212"/>
      <c r="M16" s="54"/>
      <c r="N16" s="208">
        <f t="shared" si="0"/>
        <v>0</v>
      </c>
      <c r="O16" s="212"/>
      <c r="P16" s="54"/>
      <c r="Q16" s="212"/>
      <c r="R16" s="54"/>
      <c r="S16" s="208">
        <f t="shared" si="1"/>
        <v>0</v>
      </c>
    </row>
    <row r="17" spans="1:19" s="93" customFormat="1" ht="18" customHeight="1">
      <c r="B17" s="1214" t="s">
        <v>511</v>
      </c>
      <c r="C17" s="19" t="s">
        <v>503</v>
      </c>
      <c r="D17" s="55"/>
      <c r="E17" s="54"/>
      <c r="F17" s="55"/>
      <c r="G17" s="54"/>
      <c r="H17" s="55"/>
      <c r="I17" s="54"/>
      <c r="J17" s="55"/>
      <c r="K17" s="54"/>
      <c r="L17" s="55"/>
      <c r="M17" s="54"/>
      <c r="N17" s="208">
        <f t="shared" si="0"/>
        <v>0</v>
      </c>
      <c r="O17" s="55"/>
      <c r="P17" s="54"/>
      <c r="Q17" s="55"/>
      <c r="R17" s="54"/>
      <c r="S17" s="208">
        <f t="shared" si="1"/>
        <v>0</v>
      </c>
    </row>
    <row r="18" spans="1:19" s="93" customFormat="1" ht="18" customHeight="1">
      <c r="B18" s="1210"/>
      <c r="C18" s="19" t="s">
        <v>504</v>
      </c>
      <c r="D18" s="212"/>
      <c r="E18" s="54"/>
      <c r="F18" s="212"/>
      <c r="G18" s="54"/>
      <c r="H18" s="212"/>
      <c r="I18" s="54"/>
      <c r="J18" s="212"/>
      <c r="K18" s="54"/>
      <c r="L18" s="212"/>
      <c r="M18" s="54"/>
      <c r="N18" s="208">
        <f t="shared" si="0"/>
        <v>0</v>
      </c>
      <c r="O18" s="212"/>
      <c r="P18" s="54"/>
      <c r="Q18" s="212"/>
      <c r="R18" s="54"/>
      <c r="S18" s="208">
        <f t="shared" si="1"/>
        <v>0</v>
      </c>
    </row>
    <row r="19" spans="1:19" s="93" customFormat="1" ht="18" customHeight="1">
      <c r="B19" s="1208" t="s">
        <v>512</v>
      </c>
      <c r="C19" s="19" t="s">
        <v>503</v>
      </c>
      <c r="D19" s="55"/>
      <c r="E19" s="54"/>
      <c r="F19" s="55"/>
      <c r="G19" s="54"/>
      <c r="H19" s="55"/>
      <c r="I19" s="54"/>
      <c r="J19" s="55"/>
      <c r="K19" s="54"/>
      <c r="L19" s="55"/>
      <c r="M19" s="54"/>
      <c r="N19" s="208">
        <f t="shared" si="0"/>
        <v>0</v>
      </c>
      <c r="O19" s="55"/>
      <c r="P19" s="54"/>
      <c r="Q19" s="55"/>
      <c r="R19" s="54"/>
      <c r="S19" s="208">
        <f t="shared" si="1"/>
        <v>0</v>
      </c>
    </row>
    <row r="20" spans="1:19" s="93" customFormat="1" ht="18" customHeight="1">
      <c r="B20" s="1210"/>
      <c r="C20" s="19" t="s">
        <v>504</v>
      </c>
      <c r="D20" s="212"/>
      <c r="E20" s="54"/>
      <c r="F20" s="212"/>
      <c r="G20" s="54"/>
      <c r="H20" s="212"/>
      <c r="I20" s="54"/>
      <c r="J20" s="212"/>
      <c r="K20" s="54"/>
      <c r="L20" s="212"/>
      <c r="M20" s="54"/>
      <c r="N20" s="208">
        <f t="shared" si="0"/>
        <v>0</v>
      </c>
      <c r="O20" s="212"/>
      <c r="P20" s="54"/>
      <c r="Q20" s="212"/>
      <c r="R20" s="54"/>
      <c r="S20" s="208">
        <f t="shared" si="1"/>
        <v>0</v>
      </c>
    </row>
    <row r="21" spans="1:19" s="93" customFormat="1" ht="18" customHeight="1">
      <c r="B21" s="1208" t="s">
        <v>513</v>
      </c>
      <c r="C21" s="19" t="s">
        <v>503</v>
      </c>
      <c r="D21" s="55"/>
      <c r="E21" s="54"/>
      <c r="F21" s="55"/>
      <c r="G21" s="54"/>
      <c r="H21" s="55"/>
      <c r="I21" s="54"/>
      <c r="J21" s="55"/>
      <c r="K21" s="54"/>
      <c r="L21" s="55"/>
      <c r="M21" s="54"/>
      <c r="N21" s="208">
        <f t="shared" si="0"/>
        <v>0</v>
      </c>
      <c r="O21" s="55"/>
      <c r="P21" s="54"/>
      <c r="Q21" s="55"/>
      <c r="R21" s="54"/>
      <c r="S21" s="208">
        <f t="shared" si="1"/>
        <v>0</v>
      </c>
    </row>
    <row r="22" spans="1:19" s="93" customFormat="1" ht="18" customHeight="1">
      <c r="B22" s="1210"/>
      <c r="C22" s="19" t="s">
        <v>504</v>
      </c>
      <c r="D22" s="212"/>
      <c r="E22" s="54"/>
      <c r="F22" s="212"/>
      <c r="G22" s="54"/>
      <c r="H22" s="212"/>
      <c r="I22" s="54"/>
      <c r="J22" s="212"/>
      <c r="K22" s="54"/>
      <c r="L22" s="212"/>
      <c r="M22" s="54"/>
      <c r="N22" s="208">
        <f t="shared" si="0"/>
        <v>0</v>
      </c>
      <c r="O22" s="212"/>
      <c r="P22" s="54"/>
      <c r="Q22" s="212"/>
      <c r="R22" s="54"/>
      <c r="S22" s="208">
        <f t="shared" si="1"/>
        <v>0</v>
      </c>
    </row>
    <row r="23" spans="1:19" s="93" customFormat="1" ht="18" customHeight="1">
      <c r="B23" s="1208" t="s">
        <v>514</v>
      </c>
      <c r="C23" s="19" t="s">
        <v>503</v>
      </c>
      <c r="D23" s="55"/>
      <c r="E23" s="54"/>
      <c r="F23" s="55"/>
      <c r="G23" s="54"/>
      <c r="H23" s="55"/>
      <c r="I23" s="54"/>
      <c r="J23" s="55"/>
      <c r="K23" s="54"/>
      <c r="L23" s="55"/>
      <c r="M23" s="54"/>
      <c r="N23" s="208">
        <f t="shared" si="0"/>
        <v>0</v>
      </c>
      <c r="O23" s="55"/>
      <c r="P23" s="54"/>
      <c r="Q23" s="55"/>
      <c r="R23" s="54"/>
      <c r="S23" s="208">
        <f t="shared" si="1"/>
        <v>0</v>
      </c>
    </row>
    <row r="24" spans="1:19" s="93" customFormat="1" ht="18" customHeight="1">
      <c r="B24" s="1210"/>
      <c r="C24" s="19" t="s">
        <v>504</v>
      </c>
      <c r="D24" s="212"/>
      <c r="E24" s="54"/>
      <c r="F24" s="212"/>
      <c r="G24" s="54"/>
      <c r="H24" s="212"/>
      <c r="I24" s="54"/>
      <c r="J24" s="212"/>
      <c r="K24" s="54"/>
      <c r="L24" s="212"/>
      <c r="M24" s="54"/>
      <c r="N24" s="208">
        <f t="shared" si="0"/>
        <v>0</v>
      </c>
      <c r="O24" s="212"/>
      <c r="P24" s="54"/>
      <c r="Q24" s="212"/>
      <c r="R24" s="54"/>
      <c r="S24" s="208">
        <f t="shared" si="1"/>
        <v>0</v>
      </c>
    </row>
    <row r="25" spans="1:19" s="93" customFormat="1" ht="18" customHeight="1">
      <c r="B25" s="1208" t="s">
        <v>515</v>
      </c>
      <c r="C25" s="19" t="s">
        <v>503</v>
      </c>
      <c r="D25" s="55"/>
      <c r="E25" s="54"/>
      <c r="F25" s="55"/>
      <c r="G25" s="54"/>
      <c r="H25" s="55"/>
      <c r="I25" s="54"/>
      <c r="J25" s="55"/>
      <c r="K25" s="54"/>
      <c r="L25" s="55"/>
      <c r="M25" s="54"/>
      <c r="N25" s="208">
        <f t="shared" si="0"/>
        <v>0</v>
      </c>
      <c r="O25" s="55"/>
      <c r="P25" s="54"/>
      <c r="Q25" s="55"/>
      <c r="R25" s="54"/>
      <c r="S25" s="208">
        <f t="shared" si="1"/>
        <v>0</v>
      </c>
    </row>
    <row r="26" spans="1:19" s="93" customFormat="1" ht="18" customHeight="1">
      <c r="B26" s="1210"/>
      <c r="C26" s="19" t="s">
        <v>504</v>
      </c>
      <c r="D26" s="212"/>
      <c r="E26" s="54"/>
      <c r="F26" s="212"/>
      <c r="G26" s="54"/>
      <c r="H26" s="212"/>
      <c r="I26" s="54"/>
      <c r="J26" s="212"/>
      <c r="K26" s="54"/>
      <c r="L26" s="212"/>
      <c r="M26" s="54"/>
      <c r="N26" s="208">
        <f t="shared" si="0"/>
        <v>0</v>
      </c>
      <c r="O26" s="212"/>
      <c r="P26" s="54"/>
      <c r="Q26" s="212"/>
      <c r="R26" s="54"/>
      <c r="S26" s="208">
        <f t="shared" si="1"/>
        <v>0</v>
      </c>
    </row>
    <row r="27" spans="1:19" s="93" customFormat="1" ht="18" customHeight="1">
      <c r="B27" s="1208" t="s">
        <v>516</v>
      </c>
      <c r="C27" s="19" t="s">
        <v>503</v>
      </c>
      <c r="D27" s="55"/>
      <c r="E27" s="54"/>
      <c r="F27" s="55"/>
      <c r="G27" s="54"/>
      <c r="H27" s="55"/>
      <c r="I27" s="54"/>
      <c r="J27" s="55"/>
      <c r="K27" s="54"/>
      <c r="L27" s="55"/>
      <c r="M27" s="54"/>
      <c r="N27" s="208">
        <f t="shared" si="0"/>
        <v>0</v>
      </c>
      <c r="O27" s="55"/>
      <c r="P27" s="54"/>
      <c r="Q27" s="55"/>
      <c r="R27" s="54"/>
      <c r="S27" s="208">
        <f t="shared" si="1"/>
        <v>0</v>
      </c>
    </row>
    <row r="28" spans="1:19" s="93" customFormat="1" ht="18" customHeight="1">
      <c r="B28" s="1210"/>
      <c r="C28" s="19" t="s">
        <v>504</v>
      </c>
      <c r="D28" s="212"/>
      <c r="E28" s="54"/>
      <c r="F28" s="212"/>
      <c r="G28" s="54"/>
      <c r="H28" s="212"/>
      <c r="I28" s="54"/>
      <c r="J28" s="212"/>
      <c r="K28" s="54"/>
      <c r="L28" s="212"/>
      <c r="M28" s="54"/>
      <c r="N28" s="208">
        <f t="shared" si="0"/>
        <v>0</v>
      </c>
      <c r="O28" s="212"/>
      <c r="P28" s="54"/>
      <c r="Q28" s="212"/>
      <c r="R28" s="54"/>
      <c r="S28" s="208">
        <f t="shared" si="1"/>
        <v>0</v>
      </c>
    </row>
    <row r="29" spans="1:19" s="93" customFormat="1" ht="18" customHeight="1">
      <c r="A29" s="94"/>
      <c r="B29" s="1208" t="s">
        <v>517</v>
      </c>
      <c r="C29" s="17" t="s">
        <v>503</v>
      </c>
      <c r="D29" s="55"/>
      <c r="E29" s="54"/>
      <c r="F29" s="55"/>
      <c r="G29" s="54"/>
      <c r="H29" s="55"/>
      <c r="I29" s="54"/>
      <c r="J29" s="55"/>
      <c r="K29" s="54"/>
      <c r="L29" s="55"/>
      <c r="M29" s="54"/>
      <c r="N29" s="208">
        <f t="shared" si="0"/>
        <v>0</v>
      </c>
      <c r="O29" s="55"/>
      <c r="P29" s="54"/>
      <c r="Q29" s="55"/>
      <c r="R29" s="54"/>
      <c r="S29" s="208">
        <f t="shared" si="1"/>
        <v>0</v>
      </c>
    </row>
    <row r="30" spans="1:19" s="93" customFormat="1" ht="18" customHeight="1">
      <c r="A30" s="94"/>
      <c r="B30" s="1210"/>
      <c r="C30" s="17" t="s">
        <v>504</v>
      </c>
      <c r="D30" s="212"/>
      <c r="E30" s="54"/>
      <c r="F30" s="212"/>
      <c r="G30" s="54"/>
      <c r="H30" s="212"/>
      <c r="I30" s="54"/>
      <c r="J30" s="212"/>
      <c r="K30" s="54"/>
      <c r="L30" s="212"/>
      <c r="M30" s="54"/>
      <c r="N30" s="208">
        <f t="shared" si="0"/>
        <v>0</v>
      </c>
      <c r="O30" s="212"/>
      <c r="P30" s="54"/>
      <c r="Q30" s="212"/>
      <c r="R30" s="54"/>
      <c r="S30" s="208">
        <f t="shared" si="1"/>
        <v>0</v>
      </c>
    </row>
    <row r="31" spans="1:19" s="93" customFormat="1" ht="18" customHeight="1">
      <c r="A31" s="94"/>
      <c r="B31" s="1208" t="s">
        <v>518</v>
      </c>
      <c r="C31" s="17" t="s">
        <v>503</v>
      </c>
      <c r="D31" s="55"/>
      <c r="E31" s="54"/>
      <c r="F31" s="55"/>
      <c r="G31" s="54"/>
      <c r="H31" s="55"/>
      <c r="I31" s="54"/>
      <c r="J31" s="55"/>
      <c r="K31" s="54"/>
      <c r="L31" s="55"/>
      <c r="M31" s="54"/>
      <c r="N31" s="208">
        <f t="shared" si="0"/>
        <v>0</v>
      </c>
      <c r="O31" s="55"/>
      <c r="P31" s="54"/>
      <c r="Q31" s="55"/>
      <c r="R31" s="54"/>
      <c r="S31" s="208">
        <f t="shared" si="1"/>
        <v>0</v>
      </c>
    </row>
    <row r="32" spans="1:19" s="93" customFormat="1" ht="18" customHeight="1">
      <c r="A32" s="94"/>
      <c r="B32" s="1210"/>
      <c r="C32" s="17" t="s">
        <v>504</v>
      </c>
      <c r="D32" s="212"/>
      <c r="E32" s="54"/>
      <c r="F32" s="212"/>
      <c r="G32" s="54"/>
      <c r="H32" s="212"/>
      <c r="I32" s="54"/>
      <c r="J32" s="212"/>
      <c r="K32" s="54"/>
      <c r="L32" s="212"/>
      <c r="M32" s="54"/>
      <c r="N32" s="208">
        <f t="shared" si="0"/>
        <v>0</v>
      </c>
      <c r="O32" s="212"/>
      <c r="P32" s="54"/>
      <c r="Q32" s="212"/>
      <c r="R32" s="54"/>
      <c r="S32" s="208">
        <f t="shared" si="1"/>
        <v>0</v>
      </c>
    </row>
    <row r="33" spans="1:16384" s="93" customFormat="1" ht="18" customHeight="1">
      <c r="A33" s="94"/>
      <c r="B33" s="1208" t="s">
        <v>519</v>
      </c>
      <c r="C33" s="17" t="s">
        <v>503</v>
      </c>
      <c r="D33" s="55"/>
      <c r="E33" s="54"/>
      <c r="F33" s="55"/>
      <c r="G33" s="54"/>
      <c r="H33" s="55"/>
      <c r="I33" s="54"/>
      <c r="J33" s="55"/>
      <c r="K33" s="54"/>
      <c r="L33" s="55"/>
      <c r="M33" s="54"/>
      <c r="N33" s="208">
        <f t="shared" si="0"/>
        <v>0</v>
      </c>
      <c r="O33" s="55"/>
      <c r="P33" s="54"/>
      <c r="Q33" s="55"/>
      <c r="R33" s="54"/>
      <c r="S33" s="208">
        <f t="shared" si="1"/>
        <v>0</v>
      </c>
    </row>
    <row r="34" spans="1:16384" s="93" customFormat="1" ht="18" customHeight="1">
      <c r="A34" s="94"/>
      <c r="B34" s="1209"/>
      <c r="C34" s="17" t="s">
        <v>504</v>
      </c>
      <c r="D34" s="212"/>
      <c r="E34" s="54"/>
      <c r="F34" s="212"/>
      <c r="G34" s="54"/>
      <c r="H34" s="212"/>
      <c r="I34" s="54"/>
      <c r="J34" s="212"/>
      <c r="K34" s="54"/>
      <c r="L34" s="212"/>
      <c r="M34" s="54"/>
      <c r="N34" s="208">
        <f>SUM(E34,G34,I34,K34,M34)</f>
        <v>0</v>
      </c>
      <c r="O34" s="212"/>
      <c r="P34" s="54"/>
      <c r="Q34" s="212"/>
      <c r="R34" s="54"/>
      <c r="S34" s="208">
        <f>SUM(N34,P34,R34)</f>
        <v>0</v>
      </c>
    </row>
    <row r="35" spans="1:16384" s="93" customFormat="1" ht="31.5" customHeight="1">
      <c r="B35" s="181"/>
      <c r="D35" s="213">
        <f t="shared" ref="D35:Q35" si="2">SUM(D3:D34)</f>
        <v>0</v>
      </c>
      <c r="E35" s="213">
        <f t="shared" si="2"/>
        <v>0</v>
      </c>
      <c r="F35" s="213">
        <f t="shared" si="2"/>
        <v>0</v>
      </c>
      <c r="G35" s="213">
        <f t="shared" si="2"/>
        <v>0</v>
      </c>
      <c r="H35" s="213">
        <f t="shared" si="2"/>
        <v>0</v>
      </c>
      <c r="I35" s="213">
        <f t="shared" si="2"/>
        <v>0</v>
      </c>
      <c r="J35" s="213">
        <f t="shared" si="2"/>
        <v>0</v>
      </c>
      <c r="K35" s="213">
        <f t="shared" si="2"/>
        <v>0</v>
      </c>
      <c r="L35" s="213">
        <f t="shared" si="2"/>
        <v>0</v>
      </c>
      <c r="M35" s="213">
        <f t="shared" si="2"/>
        <v>0</v>
      </c>
      <c r="N35" s="213">
        <f t="shared" si="2"/>
        <v>0</v>
      </c>
      <c r="O35" s="213">
        <f t="shared" si="2"/>
        <v>0</v>
      </c>
      <c r="P35" s="213">
        <f t="shared" si="2"/>
        <v>0</v>
      </c>
      <c r="Q35" s="213">
        <f t="shared" si="2"/>
        <v>0</v>
      </c>
      <c r="R35" s="213">
        <f>SUM(R3:R34)</f>
        <v>0</v>
      </c>
      <c r="S35" s="213">
        <f>SUM(S3:S34)</f>
        <v>0</v>
      </c>
    </row>
    <row r="36" spans="1:16384" s="93" customFormat="1" ht="31.5" customHeight="1">
      <c r="D36" s="752" t="s">
        <v>520</v>
      </c>
      <c r="E36" s="753">
        <f>E35*'Overheads, Profit'!$C$13</f>
        <v>0</v>
      </c>
      <c r="F36" s="753"/>
      <c r="G36" s="753">
        <f>G35*'Overheads, Profit'!$C$13</f>
        <v>0</v>
      </c>
      <c r="H36" s="753"/>
      <c r="I36" s="753">
        <f>I35*'Overheads, Profit'!$C$13</f>
        <v>0</v>
      </c>
      <c r="J36" s="753"/>
      <c r="K36" s="753">
        <f>K35*'Overheads, Profit'!$C$13</f>
        <v>0</v>
      </c>
      <c r="L36" s="753"/>
      <c r="M36" s="753">
        <f>M35*'Overheads, Profit'!$C$13</f>
        <v>0</v>
      </c>
      <c r="N36" s="753">
        <f>N35*'Overheads, Profit'!$C$13</f>
        <v>0</v>
      </c>
      <c r="O36" s="753"/>
      <c r="P36" s="753">
        <f>P35*'Overheads, Profit'!$C$13</f>
        <v>0</v>
      </c>
      <c r="Q36" s="753"/>
      <c r="R36" s="753">
        <f>R35*'Overheads, Profit'!$C$13</f>
        <v>0</v>
      </c>
      <c r="S36" s="753">
        <f>S35*'Overheads, Profit'!$C$13</f>
        <v>0</v>
      </c>
    </row>
    <row r="37" spans="1:16384" s="93" customFormat="1" ht="13">
      <c r="D37" s="53"/>
      <c r="E37" s="53"/>
      <c r="F37" s="53"/>
      <c r="G37" s="53"/>
      <c r="H37" s="53"/>
      <c r="I37" s="53"/>
      <c r="J37" s="53"/>
      <c r="K37" s="177"/>
      <c r="L37" s="177"/>
      <c r="M37" s="177"/>
      <c r="N37" s="177"/>
      <c r="O37" s="177"/>
    </row>
    <row r="38" spans="1:16384" s="93" customFormat="1" ht="57.75" customHeight="1">
      <c r="B38" s="14" t="s">
        <v>521</v>
      </c>
      <c r="C38" s="126"/>
      <c r="D38" s="127" t="s">
        <v>492</v>
      </c>
      <c r="E38" s="127" t="s">
        <v>493</v>
      </c>
      <c r="F38" s="127" t="s">
        <v>492</v>
      </c>
      <c r="G38" s="176" t="s">
        <v>494</v>
      </c>
      <c r="H38" s="127" t="s">
        <v>492</v>
      </c>
      <c r="I38" s="176" t="s">
        <v>495</v>
      </c>
      <c r="J38" s="127" t="s">
        <v>492</v>
      </c>
      <c r="K38" s="176" t="s">
        <v>496</v>
      </c>
      <c r="L38" s="127" t="s">
        <v>492</v>
      </c>
      <c r="M38" s="176" t="s">
        <v>497</v>
      </c>
      <c r="N38" s="128" t="s">
        <v>498</v>
      </c>
      <c r="O38" s="127" t="s">
        <v>492</v>
      </c>
      <c r="P38" s="176" t="s">
        <v>499</v>
      </c>
      <c r="Q38" s="127" t="s">
        <v>492</v>
      </c>
      <c r="R38" s="176" t="s">
        <v>500</v>
      </c>
      <c r="S38" s="128" t="s">
        <v>501</v>
      </c>
    </row>
    <row r="39" spans="1:16384" s="93" customFormat="1" ht="18" customHeight="1">
      <c r="A39" s="94"/>
      <c r="B39" s="1208" t="s">
        <v>522</v>
      </c>
      <c r="C39" s="17" t="s">
        <v>503</v>
      </c>
      <c r="D39" s="55"/>
      <c r="E39" s="54"/>
      <c r="F39" s="55"/>
      <c r="G39" s="54"/>
      <c r="H39" s="55"/>
      <c r="I39" s="54"/>
      <c r="J39" s="55"/>
      <c r="K39" s="54"/>
      <c r="L39" s="55"/>
      <c r="M39" s="54"/>
      <c r="N39" s="208">
        <f>SUM(E39,G39,I39,K39,M39)</f>
        <v>0</v>
      </c>
      <c r="O39" s="55"/>
      <c r="P39" s="54"/>
      <c r="Q39" s="55"/>
      <c r="R39" s="54"/>
      <c r="S39" s="208">
        <f>SUM(N39,P39,R39)</f>
        <v>0</v>
      </c>
    </row>
    <row r="40" spans="1:16384" s="93" customFormat="1" ht="18" customHeight="1">
      <c r="A40" s="94"/>
      <c r="B40" s="1209" t="s">
        <v>523</v>
      </c>
      <c r="C40" s="17" t="s">
        <v>504</v>
      </c>
      <c r="D40" s="212"/>
      <c r="E40" s="54"/>
      <c r="F40" s="212"/>
      <c r="G40" s="54"/>
      <c r="H40" s="212"/>
      <c r="I40" s="54"/>
      <c r="J40" s="212"/>
      <c r="K40" s="54"/>
      <c r="L40" s="212"/>
      <c r="M40" s="54"/>
      <c r="N40" s="208">
        <f>SUM(E40,G40,I40,K40,M40)</f>
        <v>0</v>
      </c>
      <c r="O40" s="212"/>
      <c r="P40" s="54"/>
      <c r="Q40" s="212"/>
      <c r="R40" s="54"/>
      <c r="S40" s="208">
        <f>SUM(N40,P40,R40)</f>
        <v>0</v>
      </c>
    </row>
    <row r="41" spans="1:16384" s="93" customFormat="1" ht="31.5" customHeight="1">
      <c r="B41" s="181"/>
      <c r="D41" s="213">
        <f>SUM(D39:D40)</f>
        <v>0</v>
      </c>
      <c r="E41" s="213">
        <f t="shared" ref="E41:R41" si="3">SUM(E39:E40)</f>
        <v>0</v>
      </c>
      <c r="F41" s="213">
        <f>SUM(F39:F40)</f>
        <v>0</v>
      </c>
      <c r="G41" s="213">
        <f t="shared" si="3"/>
        <v>0</v>
      </c>
      <c r="H41" s="213">
        <f>SUM(H39:H40)</f>
        <v>0</v>
      </c>
      <c r="I41" s="213">
        <f t="shared" si="3"/>
        <v>0</v>
      </c>
      <c r="J41" s="213">
        <f>SUM(J39:J40)</f>
        <v>0</v>
      </c>
      <c r="K41" s="213">
        <f t="shared" si="3"/>
        <v>0</v>
      </c>
      <c r="L41" s="213">
        <f>SUM(L39:L40)</f>
        <v>0</v>
      </c>
      <c r="M41" s="213">
        <f t="shared" si="3"/>
        <v>0</v>
      </c>
      <c r="N41" s="213">
        <f>SUM(N39:N40)</f>
        <v>0</v>
      </c>
      <c r="O41" s="213">
        <f>SUM(O39:O40)</f>
        <v>0</v>
      </c>
      <c r="P41" s="213">
        <f t="shared" si="3"/>
        <v>0</v>
      </c>
      <c r="Q41" s="213">
        <f>SUM(Q39:Q40)</f>
        <v>0</v>
      </c>
      <c r="R41" s="213">
        <f t="shared" si="3"/>
        <v>0</v>
      </c>
      <c r="S41" s="213">
        <f>SUM(S39:S40)</f>
        <v>0</v>
      </c>
    </row>
    <row r="42" spans="1:16384" s="207" customFormat="1" ht="31.5" customHeight="1">
      <c r="A42" s="93"/>
      <c r="B42" s="93"/>
      <c r="C42" s="53"/>
      <c r="D42" s="752" t="s">
        <v>520</v>
      </c>
      <c r="E42" s="753">
        <f>E41*'Overheads, Profit'!$C$13</f>
        <v>0</v>
      </c>
      <c r="F42" s="753"/>
      <c r="G42" s="753">
        <f>G41*'Overheads, Profit'!$C$13</f>
        <v>0</v>
      </c>
      <c r="H42" s="753"/>
      <c r="I42" s="753">
        <f>I41*'Overheads, Profit'!$C$13</f>
        <v>0</v>
      </c>
      <c r="J42" s="753"/>
      <c r="K42" s="753">
        <f>K41*'Overheads, Profit'!$C$13</f>
        <v>0</v>
      </c>
      <c r="L42" s="753"/>
      <c r="M42" s="753">
        <f>M41*'Overheads, Profit'!$C$13</f>
        <v>0</v>
      </c>
      <c r="N42" s="753">
        <f>N41*'Overheads, Profit'!$C$13</f>
        <v>0</v>
      </c>
      <c r="O42" s="753"/>
      <c r="P42" s="753">
        <f>P41*'Overheads, Profit'!$C$13</f>
        <v>0</v>
      </c>
      <c r="Q42" s="753"/>
      <c r="R42" s="753">
        <f>R41*'Overheads, Profit'!$C$13</f>
        <v>0</v>
      </c>
      <c r="S42" s="753">
        <f>S41*'Overheads, Profit'!$C$13</f>
        <v>0</v>
      </c>
      <c r="T42" s="93"/>
      <c r="U42" s="53"/>
      <c r="V42" s="53"/>
      <c r="W42" s="53"/>
      <c r="X42" s="53"/>
      <c r="Y42" s="177"/>
      <c r="Z42" s="177"/>
      <c r="AA42" s="177"/>
      <c r="AB42" s="93"/>
      <c r="AC42" s="93"/>
      <c r="AD42" s="93"/>
      <c r="AE42" s="93"/>
      <c r="AF42" s="93"/>
      <c r="AG42" s="53"/>
      <c r="AH42" s="53"/>
      <c r="AI42" s="53"/>
      <c r="AJ42" s="53"/>
      <c r="AK42" s="177"/>
      <c r="AL42" s="177"/>
      <c r="AM42" s="177"/>
      <c r="AN42" s="93"/>
      <c r="AO42" s="93"/>
      <c r="AP42" s="93"/>
      <c r="AQ42" s="93"/>
      <c r="AR42" s="93"/>
      <c r="AS42" s="53"/>
      <c r="AT42" s="53"/>
      <c r="AU42" s="53"/>
      <c r="AV42" s="53"/>
      <c r="AW42" s="177"/>
      <c r="AX42" s="177"/>
      <c r="AY42" s="177"/>
      <c r="AZ42" s="93"/>
      <c r="BA42" s="93"/>
      <c r="BB42" s="93"/>
      <c r="BC42" s="93"/>
      <c r="BD42" s="93"/>
      <c r="BE42" s="53"/>
      <c r="BF42" s="53"/>
      <c r="BG42" s="53"/>
      <c r="BH42" s="53"/>
      <c r="BI42" s="177"/>
      <c r="BJ42" s="177"/>
      <c r="BK42" s="177"/>
      <c r="BL42" s="93"/>
      <c r="BM42" s="93"/>
      <c r="BN42" s="93"/>
      <c r="BO42" s="93"/>
      <c r="BP42" s="93"/>
      <c r="BQ42" s="53"/>
      <c r="BR42" s="53"/>
      <c r="BS42" s="53"/>
      <c r="BT42" s="53"/>
      <c r="BU42" s="177"/>
      <c r="BV42" s="177"/>
      <c r="BW42" s="177"/>
      <c r="BX42" s="93"/>
      <c r="BY42" s="93"/>
      <c r="BZ42" s="93"/>
      <c r="CA42" s="93"/>
      <c r="CB42" s="93"/>
      <c r="CC42" s="53"/>
      <c r="CD42" s="53"/>
      <c r="CE42" s="53"/>
      <c r="CF42" s="53"/>
      <c r="CG42" s="177"/>
      <c r="CH42" s="177"/>
      <c r="CI42" s="177"/>
      <c r="CJ42" s="93"/>
      <c r="CK42" s="93"/>
      <c r="CL42" s="93"/>
      <c r="CM42" s="93"/>
      <c r="CN42" s="93"/>
      <c r="CO42" s="53"/>
      <c r="CP42" s="53"/>
      <c r="CQ42" s="53"/>
      <c r="CR42" s="53"/>
      <c r="CS42" s="177"/>
      <c r="CT42" s="177"/>
      <c r="CU42" s="177"/>
      <c r="CV42" s="93"/>
      <c r="CW42" s="93"/>
      <c r="CX42" s="93"/>
      <c r="CY42" s="93"/>
      <c r="CZ42" s="93"/>
      <c r="DA42" s="53"/>
      <c r="DB42" s="53"/>
      <c r="DC42" s="53"/>
      <c r="DD42" s="53"/>
      <c r="DE42" s="177"/>
      <c r="DF42" s="177"/>
      <c r="DG42" s="177"/>
      <c r="DH42" s="93"/>
      <c r="DI42" s="93"/>
      <c r="DJ42" s="93"/>
      <c r="DK42" s="93"/>
      <c r="DL42" s="93"/>
      <c r="DM42" s="53"/>
      <c r="DN42" s="53"/>
      <c r="DO42" s="53"/>
      <c r="DP42" s="53"/>
      <c r="DQ42" s="177"/>
      <c r="DR42" s="177"/>
      <c r="DS42" s="177"/>
      <c r="DT42" s="93"/>
      <c r="DU42" s="93"/>
      <c r="DV42" s="93"/>
      <c r="DW42" s="93"/>
      <c r="DX42" s="93"/>
      <c r="DY42" s="53"/>
      <c r="DZ42" s="53"/>
      <c r="EA42" s="53"/>
      <c r="EB42" s="53"/>
      <c r="EC42" s="177"/>
      <c r="ED42" s="177"/>
      <c r="EE42" s="177"/>
      <c r="EF42" s="93"/>
      <c r="EG42" s="93"/>
      <c r="EH42" s="93"/>
      <c r="EI42" s="93"/>
      <c r="EJ42" s="93"/>
      <c r="EK42" s="53"/>
      <c r="EL42" s="53"/>
      <c r="EM42" s="53"/>
      <c r="EN42" s="53"/>
      <c r="EO42" s="177"/>
      <c r="EP42" s="177"/>
      <c r="EQ42" s="177"/>
      <c r="ER42" s="93"/>
      <c r="ES42" s="93"/>
      <c r="ET42" s="93"/>
      <c r="EU42" s="93"/>
      <c r="EV42" s="93"/>
      <c r="EW42" s="53"/>
      <c r="EX42" s="53"/>
      <c r="EY42" s="53"/>
      <c r="EZ42" s="53"/>
      <c r="FA42" s="177"/>
      <c r="FB42" s="177"/>
      <c r="FC42" s="177"/>
      <c r="FD42" s="93"/>
      <c r="FE42" s="93"/>
      <c r="FF42" s="93"/>
      <c r="FG42" s="93"/>
      <c r="FH42" s="93"/>
      <c r="FI42" s="53"/>
      <c r="FJ42" s="53"/>
      <c r="FK42" s="53"/>
      <c r="FL42" s="53"/>
      <c r="FM42" s="177"/>
      <c r="FN42" s="177"/>
      <c r="FO42" s="177"/>
      <c r="FP42" s="93"/>
      <c r="FQ42" s="93"/>
      <c r="FR42" s="93"/>
      <c r="FS42" s="93"/>
      <c r="FT42" s="93"/>
      <c r="FU42" s="53"/>
      <c r="FV42" s="53"/>
      <c r="FW42" s="53"/>
      <c r="FX42" s="53"/>
      <c r="FY42" s="177"/>
      <c r="FZ42" s="177"/>
      <c r="GA42" s="177"/>
      <c r="GB42" s="93"/>
      <c r="GC42" s="93"/>
      <c r="GD42" s="93"/>
      <c r="GE42" s="93"/>
      <c r="GF42" s="93"/>
      <c r="GG42" s="53"/>
      <c r="GH42" s="53"/>
      <c r="GI42" s="53"/>
      <c r="GJ42" s="53"/>
      <c r="GK42" s="177"/>
      <c r="GL42" s="177"/>
      <c r="GM42" s="177"/>
      <c r="GN42" s="93"/>
      <c r="GO42" s="93"/>
      <c r="GP42" s="93"/>
      <c r="GQ42" s="93"/>
      <c r="GR42" s="93"/>
      <c r="GS42" s="53"/>
      <c r="GT42" s="53"/>
      <c r="GU42" s="53"/>
      <c r="GV42" s="53"/>
      <c r="GW42" s="177"/>
      <c r="GX42" s="177"/>
      <c r="GY42" s="177"/>
      <c r="GZ42" s="93"/>
      <c r="HA42" s="93"/>
      <c r="HB42" s="93"/>
      <c r="HC42" s="93"/>
      <c r="HD42" s="93"/>
      <c r="HE42" s="53"/>
      <c r="HF42" s="53"/>
      <c r="HG42" s="53"/>
      <c r="HH42" s="53"/>
      <c r="HI42" s="177"/>
      <c r="HJ42" s="177"/>
      <c r="HK42" s="177"/>
      <c r="HL42" s="93"/>
      <c r="HM42" s="93"/>
      <c r="HN42" s="93"/>
      <c r="HO42" s="93"/>
      <c r="HP42" s="93"/>
      <c r="HQ42" s="53"/>
      <c r="HR42" s="53"/>
      <c r="HS42" s="53"/>
      <c r="HT42" s="53"/>
      <c r="HU42" s="177"/>
      <c r="HV42" s="177"/>
      <c r="HW42" s="177"/>
      <c r="HX42" s="93"/>
      <c r="HY42" s="93"/>
      <c r="HZ42" s="93"/>
      <c r="IA42" s="93"/>
      <c r="IB42" s="93"/>
      <c r="IC42" s="53"/>
      <c r="ID42" s="53"/>
      <c r="IE42" s="53"/>
      <c r="IF42" s="53"/>
      <c r="IG42" s="177"/>
      <c r="IH42" s="177"/>
      <c r="II42" s="177"/>
      <c r="IJ42" s="93"/>
      <c r="IK42" s="93"/>
      <c r="IL42" s="93"/>
      <c r="IM42" s="93"/>
      <c r="IN42" s="93"/>
      <c r="IO42" s="53"/>
      <c r="IP42" s="53"/>
      <c r="IQ42" s="53"/>
      <c r="IR42" s="53"/>
      <c r="IS42" s="177"/>
      <c r="IT42" s="177"/>
      <c r="IU42" s="177"/>
      <c r="IV42" s="93"/>
      <c r="IW42" s="93"/>
      <c r="IX42" s="93"/>
      <c r="IY42" s="93"/>
      <c r="IZ42" s="93"/>
      <c r="JA42" s="53"/>
      <c r="JB42" s="53"/>
      <c r="JC42" s="53"/>
      <c r="JD42" s="53"/>
      <c r="JE42" s="177"/>
      <c r="JF42" s="177"/>
      <c r="JG42" s="177"/>
      <c r="JH42" s="93"/>
      <c r="JI42" s="93"/>
      <c r="JJ42" s="93"/>
      <c r="JK42" s="93"/>
      <c r="JL42" s="93"/>
      <c r="JM42" s="53"/>
      <c r="JN42" s="53"/>
      <c r="JO42" s="53"/>
      <c r="JP42" s="53"/>
      <c r="JQ42" s="177"/>
      <c r="JR42" s="177"/>
      <c r="JS42" s="177"/>
      <c r="JT42" s="93"/>
      <c r="JU42" s="93"/>
      <c r="JV42" s="93"/>
      <c r="JW42" s="93"/>
      <c r="JX42" s="93"/>
      <c r="JY42" s="53"/>
      <c r="JZ42" s="53"/>
      <c r="KA42" s="53"/>
      <c r="KB42" s="53"/>
      <c r="KC42" s="177"/>
      <c r="KD42" s="177"/>
      <c r="KE42" s="177"/>
      <c r="KF42" s="93"/>
      <c r="KG42" s="93"/>
      <c r="KH42" s="93"/>
      <c r="KI42" s="93"/>
      <c r="KJ42" s="93"/>
      <c r="KK42" s="53"/>
      <c r="KL42" s="53"/>
      <c r="KM42" s="53"/>
      <c r="KN42" s="53"/>
      <c r="KO42" s="177"/>
      <c r="KP42" s="177"/>
      <c r="KQ42" s="177"/>
      <c r="KR42" s="93"/>
      <c r="KS42" s="93"/>
      <c r="KT42" s="93"/>
      <c r="KU42" s="93"/>
      <c r="KV42" s="93"/>
      <c r="KW42" s="53"/>
      <c r="KX42" s="53"/>
      <c r="KY42" s="53"/>
      <c r="KZ42" s="53"/>
      <c r="LA42" s="177"/>
      <c r="LB42" s="177"/>
      <c r="LC42" s="177"/>
      <c r="LD42" s="93"/>
      <c r="LE42" s="93"/>
      <c r="LF42" s="93"/>
      <c r="LG42" s="93"/>
      <c r="LH42" s="93"/>
      <c r="LI42" s="53"/>
      <c r="LJ42" s="53"/>
      <c r="LK42" s="53"/>
      <c r="LL42" s="53"/>
      <c r="LM42" s="177"/>
      <c r="LN42" s="177"/>
      <c r="LO42" s="177"/>
      <c r="LP42" s="93"/>
      <c r="LQ42" s="93"/>
      <c r="LR42" s="93"/>
      <c r="LS42" s="93"/>
      <c r="LT42" s="93"/>
      <c r="LU42" s="53"/>
      <c r="LV42" s="53"/>
      <c r="LW42" s="53"/>
      <c r="LX42" s="53"/>
      <c r="LY42" s="177"/>
      <c r="LZ42" s="177"/>
      <c r="MA42" s="177"/>
      <c r="MB42" s="93"/>
      <c r="MC42" s="93"/>
      <c r="MD42" s="93"/>
      <c r="ME42" s="93"/>
      <c r="MF42" s="93"/>
      <c r="MG42" s="53"/>
      <c r="MH42" s="53"/>
      <c r="MI42" s="53"/>
      <c r="MJ42" s="53"/>
      <c r="MK42" s="177"/>
      <c r="ML42" s="177"/>
      <c r="MM42" s="177"/>
      <c r="MN42" s="93"/>
      <c r="MO42" s="93"/>
      <c r="MP42" s="93"/>
      <c r="MQ42" s="93"/>
      <c r="MR42" s="93"/>
      <c r="MS42" s="53"/>
      <c r="MT42" s="53"/>
      <c r="MU42" s="53"/>
      <c r="MV42" s="53"/>
      <c r="MW42" s="177"/>
      <c r="MX42" s="177"/>
      <c r="MY42" s="177"/>
      <c r="MZ42" s="93"/>
      <c r="NA42" s="93"/>
      <c r="NB42" s="93"/>
      <c r="NC42" s="93"/>
      <c r="ND42" s="93"/>
      <c r="NE42" s="53"/>
      <c r="NF42" s="53"/>
      <c r="NG42" s="53"/>
      <c r="NH42" s="53"/>
      <c r="NI42" s="177"/>
      <c r="NJ42" s="177"/>
      <c r="NK42" s="177"/>
      <c r="NL42" s="93"/>
      <c r="NM42" s="93"/>
      <c r="NN42" s="93"/>
      <c r="NO42" s="93"/>
      <c r="NP42" s="93"/>
      <c r="NQ42" s="53"/>
      <c r="NR42" s="53"/>
      <c r="NS42" s="53"/>
      <c r="NT42" s="53"/>
      <c r="NU42" s="177"/>
      <c r="NV42" s="177"/>
      <c r="NW42" s="177"/>
      <c r="NX42" s="93"/>
      <c r="NY42" s="93"/>
      <c r="NZ42" s="93"/>
      <c r="OA42" s="93"/>
      <c r="OB42" s="93"/>
      <c r="OC42" s="53"/>
      <c r="OD42" s="53"/>
      <c r="OE42" s="53"/>
      <c r="OF42" s="53"/>
      <c r="OG42" s="177"/>
      <c r="OH42" s="177"/>
      <c r="OI42" s="177"/>
      <c r="OJ42" s="93"/>
      <c r="OK42" s="93"/>
      <c r="OL42" s="93"/>
      <c r="OM42" s="93"/>
      <c r="ON42" s="93"/>
      <c r="OO42" s="53"/>
      <c r="OP42" s="53"/>
      <c r="OQ42" s="53"/>
      <c r="OR42" s="53"/>
      <c r="OS42" s="177"/>
      <c r="OT42" s="177"/>
      <c r="OU42" s="177"/>
      <c r="OV42" s="93"/>
      <c r="OW42" s="93"/>
      <c r="OX42" s="93"/>
      <c r="OY42" s="93"/>
      <c r="OZ42" s="93"/>
      <c r="PA42" s="53"/>
      <c r="PB42" s="53"/>
      <c r="PC42" s="53"/>
      <c r="PD42" s="53"/>
      <c r="PE42" s="177"/>
      <c r="PF42" s="177"/>
      <c r="PG42" s="177"/>
      <c r="PH42" s="93"/>
      <c r="PI42" s="93"/>
      <c r="PJ42" s="93"/>
      <c r="PK42" s="93"/>
      <c r="PL42" s="93"/>
      <c r="PM42" s="53"/>
      <c r="PN42" s="53"/>
      <c r="PO42" s="53"/>
      <c r="PP42" s="53"/>
      <c r="PQ42" s="177"/>
      <c r="PR42" s="177"/>
      <c r="PS42" s="177"/>
      <c r="PT42" s="93"/>
      <c r="PU42" s="93"/>
      <c r="PV42" s="93"/>
      <c r="PW42" s="93"/>
      <c r="PX42" s="93"/>
      <c r="PY42" s="53"/>
      <c r="PZ42" s="53"/>
      <c r="QA42" s="53"/>
      <c r="QB42" s="53"/>
      <c r="QC42" s="177"/>
      <c r="QD42" s="177"/>
      <c r="QE42" s="177"/>
      <c r="QF42" s="93"/>
      <c r="QG42" s="93"/>
      <c r="QH42" s="93"/>
      <c r="QI42" s="93"/>
      <c r="QJ42" s="93"/>
      <c r="QK42" s="53"/>
      <c r="QL42" s="53"/>
      <c r="QM42" s="53"/>
      <c r="QN42" s="53"/>
      <c r="QO42" s="177"/>
      <c r="QP42" s="177"/>
      <c r="QQ42" s="177"/>
      <c r="QR42" s="93"/>
      <c r="QS42" s="93"/>
      <c r="QT42" s="93"/>
      <c r="QU42" s="93"/>
      <c r="QV42" s="93"/>
      <c r="QW42" s="53"/>
      <c r="QX42" s="53"/>
      <c r="QY42" s="53"/>
      <c r="QZ42" s="53"/>
      <c r="RA42" s="177"/>
      <c r="RB42" s="177"/>
      <c r="RC42" s="177"/>
      <c r="RD42" s="93"/>
      <c r="RE42" s="93"/>
      <c r="RF42" s="93"/>
      <c r="RG42" s="93"/>
      <c r="RH42" s="93"/>
      <c r="RI42" s="53"/>
      <c r="RJ42" s="53"/>
      <c r="RK42" s="53"/>
      <c r="RL42" s="53"/>
      <c r="RM42" s="177"/>
      <c r="RN42" s="177"/>
      <c r="RO42" s="177"/>
      <c r="RP42" s="93"/>
      <c r="RQ42" s="93"/>
      <c r="RR42" s="93"/>
      <c r="RS42" s="93"/>
      <c r="RT42" s="93"/>
      <c r="RU42" s="53"/>
      <c r="RV42" s="53"/>
      <c r="RW42" s="53"/>
      <c r="RX42" s="53"/>
      <c r="RY42" s="177"/>
      <c r="RZ42" s="177"/>
      <c r="SA42" s="177"/>
      <c r="SB42" s="93"/>
      <c r="SC42" s="93"/>
      <c r="SD42" s="93"/>
      <c r="SE42" s="93"/>
      <c r="SF42" s="93"/>
      <c r="SG42" s="53"/>
      <c r="SH42" s="53"/>
      <c r="SI42" s="53"/>
      <c r="SJ42" s="53"/>
      <c r="SK42" s="177"/>
      <c r="SL42" s="177"/>
      <c r="SM42" s="177"/>
      <c r="SN42" s="93"/>
      <c r="SO42" s="93"/>
      <c r="SP42" s="93"/>
      <c r="SQ42" s="93"/>
      <c r="SR42" s="93"/>
      <c r="SS42" s="53"/>
      <c r="ST42" s="53"/>
      <c r="SU42" s="53"/>
      <c r="SV42" s="53"/>
      <c r="SW42" s="177"/>
      <c r="SX42" s="177"/>
      <c r="SY42" s="177"/>
      <c r="SZ42" s="93"/>
      <c r="TA42" s="93"/>
      <c r="TB42" s="93"/>
      <c r="TC42" s="93"/>
      <c r="TD42" s="93"/>
      <c r="TE42" s="53"/>
      <c r="TF42" s="53"/>
      <c r="TG42" s="53"/>
      <c r="TH42" s="53"/>
      <c r="TI42" s="177"/>
      <c r="TJ42" s="177"/>
      <c r="TK42" s="177"/>
      <c r="TL42" s="93"/>
      <c r="TM42" s="93"/>
      <c r="TN42" s="93"/>
      <c r="TO42" s="93"/>
      <c r="TP42" s="93"/>
      <c r="TQ42" s="53"/>
      <c r="TR42" s="53"/>
      <c r="TS42" s="53"/>
      <c r="TT42" s="53"/>
      <c r="TU42" s="177"/>
      <c r="TV42" s="177"/>
      <c r="TW42" s="177"/>
      <c r="TX42" s="93"/>
      <c r="TY42" s="93"/>
      <c r="TZ42" s="93"/>
      <c r="UA42" s="93"/>
      <c r="UB42" s="93"/>
      <c r="UC42" s="53"/>
      <c r="UD42" s="53"/>
      <c r="UE42" s="53"/>
      <c r="UF42" s="53"/>
      <c r="UG42" s="177"/>
      <c r="UH42" s="177"/>
      <c r="UI42" s="177"/>
      <c r="UJ42" s="93"/>
      <c r="UK42" s="93"/>
      <c r="UL42" s="93"/>
      <c r="UM42" s="93"/>
      <c r="UN42" s="93"/>
      <c r="UO42" s="53"/>
      <c r="UP42" s="53"/>
      <c r="UQ42" s="53"/>
      <c r="UR42" s="53"/>
      <c r="US42" s="177"/>
      <c r="UT42" s="177"/>
      <c r="UU42" s="177"/>
      <c r="UV42" s="93"/>
      <c r="UW42" s="93"/>
      <c r="UX42" s="93"/>
      <c r="UY42" s="93"/>
      <c r="UZ42" s="93"/>
      <c r="VA42" s="53"/>
      <c r="VB42" s="53"/>
      <c r="VC42" s="53"/>
      <c r="VD42" s="53"/>
      <c r="VE42" s="177"/>
      <c r="VF42" s="177"/>
      <c r="VG42" s="177"/>
      <c r="VH42" s="93"/>
      <c r="VI42" s="93"/>
      <c r="VJ42" s="93"/>
      <c r="VK42" s="93"/>
      <c r="VL42" s="93"/>
      <c r="VM42" s="53"/>
      <c r="VN42" s="53"/>
      <c r="VO42" s="53"/>
      <c r="VP42" s="53"/>
      <c r="VQ42" s="177"/>
      <c r="VR42" s="177"/>
      <c r="VS42" s="177"/>
      <c r="VT42" s="93"/>
      <c r="VU42" s="93"/>
      <c r="VV42" s="93"/>
      <c r="VW42" s="93"/>
      <c r="VX42" s="93"/>
      <c r="VY42" s="53"/>
      <c r="VZ42" s="53"/>
      <c r="WA42" s="53"/>
      <c r="WB42" s="53"/>
      <c r="WC42" s="177"/>
      <c r="WD42" s="177"/>
      <c r="WE42" s="177"/>
      <c r="WF42" s="93"/>
      <c r="WG42" s="93"/>
      <c r="WH42" s="93"/>
      <c r="WI42" s="93"/>
      <c r="WJ42" s="93"/>
      <c r="WK42" s="53"/>
      <c r="WL42" s="53"/>
      <c r="WM42" s="53"/>
      <c r="WN42" s="53"/>
      <c r="WO42" s="177"/>
      <c r="WP42" s="177"/>
      <c r="WQ42" s="177"/>
      <c r="WR42" s="93"/>
      <c r="WS42" s="93"/>
      <c r="WT42" s="93"/>
      <c r="WU42" s="93"/>
      <c r="WV42" s="93"/>
      <c r="WW42" s="53"/>
      <c r="WX42" s="53"/>
      <c r="WY42" s="53"/>
      <c r="WZ42" s="53"/>
      <c r="XA42" s="177"/>
      <c r="XB42" s="177"/>
      <c r="XC42" s="177"/>
      <c r="XD42" s="93"/>
      <c r="XE42" s="93"/>
      <c r="XF42" s="93"/>
      <c r="XG42" s="93"/>
      <c r="XH42" s="93"/>
      <c r="XI42" s="53"/>
      <c r="XJ42" s="53"/>
      <c r="XK42" s="53"/>
      <c r="XL42" s="53"/>
      <c r="XM42" s="177"/>
      <c r="XN42" s="177"/>
      <c r="XO42" s="177"/>
      <c r="XP42" s="93"/>
      <c r="XQ42" s="93"/>
      <c r="XR42" s="93"/>
      <c r="XS42" s="93"/>
      <c r="XT42" s="93"/>
      <c r="XU42" s="53"/>
      <c r="XV42" s="53"/>
      <c r="XW42" s="53"/>
      <c r="XX42" s="53"/>
      <c r="XY42" s="177"/>
      <c r="XZ42" s="177"/>
      <c r="YA42" s="177"/>
      <c r="YB42" s="93"/>
      <c r="YC42" s="93"/>
      <c r="YD42" s="93"/>
      <c r="YE42" s="93"/>
      <c r="YF42" s="93"/>
      <c r="YG42" s="53"/>
      <c r="YH42" s="53"/>
      <c r="YI42" s="53"/>
      <c r="YJ42" s="53"/>
      <c r="YK42" s="177"/>
      <c r="YL42" s="177"/>
      <c r="YM42" s="177"/>
      <c r="YN42" s="93"/>
      <c r="YO42" s="93"/>
      <c r="YP42" s="93"/>
      <c r="YQ42" s="93"/>
      <c r="YR42" s="93"/>
      <c r="YS42" s="53"/>
      <c r="YT42" s="53"/>
      <c r="YU42" s="53"/>
      <c r="YV42" s="53"/>
      <c r="YW42" s="177"/>
      <c r="YX42" s="177"/>
      <c r="YY42" s="177"/>
      <c r="YZ42" s="93"/>
      <c r="ZA42" s="93"/>
      <c r="ZB42" s="93"/>
      <c r="ZC42" s="93"/>
      <c r="ZD42" s="93"/>
      <c r="ZE42" s="53"/>
      <c r="ZF42" s="53"/>
      <c r="ZG42" s="53"/>
      <c r="ZH42" s="53"/>
      <c r="ZI42" s="177"/>
      <c r="ZJ42" s="177"/>
      <c r="ZK42" s="177"/>
      <c r="ZL42" s="93"/>
      <c r="ZM42" s="93"/>
      <c r="ZN42" s="93"/>
      <c r="ZO42" s="93"/>
      <c r="ZP42" s="93"/>
      <c r="ZQ42" s="53"/>
      <c r="ZR42" s="53"/>
      <c r="ZS42" s="53"/>
      <c r="ZT42" s="53"/>
      <c r="ZU42" s="177"/>
      <c r="ZV42" s="177"/>
      <c r="ZW42" s="177"/>
      <c r="ZX42" s="93"/>
      <c r="ZY42" s="93"/>
      <c r="ZZ42" s="93"/>
      <c r="AAA42" s="93"/>
      <c r="AAB42" s="93"/>
      <c r="AAC42" s="53"/>
      <c r="AAD42" s="53"/>
      <c r="AAE42" s="53"/>
      <c r="AAF42" s="53"/>
      <c r="AAG42" s="177"/>
      <c r="AAH42" s="177"/>
      <c r="AAI42" s="177"/>
      <c r="AAJ42" s="93"/>
      <c r="AAK42" s="93"/>
      <c r="AAL42" s="93"/>
      <c r="AAM42" s="93"/>
      <c r="AAN42" s="93"/>
      <c r="AAO42" s="53"/>
      <c r="AAP42" s="53"/>
      <c r="AAQ42" s="53"/>
      <c r="AAR42" s="53"/>
      <c r="AAS42" s="177"/>
      <c r="AAT42" s="177"/>
      <c r="AAU42" s="177"/>
      <c r="AAV42" s="93"/>
      <c r="AAW42" s="93"/>
      <c r="AAX42" s="93"/>
      <c r="AAY42" s="93"/>
      <c r="AAZ42" s="93"/>
      <c r="ABA42" s="53"/>
      <c r="ABB42" s="53"/>
      <c r="ABC42" s="53"/>
      <c r="ABD42" s="53"/>
      <c r="ABE42" s="177"/>
      <c r="ABF42" s="177"/>
      <c r="ABG42" s="177"/>
      <c r="ABH42" s="93"/>
      <c r="ABI42" s="93"/>
      <c r="ABJ42" s="93"/>
      <c r="ABK42" s="93"/>
      <c r="ABL42" s="93"/>
      <c r="ABM42" s="53"/>
      <c r="ABN42" s="53"/>
      <c r="ABO42" s="53"/>
      <c r="ABP42" s="53"/>
      <c r="ABQ42" s="177"/>
      <c r="ABR42" s="177"/>
      <c r="ABS42" s="177"/>
      <c r="ABT42" s="93"/>
      <c r="ABU42" s="93"/>
      <c r="ABV42" s="93"/>
      <c r="ABW42" s="93"/>
      <c r="ABX42" s="93"/>
      <c r="ABY42" s="53"/>
      <c r="ABZ42" s="53"/>
      <c r="ACA42" s="53"/>
      <c r="ACB42" s="53"/>
      <c r="ACC42" s="177"/>
      <c r="ACD42" s="177"/>
      <c r="ACE42" s="177"/>
      <c r="ACF42" s="93"/>
      <c r="ACG42" s="93"/>
      <c r="ACH42" s="93"/>
      <c r="ACI42" s="93"/>
      <c r="ACJ42" s="93"/>
      <c r="ACK42" s="53"/>
      <c r="ACL42" s="53"/>
      <c r="ACM42" s="53"/>
      <c r="ACN42" s="53"/>
      <c r="ACO42" s="177"/>
      <c r="ACP42" s="177"/>
      <c r="ACQ42" s="177"/>
      <c r="ACR42" s="93"/>
      <c r="ACS42" s="93"/>
      <c r="ACT42" s="93"/>
      <c r="ACU42" s="93"/>
      <c r="ACV42" s="93"/>
      <c r="ACW42" s="53"/>
      <c r="ACX42" s="53"/>
      <c r="ACY42" s="53"/>
      <c r="ACZ42" s="53"/>
      <c r="ADA42" s="177"/>
      <c r="ADB42" s="177"/>
      <c r="ADC42" s="177"/>
      <c r="ADD42" s="93"/>
      <c r="ADE42" s="93"/>
      <c r="ADF42" s="93"/>
      <c r="ADG42" s="93"/>
      <c r="ADH42" s="93"/>
      <c r="ADI42" s="53"/>
      <c r="ADJ42" s="53"/>
      <c r="ADK42" s="53"/>
      <c r="ADL42" s="53"/>
      <c r="ADM42" s="177"/>
      <c r="ADN42" s="177"/>
      <c r="ADO42" s="177"/>
      <c r="ADP42" s="93"/>
      <c r="ADQ42" s="93"/>
      <c r="ADR42" s="93"/>
      <c r="ADS42" s="93"/>
      <c r="ADT42" s="93"/>
      <c r="ADU42" s="53"/>
      <c r="ADV42" s="53"/>
      <c r="ADW42" s="53"/>
      <c r="ADX42" s="53"/>
      <c r="ADY42" s="177"/>
      <c r="ADZ42" s="177"/>
      <c r="AEA42" s="177"/>
      <c r="AEB42" s="93"/>
      <c r="AEC42" s="93"/>
      <c r="AED42" s="93"/>
      <c r="AEE42" s="93"/>
      <c r="AEF42" s="93"/>
      <c r="AEG42" s="53"/>
      <c r="AEH42" s="53"/>
      <c r="AEI42" s="53"/>
      <c r="AEJ42" s="53"/>
      <c r="AEK42" s="177"/>
      <c r="AEL42" s="177"/>
      <c r="AEM42" s="177"/>
      <c r="AEN42" s="93"/>
      <c r="AEO42" s="93"/>
      <c r="AEP42" s="93"/>
      <c r="AEQ42" s="93"/>
      <c r="AER42" s="93"/>
      <c r="AES42" s="53"/>
      <c r="AET42" s="53"/>
      <c r="AEU42" s="53"/>
      <c r="AEV42" s="53"/>
      <c r="AEW42" s="177"/>
      <c r="AEX42" s="177"/>
      <c r="AEY42" s="177"/>
      <c r="AEZ42" s="93"/>
      <c r="AFA42" s="93"/>
      <c r="AFB42" s="93"/>
      <c r="AFC42" s="93"/>
      <c r="AFD42" s="93"/>
      <c r="AFE42" s="53"/>
      <c r="AFF42" s="53"/>
      <c r="AFG42" s="53"/>
      <c r="AFH42" s="53"/>
      <c r="AFI42" s="177"/>
      <c r="AFJ42" s="177"/>
      <c r="AFK42" s="177"/>
      <c r="AFL42" s="93"/>
      <c r="AFM42" s="93"/>
      <c r="AFN42" s="93"/>
      <c r="AFO42" s="93"/>
      <c r="AFP42" s="93"/>
      <c r="AFQ42" s="53"/>
      <c r="AFR42" s="53"/>
      <c r="AFS42" s="53"/>
      <c r="AFT42" s="53"/>
      <c r="AFU42" s="177"/>
      <c r="AFV42" s="177"/>
      <c r="AFW42" s="177"/>
      <c r="AFX42" s="93"/>
      <c r="AFY42" s="93"/>
      <c r="AFZ42" s="93"/>
      <c r="AGA42" s="93"/>
      <c r="AGB42" s="93"/>
      <c r="AGC42" s="53"/>
      <c r="AGD42" s="53"/>
      <c r="AGE42" s="53"/>
      <c r="AGF42" s="53"/>
      <c r="AGG42" s="177"/>
      <c r="AGH42" s="177"/>
      <c r="AGI42" s="177"/>
      <c r="AGJ42" s="93"/>
      <c r="AGK42" s="93"/>
      <c r="AGL42" s="93"/>
      <c r="AGM42" s="93"/>
      <c r="AGN42" s="93"/>
      <c r="AGO42" s="53"/>
      <c r="AGP42" s="53"/>
      <c r="AGQ42" s="53"/>
      <c r="AGR42" s="53"/>
      <c r="AGS42" s="177"/>
      <c r="AGT42" s="177"/>
      <c r="AGU42" s="177"/>
      <c r="AGV42" s="93"/>
      <c r="AGW42" s="93"/>
      <c r="AGX42" s="93"/>
      <c r="AGY42" s="93"/>
      <c r="AGZ42" s="93"/>
      <c r="AHA42" s="53"/>
      <c r="AHB42" s="53"/>
      <c r="AHC42" s="53"/>
      <c r="AHD42" s="53"/>
      <c r="AHE42" s="177"/>
      <c r="AHF42" s="177"/>
      <c r="AHG42" s="177"/>
      <c r="AHH42" s="93"/>
      <c r="AHI42" s="93"/>
      <c r="AHJ42" s="93"/>
      <c r="AHK42" s="93"/>
      <c r="AHL42" s="93"/>
      <c r="AHM42" s="53"/>
      <c r="AHN42" s="53"/>
      <c r="AHO42" s="53"/>
      <c r="AHP42" s="53"/>
      <c r="AHQ42" s="177"/>
      <c r="AHR42" s="177"/>
      <c r="AHS42" s="177"/>
      <c r="AHT42" s="93"/>
      <c r="AHU42" s="93"/>
      <c r="AHV42" s="93"/>
      <c r="AHW42" s="93"/>
      <c r="AHX42" s="93"/>
      <c r="AHY42" s="53"/>
      <c r="AHZ42" s="53"/>
      <c r="AIA42" s="53"/>
      <c r="AIB42" s="53"/>
      <c r="AIC42" s="177"/>
      <c r="AID42" s="177"/>
      <c r="AIE42" s="177"/>
      <c r="AIF42" s="93"/>
      <c r="AIG42" s="93"/>
      <c r="AIH42" s="93"/>
      <c r="AII42" s="93"/>
      <c r="AIJ42" s="93"/>
      <c r="AIK42" s="53"/>
      <c r="AIL42" s="53"/>
      <c r="AIM42" s="53"/>
      <c r="AIN42" s="53"/>
      <c r="AIO42" s="177"/>
      <c r="AIP42" s="177"/>
      <c r="AIQ42" s="177"/>
      <c r="AIR42" s="93"/>
      <c r="AIS42" s="93"/>
      <c r="AIT42" s="93"/>
      <c r="AIU42" s="93"/>
      <c r="AIV42" s="93"/>
      <c r="AIW42" s="53"/>
      <c r="AIX42" s="53"/>
      <c r="AIY42" s="53"/>
      <c r="AIZ42" s="53"/>
      <c r="AJA42" s="177"/>
      <c r="AJB42" s="177"/>
      <c r="AJC42" s="177"/>
      <c r="AJD42" s="93"/>
      <c r="AJE42" s="93"/>
      <c r="AJF42" s="93"/>
      <c r="AJG42" s="93"/>
      <c r="AJH42" s="93"/>
      <c r="AJI42" s="53"/>
      <c r="AJJ42" s="53"/>
      <c r="AJK42" s="53"/>
      <c r="AJL42" s="53"/>
      <c r="AJM42" s="177"/>
      <c r="AJN42" s="177"/>
      <c r="AJO42" s="177"/>
      <c r="AJP42" s="93"/>
      <c r="AJQ42" s="93"/>
      <c r="AJR42" s="93"/>
      <c r="AJS42" s="93"/>
      <c r="AJT42" s="93"/>
      <c r="AJU42" s="53"/>
      <c r="AJV42" s="53"/>
      <c r="AJW42" s="53"/>
      <c r="AJX42" s="53"/>
      <c r="AJY42" s="177"/>
      <c r="AJZ42" s="177"/>
      <c r="AKA42" s="177"/>
      <c r="AKB42" s="93"/>
      <c r="AKC42" s="93"/>
      <c r="AKD42" s="93"/>
      <c r="AKE42" s="93"/>
      <c r="AKF42" s="93"/>
      <c r="AKG42" s="53"/>
      <c r="AKH42" s="53"/>
      <c r="AKI42" s="53"/>
      <c r="AKJ42" s="53"/>
      <c r="AKK42" s="177"/>
      <c r="AKL42" s="177"/>
      <c r="AKM42" s="177"/>
      <c r="AKN42" s="93"/>
      <c r="AKO42" s="93"/>
      <c r="AKP42" s="93"/>
      <c r="AKQ42" s="93"/>
      <c r="AKR42" s="93"/>
      <c r="AKS42" s="53"/>
      <c r="AKT42" s="53"/>
      <c r="AKU42" s="53"/>
      <c r="AKV42" s="53"/>
      <c r="AKW42" s="177"/>
      <c r="AKX42" s="177"/>
      <c r="AKY42" s="177"/>
      <c r="AKZ42" s="93"/>
      <c r="ALA42" s="93"/>
      <c r="ALB42" s="93"/>
      <c r="ALC42" s="93"/>
      <c r="ALD42" s="93"/>
      <c r="ALE42" s="53"/>
      <c r="ALF42" s="53"/>
      <c r="ALG42" s="53"/>
      <c r="ALH42" s="53"/>
      <c r="ALI42" s="177"/>
      <c r="ALJ42" s="177"/>
      <c r="ALK42" s="177"/>
      <c r="ALL42" s="93"/>
      <c r="ALM42" s="93"/>
      <c r="ALN42" s="93"/>
      <c r="ALO42" s="93"/>
      <c r="ALP42" s="93"/>
      <c r="ALQ42" s="53"/>
      <c r="ALR42" s="53"/>
      <c r="ALS42" s="53"/>
      <c r="ALT42" s="53"/>
      <c r="ALU42" s="177"/>
      <c r="ALV42" s="177"/>
      <c r="ALW42" s="177"/>
      <c r="ALX42" s="93"/>
      <c r="ALY42" s="93"/>
      <c r="ALZ42" s="93"/>
      <c r="AMA42" s="93"/>
      <c r="AMB42" s="93"/>
      <c r="AMC42" s="53"/>
      <c r="AMD42" s="53"/>
      <c r="AME42" s="53"/>
      <c r="AMF42" s="53"/>
      <c r="AMG42" s="177"/>
      <c r="AMH42" s="177"/>
      <c r="AMI42" s="177"/>
      <c r="AMJ42" s="93"/>
      <c r="AMK42" s="93"/>
      <c r="AML42" s="93"/>
      <c r="AMM42" s="93"/>
      <c r="AMN42" s="93"/>
      <c r="AMO42" s="53"/>
      <c r="AMP42" s="53"/>
      <c r="AMQ42" s="53"/>
      <c r="AMR42" s="53"/>
      <c r="AMS42" s="177"/>
      <c r="AMT42" s="177"/>
      <c r="AMU42" s="177"/>
      <c r="AMV42" s="93"/>
      <c r="AMW42" s="93"/>
      <c r="AMX42" s="93"/>
      <c r="AMY42" s="93"/>
      <c r="AMZ42" s="93"/>
      <c r="ANA42" s="53"/>
      <c r="ANB42" s="53"/>
      <c r="ANC42" s="53"/>
      <c r="AND42" s="53"/>
      <c r="ANE42" s="177"/>
      <c r="ANF42" s="177"/>
      <c r="ANG42" s="177"/>
      <c r="ANH42" s="93"/>
      <c r="ANI42" s="93"/>
      <c r="ANJ42" s="93"/>
      <c r="ANK42" s="93"/>
      <c r="ANL42" s="93"/>
      <c r="ANM42" s="53"/>
      <c r="ANN42" s="53"/>
      <c r="ANO42" s="53"/>
      <c r="ANP42" s="53"/>
      <c r="ANQ42" s="177"/>
      <c r="ANR42" s="177"/>
      <c r="ANS42" s="177"/>
      <c r="ANT42" s="93"/>
      <c r="ANU42" s="93"/>
      <c r="ANV42" s="93"/>
      <c r="ANW42" s="93"/>
      <c r="ANX42" s="93"/>
      <c r="ANY42" s="53"/>
      <c r="ANZ42" s="53"/>
      <c r="AOA42" s="53"/>
      <c r="AOB42" s="53"/>
      <c r="AOC42" s="177"/>
      <c r="AOD42" s="177"/>
      <c r="AOE42" s="177"/>
      <c r="AOF42" s="93"/>
      <c r="AOG42" s="93"/>
      <c r="AOH42" s="93"/>
      <c r="AOI42" s="93"/>
      <c r="AOJ42" s="93"/>
      <c r="AOK42" s="53"/>
      <c r="AOL42" s="53"/>
      <c r="AOM42" s="53"/>
      <c r="AON42" s="53"/>
      <c r="AOO42" s="177"/>
      <c r="AOP42" s="177"/>
      <c r="AOQ42" s="177"/>
      <c r="AOR42" s="93"/>
      <c r="AOS42" s="93"/>
      <c r="AOT42" s="93"/>
      <c r="AOU42" s="93"/>
      <c r="AOV42" s="93"/>
      <c r="AOW42" s="53"/>
      <c r="AOX42" s="53"/>
      <c r="AOY42" s="53"/>
      <c r="AOZ42" s="53"/>
      <c r="APA42" s="177"/>
      <c r="APB42" s="177"/>
      <c r="APC42" s="177"/>
      <c r="APD42" s="93"/>
      <c r="APE42" s="93"/>
      <c r="APF42" s="93"/>
      <c r="APG42" s="93"/>
      <c r="APH42" s="93"/>
      <c r="API42" s="53"/>
      <c r="APJ42" s="53"/>
      <c r="APK42" s="53"/>
      <c r="APL42" s="53"/>
      <c r="APM42" s="177"/>
      <c r="APN42" s="177"/>
      <c r="APO42" s="177"/>
      <c r="APP42" s="93"/>
      <c r="APQ42" s="93"/>
      <c r="APR42" s="93"/>
      <c r="APS42" s="93"/>
      <c r="APT42" s="93"/>
      <c r="APU42" s="53"/>
      <c r="APV42" s="53"/>
      <c r="APW42" s="53"/>
      <c r="APX42" s="53"/>
      <c r="APY42" s="177"/>
      <c r="APZ42" s="177"/>
      <c r="AQA42" s="177"/>
      <c r="AQB42" s="93"/>
      <c r="AQC42" s="93"/>
      <c r="AQD42" s="93"/>
      <c r="AQE42" s="93"/>
      <c r="AQF42" s="93"/>
      <c r="AQG42" s="53"/>
      <c r="AQH42" s="53"/>
      <c r="AQI42" s="53"/>
      <c r="AQJ42" s="53"/>
      <c r="AQK42" s="177"/>
      <c r="AQL42" s="177"/>
      <c r="AQM42" s="177"/>
      <c r="AQN42" s="93"/>
      <c r="AQO42" s="93"/>
      <c r="AQP42" s="93"/>
      <c r="AQQ42" s="93"/>
      <c r="AQR42" s="93"/>
      <c r="AQS42" s="53"/>
      <c r="AQT42" s="53"/>
      <c r="AQU42" s="53"/>
      <c r="AQV42" s="53"/>
      <c r="AQW42" s="177"/>
      <c r="AQX42" s="177"/>
      <c r="AQY42" s="177"/>
      <c r="AQZ42" s="93"/>
      <c r="ARA42" s="93"/>
      <c r="ARB42" s="93"/>
      <c r="ARC42" s="93"/>
      <c r="ARD42" s="93"/>
      <c r="ARE42" s="53"/>
      <c r="ARF42" s="53"/>
      <c r="ARG42" s="53"/>
      <c r="ARH42" s="53"/>
      <c r="ARI42" s="177"/>
      <c r="ARJ42" s="177"/>
      <c r="ARK42" s="177"/>
      <c r="ARL42" s="93"/>
      <c r="ARM42" s="93"/>
      <c r="ARN42" s="93"/>
      <c r="ARO42" s="93"/>
      <c r="ARP42" s="93"/>
      <c r="ARQ42" s="53"/>
      <c r="ARR42" s="53"/>
      <c r="ARS42" s="53"/>
      <c r="ART42" s="53"/>
      <c r="ARU42" s="177"/>
      <c r="ARV42" s="177"/>
      <c r="ARW42" s="177"/>
      <c r="ARX42" s="93"/>
      <c r="ARY42" s="93"/>
      <c r="ARZ42" s="93"/>
      <c r="ASA42" s="93"/>
      <c r="ASB42" s="93"/>
      <c r="ASC42" s="53"/>
      <c r="ASD42" s="53"/>
      <c r="ASE42" s="53"/>
      <c r="ASF42" s="53"/>
      <c r="ASG42" s="177"/>
      <c r="ASH42" s="177"/>
      <c r="ASI42" s="177"/>
      <c r="ASJ42" s="93"/>
      <c r="ASK42" s="93"/>
      <c r="ASL42" s="93"/>
      <c r="ASM42" s="93"/>
      <c r="ASN42" s="93"/>
      <c r="ASO42" s="53"/>
      <c r="ASP42" s="53"/>
      <c r="ASQ42" s="53"/>
      <c r="ASR42" s="53"/>
      <c r="ASS42" s="177"/>
      <c r="AST42" s="177"/>
      <c r="ASU42" s="177"/>
      <c r="ASV42" s="93"/>
      <c r="ASW42" s="93"/>
      <c r="ASX42" s="93"/>
      <c r="ASY42" s="93"/>
      <c r="ASZ42" s="93"/>
      <c r="ATA42" s="53"/>
      <c r="ATB42" s="53"/>
      <c r="ATC42" s="53"/>
      <c r="ATD42" s="53"/>
      <c r="ATE42" s="177"/>
      <c r="ATF42" s="177"/>
      <c r="ATG42" s="177"/>
      <c r="ATH42" s="93"/>
      <c r="ATI42" s="93"/>
      <c r="ATJ42" s="93"/>
      <c r="ATK42" s="93"/>
      <c r="ATL42" s="93"/>
      <c r="ATM42" s="53"/>
      <c r="ATN42" s="53"/>
      <c r="ATO42" s="53"/>
      <c r="ATP42" s="53"/>
      <c r="ATQ42" s="177"/>
      <c r="ATR42" s="177"/>
      <c r="ATS42" s="177"/>
      <c r="ATT42" s="93"/>
      <c r="ATU42" s="93"/>
      <c r="ATV42" s="93"/>
      <c r="ATW42" s="93"/>
      <c r="ATX42" s="93"/>
      <c r="ATY42" s="53"/>
      <c r="ATZ42" s="53"/>
      <c r="AUA42" s="53"/>
      <c r="AUB42" s="53"/>
      <c r="AUC42" s="177"/>
      <c r="AUD42" s="177"/>
      <c r="AUE42" s="177"/>
      <c r="AUF42" s="93"/>
      <c r="AUG42" s="93"/>
      <c r="AUH42" s="93"/>
      <c r="AUI42" s="93"/>
      <c r="AUJ42" s="93"/>
      <c r="AUK42" s="53"/>
      <c r="AUL42" s="53"/>
      <c r="AUM42" s="53"/>
      <c r="AUN42" s="53"/>
      <c r="AUO42" s="177"/>
      <c r="AUP42" s="177"/>
      <c r="AUQ42" s="177"/>
      <c r="AUR42" s="93"/>
      <c r="AUS42" s="93"/>
      <c r="AUT42" s="93"/>
      <c r="AUU42" s="93"/>
      <c r="AUV42" s="93"/>
      <c r="AUW42" s="53"/>
      <c r="AUX42" s="53"/>
      <c r="AUY42" s="53"/>
      <c r="AUZ42" s="53"/>
      <c r="AVA42" s="177"/>
      <c r="AVB42" s="177"/>
      <c r="AVC42" s="177"/>
      <c r="AVD42" s="93"/>
      <c r="AVE42" s="93"/>
      <c r="AVF42" s="93"/>
      <c r="AVG42" s="93"/>
      <c r="AVH42" s="93"/>
      <c r="AVI42" s="53"/>
      <c r="AVJ42" s="53"/>
      <c r="AVK42" s="53"/>
      <c r="AVL42" s="53"/>
      <c r="AVM42" s="177"/>
      <c r="AVN42" s="177"/>
      <c r="AVO42" s="177"/>
      <c r="AVP42" s="93"/>
      <c r="AVQ42" s="93"/>
      <c r="AVR42" s="93"/>
      <c r="AVS42" s="93"/>
      <c r="AVT42" s="93"/>
      <c r="AVU42" s="53"/>
      <c r="AVV42" s="53"/>
      <c r="AVW42" s="53"/>
      <c r="AVX42" s="53"/>
      <c r="AVY42" s="177"/>
      <c r="AVZ42" s="177"/>
      <c r="AWA42" s="177"/>
      <c r="AWB42" s="93"/>
      <c r="AWC42" s="93"/>
      <c r="AWD42" s="93"/>
      <c r="AWE42" s="93"/>
      <c r="AWF42" s="93"/>
      <c r="AWG42" s="53"/>
      <c r="AWH42" s="53"/>
      <c r="AWI42" s="53"/>
      <c r="AWJ42" s="53"/>
      <c r="AWK42" s="177"/>
      <c r="AWL42" s="177"/>
      <c r="AWM42" s="177"/>
      <c r="AWN42" s="93"/>
      <c r="AWO42" s="93"/>
      <c r="AWP42" s="93"/>
      <c r="AWQ42" s="93"/>
      <c r="AWR42" s="93"/>
      <c r="AWS42" s="53"/>
      <c r="AWT42" s="53"/>
      <c r="AWU42" s="53"/>
      <c r="AWV42" s="53"/>
      <c r="AWW42" s="177"/>
      <c r="AWX42" s="177"/>
      <c r="AWY42" s="177"/>
      <c r="AWZ42" s="93"/>
      <c r="AXA42" s="93"/>
      <c r="AXB42" s="93"/>
      <c r="AXC42" s="93"/>
      <c r="AXD42" s="93"/>
      <c r="AXE42" s="53"/>
      <c r="AXF42" s="53"/>
      <c r="AXG42" s="53"/>
      <c r="AXH42" s="53"/>
      <c r="AXI42" s="177"/>
      <c r="AXJ42" s="177"/>
      <c r="AXK42" s="177"/>
      <c r="AXL42" s="93"/>
      <c r="AXM42" s="93"/>
      <c r="AXN42" s="93"/>
      <c r="AXO42" s="93"/>
      <c r="AXP42" s="93"/>
      <c r="AXQ42" s="53"/>
      <c r="AXR42" s="53"/>
      <c r="AXS42" s="53"/>
      <c r="AXT42" s="53"/>
      <c r="AXU42" s="177"/>
      <c r="AXV42" s="177"/>
      <c r="AXW42" s="177"/>
      <c r="AXX42" s="93"/>
      <c r="AXY42" s="93"/>
      <c r="AXZ42" s="93"/>
      <c r="AYA42" s="93"/>
      <c r="AYB42" s="93"/>
      <c r="AYC42" s="53"/>
      <c r="AYD42" s="53"/>
      <c r="AYE42" s="53"/>
      <c r="AYF42" s="53"/>
      <c r="AYG42" s="177"/>
      <c r="AYH42" s="177"/>
      <c r="AYI42" s="177"/>
      <c r="AYJ42" s="93"/>
      <c r="AYK42" s="93"/>
      <c r="AYL42" s="93"/>
      <c r="AYM42" s="93"/>
      <c r="AYN42" s="93"/>
      <c r="AYO42" s="53"/>
      <c r="AYP42" s="53"/>
      <c r="AYQ42" s="53"/>
      <c r="AYR42" s="53"/>
      <c r="AYS42" s="177"/>
      <c r="AYT42" s="177"/>
      <c r="AYU42" s="177"/>
      <c r="AYV42" s="93"/>
      <c r="AYW42" s="93"/>
      <c r="AYX42" s="93"/>
      <c r="AYY42" s="93"/>
      <c r="AYZ42" s="93"/>
      <c r="AZA42" s="53"/>
      <c r="AZB42" s="53"/>
      <c r="AZC42" s="53"/>
      <c r="AZD42" s="53"/>
      <c r="AZE42" s="177"/>
      <c r="AZF42" s="177"/>
      <c r="AZG42" s="177"/>
      <c r="AZH42" s="93"/>
      <c r="AZI42" s="93"/>
      <c r="AZJ42" s="93"/>
      <c r="AZK42" s="93"/>
      <c r="AZL42" s="93"/>
      <c r="AZM42" s="53"/>
      <c r="AZN42" s="53"/>
      <c r="AZO42" s="53"/>
      <c r="AZP42" s="53"/>
      <c r="AZQ42" s="177"/>
      <c r="AZR42" s="177"/>
      <c r="AZS42" s="177"/>
      <c r="AZT42" s="93"/>
      <c r="AZU42" s="93"/>
      <c r="AZV42" s="93"/>
      <c r="AZW42" s="93"/>
      <c r="AZX42" s="93"/>
      <c r="AZY42" s="53"/>
      <c r="AZZ42" s="53"/>
      <c r="BAA42" s="53"/>
      <c r="BAB42" s="53"/>
      <c r="BAC42" s="177"/>
      <c r="BAD42" s="177"/>
      <c r="BAE42" s="177"/>
      <c r="BAF42" s="93"/>
      <c r="BAG42" s="93"/>
      <c r="BAH42" s="93"/>
      <c r="BAI42" s="93"/>
      <c r="BAJ42" s="93"/>
      <c r="BAK42" s="53"/>
      <c r="BAL42" s="53"/>
      <c r="BAM42" s="53"/>
      <c r="BAN42" s="53"/>
      <c r="BAO42" s="177"/>
      <c r="BAP42" s="177"/>
      <c r="BAQ42" s="177"/>
      <c r="BAR42" s="93"/>
      <c r="BAS42" s="93"/>
      <c r="BAT42" s="93"/>
      <c r="BAU42" s="93"/>
      <c r="BAV42" s="93"/>
      <c r="BAW42" s="53"/>
      <c r="BAX42" s="53"/>
      <c r="BAY42" s="53"/>
      <c r="BAZ42" s="53"/>
      <c r="BBA42" s="177"/>
      <c r="BBB42" s="177"/>
      <c r="BBC42" s="177"/>
      <c r="BBD42" s="93"/>
      <c r="BBE42" s="93"/>
      <c r="BBF42" s="93"/>
      <c r="BBG42" s="93"/>
      <c r="BBH42" s="93"/>
      <c r="BBI42" s="53"/>
      <c r="BBJ42" s="53"/>
      <c r="BBK42" s="53"/>
      <c r="BBL42" s="53"/>
      <c r="BBM42" s="177"/>
      <c r="BBN42" s="177"/>
      <c r="BBO42" s="177"/>
      <c r="BBP42" s="93"/>
      <c r="BBQ42" s="93"/>
      <c r="BBR42" s="93"/>
      <c r="BBS42" s="93"/>
      <c r="BBT42" s="93"/>
      <c r="BBU42" s="53"/>
      <c r="BBV42" s="53"/>
      <c r="BBW42" s="53"/>
      <c r="BBX42" s="53"/>
      <c r="BBY42" s="177"/>
      <c r="BBZ42" s="177"/>
      <c r="BCA42" s="177"/>
      <c r="BCB42" s="93"/>
      <c r="BCC42" s="93"/>
      <c r="BCD42" s="93"/>
      <c r="BCE42" s="93"/>
      <c r="BCF42" s="93"/>
      <c r="BCG42" s="53"/>
      <c r="BCH42" s="53"/>
      <c r="BCI42" s="53"/>
      <c r="BCJ42" s="53"/>
      <c r="BCK42" s="177"/>
      <c r="BCL42" s="177"/>
      <c r="BCM42" s="177"/>
      <c r="BCN42" s="93"/>
      <c r="BCO42" s="93"/>
      <c r="BCP42" s="93"/>
      <c r="BCQ42" s="93"/>
      <c r="BCR42" s="93"/>
      <c r="BCS42" s="53"/>
      <c r="BCT42" s="53"/>
      <c r="BCU42" s="53"/>
      <c r="BCV42" s="53"/>
      <c r="BCW42" s="177"/>
      <c r="BCX42" s="177"/>
      <c r="BCY42" s="177"/>
      <c r="BCZ42" s="93"/>
      <c r="BDA42" s="93"/>
      <c r="BDB42" s="93"/>
      <c r="BDC42" s="93"/>
      <c r="BDD42" s="93"/>
      <c r="BDE42" s="53"/>
      <c r="BDF42" s="53"/>
      <c r="BDG42" s="53"/>
      <c r="BDH42" s="53"/>
      <c r="BDI42" s="177"/>
      <c r="BDJ42" s="177"/>
      <c r="BDK42" s="177"/>
      <c r="BDL42" s="93"/>
      <c r="BDM42" s="93"/>
      <c r="BDN42" s="93"/>
      <c r="BDO42" s="93"/>
      <c r="BDP42" s="93"/>
      <c r="BDQ42" s="53"/>
      <c r="BDR42" s="53"/>
      <c r="BDS42" s="53"/>
      <c r="BDT42" s="53"/>
      <c r="BDU42" s="177"/>
      <c r="BDV42" s="177"/>
      <c r="BDW42" s="177"/>
      <c r="BDX42" s="93"/>
      <c r="BDY42" s="93"/>
      <c r="BDZ42" s="93"/>
      <c r="BEA42" s="93"/>
      <c r="BEB42" s="93"/>
      <c r="BEC42" s="53"/>
      <c r="BED42" s="53"/>
      <c r="BEE42" s="53"/>
      <c r="BEF42" s="53"/>
      <c r="BEG42" s="177"/>
      <c r="BEH42" s="177"/>
      <c r="BEI42" s="177"/>
      <c r="BEJ42" s="93"/>
      <c r="BEK42" s="93"/>
      <c r="BEL42" s="93"/>
      <c r="BEM42" s="93"/>
      <c r="BEN42" s="93"/>
      <c r="BEO42" s="53"/>
      <c r="BEP42" s="53"/>
      <c r="BEQ42" s="53"/>
      <c r="BER42" s="53"/>
      <c r="BES42" s="177"/>
      <c r="BET42" s="177"/>
      <c r="BEU42" s="177"/>
      <c r="BEV42" s="93"/>
      <c r="BEW42" s="93"/>
      <c r="BEX42" s="93"/>
      <c r="BEY42" s="93"/>
      <c r="BEZ42" s="93"/>
      <c r="BFA42" s="53"/>
      <c r="BFB42" s="53"/>
      <c r="BFC42" s="53"/>
      <c r="BFD42" s="53"/>
      <c r="BFE42" s="177"/>
      <c r="BFF42" s="177"/>
      <c r="BFG42" s="177"/>
      <c r="BFH42" s="93"/>
      <c r="BFI42" s="93"/>
      <c r="BFJ42" s="93"/>
      <c r="BFK42" s="93"/>
      <c r="BFL42" s="93"/>
      <c r="BFM42" s="53"/>
      <c r="BFN42" s="53"/>
      <c r="BFO42" s="53"/>
      <c r="BFP42" s="53"/>
      <c r="BFQ42" s="177"/>
      <c r="BFR42" s="177"/>
      <c r="BFS42" s="177"/>
      <c r="BFT42" s="93"/>
      <c r="BFU42" s="93"/>
      <c r="BFV42" s="93"/>
      <c r="BFW42" s="93"/>
      <c r="BFX42" s="93"/>
      <c r="BFY42" s="53"/>
      <c r="BFZ42" s="53"/>
      <c r="BGA42" s="53"/>
      <c r="BGB42" s="53"/>
      <c r="BGC42" s="177"/>
      <c r="BGD42" s="177"/>
      <c r="BGE42" s="177"/>
      <c r="BGF42" s="93"/>
      <c r="BGG42" s="93"/>
      <c r="BGH42" s="93"/>
      <c r="BGI42" s="93"/>
      <c r="BGJ42" s="93"/>
      <c r="BGK42" s="53"/>
      <c r="BGL42" s="53"/>
      <c r="BGM42" s="53"/>
      <c r="BGN42" s="53"/>
      <c r="BGO42" s="177"/>
      <c r="BGP42" s="177"/>
      <c r="BGQ42" s="177"/>
      <c r="BGR42" s="93"/>
      <c r="BGS42" s="93"/>
      <c r="BGT42" s="93"/>
      <c r="BGU42" s="93"/>
      <c r="BGV42" s="93"/>
      <c r="BGW42" s="53"/>
      <c r="BGX42" s="53"/>
      <c r="BGY42" s="53"/>
      <c r="BGZ42" s="53"/>
      <c r="BHA42" s="177"/>
      <c r="BHB42" s="177"/>
      <c r="BHC42" s="177"/>
      <c r="BHD42" s="93"/>
      <c r="BHE42" s="93"/>
      <c r="BHF42" s="93"/>
      <c r="BHG42" s="93"/>
      <c r="BHH42" s="93"/>
      <c r="BHI42" s="53"/>
      <c r="BHJ42" s="53"/>
      <c r="BHK42" s="53"/>
      <c r="BHL42" s="53"/>
      <c r="BHM42" s="177"/>
      <c r="BHN42" s="177"/>
      <c r="BHO42" s="177"/>
      <c r="BHP42" s="93"/>
      <c r="BHQ42" s="93"/>
      <c r="BHR42" s="93"/>
      <c r="BHS42" s="93"/>
      <c r="BHT42" s="93"/>
      <c r="BHU42" s="53"/>
      <c r="BHV42" s="53"/>
      <c r="BHW42" s="53"/>
      <c r="BHX42" s="53"/>
      <c r="BHY42" s="177"/>
      <c r="BHZ42" s="177"/>
      <c r="BIA42" s="177"/>
      <c r="BIB42" s="93"/>
      <c r="BIC42" s="93"/>
      <c r="BID42" s="93"/>
      <c r="BIE42" s="93"/>
      <c r="BIF42" s="93"/>
      <c r="BIG42" s="53"/>
      <c r="BIH42" s="53"/>
      <c r="BII42" s="53"/>
      <c r="BIJ42" s="53"/>
      <c r="BIK42" s="177"/>
      <c r="BIL42" s="177"/>
      <c r="BIM42" s="177"/>
      <c r="BIN42" s="93"/>
      <c r="BIO42" s="93"/>
      <c r="BIP42" s="93"/>
      <c r="BIQ42" s="93"/>
      <c r="BIR42" s="93"/>
      <c r="BIS42" s="53"/>
      <c r="BIT42" s="53"/>
      <c r="BIU42" s="53"/>
      <c r="BIV42" s="53"/>
      <c r="BIW42" s="177"/>
      <c r="BIX42" s="177"/>
      <c r="BIY42" s="177"/>
      <c r="BIZ42" s="93"/>
      <c r="BJA42" s="93"/>
      <c r="BJB42" s="93"/>
      <c r="BJC42" s="93"/>
      <c r="BJD42" s="93"/>
      <c r="BJE42" s="53"/>
      <c r="BJF42" s="53"/>
      <c r="BJG42" s="53"/>
      <c r="BJH42" s="53"/>
      <c r="BJI42" s="177"/>
      <c r="BJJ42" s="177"/>
      <c r="BJK42" s="177"/>
      <c r="BJL42" s="93"/>
      <c r="BJM42" s="93"/>
      <c r="BJN42" s="93"/>
      <c r="BJO42" s="93"/>
      <c r="BJP42" s="93"/>
      <c r="BJQ42" s="53"/>
      <c r="BJR42" s="53"/>
      <c r="BJS42" s="53"/>
      <c r="BJT42" s="53"/>
      <c r="BJU42" s="177"/>
      <c r="BJV42" s="177"/>
      <c r="BJW42" s="177"/>
      <c r="BJX42" s="93"/>
      <c r="BJY42" s="93"/>
      <c r="BJZ42" s="93"/>
      <c r="BKA42" s="93"/>
      <c r="BKB42" s="93"/>
      <c r="BKC42" s="53"/>
      <c r="BKD42" s="53"/>
      <c r="BKE42" s="53"/>
      <c r="BKF42" s="53"/>
      <c r="BKG42" s="177"/>
      <c r="BKH42" s="177"/>
      <c r="BKI42" s="177"/>
      <c r="BKJ42" s="93"/>
      <c r="BKK42" s="93"/>
      <c r="BKL42" s="93"/>
      <c r="BKM42" s="93"/>
      <c r="BKN42" s="93"/>
      <c r="BKO42" s="53"/>
      <c r="BKP42" s="53"/>
      <c r="BKQ42" s="53"/>
      <c r="BKR42" s="53"/>
      <c r="BKS42" s="177"/>
      <c r="BKT42" s="177"/>
      <c r="BKU42" s="177"/>
      <c r="BKV42" s="93"/>
      <c r="BKW42" s="93"/>
      <c r="BKX42" s="93"/>
      <c r="BKY42" s="93"/>
      <c r="BKZ42" s="93"/>
      <c r="BLA42" s="53"/>
      <c r="BLB42" s="53"/>
      <c r="BLC42" s="53"/>
      <c r="BLD42" s="53"/>
      <c r="BLE42" s="177"/>
      <c r="BLF42" s="177"/>
      <c r="BLG42" s="177"/>
      <c r="BLH42" s="93"/>
      <c r="BLI42" s="93"/>
      <c r="BLJ42" s="93"/>
      <c r="BLK42" s="93"/>
      <c r="BLL42" s="93"/>
      <c r="BLM42" s="53"/>
      <c r="BLN42" s="53"/>
      <c r="BLO42" s="53"/>
      <c r="BLP42" s="53"/>
      <c r="BLQ42" s="177"/>
      <c r="BLR42" s="177"/>
      <c r="BLS42" s="177"/>
      <c r="BLT42" s="93"/>
      <c r="BLU42" s="93"/>
      <c r="BLV42" s="93"/>
      <c r="BLW42" s="93"/>
      <c r="BLX42" s="93"/>
      <c r="BLY42" s="53"/>
      <c r="BLZ42" s="53"/>
      <c r="BMA42" s="53"/>
      <c r="BMB42" s="53"/>
      <c r="BMC42" s="177"/>
      <c r="BMD42" s="177"/>
      <c r="BME42" s="177"/>
      <c r="BMF42" s="93"/>
      <c r="BMG42" s="93"/>
      <c r="BMH42" s="93"/>
      <c r="BMI42" s="93"/>
      <c r="BMJ42" s="93"/>
      <c r="BMK42" s="53"/>
      <c r="BML42" s="53"/>
      <c r="BMM42" s="53"/>
      <c r="BMN42" s="53"/>
      <c r="BMO42" s="177"/>
      <c r="BMP42" s="177"/>
      <c r="BMQ42" s="177"/>
      <c r="BMR42" s="93"/>
      <c r="BMS42" s="93"/>
      <c r="BMT42" s="93"/>
      <c r="BMU42" s="93"/>
      <c r="BMV42" s="93"/>
      <c r="BMW42" s="53"/>
      <c r="BMX42" s="53"/>
      <c r="BMY42" s="53"/>
      <c r="BMZ42" s="53"/>
      <c r="BNA42" s="177"/>
      <c r="BNB42" s="177"/>
      <c r="BNC42" s="177"/>
      <c r="BND42" s="93"/>
      <c r="BNE42" s="93"/>
      <c r="BNF42" s="93"/>
      <c r="BNG42" s="93"/>
      <c r="BNH42" s="93"/>
      <c r="BNI42" s="53"/>
      <c r="BNJ42" s="53"/>
      <c r="BNK42" s="53"/>
      <c r="BNL42" s="53"/>
      <c r="BNM42" s="177"/>
      <c r="BNN42" s="177"/>
      <c r="BNO42" s="177"/>
      <c r="BNP42" s="93"/>
      <c r="BNQ42" s="93"/>
      <c r="BNR42" s="93"/>
      <c r="BNS42" s="93"/>
      <c r="BNT42" s="93"/>
      <c r="BNU42" s="53"/>
      <c r="BNV42" s="53"/>
      <c r="BNW42" s="53"/>
      <c r="BNX42" s="53"/>
      <c r="BNY42" s="177"/>
      <c r="BNZ42" s="177"/>
      <c r="BOA42" s="177"/>
      <c r="BOB42" s="93"/>
      <c r="BOC42" s="93"/>
      <c r="BOD42" s="93"/>
      <c r="BOE42" s="93"/>
      <c r="BOF42" s="93"/>
      <c r="BOG42" s="53"/>
      <c r="BOH42" s="53"/>
      <c r="BOI42" s="53"/>
      <c r="BOJ42" s="53"/>
      <c r="BOK42" s="177"/>
      <c r="BOL42" s="177"/>
      <c r="BOM42" s="177"/>
      <c r="BON42" s="93"/>
      <c r="BOO42" s="93"/>
      <c r="BOP42" s="93"/>
      <c r="BOQ42" s="93"/>
      <c r="BOR42" s="93"/>
      <c r="BOS42" s="53"/>
      <c r="BOT42" s="53"/>
      <c r="BOU42" s="53"/>
      <c r="BOV42" s="53"/>
      <c r="BOW42" s="177"/>
      <c r="BOX42" s="177"/>
      <c r="BOY42" s="177"/>
      <c r="BOZ42" s="93"/>
      <c r="BPA42" s="93"/>
      <c r="BPB42" s="93"/>
      <c r="BPC42" s="93"/>
      <c r="BPD42" s="93"/>
      <c r="BPE42" s="53"/>
      <c r="BPF42" s="53"/>
      <c r="BPG42" s="53"/>
      <c r="BPH42" s="53"/>
      <c r="BPI42" s="177"/>
      <c r="BPJ42" s="177"/>
      <c r="BPK42" s="177"/>
      <c r="BPL42" s="93"/>
      <c r="BPM42" s="93"/>
      <c r="BPN42" s="93"/>
      <c r="BPO42" s="93"/>
      <c r="BPP42" s="93"/>
      <c r="BPQ42" s="53"/>
      <c r="BPR42" s="53"/>
      <c r="BPS42" s="53"/>
      <c r="BPT42" s="53"/>
      <c r="BPU42" s="177"/>
      <c r="BPV42" s="177"/>
      <c r="BPW42" s="177"/>
      <c r="BPX42" s="93"/>
      <c r="BPY42" s="93"/>
      <c r="BPZ42" s="93"/>
      <c r="BQA42" s="93"/>
      <c r="BQB42" s="93"/>
      <c r="BQC42" s="53"/>
      <c r="BQD42" s="53"/>
      <c r="BQE42" s="53"/>
      <c r="BQF42" s="53"/>
      <c r="BQG42" s="177"/>
      <c r="BQH42" s="177"/>
      <c r="BQI42" s="177"/>
      <c r="BQJ42" s="93"/>
      <c r="BQK42" s="93"/>
      <c r="BQL42" s="93"/>
      <c r="BQM42" s="93"/>
      <c r="BQN42" s="93"/>
      <c r="BQO42" s="53"/>
      <c r="BQP42" s="53"/>
      <c r="BQQ42" s="53"/>
      <c r="BQR42" s="53"/>
      <c r="BQS42" s="177"/>
      <c r="BQT42" s="177"/>
      <c r="BQU42" s="177"/>
      <c r="BQV42" s="93"/>
      <c r="BQW42" s="93"/>
      <c r="BQX42" s="93"/>
      <c r="BQY42" s="93"/>
      <c r="BQZ42" s="93"/>
      <c r="BRA42" s="53"/>
      <c r="BRB42" s="53"/>
      <c r="BRC42" s="53"/>
      <c r="BRD42" s="53"/>
      <c r="BRE42" s="177"/>
      <c r="BRF42" s="177"/>
      <c r="BRG42" s="177"/>
      <c r="BRH42" s="93"/>
      <c r="BRI42" s="93"/>
      <c r="BRJ42" s="93"/>
      <c r="BRK42" s="93"/>
      <c r="BRL42" s="93"/>
      <c r="BRM42" s="53"/>
      <c r="BRN42" s="53"/>
      <c r="BRO42" s="53"/>
      <c r="BRP42" s="53"/>
      <c r="BRQ42" s="177"/>
      <c r="BRR42" s="177"/>
      <c r="BRS42" s="177"/>
      <c r="BRT42" s="93"/>
      <c r="BRU42" s="93"/>
      <c r="BRV42" s="93"/>
      <c r="BRW42" s="93"/>
      <c r="BRX42" s="93"/>
      <c r="BRY42" s="53"/>
      <c r="BRZ42" s="53"/>
      <c r="BSA42" s="53"/>
      <c r="BSB42" s="53"/>
      <c r="BSC42" s="177"/>
      <c r="BSD42" s="177"/>
      <c r="BSE42" s="177"/>
      <c r="BSF42" s="93"/>
      <c r="BSG42" s="93"/>
      <c r="BSH42" s="93"/>
      <c r="BSI42" s="93"/>
      <c r="BSJ42" s="93"/>
      <c r="BSK42" s="53"/>
      <c r="BSL42" s="53"/>
      <c r="BSM42" s="53"/>
      <c r="BSN42" s="53"/>
      <c r="BSO42" s="177"/>
      <c r="BSP42" s="177"/>
      <c r="BSQ42" s="177"/>
      <c r="BSR42" s="93"/>
      <c r="BSS42" s="93"/>
      <c r="BST42" s="93"/>
      <c r="BSU42" s="93"/>
      <c r="BSV42" s="93"/>
      <c r="BSW42" s="53"/>
      <c r="BSX42" s="53"/>
      <c r="BSY42" s="53"/>
      <c r="BSZ42" s="53"/>
      <c r="BTA42" s="177"/>
      <c r="BTB42" s="177"/>
      <c r="BTC42" s="177"/>
      <c r="BTD42" s="93"/>
      <c r="BTE42" s="93"/>
      <c r="BTF42" s="93"/>
      <c r="BTG42" s="93"/>
      <c r="BTH42" s="93"/>
      <c r="BTI42" s="53"/>
      <c r="BTJ42" s="53"/>
      <c r="BTK42" s="53"/>
      <c r="BTL42" s="53"/>
      <c r="BTM42" s="177"/>
      <c r="BTN42" s="177"/>
      <c r="BTO42" s="177"/>
      <c r="BTP42" s="93"/>
      <c r="BTQ42" s="93"/>
      <c r="BTR42" s="93"/>
      <c r="BTS42" s="93"/>
      <c r="BTT42" s="93"/>
      <c r="BTU42" s="53"/>
      <c r="BTV42" s="53"/>
      <c r="BTW42" s="53"/>
      <c r="BTX42" s="53"/>
      <c r="BTY42" s="177"/>
      <c r="BTZ42" s="177"/>
      <c r="BUA42" s="177"/>
      <c r="BUB42" s="93"/>
      <c r="BUC42" s="93"/>
      <c r="BUD42" s="93"/>
      <c r="BUE42" s="93"/>
      <c r="BUF42" s="93"/>
      <c r="BUG42" s="53"/>
      <c r="BUH42" s="53"/>
      <c r="BUI42" s="53"/>
      <c r="BUJ42" s="53"/>
      <c r="BUK42" s="177"/>
      <c r="BUL42" s="177"/>
      <c r="BUM42" s="177"/>
      <c r="BUN42" s="93"/>
      <c r="BUO42" s="93"/>
      <c r="BUP42" s="93"/>
      <c r="BUQ42" s="93"/>
      <c r="BUR42" s="93"/>
      <c r="BUS42" s="53"/>
      <c r="BUT42" s="53"/>
      <c r="BUU42" s="53"/>
      <c r="BUV42" s="53"/>
      <c r="BUW42" s="177"/>
      <c r="BUX42" s="177"/>
      <c r="BUY42" s="177"/>
      <c r="BUZ42" s="93"/>
      <c r="BVA42" s="93"/>
      <c r="BVB42" s="93"/>
      <c r="BVC42" s="93"/>
      <c r="BVD42" s="93"/>
      <c r="BVE42" s="53"/>
      <c r="BVF42" s="53"/>
      <c r="BVG42" s="53"/>
      <c r="BVH42" s="53"/>
      <c r="BVI42" s="177"/>
      <c r="BVJ42" s="177"/>
      <c r="BVK42" s="177"/>
      <c r="BVL42" s="93"/>
      <c r="BVM42" s="93"/>
      <c r="BVN42" s="93"/>
      <c r="BVO42" s="93"/>
      <c r="BVP42" s="93"/>
      <c r="BVQ42" s="53"/>
      <c r="BVR42" s="53"/>
      <c r="BVS42" s="53"/>
      <c r="BVT42" s="53"/>
      <c r="BVU42" s="177"/>
      <c r="BVV42" s="177"/>
      <c r="BVW42" s="177"/>
      <c r="BVX42" s="93"/>
      <c r="BVY42" s="93"/>
      <c r="BVZ42" s="93"/>
      <c r="BWA42" s="93"/>
      <c r="BWB42" s="93"/>
      <c r="BWC42" s="53"/>
      <c r="BWD42" s="53"/>
      <c r="BWE42" s="53"/>
      <c r="BWF42" s="53"/>
      <c r="BWG42" s="177"/>
      <c r="BWH42" s="177"/>
      <c r="BWI42" s="177"/>
      <c r="BWJ42" s="93"/>
      <c r="BWK42" s="93"/>
      <c r="BWL42" s="93"/>
      <c r="BWM42" s="93"/>
      <c r="BWN42" s="93"/>
      <c r="BWO42" s="53"/>
      <c r="BWP42" s="53"/>
      <c r="BWQ42" s="53"/>
      <c r="BWR42" s="53"/>
      <c r="BWS42" s="177"/>
      <c r="BWT42" s="177"/>
      <c r="BWU42" s="177"/>
      <c r="BWV42" s="93"/>
      <c r="BWW42" s="93"/>
      <c r="BWX42" s="93"/>
      <c r="BWY42" s="93"/>
      <c r="BWZ42" s="93"/>
      <c r="BXA42" s="53"/>
      <c r="BXB42" s="53"/>
      <c r="BXC42" s="53"/>
      <c r="BXD42" s="53"/>
      <c r="BXE42" s="177"/>
      <c r="BXF42" s="177"/>
      <c r="BXG42" s="177"/>
      <c r="BXH42" s="93"/>
      <c r="BXI42" s="93"/>
      <c r="BXJ42" s="93"/>
      <c r="BXK42" s="93"/>
      <c r="BXL42" s="93"/>
      <c r="BXM42" s="53"/>
      <c r="BXN42" s="53"/>
      <c r="BXO42" s="53"/>
      <c r="BXP42" s="53"/>
      <c r="BXQ42" s="177"/>
      <c r="BXR42" s="177"/>
      <c r="BXS42" s="177"/>
      <c r="BXT42" s="93"/>
      <c r="BXU42" s="93"/>
      <c r="BXV42" s="93"/>
      <c r="BXW42" s="93"/>
      <c r="BXX42" s="93"/>
      <c r="BXY42" s="53"/>
      <c r="BXZ42" s="53"/>
      <c r="BYA42" s="53"/>
      <c r="BYB42" s="53"/>
      <c r="BYC42" s="177"/>
      <c r="BYD42" s="177"/>
      <c r="BYE42" s="177"/>
      <c r="BYF42" s="93"/>
      <c r="BYG42" s="93"/>
      <c r="BYH42" s="93"/>
      <c r="BYI42" s="93"/>
      <c r="BYJ42" s="93"/>
      <c r="BYK42" s="53"/>
      <c r="BYL42" s="53"/>
      <c r="BYM42" s="53"/>
      <c r="BYN42" s="53"/>
      <c r="BYO42" s="177"/>
      <c r="BYP42" s="177"/>
      <c r="BYQ42" s="177"/>
      <c r="BYR42" s="93"/>
      <c r="BYS42" s="93"/>
      <c r="BYT42" s="93"/>
      <c r="BYU42" s="93"/>
      <c r="BYV42" s="93"/>
      <c r="BYW42" s="53"/>
      <c r="BYX42" s="53"/>
      <c r="BYY42" s="53"/>
      <c r="BYZ42" s="53"/>
      <c r="BZA42" s="177"/>
      <c r="BZB42" s="177"/>
      <c r="BZC42" s="177"/>
      <c r="BZD42" s="93"/>
      <c r="BZE42" s="93"/>
      <c r="BZF42" s="93"/>
      <c r="BZG42" s="93"/>
      <c r="BZH42" s="93"/>
      <c r="BZI42" s="53"/>
      <c r="BZJ42" s="53"/>
      <c r="BZK42" s="53"/>
      <c r="BZL42" s="53"/>
      <c r="BZM42" s="177"/>
      <c r="BZN42" s="177"/>
      <c r="BZO42" s="177"/>
      <c r="BZP42" s="93"/>
      <c r="BZQ42" s="93"/>
      <c r="BZR42" s="93"/>
      <c r="BZS42" s="93"/>
      <c r="BZT42" s="93"/>
      <c r="BZU42" s="53"/>
      <c r="BZV42" s="53"/>
      <c r="BZW42" s="53"/>
      <c r="BZX42" s="53"/>
      <c r="BZY42" s="177"/>
      <c r="BZZ42" s="177"/>
      <c r="CAA42" s="177"/>
      <c r="CAB42" s="93"/>
      <c r="CAC42" s="93"/>
      <c r="CAD42" s="93"/>
      <c r="CAE42" s="93"/>
      <c r="CAF42" s="93"/>
      <c r="CAG42" s="53"/>
      <c r="CAH42" s="53"/>
      <c r="CAI42" s="53"/>
      <c r="CAJ42" s="53"/>
      <c r="CAK42" s="177"/>
      <c r="CAL42" s="177"/>
      <c r="CAM42" s="177"/>
      <c r="CAN42" s="93"/>
      <c r="CAO42" s="93"/>
      <c r="CAP42" s="93"/>
      <c r="CAQ42" s="93"/>
      <c r="CAR42" s="93"/>
      <c r="CAS42" s="53"/>
      <c r="CAT42" s="53"/>
      <c r="CAU42" s="53"/>
      <c r="CAV42" s="53"/>
      <c r="CAW42" s="177"/>
      <c r="CAX42" s="177"/>
      <c r="CAY42" s="177"/>
      <c r="CAZ42" s="93"/>
      <c r="CBA42" s="93"/>
      <c r="CBB42" s="93"/>
      <c r="CBC42" s="93"/>
      <c r="CBD42" s="93"/>
      <c r="CBE42" s="53"/>
      <c r="CBF42" s="53"/>
      <c r="CBG42" s="53"/>
      <c r="CBH42" s="53"/>
      <c r="CBI42" s="177"/>
      <c r="CBJ42" s="177"/>
      <c r="CBK42" s="177"/>
      <c r="CBL42" s="93"/>
      <c r="CBM42" s="93"/>
      <c r="CBN42" s="93"/>
      <c r="CBO42" s="93"/>
      <c r="CBP42" s="93"/>
      <c r="CBQ42" s="53"/>
      <c r="CBR42" s="53"/>
      <c r="CBS42" s="53"/>
      <c r="CBT42" s="53"/>
      <c r="CBU42" s="177"/>
      <c r="CBV42" s="177"/>
      <c r="CBW42" s="177"/>
      <c r="CBX42" s="93"/>
      <c r="CBY42" s="93"/>
      <c r="CBZ42" s="93"/>
      <c r="CCA42" s="93"/>
      <c r="CCB42" s="93"/>
      <c r="CCC42" s="53"/>
      <c r="CCD42" s="53"/>
      <c r="CCE42" s="53"/>
      <c r="CCF42" s="53"/>
      <c r="CCG42" s="177"/>
      <c r="CCH42" s="177"/>
      <c r="CCI42" s="177"/>
      <c r="CCJ42" s="93"/>
      <c r="CCK42" s="93"/>
      <c r="CCL42" s="93"/>
      <c r="CCM42" s="93"/>
      <c r="CCN42" s="93"/>
      <c r="CCO42" s="53"/>
      <c r="CCP42" s="53"/>
      <c r="CCQ42" s="53"/>
      <c r="CCR42" s="53"/>
      <c r="CCS42" s="177"/>
      <c r="CCT42" s="177"/>
      <c r="CCU42" s="177"/>
      <c r="CCV42" s="93"/>
      <c r="CCW42" s="93"/>
      <c r="CCX42" s="93"/>
      <c r="CCY42" s="93"/>
      <c r="CCZ42" s="93"/>
      <c r="CDA42" s="53"/>
      <c r="CDB42" s="53"/>
      <c r="CDC42" s="53"/>
      <c r="CDD42" s="53"/>
      <c r="CDE42" s="177"/>
      <c r="CDF42" s="177"/>
      <c r="CDG42" s="177"/>
      <c r="CDH42" s="93"/>
      <c r="CDI42" s="93"/>
      <c r="CDJ42" s="93"/>
      <c r="CDK42" s="93"/>
      <c r="CDL42" s="93"/>
      <c r="CDM42" s="53"/>
      <c r="CDN42" s="53"/>
      <c r="CDO42" s="53"/>
      <c r="CDP42" s="53"/>
      <c r="CDQ42" s="177"/>
      <c r="CDR42" s="177"/>
      <c r="CDS42" s="177"/>
      <c r="CDT42" s="93"/>
      <c r="CDU42" s="93"/>
      <c r="CDV42" s="93"/>
      <c r="CDW42" s="93"/>
      <c r="CDX42" s="93"/>
      <c r="CDY42" s="53"/>
      <c r="CDZ42" s="53"/>
      <c r="CEA42" s="53"/>
      <c r="CEB42" s="53"/>
      <c r="CEC42" s="177"/>
      <c r="CED42" s="177"/>
      <c r="CEE42" s="177"/>
      <c r="CEF42" s="93"/>
      <c r="CEG42" s="93"/>
      <c r="CEH42" s="93"/>
      <c r="CEI42" s="93"/>
      <c r="CEJ42" s="93"/>
      <c r="CEK42" s="53"/>
      <c r="CEL42" s="53"/>
      <c r="CEM42" s="53"/>
      <c r="CEN42" s="53"/>
      <c r="CEO42" s="177"/>
      <c r="CEP42" s="177"/>
      <c r="CEQ42" s="177"/>
      <c r="CER42" s="93"/>
      <c r="CES42" s="93"/>
      <c r="CET42" s="93"/>
      <c r="CEU42" s="93"/>
      <c r="CEV42" s="93"/>
      <c r="CEW42" s="53"/>
      <c r="CEX42" s="53"/>
      <c r="CEY42" s="53"/>
      <c r="CEZ42" s="53"/>
      <c r="CFA42" s="177"/>
      <c r="CFB42" s="177"/>
      <c r="CFC42" s="177"/>
      <c r="CFD42" s="93"/>
      <c r="CFE42" s="93"/>
      <c r="CFF42" s="93"/>
      <c r="CFG42" s="93"/>
      <c r="CFH42" s="93"/>
      <c r="CFI42" s="53"/>
      <c r="CFJ42" s="53"/>
      <c r="CFK42" s="53"/>
      <c r="CFL42" s="53"/>
      <c r="CFM42" s="177"/>
      <c r="CFN42" s="177"/>
      <c r="CFO42" s="177"/>
      <c r="CFP42" s="93"/>
      <c r="CFQ42" s="93"/>
      <c r="CFR42" s="93"/>
      <c r="CFS42" s="93"/>
      <c r="CFT42" s="93"/>
      <c r="CFU42" s="53"/>
      <c r="CFV42" s="53"/>
      <c r="CFW42" s="53"/>
      <c r="CFX42" s="53"/>
      <c r="CFY42" s="177"/>
      <c r="CFZ42" s="177"/>
      <c r="CGA42" s="177"/>
      <c r="CGB42" s="93"/>
      <c r="CGC42" s="93"/>
      <c r="CGD42" s="93"/>
      <c r="CGE42" s="93"/>
      <c r="CGF42" s="93"/>
      <c r="CGG42" s="53"/>
      <c r="CGH42" s="53"/>
      <c r="CGI42" s="53"/>
      <c r="CGJ42" s="53"/>
      <c r="CGK42" s="177"/>
      <c r="CGL42" s="177"/>
      <c r="CGM42" s="177"/>
      <c r="CGN42" s="93"/>
      <c r="CGO42" s="93"/>
      <c r="CGP42" s="93"/>
      <c r="CGQ42" s="93"/>
      <c r="CGR42" s="93"/>
      <c r="CGS42" s="53"/>
      <c r="CGT42" s="53"/>
      <c r="CGU42" s="53"/>
      <c r="CGV42" s="53"/>
      <c r="CGW42" s="177"/>
      <c r="CGX42" s="177"/>
      <c r="CGY42" s="177"/>
      <c r="CGZ42" s="93"/>
      <c r="CHA42" s="93"/>
      <c r="CHB42" s="93"/>
      <c r="CHC42" s="93"/>
      <c r="CHD42" s="93"/>
      <c r="CHE42" s="53"/>
      <c r="CHF42" s="53"/>
      <c r="CHG42" s="53"/>
      <c r="CHH42" s="53"/>
      <c r="CHI42" s="177"/>
      <c r="CHJ42" s="177"/>
      <c r="CHK42" s="177"/>
      <c r="CHL42" s="93"/>
      <c r="CHM42" s="93"/>
      <c r="CHN42" s="93"/>
      <c r="CHO42" s="93"/>
      <c r="CHP42" s="93"/>
      <c r="CHQ42" s="53"/>
      <c r="CHR42" s="53"/>
      <c r="CHS42" s="53"/>
      <c r="CHT42" s="53"/>
      <c r="CHU42" s="177"/>
      <c r="CHV42" s="177"/>
      <c r="CHW42" s="177"/>
      <c r="CHX42" s="93"/>
      <c r="CHY42" s="93"/>
      <c r="CHZ42" s="93"/>
      <c r="CIA42" s="93"/>
      <c r="CIB42" s="93"/>
      <c r="CIC42" s="53"/>
      <c r="CID42" s="53"/>
      <c r="CIE42" s="53"/>
      <c r="CIF42" s="53"/>
      <c r="CIG42" s="177"/>
      <c r="CIH42" s="177"/>
      <c r="CII42" s="177"/>
      <c r="CIJ42" s="93"/>
      <c r="CIK42" s="93"/>
      <c r="CIL42" s="93"/>
      <c r="CIM42" s="93"/>
      <c r="CIN42" s="93"/>
      <c r="CIO42" s="53"/>
      <c r="CIP42" s="53"/>
      <c r="CIQ42" s="53"/>
      <c r="CIR42" s="53"/>
      <c r="CIS42" s="177"/>
      <c r="CIT42" s="177"/>
      <c r="CIU42" s="177"/>
      <c r="CIV42" s="93"/>
      <c r="CIW42" s="93"/>
      <c r="CIX42" s="93"/>
      <c r="CIY42" s="93"/>
      <c r="CIZ42" s="93"/>
      <c r="CJA42" s="53"/>
      <c r="CJB42" s="53"/>
      <c r="CJC42" s="53"/>
      <c r="CJD42" s="53"/>
      <c r="CJE42" s="177"/>
      <c r="CJF42" s="177"/>
      <c r="CJG42" s="177"/>
      <c r="CJH42" s="93"/>
      <c r="CJI42" s="93"/>
      <c r="CJJ42" s="93"/>
      <c r="CJK42" s="93"/>
      <c r="CJL42" s="93"/>
      <c r="CJM42" s="53"/>
      <c r="CJN42" s="53"/>
      <c r="CJO42" s="53"/>
      <c r="CJP42" s="53"/>
      <c r="CJQ42" s="177"/>
      <c r="CJR42" s="177"/>
      <c r="CJS42" s="177"/>
      <c r="CJT42" s="93"/>
      <c r="CJU42" s="93"/>
      <c r="CJV42" s="93"/>
      <c r="CJW42" s="93"/>
      <c r="CJX42" s="93"/>
      <c r="CJY42" s="53"/>
      <c r="CJZ42" s="53"/>
      <c r="CKA42" s="53"/>
      <c r="CKB42" s="53"/>
      <c r="CKC42" s="177"/>
      <c r="CKD42" s="177"/>
      <c r="CKE42" s="177"/>
      <c r="CKF42" s="93"/>
      <c r="CKG42" s="93"/>
      <c r="CKH42" s="93"/>
      <c r="CKI42" s="93"/>
      <c r="CKJ42" s="93"/>
      <c r="CKK42" s="53"/>
      <c r="CKL42" s="53"/>
      <c r="CKM42" s="53"/>
      <c r="CKN42" s="53"/>
      <c r="CKO42" s="177"/>
      <c r="CKP42" s="177"/>
      <c r="CKQ42" s="177"/>
      <c r="CKR42" s="93"/>
      <c r="CKS42" s="93"/>
      <c r="CKT42" s="93"/>
      <c r="CKU42" s="93"/>
      <c r="CKV42" s="93"/>
      <c r="CKW42" s="53"/>
      <c r="CKX42" s="53"/>
      <c r="CKY42" s="53"/>
      <c r="CKZ42" s="53"/>
      <c r="CLA42" s="177"/>
      <c r="CLB42" s="177"/>
      <c r="CLC42" s="177"/>
      <c r="CLD42" s="93"/>
      <c r="CLE42" s="93"/>
      <c r="CLF42" s="93"/>
      <c r="CLG42" s="93"/>
      <c r="CLH42" s="93"/>
      <c r="CLI42" s="53"/>
      <c r="CLJ42" s="53"/>
      <c r="CLK42" s="53"/>
      <c r="CLL42" s="53"/>
      <c r="CLM42" s="177"/>
      <c r="CLN42" s="177"/>
      <c r="CLO42" s="177"/>
      <c r="CLP42" s="93"/>
      <c r="CLQ42" s="93"/>
      <c r="CLR42" s="93"/>
      <c r="CLS42" s="93"/>
      <c r="CLT42" s="93"/>
      <c r="CLU42" s="53"/>
      <c r="CLV42" s="53"/>
      <c r="CLW42" s="53"/>
      <c r="CLX42" s="53"/>
      <c r="CLY42" s="177"/>
      <c r="CLZ42" s="177"/>
      <c r="CMA42" s="177"/>
      <c r="CMB42" s="93"/>
      <c r="CMC42" s="93"/>
      <c r="CMD42" s="93"/>
      <c r="CME42" s="93"/>
      <c r="CMF42" s="93"/>
      <c r="CMG42" s="53"/>
      <c r="CMH42" s="53"/>
      <c r="CMI42" s="53"/>
      <c r="CMJ42" s="53"/>
      <c r="CMK42" s="177"/>
      <c r="CML42" s="177"/>
      <c r="CMM42" s="177"/>
      <c r="CMN42" s="93"/>
      <c r="CMO42" s="93"/>
      <c r="CMP42" s="93"/>
      <c r="CMQ42" s="93"/>
      <c r="CMR42" s="93"/>
      <c r="CMS42" s="53"/>
      <c r="CMT42" s="53"/>
      <c r="CMU42" s="53"/>
      <c r="CMV42" s="53"/>
      <c r="CMW42" s="177"/>
      <c r="CMX42" s="177"/>
      <c r="CMY42" s="177"/>
      <c r="CMZ42" s="93"/>
      <c r="CNA42" s="93"/>
      <c r="CNB42" s="93"/>
      <c r="CNC42" s="93"/>
      <c r="CND42" s="93"/>
      <c r="CNE42" s="53"/>
      <c r="CNF42" s="53"/>
      <c r="CNG42" s="53"/>
      <c r="CNH42" s="53"/>
      <c r="CNI42" s="177"/>
      <c r="CNJ42" s="177"/>
      <c r="CNK42" s="177"/>
      <c r="CNL42" s="93"/>
      <c r="CNM42" s="93"/>
      <c r="CNN42" s="93"/>
      <c r="CNO42" s="93"/>
      <c r="CNP42" s="93"/>
      <c r="CNQ42" s="53"/>
      <c r="CNR42" s="53"/>
      <c r="CNS42" s="53"/>
      <c r="CNT42" s="53"/>
      <c r="CNU42" s="177"/>
      <c r="CNV42" s="177"/>
      <c r="CNW42" s="177"/>
      <c r="CNX42" s="93"/>
      <c r="CNY42" s="93"/>
      <c r="CNZ42" s="93"/>
      <c r="COA42" s="93"/>
      <c r="COB42" s="93"/>
      <c r="COC42" s="53"/>
      <c r="COD42" s="53"/>
      <c r="COE42" s="53"/>
      <c r="COF42" s="53"/>
      <c r="COG42" s="177"/>
      <c r="COH42" s="177"/>
      <c r="COI42" s="177"/>
      <c r="COJ42" s="93"/>
      <c r="COK42" s="93"/>
      <c r="COL42" s="93"/>
      <c r="COM42" s="93"/>
      <c r="CON42" s="93"/>
      <c r="COO42" s="53"/>
      <c r="COP42" s="53"/>
      <c r="COQ42" s="53"/>
      <c r="COR42" s="53"/>
      <c r="COS42" s="177"/>
      <c r="COT42" s="177"/>
      <c r="COU42" s="177"/>
      <c r="COV42" s="93"/>
      <c r="COW42" s="93"/>
      <c r="COX42" s="93"/>
      <c r="COY42" s="93"/>
      <c r="COZ42" s="93"/>
      <c r="CPA42" s="53"/>
      <c r="CPB42" s="53"/>
      <c r="CPC42" s="53"/>
      <c r="CPD42" s="53"/>
      <c r="CPE42" s="177"/>
      <c r="CPF42" s="177"/>
      <c r="CPG42" s="177"/>
      <c r="CPH42" s="93"/>
      <c r="CPI42" s="93"/>
      <c r="CPJ42" s="93"/>
      <c r="CPK42" s="93"/>
      <c r="CPL42" s="93"/>
      <c r="CPM42" s="53"/>
      <c r="CPN42" s="53"/>
      <c r="CPO42" s="53"/>
      <c r="CPP42" s="53"/>
      <c r="CPQ42" s="177"/>
      <c r="CPR42" s="177"/>
      <c r="CPS42" s="177"/>
      <c r="CPT42" s="93"/>
      <c r="CPU42" s="93"/>
      <c r="CPV42" s="93"/>
      <c r="CPW42" s="93"/>
      <c r="CPX42" s="93"/>
      <c r="CPY42" s="53"/>
      <c r="CPZ42" s="53"/>
      <c r="CQA42" s="53"/>
      <c r="CQB42" s="53"/>
      <c r="CQC42" s="177"/>
      <c r="CQD42" s="177"/>
      <c r="CQE42" s="177"/>
      <c r="CQF42" s="93"/>
      <c r="CQG42" s="93"/>
      <c r="CQH42" s="93"/>
      <c r="CQI42" s="93"/>
      <c r="CQJ42" s="93"/>
      <c r="CQK42" s="53"/>
      <c r="CQL42" s="53"/>
      <c r="CQM42" s="53"/>
      <c r="CQN42" s="53"/>
      <c r="CQO42" s="177"/>
      <c r="CQP42" s="177"/>
      <c r="CQQ42" s="177"/>
      <c r="CQR42" s="93"/>
      <c r="CQS42" s="93"/>
      <c r="CQT42" s="93"/>
      <c r="CQU42" s="93"/>
      <c r="CQV42" s="93"/>
      <c r="CQW42" s="53"/>
      <c r="CQX42" s="53"/>
      <c r="CQY42" s="53"/>
      <c r="CQZ42" s="53"/>
      <c r="CRA42" s="177"/>
      <c r="CRB42" s="177"/>
      <c r="CRC42" s="177"/>
      <c r="CRD42" s="93"/>
      <c r="CRE42" s="93"/>
      <c r="CRF42" s="93"/>
      <c r="CRG42" s="93"/>
      <c r="CRH42" s="93"/>
      <c r="CRI42" s="53"/>
      <c r="CRJ42" s="53"/>
      <c r="CRK42" s="53"/>
      <c r="CRL42" s="53"/>
      <c r="CRM42" s="177"/>
      <c r="CRN42" s="177"/>
      <c r="CRO42" s="177"/>
      <c r="CRP42" s="93"/>
      <c r="CRQ42" s="93"/>
      <c r="CRR42" s="93"/>
      <c r="CRS42" s="93"/>
      <c r="CRT42" s="93"/>
      <c r="CRU42" s="53"/>
      <c r="CRV42" s="53"/>
      <c r="CRW42" s="53"/>
      <c r="CRX42" s="53"/>
      <c r="CRY42" s="177"/>
      <c r="CRZ42" s="177"/>
      <c r="CSA42" s="177"/>
      <c r="CSB42" s="93"/>
      <c r="CSC42" s="93"/>
      <c r="CSD42" s="93"/>
      <c r="CSE42" s="93"/>
      <c r="CSF42" s="93"/>
      <c r="CSG42" s="53"/>
      <c r="CSH42" s="53"/>
      <c r="CSI42" s="53"/>
      <c r="CSJ42" s="53"/>
      <c r="CSK42" s="177"/>
      <c r="CSL42" s="177"/>
      <c r="CSM42" s="177"/>
      <c r="CSN42" s="93"/>
      <c r="CSO42" s="93"/>
      <c r="CSP42" s="93"/>
      <c r="CSQ42" s="93"/>
      <c r="CSR42" s="93"/>
      <c r="CSS42" s="53"/>
      <c r="CST42" s="53"/>
      <c r="CSU42" s="53"/>
      <c r="CSV42" s="53"/>
      <c r="CSW42" s="177"/>
      <c r="CSX42" s="177"/>
      <c r="CSY42" s="177"/>
      <c r="CSZ42" s="93"/>
      <c r="CTA42" s="93"/>
      <c r="CTB42" s="93"/>
      <c r="CTC42" s="93"/>
      <c r="CTD42" s="93"/>
      <c r="CTE42" s="53"/>
      <c r="CTF42" s="53"/>
      <c r="CTG42" s="53"/>
      <c r="CTH42" s="53"/>
      <c r="CTI42" s="177"/>
      <c r="CTJ42" s="177"/>
      <c r="CTK42" s="177"/>
      <c r="CTL42" s="93"/>
      <c r="CTM42" s="93"/>
      <c r="CTN42" s="93"/>
      <c r="CTO42" s="93"/>
      <c r="CTP42" s="93"/>
      <c r="CTQ42" s="53"/>
      <c r="CTR42" s="53"/>
      <c r="CTS42" s="53"/>
      <c r="CTT42" s="53"/>
      <c r="CTU42" s="177"/>
      <c r="CTV42" s="177"/>
      <c r="CTW42" s="177"/>
      <c r="CTX42" s="93"/>
      <c r="CTY42" s="93"/>
      <c r="CTZ42" s="93"/>
      <c r="CUA42" s="93"/>
      <c r="CUB42" s="93"/>
      <c r="CUC42" s="53"/>
      <c r="CUD42" s="53"/>
      <c r="CUE42" s="53"/>
      <c r="CUF42" s="53"/>
      <c r="CUG42" s="177"/>
      <c r="CUH42" s="177"/>
      <c r="CUI42" s="177"/>
      <c r="CUJ42" s="93"/>
      <c r="CUK42" s="93"/>
      <c r="CUL42" s="93"/>
      <c r="CUM42" s="93"/>
      <c r="CUN42" s="93"/>
      <c r="CUO42" s="53"/>
      <c r="CUP42" s="53"/>
      <c r="CUQ42" s="53"/>
      <c r="CUR42" s="53"/>
      <c r="CUS42" s="177"/>
      <c r="CUT42" s="177"/>
      <c r="CUU42" s="177"/>
      <c r="CUV42" s="93"/>
      <c r="CUW42" s="93"/>
      <c r="CUX42" s="93"/>
      <c r="CUY42" s="93"/>
      <c r="CUZ42" s="93"/>
      <c r="CVA42" s="53"/>
      <c r="CVB42" s="53"/>
      <c r="CVC42" s="53"/>
      <c r="CVD42" s="53"/>
      <c r="CVE42" s="177"/>
      <c r="CVF42" s="177"/>
      <c r="CVG42" s="177"/>
      <c r="CVH42" s="93"/>
      <c r="CVI42" s="93"/>
      <c r="CVJ42" s="93"/>
      <c r="CVK42" s="93"/>
      <c r="CVL42" s="93"/>
      <c r="CVM42" s="53"/>
      <c r="CVN42" s="53"/>
      <c r="CVO42" s="53"/>
      <c r="CVP42" s="53"/>
      <c r="CVQ42" s="177"/>
      <c r="CVR42" s="177"/>
      <c r="CVS42" s="177"/>
      <c r="CVT42" s="93"/>
      <c r="CVU42" s="93"/>
      <c r="CVV42" s="93"/>
      <c r="CVW42" s="93"/>
      <c r="CVX42" s="93"/>
      <c r="CVY42" s="53"/>
      <c r="CVZ42" s="53"/>
      <c r="CWA42" s="53"/>
      <c r="CWB42" s="53"/>
      <c r="CWC42" s="177"/>
      <c r="CWD42" s="177"/>
      <c r="CWE42" s="177"/>
      <c r="CWF42" s="93"/>
      <c r="CWG42" s="93"/>
      <c r="CWH42" s="93"/>
      <c r="CWI42" s="93"/>
      <c r="CWJ42" s="93"/>
      <c r="CWK42" s="53"/>
      <c r="CWL42" s="53"/>
      <c r="CWM42" s="53"/>
      <c r="CWN42" s="53"/>
      <c r="CWO42" s="177"/>
      <c r="CWP42" s="177"/>
      <c r="CWQ42" s="177"/>
      <c r="CWR42" s="93"/>
      <c r="CWS42" s="93"/>
      <c r="CWT42" s="93"/>
      <c r="CWU42" s="93"/>
      <c r="CWV42" s="93"/>
      <c r="CWW42" s="53"/>
      <c r="CWX42" s="53"/>
      <c r="CWY42" s="53"/>
      <c r="CWZ42" s="53"/>
      <c r="CXA42" s="177"/>
      <c r="CXB42" s="177"/>
      <c r="CXC42" s="177"/>
      <c r="CXD42" s="93"/>
      <c r="CXE42" s="93"/>
      <c r="CXF42" s="93"/>
      <c r="CXG42" s="93"/>
      <c r="CXH42" s="93"/>
      <c r="CXI42" s="53"/>
      <c r="CXJ42" s="53"/>
      <c r="CXK42" s="53"/>
      <c r="CXL42" s="53"/>
      <c r="CXM42" s="177"/>
      <c r="CXN42" s="177"/>
      <c r="CXO42" s="177"/>
      <c r="CXP42" s="93"/>
      <c r="CXQ42" s="93"/>
      <c r="CXR42" s="93"/>
      <c r="CXS42" s="93"/>
      <c r="CXT42" s="93"/>
      <c r="CXU42" s="53"/>
      <c r="CXV42" s="53"/>
      <c r="CXW42" s="53"/>
      <c r="CXX42" s="53"/>
      <c r="CXY42" s="177"/>
      <c r="CXZ42" s="177"/>
      <c r="CYA42" s="177"/>
      <c r="CYB42" s="93"/>
      <c r="CYC42" s="93"/>
      <c r="CYD42" s="93"/>
      <c r="CYE42" s="93"/>
      <c r="CYF42" s="93"/>
      <c r="CYG42" s="53"/>
      <c r="CYH42" s="53"/>
      <c r="CYI42" s="53"/>
      <c r="CYJ42" s="53"/>
      <c r="CYK42" s="177"/>
      <c r="CYL42" s="177"/>
      <c r="CYM42" s="177"/>
      <c r="CYN42" s="93"/>
      <c r="CYO42" s="93"/>
      <c r="CYP42" s="93"/>
      <c r="CYQ42" s="93"/>
      <c r="CYR42" s="93"/>
      <c r="CYS42" s="53"/>
      <c r="CYT42" s="53"/>
      <c r="CYU42" s="53"/>
      <c r="CYV42" s="53"/>
      <c r="CYW42" s="177"/>
      <c r="CYX42" s="177"/>
      <c r="CYY42" s="177"/>
      <c r="CYZ42" s="93"/>
      <c r="CZA42" s="93"/>
      <c r="CZB42" s="93"/>
      <c r="CZC42" s="93"/>
      <c r="CZD42" s="93"/>
      <c r="CZE42" s="53"/>
      <c r="CZF42" s="53"/>
      <c r="CZG42" s="53"/>
      <c r="CZH42" s="53"/>
      <c r="CZI42" s="177"/>
      <c r="CZJ42" s="177"/>
      <c r="CZK42" s="177"/>
      <c r="CZL42" s="93"/>
      <c r="CZM42" s="93"/>
      <c r="CZN42" s="93"/>
      <c r="CZO42" s="93"/>
      <c r="CZP42" s="93"/>
      <c r="CZQ42" s="53"/>
      <c r="CZR42" s="53"/>
      <c r="CZS42" s="53"/>
      <c r="CZT42" s="53"/>
      <c r="CZU42" s="177"/>
      <c r="CZV42" s="177"/>
      <c r="CZW42" s="177"/>
      <c r="CZX42" s="93"/>
      <c r="CZY42" s="93"/>
      <c r="CZZ42" s="93"/>
      <c r="DAA42" s="93"/>
      <c r="DAB42" s="93"/>
      <c r="DAC42" s="53"/>
      <c r="DAD42" s="53"/>
      <c r="DAE42" s="53"/>
      <c r="DAF42" s="53"/>
      <c r="DAG42" s="177"/>
      <c r="DAH42" s="177"/>
      <c r="DAI42" s="177"/>
      <c r="DAJ42" s="93"/>
      <c r="DAK42" s="93"/>
      <c r="DAL42" s="93"/>
      <c r="DAM42" s="93"/>
      <c r="DAN42" s="93"/>
      <c r="DAO42" s="53"/>
      <c r="DAP42" s="53"/>
      <c r="DAQ42" s="53"/>
      <c r="DAR42" s="53"/>
      <c r="DAS42" s="177"/>
      <c r="DAT42" s="177"/>
      <c r="DAU42" s="177"/>
      <c r="DAV42" s="93"/>
      <c r="DAW42" s="93"/>
      <c r="DAX42" s="93"/>
      <c r="DAY42" s="93"/>
      <c r="DAZ42" s="93"/>
      <c r="DBA42" s="53"/>
      <c r="DBB42" s="53"/>
      <c r="DBC42" s="53"/>
      <c r="DBD42" s="53"/>
      <c r="DBE42" s="177"/>
      <c r="DBF42" s="177"/>
      <c r="DBG42" s="177"/>
      <c r="DBH42" s="93"/>
      <c r="DBI42" s="93"/>
      <c r="DBJ42" s="93"/>
      <c r="DBK42" s="93"/>
      <c r="DBL42" s="93"/>
      <c r="DBM42" s="53"/>
      <c r="DBN42" s="53"/>
      <c r="DBO42" s="53"/>
      <c r="DBP42" s="53"/>
      <c r="DBQ42" s="177"/>
      <c r="DBR42" s="177"/>
      <c r="DBS42" s="177"/>
      <c r="DBT42" s="93"/>
      <c r="DBU42" s="93"/>
      <c r="DBV42" s="93"/>
      <c r="DBW42" s="93"/>
      <c r="DBX42" s="93"/>
      <c r="DBY42" s="53"/>
      <c r="DBZ42" s="53"/>
      <c r="DCA42" s="53"/>
      <c r="DCB42" s="53"/>
      <c r="DCC42" s="177"/>
      <c r="DCD42" s="177"/>
      <c r="DCE42" s="177"/>
      <c r="DCF42" s="93"/>
      <c r="DCG42" s="93"/>
      <c r="DCH42" s="93"/>
      <c r="DCI42" s="93"/>
      <c r="DCJ42" s="93"/>
      <c r="DCK42" s="53"/>
      <c r="DCL42" s="53"/>
      <c r="DCM42" s="53"/>
      <c r="DCN42" s="53"/>
      <c r="DCO42" s="177"/>
      <c r="DCP42" s="177"/>
      <c r="DCQ42" s="177"/>
      <c r="DCR42" s="93"/>
      <c r="DCS42" s="93"/>
      <c r="DCT42" s="93"/>
      <c r="DCU42" s="93"/>
      <c r="DCV42" s="93"/>
      <c r="DCW42" s="53"/>
      <c r="DCX42" s="53"/>
      <c r="DCY42" s="53"/>
      <c r="DCZ42" s="53"/>
      <c r="DDA42" s="177"/>
      <c r="DDB42" s="177"/>
      <c r="DDC42" s="177"/>
      <c r="DDD42" s="93"/>
      <c r="DDE42" s="93"/>
      <c r="DDF42" s="93"/>
      <c r="DDG42" s="93"/>
      <c r="DDH42" s="93"/>
      <c r="DDI42" s="53"/>
      <c r="DDJ42" s="53"/>
      <c r="DDK42" s="53"/>
      <c r="DDL42" s="53"/>
      <c r="DDM42" s="177"/>
      <c r="DDN42" s="177"/>
      <c r="DDO42" s="177"/>
      <c r="DDP42" s="93"/>
      <c r="DDQ42" s="93"/>
      <c r="DDR42" s="93"/>
      <c r="DDS42" s="93"/>
      <c r="DDT42" s="93"/>
      <c r="DDU42" s="53"/>
      <c r="DDV42" s="53"/>
      <c r="DDW42" s="53"/>
      <c r="DDX42" s="53"/>
      <c r="DDY42" s="177"/>
      <c r="DDZ42" s="177"/>
      <c r="DEA42" s="177"/>
      <c r="DEB42" s="93"/>
      <c r="DEC42" s="93"/>
      <c r="DED42" s="93"/>
      <c r="DEE42" s="93"/>
      <c r="DEF42" s="93"/>
      <c r="DEG42" s="53"/>
      <c r="DEH42" s="53"/>
      <c r="DEI42" s="53"/>
      <c r="DEJ42" s="53"/>
      <c r="DEK42" s="177"/>
      <c r="DEL42" s="177"/>
      <c r="DEM42" s="177"/>
      <c r="DEN42" s="93"/>
      <c r="DEO42" s="93"/>
      <c r="DEP42" s="93"/>
      <c r="DEQ42" s="93"/>
      <c r="DER42" s="93"/>
      <c r="DES42" s="53"/>
      <c r="DET42" s="53"/>
      <c r="DEU42" s="53"/>
      <c r="DEV42" s="53"/>
      <c r="DEW42" s="177"/>
      <c r="DEX42" s="177"/>
      <c r="DEY42" s="177"/>
      <c r="DEZ42" s="93"/>
      <c r="DFA42" s="93"/>
      <c r="DFB42" s="93"/>
      <c r="DFC42" s="93"/>
      <c r="DFD42" s="93"/>
      <c r="DFE42" s="53"/>
      <c r="DFF42" s="53"/>
      <c r="DFG42" s="53"/>
      <c r="DFH42" s="53"/>
      <c r="DFI42" s="177"/>
      <c r="DFJ42" s="177"/>
      <c r="DFK42" s="177"/>
      <c r="DFL42" s="93"/>
      <c r="DFM42" s="93"/>
      <c r="DFN42" s="93"/>
      <c r="DFO42" s="93"/>
      <c r="DFP42" s="93"/>
      <c r="DFQ42" s="53"/>
      <c r="DFR42" s="53"/>
      <c r="DFS42" s="53"/>
      <c r="DFT42" s="53"/>
      <c r="DFU42" s="177"/>
      <c r="DFV42" s="177"/>
      <c r="DFW42" s="177"/>
      <c r="DFX42" s="93"/>
      <c r="DFY42" s="93"/>
      <c r="DFZ42" s="93"/>
      <c r="DGA42" s="93"/>
      <c r="DGB42" s="93"/>
      <c r="DGC42" s="53"/>
      <c r="DGD42" s="53"/>
      <c r="DGE42" s="53"/>
      <c r="DGF42" s="53"/>
      <c r="DGG42" s="177"/>
      <c r="DGH42" s="177"/>
      <c r="DGI42" s="177"/>
      <c r="DGJ42" s="93"/>
      <c r="DGK42" s="93"/>
      <c r="DGL42" s="93"/>
      <c r="DGM42" s="93"/>
      <c r="DGN42" s="93"/>
      <c r="DGO42" s="53"/>
      <c r="DGP42" s="53"/>
      <c r="DGQ42" s="53"/>
      <c r="DGR42" s="53"/>
      <c r="DGS42" s="177"/>
      <c r="DGT42" s="177"/>
      <c r="DGU42" s="177"/>
      <c r="DGV42" s="93"/>
      <c r="DGW42" s="93"/>
      <c r="DGX42" s="93"/>
      <c r="DGY42" s="93"/>
      <c r="DGZ42" s="93"/>
      <c r="DHA42" s="53"/>
      <c r="DHB42" s="53"/>
      <c r="DHC42" s="53"/>
      <c r="DHD42" s="53"/>
      <c r="DHE42" s="177"/>
      <c r="DHF42" s="177"/>
      <c r="DHG42" s="177"/>
      <c r="DHH42" s="93"/>
      <c r="DHI42" s="93"/>
      <c r="DHJ42" s="93"/>
      <c r="DHK42" s="93"/>
      <c r="DHL42" s="93"/>
      <c r="DHM42" s="53"/>
      <c r="DHN42" s="53"/>
      <c r="DHO42" s="53"/>
      <c r="DHP42" s="53"/>
      <c r="DHQ42" s="177"/>
      <c r="DHR42" s="177"/>
      <c r="DHS42" s="177"/>
      <c r="DHT42" s="93"/>
      <c r="DHU42" s="93"/>
      <c r="DHV42" s="93"/>
      <c r="DHW42" s="93"/>
      <c r="DHX42" s="93"/>
      <c r="DHY42" s="53"/>
      <c r="DHZ42" s="53"/>
      <c r="DIA42" s="53"/>
      <c r="DIB42" s="53"/>
      <c r="DIC42" s="177"/>
      <c r="DID42" s="177"/>
      <c r="DIE42" s="177"/>
      <c r="DIF42" s="93"/>
      <c r="DIG42" s="93"/>
      <c r="DIH42" s="93"/>
      <c r="DII42" s="93"/>
      <c r="DIJ42" s="93"/>
      <c r="DIK42" s="53"/>
      <c r="DIL42" s="53"/>
      <c r="DIM42" s="53"/>
      <c r="DIN42" s="53"/>
      <c r="DIO42" s="177"/>
      <c r="DIP42" s="177"/>
      <c r="DIQ42" s="177"/>
      <c r="DIR42" s="93"/>
      <c r="DIS42" s="93"/>
      <c r="DIT42" s="93"/>
      <c r="DIU42" s="93"/>
      <c r="DIV42" s="93"/>
      <c r="DIW42" s="53"/>
      <c r="DIX42" s="53"/>
      <c r="DIY42" s="53"/>
      <c r="DIZ42" s="53"/>
      <c r="DJA42" s="177"/>
      <c r="DJB42" s="177"/>
      <c r="DJC42" s="177"/>
      <c r="DJD42" s="93"/>
      <c r="DJE42" s="93"/>
      <c r="DJF42" s="93"/>
      <c r="DJG42" s="93"/>
      <c r="DJH42" s="93"/>
      <c r="DJI42" s="53"/>
      <c r="DJJ42" s="53"/>
      <c r="DJK42" s="53"/>
      <c r="DJL42" s="53"/>
      <c r="DJM42" s="177"/>
      <c r="DJN42" s="177"/>
      <c r="DJO42" s="177"/>
      <c r="DJP42" s="93"/>
      <c r="DJQ42" s="93"/>
      <c r="DJR42" s="93"/>
      <c r="DJS42" s="93"/>
      <c r="DJT42" s="93"/>
      <c r="DJU42" s="53"/>
      <c r="DJV42" s="53"/>
      <c r="DJW42" s="53"/>
      <c r="DJX42" s="53"/>
      <c r="DJY42" s="177"/>
      <c r="DJZ42" s="177"/>
      <c r="DKA42" s="177"/>
      <c r="DKB42" s="93"/>
      <c r="DKC42" s="93"/>
      <c r="DKD42" s="93"/>
      <c r="DKE42" s="93"/>
      <c r="DKF42" s="93"/>
      <c r="DKG42" s="53"/>
      <c r="DKH42" s="53"/>
      <c r="DKI42" s="53"/>
      <c r="DKJ42" s="53"/>
      <c r="DKK42" s="177"/>
      <c r="DKL42" s="177"/>
      <c r="DKM42" s="177"/>
      <c r="DKN42" s="93"/>
      <c r="DKO42" s="93"/>
      <c r="DKP42" s="93"/>
      <c r="DKQ42" s="93"/>
      <c r="DKR42" s="93"/>
      <c r="DKS42" s="53"/>
      <c r="DKT42" s="53"/>
      <c r="DKU42" s="53"/>
      <c r="DKV42" s="53"/>
      <c r="DKW42" s="177"/>
      <c r="DKX42" s="177"/>
      <c r="DKY42" s="177"/>
      <c r="DKZ42" s="93"/>
      <c r="DLA42" s="93"/>
      <c r="DLB42" s="93"/>
      <c r="DLC42" s="93"/>
      <c r="DLD42" s="93"/>
      <c r="DLE42" s="53"/>
      <c r="DLF42" s="53"/>
      <c r="DLG42" s="53"/>
      <c r="DLH42" s="53"/>
      <c r="DLI42" s="177"/>
      <c r="DLJ42" s="177"/>
      <c r="DLK42" s="177"/>
      <c r="DLL42" s="93"/>
      <c r="DLM42" s="93"/>
      <c r="DLN42" s="93"/>
      <c r="DLO42" s="93"/>
      <c r="DLP42" s="93"/>
      <c r="DLQ42" s="53"/>
      <c r="DLR42" s="53"/>
      <c r="DLS42" s="53"/>
      <c r="DLT42" s="53"/>
      <c r="DLU42" s="177"/>
      <c r="DLV42" s="177"/>
      <c r="DLW42" s="177"/>
      <c r="DLX42" s="93"/>
      <c r="DLY42" s="93"/>
      <c r="DLZ42" s="93"/>
      <c r="DMA42" s="93"/>
      <c r="DMB42" s="93"/>
      <c r="DMC42" s="53"/>
      <c r="DMD42" s="53"/>
      <c r="DME42" s="53"/>
      <c r="DMF42" s="53"/>
      <c r="DMG42" s="177"/>
      <c r="DMH42" s="177"/>
      <c r="DMI42" s="177"/>
      <c r="DMJ42" s="93"/>
      <c r="DMK42" s="93"/>
      <c r="DML42" s="93"/>
      <c r="DMM42" s="93"/>
      <c r="DMN42" s="93"/>
      <c r="DMO42" s="53"/>
      <c r="DMP42" s="53"/>
      <c r="DMQ42" s="53"/>
      <c r="DMR42" s="53"/>
      <c r="DMS42" s="177"/>
      <c r="DMT42" s="177"/>
      <c r="DMU42" s="177"/>
      <c r="DMV42" s="93"/>
      <c r="DMW42" s="93"/>
      <c r="DMX42" s="93"/>
      <c r="DMY42" s="93"/>
      <c r="DMZ42" s="93"/>
      <c r="DNA42" s="53"/>
      <c r="DNB42" s="53"/>
      <c r="DNC42" s="53"/>
      <c r="DND42" s="53"/>
      <c r="DNE42" s="177"/>
      <c r="DNF42" s="177"/>
      <c r="DNG42" s="177"/>
      <c r="DNH42" s="93"/>
      <c r="DNI42" s="93"/>
      <c r="DNJ42" s="93"/>
      <c r="DNK42" s="93"/>
      <c r="DNL42" s="93"/>
      <c r="DNM42" s="53"/>
      <c r="DNN42" s="53"/>
      <c r="DNO42" s="53"/>
      <c r="DNP42" s="53"/>
      <c r="DNQ42" s="177"/>
      <c r="DNR42" s="177"/>
      <c r="DNS42" s="177"/>
      <c r="DNT42" s="93"/>
      <c r="DNU42" s="93"/>
      <c r="DNV42" s="93"/>
      <c r="DNW42" s="93"/>
      <c r="DNX42" s="93"/>
      <c r="DNY42" s="53"/>
      <c r="DNZ42" s="53"/>
      <c r="DOA42" s="53"/>
      <c r="DOB42" s="53"/>
      <c r="DOC42" s="177"/>
      <c r="DOD42" s="177"/>
      <c r="DOE42" s="177"/>
      <c r="DOF42" s="93"/>
      <c r="DOG42" s="93"/>
      <c r="DOH42" s="93"/>
      <c r="DOI42" s="93"/>
      <c r="DOJ42" s="93"/>
      <c r="DOK42" s="53"/>
      <c r="DOL42" s="53"/>
      <c r="DOM42" s="53"/>
      <c r="DON42" s="53"/>
      <c r="DOO42" s="177"/>
      <c r="DOP42" s="177"/>
      <c r="DOQ42" s="177"/>
      <c r="DOR42" s="93"/>
      <c r="DOS42" s="93"/>
      <c r="DOT42" s="93"/>
      <c r="DOU42" s="93"/>
      <c r="DOV42" s="93"/>
      <c r="DOW42" s="53"/>
      <c r="DOX42" s="53"/>
      <c r="DOY42" s="53"/>
      <c r="DOZ42" s="53"/>
      <c r="DPA42" s="177"/>
      <c r="DPB42" s="177"/>
      <c r="DPC42" s="177"/>
      <c r="DPD42" s="93"/>
      <c r="DPE42" s="93"/>
      <c r="DPF42" s="93"/>
      <c r="DPG42" s="93"/>
      <c r="DPH42" s="93"/>
      <c r="DPI42" s="53"/>
      <c r="DPJ42" s="53"/>
      <c r="DPK42" s="53"/>
      <c r="DPL42" s="53"/>
      <c r="DPM42" s="177"/>
      <c r="DPN42" s="177"/>
      <c r="DPO42" s="177"/>
      <c r="DPP42" s="93"/>
      <c r="DPQ42" s="93"/>
      <c r="DPR42" s="93"/>
      <c r="DPS42" s="93"/>
      <c r="DPT42" s="93"/>
      <c r="DPU42" s="53"/>
      <c r="DPV42" s="53"/>
      <c r="DPW42" s="53"/>
      <c r="DPX42" s="53"/>
      <c r="DPY42" s="177"/>
      <c r="DPZ42" s="177"/>
      <c r="DQA42" s="177"/>
      <c r="DQB42" s="93"/>
      <c r="DQC42" s="93"/>
      <c r="DQD42" s="93"/>
      <c r="DQE42" s="93"/>
      <c r="DQF42" s="93"/>
      <c r="DQG42" s="53"/>
      <c r="DQH42" s="53"/>
      <c r="DQI42" s="53"/>
      <c r="DQJ42" s="53"/>
      <c r="DQK42" s="177"/>
      <c r="DQL42" s="177"/>
      <c r="DQM42" s="177"/>
      <c r="DQN42" s="93"/>
      <c r="DQO42" s="93"/>
      <c r="DQP42" s="93"/>
      <c r="DQQ42" s="93"/>
      <c r="DQR42" s="93"/>
      <c r="DQS42" s="53"/>
      <c r="DQT42" s="53"/>
      <c r="DQU42" s="53"/>
      <c r="DQV42" s="53"/>
      <c r="DQW42" s="177"/>
      <c r="DQX42" s="177"/>
      <c r="DQY42" s="177"/>
      <c r="DQZ42" s="93"/>
      <c r="DRA42" s="93"/>
      <c r="DRB42" s="93"/>
      <c r="DRC42" s="93"/>
      <c r="DRD42" s="93"/>
      <c r="DRE42" s="53"/>
      <c r="DRF42" s="53"/>
      <c r="DRG42" s="53"/>
      <c r="DRH42" s="53"/>
      <c r="DRI42" s="177"/>
      <c r="DRJ42" s="177"/>
      <c r="DRK42" s="177"/>
      <c r="DRL42" s="93"/>
      <c r="DRM42" s="93"/>
      <c r="DRN42" s="93"/>
      <c r="DRO42" s="93"/>
      <c r="DRP42" s="93"/>
      <c r="DRQ42" s="53"/>
      <c r="DRR42" s="53"/>
      <c r="DRS42" s="53"/>
      <c r="DRT42" s="53"/>
      <c r="DRU42" s="177"/>
      <c r="DRV42" s="177"/>
      <c r="DRW42" s="177"/>
      <c r="DRX42" s="93"/>
      <c r="DRY42" s="93"/>
      <c r="DRZ42" s="93"/>
      <c r="DSA42" s="93"/>
      <c r="DSB42" s="93"/>
      <c r="DSC42" s="53"/>
      <c r="DSD42" s="53"/>
      <c r="DSE42" s="53"/>
      <c r="DSF42" s="53"/>
      <c r="DSG42" s="177"/>
      <c r="DSH42" s="177"/>
      <c r="DSI42" s="177"/>
      <c r="DSJ42" s="93"/>
      <c r="DSK42" s="93"/>
      <c r="DSL42" s="93"/>
      <c r="DSM42" s="93"/>
      <c r="DSN42" s="93"/>
      <c r="DSO42" s="53"/>
      <c r="DSP42" s="53"/>
      <c r="DSQ42" s="53"/>
      <c r="DSR42" s="53"/>
      <c r="DSS42" s="177"/>
      <c r="DST42" s="177"/>
      <c r="DSU42" s="177"/>
      <c r="DSV42" s="93"/>
      <c r="DSW42" s="93"/>
      <c r="DSX42" s="93"/>
      <c r="DSY42" s="93"/>
      <c r="DSZ42" s="93"/>
      <c r="DTA42" s="53"/>
      <c r="DTB42" s="53"/>
      <c r="DTC42" s="53"/>
      <c r="DTD42" s="53"/>
      <c r="DTE42" s="177"/>
      <c r="DTF42" s="177"/>
      <c r="DTG42" s="177"/>
      <c r="DTH42" s="93"/>
      <c r="DTI42" s="93"/>
      <c r="DTJ42" s="93"/>
      <c r="DTK42" s="93"/>
      <c r="DTL42" s="93"/>
      <c r="DTM42" s="53"/>
      <c r="DTN42" s="53"/>
      <c r="DTO42" s="53"/>
      <c r="DTP42" s="53"/>
      <c r="DTQ42" s="177"/>
      <c r="DTR42" s="177"/>
      <c r="DTS42" s="177"/>
      <c r="DTT42" s="93"/>
      <c r="DTU42" s="93"/>
      <c r="DTV42" s="93"/>
      <c r="DTW42" s="93"/>
      <c r="DTX42" s="93"/>
      <c r="DTY42" s="53"/>
      <c r="DTZ42" s="53"/>
      <c r="DUA42" s="53"/>
      <c r="DUB42" s="53"/>
      <c r="DUC42" s="177"/>
      <c r="DUD42" s="177"/>
      <c r="DUE42" s="177"/>
      <c r="DUF42" s="93"/>
      <c r="DUG42" s="93"/>
      <c r="DUH42" s="93"/>
      <c r="DUI42" s="93"/>
      <c r="DUJ42" s="93"/>
      <c r="DUK42" s="53"/>
      <c r="DUL42" s="53"/>
      <c r="DUM42" s="53"/>
      <c r="DUN42" s="53"/>
      <c r="DUO42" s="177"/>
      <c r="DUP42" s="177"/>
      <c r="DUQ42" s="177"/>
      <c r="DUR42" s="93"/>
      <c r="DUS42" s="93"/>
      <c r="DUT42" s="93"/>
      <c r="DUU42" s="93"/>
      <c r="DUV42" s="93"/>
      <c r="DUW42" s="53"/>
      <c r="DUX42" s="53"/>
      <c r="DUY42" s="53"/>
      <c r="DUZ42" s="53"/>
      <c r="DVA42" s="177"/>
      <c r="DVB42" s="177"/>
      <c r="DVC42" s="177"/>
      <c r="DVD42" s="93"/>
      <c r="DVE42" s="93"/>
      <c r="DVF42" s="93"/>
      <c r="DVG42" s="93"/>
      <c r="DVH42" s="93"/>
      <c r="DVI42" s="53"/>
      <c r="DVJ42" s="53"/>
      <c r="DVK42" s="53"/>
      <c r="DVL42" s="53"/>
      <c r="DVM42" s="177"/>
      <c r="DVN42" s="177"/>
      <c r="DVO42" s="177"/>
      <c r="DVP42" s="93"/>
      <c r="DVQ42" s="93"/>
      <c r="DVR42" s="93"/>
      <c r="DVS42" s="93"/>
      <c r="DVT42" s="93"/>
      <c r="DVU42" s="53"/>
      <c r="DVV42" s="53"/>
      <c r="DVW42" s="53"/>
      <c r="DVX42" s="53"/>
      <c r="DVY42" s="177"/>
      <c r="DVZ42" s="177"/>
      <c r="DWA42" s="177"/>
      <c r="DWB42" s="93"/>
      <c r="DWC42" s="93"/>
      <c r="DWD42" s="93"/>
      <c r="DWE42" s="93"/>
      <c r="DWF42" s="93"/>
      <c r="DWG42" s="53"/>
      <c r="DWH42" s="53"/>
      <c r="DWI42" s="53"/>
      <c r="DWJ42" s="53"/>
      <c r="DWK42" s="177"/>
      <c r="DWL42" s="177"/>
      <c r="DWM42" s="177"/>
      <c r="DWN42" s="93"/>
      <c r="DWO42" s="93"/>
      <c r="DWP42" s="93"/>
      <c r="DWQ42" s="93"/>
      <c r="DWR42" s="93"/>
      <c r="DWS42" s="53"/>
      <c r="DWT42" s="53"/>
      <c r="DWU42" s="53"/>
      <c r="DWV42" s="53"/>
      <c r="DWW42" s="177"/>
      <c r="DWX42" s="177"/>
      <c r="DWY42" s="177"/>
      <c r="DWZ42" s="93"/>
      <c r="DXA42" s="93"/>
      <c r="DXB42" s="93"/>
      <c r="DXC42" s="93"/>
      <c r="DXD42" s="93"/>
      <c r="DXE42" s="53"/>
      <c r="DXF42" s="53"/>
      <c r="DXG42" s="53"/>
      <c r="DXH42" s="53"/>
      <c r="DXI42" s="177"/>
      <c r="DXJ42" s="177"/>
      <c r="DXK42" s="177"/>
      <c r="DXL42" s="93"/>
      <c r="DXM42" s="93"/>
      <c r="DXN42" s="93"/>
      <c r="DXO42" s="93"/>
      <c r="DXP42" s="93"/>
      <c r="DXQ42" s="53"/>
      <c r="DXR42" s="53"/>
      <c r="DXS42" s="53"/>
      <c r="DXT42" s="53"/>
      <c r="DXU42" s="177"/>
      <c r="DXV42" s="177"/>
      <c r="DXW42" s="177"/>
      <c r="DXX42" s="93"/>
      <c r="DXY42" s="93"/>
      <c r="DXZ42" s="93"/>
      <c r="DYA42" s="93"/>
      <c r="DYB42" s="93"/>
      <c r="DYC42" s="53"/>
      <c r="DYD42" s="53"/>
      <c r="DYE42" s="53"/>
      <c r="DYF42" s="53"/>
      <c r="DYG42" s="177"/>
      <c r="DYH42" s="177"/>
      <c r="DYI42" s="177"/>
      <c r="DYJ42" s="93"/>
      <c r="DYK42" s="93"/>
      <c r="DYL42" s="93"/>
      <c r="DYM42" s="93"/>
      <c r="DYN42" s="93"/>
      <c r="DYO42" s="53"/>
      <c r="DYP42" s="53"/>
      <c r="DYQ42" s="53"/>
      <c r="DYR42" s="53"/>
      <c r="DYS42" s="177"/>
      <c r="DYT42" s="177"/>
      <c r="DYU42" s="177"/>
      <c r="DYV42" s="93"/>
      <c r="DYW42" s="93"/>
      <c r="DYX42" s="93"/>
      <c r="DYY42" s="93"/>
      <c r="DYZ42" s="93"/>
      <c r="DZA42" s="53"/>
      <c r="DZB42" s="53"/>
      <c r="DZC42" s="53"/>
      <c r="DZD42" s="53"/>
      <c r="DZE42" s="177"/>
      <c r="DZF42" s="177"/>
      <c r="DZG42" s="177"/>
      <c r="DZH42" s="93"/>
      <c r="DZI42" s="93"/>
      <c r="DZJ42" s="93"/>
      <c r="DZK42" s="93"/>
      <c r="DZL42" s="93"/>
      <c r="DZM42" s="53"/>
      <c r="DZN42" s="53"/>
      <c r="DZO42" s="53"/>
      <c r="DZP42" s="53"/>
      <c r="DZQ42" s="177"/>
      <c r="DZR42" s="177"/>
      <c r="DZS42" s="177"/>
      <c r="DZT42" s="93"/>
      <c r="DZU42" s="93"/>
      <c r="DZV42" s="93"/>
      <c r="DZW42" s="93"/>
      <c r="DZX42" s="93"/>
      <c r="DZY42" s="53"/>
      <c r="DZZ42" s="53"/>
      <c r="EAA42" s="53"/>
      <c r="EAB42" s="53"/>
      <c r="EAC42" s="177"/>
      <c r="EAD42" s="177"/>
      <c r="EAE42" s="177"/>
      <c r="EAF42" s="93"/>
      <c r="EAG42" s="93"/>
      <c r="EAH42" s="93"/>
      <c r="EAI42" s="93"/>
      <c r="EAJ42" s="93"/>
      <c r="EAK42" s="53"/>
      <c r="EAL42" s="53"/>
      <c r="EAM42" s="53"/>
      <c r="EAN42" s="53"/>
      <c r="EAO42" s="177"/>
      <c r="EAP42" s="177"/>
      <c r="EAQ42" s="177"/>
      <c r="EAR42" s="93"/>
      <c r="EAS42" s="93"/>
      <c r="EAT42" s="93"/>
      <c r="EAU42" s="93"/>
      <c r="EAV42" s="93"/>
      <c r="EAW42" s="53"/>
      <c r="EAX42" s="53"/>
      <c r="EAY42" s="53"/>
      <c r="EAZ42" s="53"/>
      <c r="EBA42" s="177"/>
      <c r="EBB42" s="177"/>
      <c r="EBC42" s="177"/>
      <c r="EBD42" s="93"/>
      <c r="EBE42" s="93"/>
      <c r="EBF42" s="93"/>
      <c r="EBG42" s="93"/>
      <c r="EBH42" s="93"/>
      <c r="EBI42" s="53"/>
      <c r="EBJ42" s="53"/>
      <c r="EBK42" s="53"/>
      <c r="EBL42" s="53"/>
      <c r="EBM42" s="177"/>
      <c r="EBN42" s="177"/>
      <c r="EBO42" s="177"/>
      <c r="EBP42" s="93"/>
      <c r="EBQ42" s="93"/>
      <c r="EBR42" s="93"/>
      <c r="EBS42" s="93"/>
      <c r="EBT42" s="93"/>
      <c r="EBU42" s="53"/>
      <c r="EBV42" s="53"/>
      <c r="EBW42" s="53"/>
      <c r="EBX42" s="53"/>
      <c r="EBY42" s="177"/>
      <c r="EBZ42" s="177"/>
      <c r="ECA42" s="177"/>
      <c r="ECB42" s="93"/>
      <c r="ECC42" s="93"/>
      <c r="ECD42" s="93"/>
      <c r="ECE42" s="93"/>
      <c r="ECF42" s="93"/>
      <c r="ECG42" s="53"/>
      <c r="ECH42" s="53"/>
      <c r="ECI42" s="53"/>
      <c r="ECJ42" s="53"/>
      <c r="ECK42" s="177"/>
      <c r="ECL42" s="177"/>
      <c r="ECM42" s="177"/>
      <c r="ECN42" s="93"/>
      <c r="ECO42" s="93"/>
      <c r="ECP42" s="93"/>
      <c r="ECQ42" s="93"/>
      <c r="ECR42" s="93"/>
      <c r="ECS42" s="53"/>
      <c r="ECT42" s="53"/>
      <c r="ECU42" s="53"/>
      <c r="ECV42" s="53"/>
      <c r="ECW42" s="177"/>
      <c r="ECX42" s="177"/>
      <c r="ECY42" s="177"/>
      <c r="ECZ42" s="93"/>
      <c r="EDA42" s="93"/>
      <c r="EDB42" s="93"/>
      <c r="EDC42" s="93"/>
      <c r="EDD42" s="93"/>
      <c r="EDE42" s="53"/>
      <c r="EDF42" s="53"/>
      <c r="EDG42" s="53"/>
      <c r="EDH42" s="53"/>
      <c r="EDI42" s="177"/>
      <c r="EDJ42" s="177"/>
      <c r="EDK42" s="177"/>
      <c r="EDL42" s="93"/>
      <c r="EDM42" s="93"/>
      <c r="EDN42" s="93"/>
      <c r="EDO42" s="93"/>
      <c r="EDP42" s="93"/>
      <c r="EDQ42" s="53"/>
      <c r="EDR42" s="53"/>
      <c r="EDS42" s="53"/>
      <c r="EDT42" s="53"/>
      <c r="EDU42" s="177"/>
      <c r="EDV42" s="177"/>
      <c r="EDW42" s="177"/>
      <c r="EDX42" s="93"/>
      <c r="EDY42" s="93"/>
      <c r="EDZ42" s="93"/>
      <c r="EEA42" s="93"/>
      <c r="EEB42" s="93"/>
      <c r="EEC42" s="53"/>
      <c r="EED42" s="53"/>
      <c r="EEE42" s="53"/>
      <c r="EEF42" s="53"/>
      <c r="EEG42" s="177"/>
      <c r="EEH42" s="177"/>
      <c r="EEI42" s="177"/>
      <c r="EEJ42" s="93"/>
      <c r="EEK42" s="93"/>
      <c r="EEL42" s="93"/>
      <c r="EEM42" s="93"/>
      <c r="EEN42" s="93"/>
      <c r="EEO42" s="53"/>
      <c r="EEP42" s="53"/>
      <c r="EEQ42" s="53"/>
      <c r="EER42" s="53"/>
      <c r="EES42" s="177"/>
      <c r="EET42" s="177"/>
      <c r="EEU42" s="177"/>
      <c r="EEV42" s="93"/>
      <c r="EEW42" s="93"/>
      <c r="EEX42" s="93"/>
      <c r="EEY42" s="93"/>
      <c r="EEZ42" s="93"/>
      <c r="EFA42" s="53"/>
      <c r="EFB42" s="53"/>
      <c r="EFC42" s="53"/>
      <c r="EFD42" s="53"/>
      <c r="EFE42" s="177"/>
      <c r="EFF42" s="177"/>
      <c r="EFG42" s="177"/>
      <c r="EFH42" s="93"/>
      <c r="EFI42" s="93"/>
      <c r="EFJ42" s="93"/>
      <c r="EFK42" s="93"/>
      <c r="EFL42" s="93"/>
      <c r="EFM42" s="53"/>
      <c r="EFN42" s="53"/>
      <c r="EFO42" s="53"/>
      <c r="EFP42" s="53"/>
      <c r="EFQ42" s="177"/>
      <c r="EFR42" s="177"/>
      <c r="EFS42" s="177"/>
      <c r="EFT42" s="93"/>
      <c r="EFU42" s="93"/>
      <c r="EFV42" s="93"/>
      <c r="EFW42" s="93"/>
      <c r="EFX42" s="93"/>
      <c r="EFY42" s="53"/>
      <c r="EFZ42" s="53"/>
      <c r="EGA42" s="53"/>
      <c r="EGB42" s="53"/>
      <c r="EGC42" s="177"/>
      <c r="EGD42" s="177"/>
      <c r="EGE42" s="177"/>
      <c r="EGF42" s="93"/>
      <c r="EGG42" s="93"/>
      <c r="EGH42" s="93"/>
      <c r="EGI42" s="93"/>
      <c r="EGJ42" s="93"/>
      <c r="EGK42" s="53"/>
      <c r="EGL42" s="53"/>
      <c r="EGM42" s="53"/>
      <c r="EGN42" s="53"/>
      <c r="EGO42" s="177"/>
      <c r="EGP42" s="177"/>
      <c r="EGQ42" s="177"/>
      <c r="EGR42" s="93"/>
      <c r="EGS42" s="93"/>
      <c r="EGT42" s="93"/>
      <c r="EGU42" s="93"/>
      <c r="EGV42" s="93"/>
      <c r="EGW42" s="53"/>
      <c r="EGX42" s="53"/>
      <c r="EGY42" s="53"/>
      <c r="EGZ42" s="53"/>
      <c r="EHA42" s="177"/>
      <c r="EHB42" s="177"/>
      <c r="EHC42" s="177"/>
      <c r="EHD42" s="93"/>
      <c r="EHE42" s="93"/>
      <c r="EHF42" s="93"/>
      <c r="EHG42" s="93"/>
      <c r="EHH42" s="93"/>
      <c r="EHI42" s="53"/>
      <c r="EHJ42" s="53"/>
      <c r="EHK42" s="53"/>
      <c r="EHL42" s="53"/>
      <c r="EHM42" s="177"/>
      <c r="EHN42" s="177"/>
      <c r="EHO42" s="177"/>
      <c r="EHP42" s="93"/>
      <c r="EHQ42" s="93"/>
      <c r="EHR42" s="93"/>
      <c r="EHS42" s="93"/>
      <c r="EHT42" s="93"/>
      <c r="EHU42" s="53"/>
      <c r="EHV42" s="53"/>
      <c r="EHW42" s="53"/>
      <c r="EHX42" s="53"/>
      <c r="EHY42" s="177"/>
      <c r="EHZ42" s="177"/>
      <c r="EIA42" s="177"/>
      <c r="EIB42" s="93"/>
      <c r="EIC42" s="93"/>
      <c r="EID42" s="93"/>
      <c r="EIE42" s="93"/>
      <c r="EIF42" s="93"/>
      <c r="EIG42" s="53"/>
      <c r="EIH42" s="53"/>
      <c r="EII42" s="53"/>
      <c r="EIJ42" s="53"/>
      <c r="EIK42" s="177"/>
      <c r="EIL42" s="177"/>
      <c r="EIM42" s="177"/>
      <c r="EIN42" s="93"/>
      <c r="EIO42" s="93"/>
      <c r="EIP42" s="93"/>
      <c r="EIQ42" s="93"/>
      <c r="EIR42" s="93"/>
      <c r="EIS42" s="53"/>
      <c r="EIT42" s="53"/>
      <c r="EIU42" s="53"/>
      <c r="EIV42" s="53"/>
      <c r="EIW42" s="177"/>
      <c r="EIX42" s="177"/>
      <c r="EIY42" s="177"/>
      <c r="EIZ42" s="93"/>
      <c r="EJA42" s="93"/>
      <c r="EJB42" s="93"/>
      <c r="EJC42" s="93"/>
      <c r="EJD42" s="93"/>
      <c r="EJE42" s="53"/>
      <c r="EJF42" s="53"/>
      <c r="EJG42" s="53"/>
      <c r="EJH42" s="53"/>
      <c r="EJI42" s="177"/>
      <c r="EJJ42" s="177"/>
      <c r="EJK42" s="177"/>
      <c r="EJL42" s="93"/>
      <c r="EJM42" s="93"/>
      <c r="EJN42" s="93"/>
      <c r="EJO42" s="93"/>
      <c r="EJP42" s="93"/>
      <c r="EJQ42" s="53"/>
      <c r="EJR42" s="53"/>
      <c r="EJS42" s="53"/>
      <c r="EJT42" s="53"/>
      <c r="EJU42" s="177"/>
      <c r="EJV42" s="177"/>
      <c r="EJW42" s="177"/>
      <c r="EJX42" s="93"/>
      <c r="EJY42" s="93"/>
      <c r="EJZ42" s="93"/>
      <c r="EKA42" s="93"/>
      <c r="EKB42" s="93"/>
      <c r="EKC42" s="53"/>
      <c r="EKD42" s="53"/>
      <c r="EKE42" s="53"/>
      <c r="EKF42" s="53"/>
      <c r="EKG42" s="177"/>
      <c r="EKH42" s="177"/>
      <c r="EKI42" s="177"/>
      <c r="EKJ42" s="93"/>
      <c r="EKK42" s="93"/>
      <c r="EKL42" s="93"/>
      <c r="EKM42" s="93"/>
      <c r="EKN42" s="93"/>
      <c r="EKO42" s="53"/>
      <c r="EKP42" s="53"/>
      <c r="EKQ42" s="53"/>
      <c r="EKR42" s="53"/>
      <c r="EKS42" s="177"/>
      <c r="EKT42" s="177"/>
      <c r="EKU42" s="177"/>
      <c r="EKV42" s="93"/>
      <c r="EKW42" s="93"/>
      <c r="EKX42" s="93"/>
      <c r="EKY42" s="93"/>
      <c r="EKZ42" s="93"/>
      <c r="ELA42" s="53"/>
      <c r="ELB42" s="53"/>
      <c r="ELC42" s="53"/>
      <c r="ELD42" s="53"/>
      <c r="ELE42" s="177"/>
      <c r="ELF42" s="177"/>
      <c r="ELG42" s="177"/>
      <c r="ELH42" s="93"/>
      <c r="ELI42" s="93"/>
      <c r="ELJ42" s="93"/>
      <c r="ELK42" s="93"/>
      <c r="ELL42" s="93"/>
      <c r="ELM42" s="53"/>
      <c r="ELN42" s="53"/>
      <c r="ELO42" s="53"/>
      <c r="ELP42" s="53"/>
      <c r="ELQ42" s="177"/>
      <c r="ELR42" s="177"/>
      <c r="ELS42" s="177"/>
      <c r="ELT42" s="93"/>
      <c r="ELU42" s="93"/>
      <c r="ELV42" s="93"/>
      <c r="ELW42" s="93"/>
      <c r="ELX42" s="93"/>
      <c r="ELY42" s="53"/>
      <c r="ELZ42" s="53"/>
      <c r="EMA42" s="53"/>
      <c r="EMB42" s="53"/>
      <c r="EMC42" s="177"/>
      <c r="EMD42" s="177"/>
      <c r="EME42" s="177"/>
      <c r="EMF42" s="93"/>
      <c r="EMG42" s="93"/>
      <c r="EMH42" s="93"/>
      <c r="EMI42" s="93"/>
      <c r="EMJ42" s="93"/>
      <c r="EMK42" s="53"/>
      <c r="EML42" s="53"/>
      <c r="EMM42" s="53"/>
      <c r="EMN42" s="53"/>
      <c r="EMO42" s="177"/>
      <c r="EMP42" s="177"/>
      <c r="EMQ42" s="177"/>
      <c r="EMR42" s="93"/>
      <c r="EMS42" s="93"/>
      <c r="EMT42" s="93"/>
      <c r="EMU42" s="93"/>
      <c r="EMV42" s="93"/>
      <c r="EMW42" s="53"/>
      <c r="EMX42" s="53"/>
      <c r="EMY42" s="53"/>
      <c r="EMZ42" s="53"/>
      <c r="ENA42" s="177"/>
      <c r="ENB42" s="177"/>
      <c r="ENC42" s="177"/>
      <c r="END42" s="93"/>
      <c r="ENE42" s="93"/>
      <c r="ENF42" s="93"/>
      <c r="ENG42" s="93"/>
      <c r="ENH42" s="93"/>
      <c r="ENI42" s="53"/>
      <c r="ENJ42" s="53"/>
      <c r="ENK42" s="53"/>
      <c r="ENL42" s="53"/>
      <c r="ENM42" s="177"/>
      <c r="ENN42" s="177"/>
      <c r="ENO42" s="177"/>
      <c r="ENP42" s="93"/>
      <c r="ENQ42" s="93"/>
      <c r="ENR42" s="93"/>
      <c r="ENS42" s="93"/>
      <c r="ENT42" s="93"/>
      <c r="ENU42" s="53"/>
      <c r="ENV42" s="53"/>
      <c r="ENW42" s="53"/>
      <c r="ENX42" s="53"/>
      <c r="ENY42" s="177"/>
      <c r="ENZ42" s="177"/>
      <c r="EOA42" s="177"/>
      <c r="EOB42" s="93"/>
      <c r="EOC42" s="93"/>
      <c r="EOD42" s="93"/>
      <c r="EOE42" s="93"/>
      <c r="EOF42" s="93"/>
      <c r="EOG42" s="53"/>
      <c r="EOH42" s="53"/>
      <c r="EOI42" s="53"/>
      <c r="EOJ42" s="53"/>
      <c r="EOK42" s="177"/>
      <c r="EOL42" s="177"/>
      <c r="EOM42" s="177"/>
      <c r="EON42" s="93"/>
      <c r="EOO42" s="93"/>
      <c r="EOP42" s="93"/>
      <c r="EOQ42" s="93"/>
      <c r="EOR42" s="93"/>
      <c r="EOS42" s="53"/>
      <c r="EOT42" s="53"/>
      <c r="EOU42" s="53"/>
      <c r="EOV42" s="53"/>
      <c r="EOW42" s="177"/>
      <c r="EOX42" s="177"/>
      <c r="EOY42" s="177"/>
      <c r="EOZ42" s="93"/>
      <c r="EPA42" s="93"/>
      <c r="EPB42" s="93"/>
      <c r="EPC42" s="93"/>
      <c r="EPD42" s="93"/>
      <c r="EPE42" s="53"/>
      <c r="EPF42" s="53"/>
      <c r="EPG42" s="53"/>
      <c r="EPH42" s="53"/>
      <c r="EPI42" s="177"/>
      <c r="EPJ42" s="177"/>
      <c r="EPK42" s="177"/>
      <c r="EPL42" s="93"/>
      <c r="EPM42" s="93"/>
      <c r="EPN42" s="93"/>
      <c r="EPO42" s="93"/>
      <c r="EPP42" s="93"/>
      <c r="EPQ42" s="53"/>
      <c r="EPR42" s="53"/>
      <c r="EPS42" s="53"/>
      <c r="EPT42" s="53"/>
      <c r="EPU42" s="177"/>
      <c r="EPV42" s="177"/>
      <c r="EPW42" s="177"/>
      <c r="EPX42" s="93"/>
      <c r="EPY42" s="93"/>
      <c r="EPZ42" s="93"/>
      <c r="EQA42" s="93"/>
      <c r="EQB42" s="93"/>
      <c r="EQC42" s="53"/>
      <c r="EQD42" s="53"/>
      <c r="EQE42" s="53"/>
      <c r="EQF42" s="53"/>
      <c r="EQG42" s="177"/>
      <c r="EQH42" s="177"/>
      <c r="EQI42" s="177"/>
      <c r="EQJ42" s="93"/>
      <c r="EQK42" s="93"/>
      <c r="EQL42" s="93"/>
      <c r="EQM42" s="93"/>
      <c r="EQN42" s="93"/>
      <c r="EQO42" s="53"/>
      <c r="EQP42" s="53"/>
      <c r="EQQ42" s="53"/>
      <c r="EQR42" s="53"/>
      <c r="EQS42" s="177"/>
      <c r="EQT42" s="177"/>
      <c r="EQU42" s="177"/>
      <c r="EQV42" s="93"/>
      <c r="EQW42" s="93"/>
      <c r="EQX42" s="93"/>
      <c r="EQY42" s="93"/>
      <c r="EQZ42" s="93"/>
      <c r="ERA42" s="53"/>
      <c r="ERB42" s="53"/>
      <c r="ERC42" s="53"/>
      <c r="ERD42" s="53"/>
      <c r="ERE42" s="177"/>
      <c r="ERF42" s="177"/>
      <c r="ERG42" s="177"/>
      <c r="ERH42" s="93"/>
      <c r="ERI42" s="93"/>
      <c r="ERJ42" s="93"/>
      <c r="ERK42" s="93"/>
      <c r="ERL42" s="93"/>
      <c r="ERM42" s="53"/>
      <c r="ERN42" s="53"/>
      <c r="ERO42" s="53"/>
      <c r="ERP42" s="53"/>
      <c r="ERQ42" s="177"/>
      <c r="ERR42" s="177"/>
      <c r="ERS42" s="177"/>
      <c r="ERT42" s="93"/>
      <c r="ERU42" s="93"/>
      <c r="ERV42" s="93"/>
      <c r="ERW42" s="93"/>
      <c r="ERX42" s="93"/>
      <c r="ERY42" s="53"/>
      <c r="ERZ42" s="53"/>
      <c r="ESA42" s="53"/>
      <c r="ESB42" s="53"/>
      <c r="ESC42" s="177"/>
      <c r="ESD42" s="177"/>
      <c r="ESE42" s="177"/>
      <c r="ESF42" s="93"/>
      <c r="ESG42" s="93"/>
      <c r="ESH42" s="93"/>
      <c r="ESI42" s="93"/>
      <c r="ESJ42" s="93"/>
      <c r="ESK42" s="53"/>
      <c r="ESL42" s="53"/>
      <c r="ESM42" s="53"/>
      <c r="ESN42" s="53"/>
      <c r="ESO42" s="177"/>
      <c r="ESP42" s="177"/>
      <c r="ESQ42" s="177"/>
      <c r="ESR42" s="93"/>
      <c r="ESS42" s="93"/>
      <c r="EST42" s="93"/>
      <c r="ESU42" s="93"/>
      <c r="ESV42" s="93"/>
      <c r="ESW42" s="53"/>
      <c r="ESX42" s="53"/>
      <c r="ESY42" s="53"/>
      <c r="ESZ42" s="53"/>
      <c r="ETA42" s="177"/>
      <c r="ETB42" s="177"/>
      <c r="ETC42" s="177"/>
      <c r="ETD42" s="93"/>
      <c r="ETE42" s="93"/>
      <c r="ETF42" s="93"/>
      <c r="ETG42" s="93"/>
      <c r="ETH42" s="93"/>
      <c r="ETI42" s="53"/>
      <c r="ETJ42" s="53"/>
      <c r="ETK42" s="53"/>
      <c r="ETL42" s="53"/>
      <c r="ETM42" s="177"/>
      <c r="ETN42" s="177"/>
      <c r="ETO42" s="177"/>
      <c r="ETP42" s="93"/>
      <c r="ETQ42" s="93"/>
      <c r="ETR42" s="93"/>
      <c r="ETS42" s="93"/>
      <c r="ETT42" s="93"/>
      <c r="ETU42" s="53"/>
      <c r="ETV42" s="53"/>
      <c r="ETW42" s="53"/>
      <c r="ETX42" s="53"/>
      <c r="ETY42" s="177"/>
      <c r="ETZ42" s="177"/>
      <c r="EUA42" s="177"/>
      <c r="EUB42" s="93"/>
      <c r="EUC42" s="93"/>
      <c r="EUD42" s="93"/>
      <c r="EUE42" s="93"/>
      <c r="EUF42" s="93"/>
      <c r="EUG42" s="53"/>
      <c r="EUH42" s="53"/>
      <c r="EUI42" s="53"/>
      <c r="EUJ42" s="53"/>
      <c r="EUK42" s="177"/>
      <c r="EUL42" s="177"/>
      <c r="EUM42" s="177"/>
      <c r="EUN42" s="93"/>
      <c r="EUO42" s="93"/>
      <c r="EUP42" s="93"/>
      <c r="EUQ42" s="93"/>
      <c r="EUR42" s="93"/>
      <c r="EUS42" s="53"/>
      <c r="EUT42" s="53"/>
      <c r="EUU42" s="53"/>
      <c r="EUV42" s="53"/>
      <c r="EUW42" s="177"/>
      <c r="EUX42" s="177"/>
      <c r="EUY42" s="177"/>
      <c r="EUZ42" s="93"/>
      <c r="EVA42" s="93"/>
      <c r="EVB42" s="93"/>
      <c r="EVC42" s="93"/>
      <c r="EVD42" s="93"/>
      <c r="EVE42" s="53"/>
      <c r="EVF42" s="53"/>
      <c r="EVG42" s="53"/>
      <c r="EVH42" s="53"/>
      <c r="EVI42" s="177"/>
      <c r="EVJ42" s="177"/>
      <c r="EVK42" s="177"/>
      <c r="EVL42" s="93"/>
      <c r="EVM42" s="93"/>
      <c r="EVN42" s="93"/>
      <c r="EVO42" s="93"/>
      <c r="EVP42" s="93"/>
      <c r="EVQ42" s="53"/>
      <c r="EVR42" s="53"/>
      <c r="EVS42" s="53"/>
      <c r="EVT42" s="53"/>
      <c r="EVU42" s="177"/>
      <c r="EVV42" s="177"/>
      <c r="EVW42" s="177"/>
      <c r="EVX42" s="93"/>
      <c r="EVY42" s="93"/>
      <c r="EVZ42" s="93"/>
      <c r="EWA42" s="93"/>
      <c r="EWB42" s="93"/>
      <c r="EWC42" s="53"/>
      <c r="EWD42" s="53"/>
      <c r="EWE42" s="53"/>
      <c r="EWF42" s="53"/>
      <c r="EWG42" s="177"/>
      <c r="EWH42" s="177"/>
      <c r="EWI42" s="177"/>
      <c r="EWJ42" s="93"/>
      <c r="EWK42" s="93"/>
      <c r="EWL42" s="93"/>
      <c r="EWM42" s="93"/>
      <c r="EWN42" s="93"/>
      <c r="EWO42" s="53"/>
      <c r="EWP42" s="53"/>
      <c r="EWQ42" s="53"/>
      <c r="EWR42" s="53"/>
      <c r="EWS42" s="177"/>
      <c r="EWT42" s="177"/>
      <c r="EWU42" s="177"/>
      <c r="EWV42" s="93"/>
      <c r="EWW42" s="93"/>
      <c r="EWX42" s="93"/>
      <c r="EWY42" s="93"/>
      <c r="EWZ42" s="93"/>
      <c r="EXA42" s="53"/>
      <c r="EXB42" s="53"/>
      <c r="EXC42" s="53"/>
      <c r="EXD42" s="53"/>
      <c r="EXE42" s="177"/>
      <c r="EXF42" s="177"/>
      <c r="EXG42" s="177"/>
      <c r="EXH42" s="93"/>
      <c r="EXI42" s="93"/>
      <c r="EXJ42" s="93"/>
      <c r="EXK42" s="93"/>
      <c r="EXL42" s="93"/>
      <c r="EXM42" s="53"/>
      <c r="EXN42" s="53"/>
      <c r="EXO42" s="53"/>
      <c r="EXP42" s="53"/>
      <c r="EXQ42" s="177"/>
      <c r="EXR42" s="177"/>
      <c r="EXS42" s="177"/>
      <c r="EXT42" s="93"/>
      <c r="EXU42" s="93"/>
      <c r="EXV42" s="93"/>
      <c r="EXW42" s="93"/>
      <c r="EXX42" s="93"/>
      <c r="EXY42" s="53"/>
      <c r="EXZ42" s="53"/>
      <c r="EYA42" s="53"/>
      <c r="EYB42" s="53"/>
      <c r="EYC42" s="177"/>
      <c r="EYD42" s="177"/>
      <c r="EYE42" s="177"/>
      <c r="EYF42" s="93"/>
      <c r="EYG42" s="93"/>
      <c r="EYH42" s="93"/>
      <c r="EYI42" s="93"/>
      <c r="EYJ42" s="93"/>
      <c r="EYK42" s="53"/>
      <c r="EYL42" s="53"/>
      <c r="EYM42" s="53"/>
      <c r="EYN42" s="53"/>
      <c r="EYO42" s="177"/>
      <c r="EYP42" s="177"/>
      <c r="EYQ42" s="177"/>
      <c r="EYR42" s="93"/>
      <c r="EYS42" s="93"/>
      <c r="EYT42" s="93"/>
      <c r="EYU42" s="93"/>
      <c r="EYV42" s="93"/>
      <c r="EYW42" s="53"/>
      <c r="EYX42" s="53"/>
      <c r="EYY42" s="53"/>
      <c r="EYZ42" s="53"/>
      <c r="EZA42" s="177"/>
      <c r="EZB42" s="177"/>
      <c r="EZC42" s="177"/>
      <c r="EZD42" s="93"/>
      <c r="EZE42" s="93"/>
      <c r="EZF42" s="93"/>
      <c r="EZG42" s="93"/>
      <c r="EZH42" s="93"/>
      <c r="EZI42" s="53"/>
      <c r="EZJ42" s="53"/>
      <c r="EZK42" s="53"/>
      <c r="EZL42" s="53"/>
      <c r="EZM42" s="177"/>
      <c r="EZN42" s="177"/>
      <c r="EZO42" s="177"/>
      <c r="EZP42" s="93"/>
      <c r="EZQ42" s="93"/>
      <c r="EZR42" s="93"/>
      <c r="EZS42" s="93"/>
      <c r="EZT42" s="93"/>
      <c r="EZU42" s="53"/>
      <c r="EZV42" s="53"/>
      <c r="EZW42" s="53"/>
      <c r="EZX42" s="53"/>
      <c r="EZY42" s="177"/>
      <c r="EZZ42" s="177"/>
      <c r="FAA42" s="177"/>
      <c r="FAB42" s="93"/>
      <c r="FAC42" s="93"/>
      <c r="FAD42" s="93"/>
      <c r="FAE42" s="93"/>
      <c r="FAF42" s="93"/>
      <c r="FAG42" s="53"/>
      <c r="FAH42" s="53"/>
      <c r="FAI42" s="53"/>
      <c r="FAJ42" s="53"/>
      <c r="FAK42" s="177"/>
      <c r="FAL42" s="177"/>
      <c r="FAM42" s="177"/>
      <c r="FAN42" s="93"/>
      <c r="FAO42" s="93"/>
      <c r="FAP42" s="93"/>
      <c r="FAQ42" s="93"/>
      <c r="FAR42" s="93"/>
      <c r="FAS42" s="53"/>
      <c r="FAT42" s="53"/>
      <c r="FAU42" s="53"/>
      <c r="FAV42" s="53"/>
      <c r="FAW42" s="177"/>
      <c r="FAX42" s="177"/>
      <c r="FAY42" s="177"/>
      <c r="FAZ42" s="93"/>
      <c r="FBA42" s="93"/>
      <c r="FBB42" s="93"/>
      <c r="FBC42" s="93"/>
      <c r="FBD42" s="93"/>
      <c r="FBE42" s="53"/>
      <c r="FBF42" s="53"/>
      <c r="FBG42" s="53"/>
      <c r="FBH42" s="53"/>
      <c r="FBI42" s="177"/>
      <c r="FBJ42" s="177"/>
      <c r="FBK42" s="177"/>
      <c r="FBL42" s="93"/>
      <c r="FBM42" s="93"/>
      <c r="FBN42" s="93"/>
      <c r="FBO42" s="93"/>
      <c r="FBP42" s="93"/>
      <c r="FBQ42" s="53"/>
      <c r="FBR42" s="53"/>
      <c r="FBS42" s="53"/>
      <c r="FBT42" s="53"/>
      <c r="FBU42" s="177"/>
      <c r="FBV42" s="177"/>
      <c r="FBW42" s="177"/>
      <c r="FBX42" s="93"/>
      <c r="FBY42" s="93"/>
      <c r="FBZ42" s="93"/>
      <c r="FCA42" s="93"/>
      <c r="FCB42" s="93"/>
      <c r="FCC42" s="53"/>
      <c r="FCD42" s="53"/>
      <c r="FCE42" s="53"/>
      <c r="FCF42" s="53"/>
      <c r="FCG42" s="177"/>
      <c r="FCH42" s="177"/>
      <c r="FCI42" s="177"/>
      <c r="FCJ42" s="93"/>
      <c r="FCK42" s="93"/>
      <c r="FCL42" s="93"/>
      <c r="FCM42" s="93"/>
      <c r="FCN42" s="93"/>
      <c r="FCO42" s="53"/>
      <c r="FCP42" s="53"/>
      <c r="FCQ42" s="53"/>
      <c r="FCR42" s="53"/>
      <c r="FCS42" s="177"/>
      <c r="FCT42" s="177"/>
      <c r="FCU42" s="177"/>
      <c r="FCV42" s="93"/>
      <c r="FCW42" s="93"/>
      <c r="FCX42" s="93"/>
      <c r="FCY42" s="93"/>
      <c r="FCZ42" s="93"/>
      <c r="FDA42" s="53"/>
      <c r="FDB42" s="53"/>
      <c r="FDC42" s="53"/>
      <c r="FDD42" s="53"/>
      <c r="FDE42" s="177"/>
      <c r="FDF42" s="177"/>
      <c r="FDG42" s="177"/>
      <c r="FDH42" s="93"/>
      <c r="FDI42" s="93"/>
      <c r="FDJ42" s="93"/>
      <c r="FDK42" s="93"/>
      <c r="FDL42" s="93"/>
      <c r="FDM42" s="53"/>
      <c r="FDN42" s="53"/>
      <c r="FDO42" s="53"/>
      <c r="FDP42" s="53"/>
      <c r="FDQ42" s="177"/>
      <c r="FDR42" s="177"/>
      <c r="FDS42" s="177"/>
      <c r="FDT42" s="93"/>
      <c r="FDU42" s="93"/>
      <c r="FDV42" s="93"/>
      <c r="FDW42" s="93"/>
      <c r="FDX42" s="93"/>
      <c r="FDY42" s="53"/>
      <c r="FDZ42" s="53"/>
      <c r="FEA42" s="53"/>
      <c r="FEB42" s="53"/>
      <c r="FEC42" s="177"/>
      <c r="FED42" s="177"/>
      <c r="FEE42" s="177"/>
      <c r="FEF42" s="93"/>
      <c r="FEG42" s="93"/>
      <c r="FEH42" s="93"/>
      <c r="FEI42" s="93"/>
      <c r="FEJ42" s="93"/>
      <c r="FEK42" s="53"/>
      <c r="FEL42" s="53"/>
      <c r="FEM42" s="53"/>
      <c r="FEN42" s="53"/>
      <c r="FEO42" s="177"/>
      <c r="FEP42" s="177"/>
      <c r="FEQ42" s="177"/>
      <c r="FER42" s="93"/>
      <c r="FES42" s="93"/>
      <c r="FET42" s="93"/>
      <c r="FEU42" s="93"/>
      <c r="FEV42" s="93"/>
      <c r="FEW42" s="53"/>
      <c r="FEX42" s="53"/>
      <c r="FEY42" s="53"/>
      <c r="FEZ42" s="53"/>
      <c r="FFA42" s="177"/>
      <c r="FFB42" s="177"/>
      <c r="FFC42" s="177"/>
      <c r="FFD42" s="93"/>
      <c r="FFE42" s="93"/>
      <c r="FFF42" s="93"/>
      <c r="FFG42" s="93"/>
      <c r="FFH42" s="93"/>
      <c r="FFI42" s="53"/>
      <c r="FFJ42" s="53"/>
      <c r="FFK42" s="53"/>
      <c r="FFL42" s="53"/>
      <c r="FFM42" s="177"/>
      <c r="FFN42" s="177"/>
      <c r="FFO42" s="177"/>
      <c r="FFP42" s="93"/>
      <c r="FFQ42" s="93"/>
      <c r="FFR42" s="93"/>
      <c r="FFS42" s="93"/>
      <c r="FFT42" s="93"/>
      <c r="FFU42" s="53"/>
      <c r="FFV42" s="53"/>
      <c r="FFW42" s="53"/>
      <c r="FFX42" s="53"/>
      <c r="FFY42" s="177"/>
      <c r="FFZ42" s="177"/>
      <c r="FGA42" s="177"/>
      <c r="FGB42" s="93"/>
      <c r="FGC42" s="93"/>
      <c r="FGD42" s="93"/>
      <c r="FGE42" s="93"/>
      <c r="FGF42" s="93"/>
      <c r="FGG42" s="53"/>
      <c r="FGH42" s="53"/>
      <c r="FGI42" s="53"/>
      <c r="FGJ42" s="53"/>
      <c r="FGK42" s="177"/>
      <c r="FGL42" s="177"/>
      <c r="FGM42" s="177"/>
      <c r="FGN42" s="93"/>
      <c r="FGO42" s="93"/>
      <c r="FGP42" s="93"/>
      <c r="FGQ42" s="93"/>
      <c r="FGR42" s="93"/>
      <c r="FGS42" s="53"/>
      <c r="FGT42" s="53"/>
      <c r="FGU42" s="53"/>
      <c r="FGV42" s="53"/>
      <c r="FGW42" s="177"/>
      <c r="FGX42" s="177"/>
      <c r="FGY42" s="177"/>
      <c r="FGZ42" s="93"/>
      <c r="FHA42" s="93"/>
      <c r="FHB42" s="93"/>
      <c r="FHC42" s="93"/>
      <c r="FHD42" s="93"/>
      <c r="FHE42" s="53"/>
      <c r="FHF42" s="53"/>
      <c r="FHG42" s="53"/>
      <c r="FHH42" s="53"/>
      <c r="FHI42" s="177"/>
      <c r="FHJ42" s="177"/>
      <c r="FHK42" s="177"/>
      <c r="FHL42" s="93"/>
      <c r="FHM42" s="93"/>
      <c r="FHN42" s="93"/>
      <c r="FHO42" s="93"/>
      <c r="FHP42" s="93"/>
      <c r="FHQ42" s="53"/>
      <c r="FHR42" s="53"/>
      <c r="FHS42" s="53"/>
      <c r="FHT42" s="53"/>
      <c r="FHU42" s="177"/>
      <c r="FHV42" s="177"/>
      <c r="FHW42" s="177"/>
      <c r="FHX42" s="93"/>
      <c r="FHY42" s="93"/>
      <c r="FHZ42" s="93"/>
      <c r="FIA42" s="93"/>
      <c r="FIB42" s="93"/>
      <c r="FIC42" s="53"/>
      <c r="FID42" s="53"/>
      <c r="FIE42" s="53"/>
      <c r="FIF42" s="53"/>
      <c r="FIG42" s="177"/>
      <c r="FIH42" s="177"/>
      <c r="FII42" s="177"/>
      <c r="FIJ42" s="93"/>
      <c r="FIK42" s="93"/>
      <c r="FIL42" s="93"/>
      <c r="FIM42" s="93"/>
      <c r="FIN42" s="93"/>
      <c r="FIO42" s="53"/>
      <c r="FIP42" s="53"/>
      <c r="FIQ42" s="53"/>
      <c r="FIR42" s="53"/>
      <c r="FIS42" s="177"/>
      <c r="FIT42" s="177"/>
      <c r="FIU42" s="177"/>
      <c r="FIV42" s="93"/>
      <c r="FIW42" s="93"/>
      <c r="FIX42" s="93"/>
      <c r="FIY42" s="93"/>
      <c r="FIZ42" s="93"/>
      <c r="FJA42" s="53"/>
      <c r="FJB42" s="53"/>
      <c r="FJC42" s="53"/>
      <c r="FJD42" s="53"/>
      <c r="FJE42" s="177"/>
      <c r="FJF42" s="177"/>
      <c r="FJG42" s="177"/>
      <c r="FJH42" s="93"/>
      <c r="FJI42" s="93"/>
      <c r="FJJ42" s="93"/>
      <c r="FJK42" s="93"/>
      <c r="FJL42" s="93"/>
      <c r="FJM42" s="53"/>
      <c r="FJN42" s="53"/>
      <c r="FJO42" s="53"/>
      <c r="FJP42" s="53"/>
      <c r="FJQ42" s="177"/>
      <c r="FJR42" s="177"/>
      <c r="FJS42" s="177"/>
      <c r="FJT42" s="93"/>
      <c r="FJU42" s="93"/>
      <c r="FJV42" s="93"/>
      <c r="FJW42" s="93"/>
      <c r="FJX42" s="93"/>
      <c r="FJY42" s="53"/>
      <c r="FJZ42" s="53"/>
      <c r="FKA42" s="53"/>
      <c r="FKB42" s="53"/>
      <c r="FKC42" s="177"/>
      <c r="FKD42" s="177"/>
      <c r="FKE42" s="177"/>
      <c r="FKF42" s="93"/>
      <c r="FKG42" s="93"/>
      <c r="FKH42" s="93"/>
      <c r="FKI42" s="93"/>
      <c r="FKJ42" s="93"/>
      <c r="FKK42" s="53"/>
      <c r="FKL42" s="53"/>
      <c r="FKM42" s="53"/>
      <c r="FKN42" s="53"/>
      <c r="FKO42" s="177"/>
      <c r="FKP42" s="177"/>
      <c r="FKQ42" s="177"/>
      <c r="FKR42" s="93"/>
      <c r="FKS42" s="93"/>
      <c r="FKT42" s="93"/>
      <c r="FKU42" s="93"/>
      <c r="FKV42" s="93"/>
      <c r="FKW42" s="53"/>
      <c r="FKX42" s="53"/>
      <c r="FKY42" s="53"/>
      <c r="FKZ42" s="53"/>
      <c r="FLA42" s="177"/>
      <c r="FLB42" s="177"/>
      <c r="FLC42" s="177"/>
      <c r="FLD42" s="93"/>
      <c r="FLE42" s="93"/>
      <c r="FLF42" s="93"/>
      <c r="FLG42" s="93"/>
      <c r="FLH42" s="93"/>
      <c r="FLI42" s="53"/>
      <c r="FLJ42" s="53"/>
      <c r="FLK42" s="53"/>
      <c r="FLL42" s="53"/>
      <c r="FLM42" s="177"/>
      <c r="FLN42" s="177"/>
      <c r="FLO42" s="177"/>
      <c r="FLP42" s="93"/>
      <c r="FLQ42" s="93"/>
      <c r="FLR42" s="93"/>
      <c r="FLS42" s="93"/>
      <c r="FLT42" s="93"/>
      <c r="FLU42" s="53"/>
      <c r="FLV42" s="53"/>
      <c r="FLW42" s="53"/>
      <c r="FLX42" s="53"/>
      <c r="FLY42" s="177"/>
      <c r="FLZ42" s="177"/>
      <c r="FMA42" s="177"/>
      <c r="FMB42" s="93"/>
      <c r="FMC42" s="93"/>
      <c r="FMD42" s="93"/>
      <c r="FME42" s="93"/>
      <c r="FMF42" s="93"/>
      <c r="FMG42" s="53"/>
      <c r="FMH42" s="53"/>
      <c r="FMI42" s="53"/>
      <c r="FMJ42" s="53"/>
      <c r="FMK42" s="177"/>
      <c r="FML42" s="177"/>
      <c r="FMM42" s="177"/>
      <c r="FMN42" s="93"/>
      <c r="FMO42" s="93"/>
      <c r="FMP42" s="93"/>
      <c r="FMQ42" s="93"/>
      <c r="FMR42" s="93"/>
      <c r="FMS42" s="53"/>
      <c r="FMT42" s="53"/>
      <c r="FMU42" s="53"/>
      <c r="FMV42" s="53"/>
      <c r="FMW42" s="177"/>
      <c r="FMX42" s="177"/>
      <c r="FMY42" s="177"/>
      <c r="FMZ42" s="93"/>
      <c r="FNA42" s="93"/>
      <c r="FNB42" s="93"/>
      <c r="FNC42" s="93"/>
      <c r="FND42" s="93"/>
      <c r="FNE42" s="53"/>
      <c r="FNF42" s="53"/>
      <c r="FNG42" s="53"/>
      <c r="FNH42" s="53"/>
      <c r="FNI42" s="177"/>
      <c r="FNJ42" s="177"/>
      <c r="FNK42" s="177"/>
      <c r="FNL42" s="93"/>
      <c r="FNM42" s="93"/>
      <c r="FNN42" s="93"/>
      <c r="FNO42" s="93"/>
      <c r="FNP42" s="93"/>
      <c r="FNQ42" s="53"/>
      <c r="FNR42" s="53"/>
      <c r="FNS42" s="53"/>
      <c r="FNT42" s="53"/>
      <c r="FNU42" s="177"/>
      <c r="FNV42" s="177"/>
      <c r="FNW42" s="177"/>
      <c r="FNX42" s="93"/>
      <c r="FNY42" s="93"/>
      <c r="FNZ42" s="93"/>
      <c r="FOA42" s="93"/>
      <c r="FOB42" s="93"/>
      <c r="FOC42" s="53"/>
      <c r="FOD42" s="53"/>
      <c r="FOE42" s="53"/>
      <c r="FOF42" s="53"/>
      <c r="FOG42" s="177"/>
      <c r="FOH42" s="177"/>
      <c r="FOI42" s="177"/>
      <c r="FOJ42" s="93"/>
      <c r="FOK42" s="93"/>
      <c r="FOL42" s="93"/>
      <c r="FOM42" s="93"/>
      <c r="FON42" s="93"/>
      <c r="FOO42" s="53"/>
      <c r="FOP42" s="53"/>
      <c r="FOQ42" s="53"/>
      <c r="FOR42" s="53"/>
      <c r="FOS42" s="177"/>
      <c r="FOT42" s="177"/>
      <c r="FOU42" s="177"/>
      <c r="FOV42" s="93"/>
      <c r="FOW42" s="93"/>
      <c r="FOX42" s="93"/>
      <c r="FOY42" s="93"/>
      <c r="FOZ42" s="93"/>
      <c r="FPA42" s="53"/>
      <c r="FPB42" s="53"/>
      <c r="FPC42" s="53"/>
      <c r="FPD42" s="53"/>
      <c r="FPE42" s="177"/>
      <c r="FPF42" s="177"/>
      <c r="FPG42" s="177"/>
      <c r="FPH42" s="93"/>
      <c r="FPI42" s="93"/>
      <c r="FPJ42" s="93"/>
      <c r="FPK42" s="93"/>
      <c r="FPL42" s="93"/>
      <c r="FPM42" s="53"/>
      <c r="FPN42" s="53"/>
      <c r="FPO42" s="53"/>
      <c r="FPP42" s="53"/>
      <c r="FPQ42" s="177"/>
      <c r="FPR42" s="177"/>
      <c r="FPS42" s="177"/>
      <c r="FPT42" s="93"/>
      <c r="FPU42" s="93"/>
      <c r="FPV42" s="93"/>
      <c r="FPW42" s="93"/>
      <c r="FPX42" s="93"/>
      <c r="FPY42" s="53"/>
      <c r="FPZ42" s="53"/>
      <c r="FQA42" s="53"/>
      <c r="FQB42" s="53"/>
      <c r="FQC42" s="177"/>
      <c r="FQD42" s="177"/>
      <c r="FQE42" s="177"/>
      <c r="FQF42" s="93"/>
      <c r="FQG42" s="93"/>
      <c r="FQH42" s="93"/>
      <c r="FQI42" s="93"/>
      <c r="FQJ42" s="93"/>
      <c r="FQK42" s="53"/>
      <c r="FQL42" s="53"/>
      <c r="FQM42" s="53"/>
      <c r="FQN42" s="53"/>
      <c r="FQO42" s="177"/>
      <c r="FQP42" s="177"/>
      <c r="FQQ42" s="177"/>
      <c r="FQR42" s="93"/>
      <c r="FQS42" s="93"/>
      <c r="FQT42" s="93"/>
      <c r="FQU42" s="93"/>
      <c r="FQV42" s="93"/>
      <c r="FQW42" s="53"/>
      <c r="FQX42" s="53"/>
      <c r="FQY42" s="53"/>
      <c r="FQZ42" s="53"/>
      <c r="FRA42" s="177"/>
      <c r="FRB42" s="177"/>
      <c r="FRC42" s="177"/>
      <c r="FRD42" s="93"/>
      <c r="FRE42" s="93"/>
      <c r="FRF42" s="93"/>
      <c r="FRG42" s="93"/>
      <c r="FRH42" s="93"/>
      <c r="FRI42" s="53"/>
      <c r="FRJ42" s="53"/>
      <c r="FRK42" s="53"/>
      <c r="FRL42" s="53"/>
      <c r="FRM42" s="177"/>
      <c r="FRN42" s="177"/>
      <c r="FRO42" s="177"/>
      <c r="FRP42" s="93"/>
      <c r="FRQ42" s="93"/>
      <c r="FRR42" s="93"/>
      <c r="FRS42" s="93"/>
      <c r="FRT42" s="93"/>
      <c r="FRU42" s="53"/>
      <c r="FRV42" s="53"/>
      <c r="FRW42" s="53"/>
      <c r="FRX42" s="53"/>
      <c r="FRY42" s="177"/>
      <c r="FRZ42" s="177"/>
      <c r="FSA42" s="177"/>
      <c r="FSB42" s="93"/>
      <c r="FSC42" s="93"/>
      <c r="FSD42" s="93"/>
      <c r="FSE42" s="93"/>
      <c r="FSF42" s="93"/>
      <c r="FSG42" s="53"/>
      <c r="FSH42" s="53"/>
      <c r="FSI42" s="53"/>
      <c r="FSJ42" s="53"/>
      <c r="FSK42" s="177"/>
      <c r="FSL42" s="177"/>
      <c r="FSM42" s="177"/>
      <c r="FSN42" s="93"/>
      <c r="FSO42" s="93"/>
      <c r="FSP42" s="93"/>
      <c r="FSQ42" s="93"/>
      <c r="FSR42" s="93"/>
      <c r="FSS42" s="53"/>
      <c r="FST42" s="53"/>
      <c r="FSU42" s="53"/>
      <c r="FSV42" s="53"/>
      <c r="FSW42" s="177"/>
      <c r="FSX42" s="177"/>
      <c r="FSY42" s="177"/>
      <c r="FSZ42" s="93"/>
      <c r="FTA42" s="93"/>
      <c r="FTB42" s="93"/>
      <c r="FTC42" s="93"/>
      <c r="FTD42" s="93"/>
      <c r="FTE42" s="53"/>
      <c r="FTF42" s="53"/>
      <c r="FTG42" s="53"/>
      <c r="FTH42" s="53"/>
      <c r="FTI42" s="177"/>
      <c r="FTJ42" s="177"/>
      <c r="FTK42" s="177"/>
      <c r="FTL42" s="93"/>
      <c r="FTM42" s="93"/>
      <c r="FTN42" s="93"/>
      <c r="FTO42" s="93"/>
      <c r="FTP42" s="93"/>
      <c r="FTQ42" s="53"/>
      <c r="FTR42" s="53"/>
      <c r="FTS42" s="53"/>
      <c r="FTT42" s="53"/>
      <c r="FTU42" s="177"/>
      <c r="FTV42" s="177"/>
      <c r="FTW42" s="177"/>
      <c r="FTX42" s="93"/>
      <c r="FTY42" s="93"/>
      <c r="FTZ42" s="93"/>
      <c r="FUA42" s="93"/>
      <c r="FUB42" s="93"/>
      <c r="FUC42" s="53"/>
      <c r="FUD42" s="53"/>
      <c r="FUE42" s="53"/>
      <c r="FUF42" s="53"/>
      <c r="FUG42" s="177"/>
      <c r="FUH42" s="177"/>
      <c r="FUI42" s="177"/>
      <c r="FUJ42" s="93"/>
      <c r="FUK42" s="93"/>
      <c r="FUL42" s="93"/>
      <c r="FUM42" s="93"/>
      <c r="FUN42" s="93"/>
      <c r="FUO42" s="53"/>
      <c r="FUP42" s="53"/>
      <c r="FUQ42" s="53"/>
      <c r="FUR42" s="53"/>
      <c r="FUS42" s="177"/>
      <c r="FUT42" s="177"/>
      <c r="FUU42" s="177"/>
      <c r="FUV42" s="93"/>
      <c r="FUW42" s="93"/>
      <c r="FUX42" s="93"/>
      <c r="FUY42" s="93"/>
      <c r="FUZ42" s="93"/>
      <c r="FVA42" s="53"/>
      <c r="FVB42" s="53"/>
      <c r="FVC42" s="53"/>
      <c r="FVD42" s="53"/>
      <c r="FVE42" s="177"/>
      <c r="FVF42" s="177"/>
      <c r="FVG42" s="177"/>
      <c r="FVH42" s="93"/>
      <c r="FVI42" s="93"/>
      <c r="FVJ42" s="93"/>
      <c r="FVK42" s="93"/>
      <c r="FVL42" s="93"/>
      <c r="FVM42" s="53"/>
      <c r="FVN42" s="53"/>
      <c r="FVO42" s="53"/>
      <c r="FVP42" s="53"/>
      <c r="FVQ42" s="177"/>
      <c r="FVR42" s="177"/>
      <c r="FVS42" s="177"/>
      <c r="FVT42" s="93"/>
      <c r="FVU42" s="93"/>
      <c r="FVV42" s="93"/>
      <c r="FVW42" s="93"/>
      <c r="FVX42" s="93"/>
      <c r="FVY42" s="53"/>
      <c r="FVZ42" s="53"/>
      <c r="FWA42" s="53"/>
      <c r="FWB42" s="53"/>
      <c r="FWC42" s="177"/>
      <c r="FWD42" s="177"/>
      <c r="FWE42" s="177"/>
      <c r="FWF42" s="93"/>
      <c r="FWG42" s="93"/>
      <c r="FWH42" s="93"/>
      <c r="FWI42" s="93"/>
      <c r="FWJ42" s="93"/>
      <c r="FWK42" s="53"/>
      <c r="FWL42" s="53"/>
      <c r="FWM42" s="53"/>
      <c r="FWN42" s="53"/>
      <c r="FWO42" s="177"/>
      <c r="FWP42" s="177"/>
      <c r="FWQ42" s="177"/>
      <c r="FWR42" s="93"/>
      <c r="FWS42" s="93"/>
      <c r="FWT42" s="93"/>
      <c r="FWU42" s="93"/>
      <c r="FWV42" s="93"/>
      <c r="FWW42" s="53"/>
      <c r="FWX42" s="53"/>
      <c r="FWY42" s="53"/>
      <c r="FWZ42" s="53"/>
      <c r="FXA42" s="177"/>
      <c r="FXB42" s="177"/>
      <c r="FXC42" s="177"/>
      <c r="FXD42" s="93"/>
      <c r="FXE42" s="93"/>
      <c r="FXF42" s="93"/>
      <c r="FXG42" s="93"/>
      <c r="FXH42" s="93"/>
      <c r="FXI42" s="53"/>
      <c r="FXJ42" s="53"/>
      <c r="FXK42" s="53"/>
      <c r="FXL42" s="53"/>
      <c r="FXM42" s="177"/>
      <c r="FXN42" s="177"/>
      <c r="FXO42" s="177"/>
      <c r="FXP42" s="93"/>
      <c r="FXQ42" s="93"/>
      <c r="FXR42" s="93"/>
      <c r="FXS42" s="93"/>
      <c r="FXT42" s="93"/>
      <c r="FXU42" s="53"/>
      <c r="FXV42" s="53"/>
      <c r="FXW42" s="53"/>
      <c r="FXX42" s="53"/>
      <c r="FXY42" s="177"/>
      <c r="FXZ42" s="177"/>
      <c r="FYA42" s="177"/>
      <c r="FYB42" s="93"/>
      <c r="FYC42" s="93"/>
      <c r="FYD42" s="93"/>
      <c r="FYE42" s="93"/>
      <c r="FYF42" s="93"/>
      <c r="FYG42" s="53"/>
      <c r="FYH42" s="53"/>
      <c r="FYI42" s="53"/>
      <c r="FYJ42" s="53"/>
      <c r="FYK42" s="177"/>
      <c r="FYL42" s="177"/>
      <c r="FYM42" s="177"/>
      <c r="FYN42" s="93"/>
      <c r="FYO42" s="93"/>
      <c r="FYP42" s="93"/>
      <c r="FYQ42" s="93"/>
      <c r="FYR42" s="93"/>
      <c r="FYS42" s="53"/>
      <c r="FYT42" s="53"/>
      <c r="FYU42" s="53"/>
      <c r="FYV42" s="53"/>
      <c r="FYW42" s="177"/>
      <c r="FYX42" s="177"/>
      <c r="FYY42" s="177"/>
      <c r="FYZ42" s="93"/>
      <c r="FZA42" s="93"/>
      <c r="FZB42" s="93"/>
      <c r="FZC42" s="93"/>
      <c r="FZD42" s="93"/>
      <c r="FZE42" s="53"/>
      <c r="FZF42" s="53"/>
      <c r="FZG42" s="53"/>
      <c r="FZH42" s="53"/>
      <c r="FZI42" s="177"/>
      <c r="FZJ42" s="177"/>
      <c r="FZK42" s="177"/>
      <c r="FZL42" s="93"/>
      <c r="FZM42" s="93"/>
      <c r="FZN42" s="93"/>
      <c r="FZO42" s="93"/>
      <c r="FZP42" s="93"/>
      <c r="FZQ42" s="53"/>
      <c r="FZR42" s="53"/>
      <c r="FZS42" s="53"/>
      <c r="FZT42" s="53"/>
      <c r="FZU42" s="177"/>
      <c r="FZV42" s="177"/>
      <c r="FZW42" s="177"/>
      <c r="FZX42" s="93"/>
      <c r="FZY42" s="93"/>
      <c r="FZZ42" s="93"/>
      <c r="GAA42" s="93"/>
      <c r="GAB42" s="93"/>
      <c r="GAC42" s="53"/>
      <c r="GAD42" s="53"/>
      <c r="GAE42" s="53"/>
      <c r="GAF42" s="53"/>
      <c r="GAG42" s="177"/>
      <c r="GAH42" s="177"/>
      <c r="GAI42" s="177"/>
      <c r="GAJ42" s="93"/>
      <c r="GAK42" s="93"/>
      <c r="GAL42" s="93"/>
      <c r="GAM42" s="93"/>
      <c r="GAN42" s="93"/>
      <c r="GAO42" s="53"/>
      <c r="GAP42" s="53"/>
      <c r="GAQ42" s="53"/>
      <c r="GAR42" s="53"/>
      <c r="GAS42" s="177"/>
      <c r="GAT42" s="177"/>
      <c r="GAU42" s="177"/>
      <c r="GAV42" s="93"/>
      <c r="GAW42" s="93"/>
      <c r="GAX42" s="93"/>
      <c r="GAY42" s="93"/>
      <c r="GAZ42" s="93"/>
      <c r="GBA42" s="53"/>
      <c r="GBB42" s="53"/>
      <c r="GBC42" s="53"/>
      <c r="GBD42" s="53"/>
      <c r="GBE42" s="177"/>
      <c r="GBF42" s="177"/>
      <c r="GBG42" s="177"/>
      <c r="GBH42" s="93"/>
      <c r="GBI42" s="93"/>
      <c r="GBJ42" s="93"/>
      <c r="GBK42" s="93"/>
      <c r="GBL42" s="93"/>
      <c r="GBM42" s="53"/>
      <c r="GBN42" s="53"/>
      <c r="GBO42" s="53"/>
      <c r="GBP42" s="53"/>
      <c r="GBQ42" s="177"/>
      <c r="GBR42" s="177"/>
      <c r="GBS42" s="177"/>
      <c r="GBT42" s="93"/>
      <c r="GBU42" s="93"/>
      <c r="GBV42" s="93"/>
      <c r="GBW42" s="93"/>
      <c r="GBX42" s="93"/>
      <c r="GBY42" s="53"/>
      <c r="GBZ42" s="53"/>
      <c r="GCA42" s="53"/>
      <c r="GCB42" s="53"/>
      <c r="GCC42" s="177"/>
      <c r="GCD42" s="177"/>
      <c r="GCE42" s="177"/>
      <c r="GCF42" s="93"/>
      <c r="GCG42" s="93"/>
      <c r="GCH42" s="93"/>
      <c r="GCI42" s="93"/>
      <c r="GCJ42" s="93"/>
      <c r="GCK42" s="53"/>
      <c r="GCL42" s="53"/>
      <c r="GCM42" s="53"/>
      <c r="GCN42" s="53"/>
      <c r="GCO42" s="177"/>
      <c r="GCP42" s="177"/>
      <c r="GCQ42" s="177"/>
      <c r="GCR42" s="93"/>
      <c r="GCS42" s="93"/>
      <c r="GCT42" s="93"/>
      <c r="GCU42" s="93"/>
      <c r="GCV42" s="93"/>
      <c r="GCW42" s="53"/>
      <c r="GCX42" s="53"/>
      <c r="GCY42" s="53"/>
      <c r="GCZ42" s="53"/>
      <c r="GDA42" s="177"/>
      <c r="GDB42" s="177"/>
      <c r="GDC42" s="177"/>
      <c r="GDD42" s="93"/>
      <c r="GDE42" s="93"/>
      <c r="GDF42" s="93"/>
      <c r="GDG42" s="93"/>
      <c r="GDH42" s="93"/>
      <c r="GDI42" s="53"/>
      <c r="GDJ42" s="53"/>
      <c r="GDK42" s="53"/>
      <c r="GDL42" s="53"/>
      <c r="GDM42" s="177"/>
      <c r="GDN42" s="177"/>
      <c r="GDO42" s="177"/>
      <c r="GDP42" s="93"/>
      <c r="GDQ42" s="93"/>
      <c r="GDR42" s="93"/>
      <c r="GDS42" s="93"/>
      <c r="GDT42" s="93"/>
      <c r="GDU42" s="53"/>
      <c r="GDV42" s="53"/>
      <c r="GDW42" s="53"/>
      <c r="GDX42" s="53"/>
      <c r="GDY42" s="177"/>
      <c r="GDZ42" s="177"/>
      <c r="GEA42" s="177"/>
      <c r="GEB42" s="93"/>
      <c r="GEC42" s="93"/>
      <c r="GED42" s="93"/>
      <c r="GEE42" s="93"/>
      <c r="GEF42" s="93"/>
      <c r="GEG42" s="53"/>
      <c r="GEH42" s="53"/>
      <c r="GEI42" s="53"/>
      <c r="GEJ42" s="53"/>
      <c r="GEK42" s="177"/>
      <c r="GEL42" s="177"/>
      <c r="GEM42" s="177"/>
      <c r="GEN42" s="93"/>
      <c r="GEO42" s="93"/>
      <c r="GEP42" s="93"/>
      <c r="GEQ42" s="93"/>
      <c r="GER42" s="93"/>
      <c r="GES42" s="53"/>
      <c r="GET42" s="53"/>
      <c r="GEU42" s="53"/>
      <c r="GEV42" s="53"/>
      <c r="GEW42" s="177"/>
      <c r="GEX42" s="177"/>
      <c r="GEY42" s="177"/>
      <c r="GEZ42" s="93"/>
      <c r="GFA42" s="93"/>
      <c r="GFB42" s="93"/>
      <c r="GFC42" s="93"/>
      <c r="GFD42" s="93"/>
      <c r="GFE42" s="53"/>
      <c r="GFF42" s="53"/>
      <c r="GFG42" s="53"/>
      <c r="GFH42" s="53"/>
      <c r="GFI42" s="177"/>
      <c r="GFJ42" s="177"/>
      <c r="GFK42" s="177"/>
      <c r="GFL42" s="93"/>
      <c r="GFM42" s="93"/>
      <c r="GFN42" s="93"/>
      <c r="GFO42" s="93"/>
      <c r="GFP42" s="93"/>
      <c r="GFQ42" s="53"/>
      <c r="GFR42" s="53"/>
      <c r="GFS42" s="53"/>
      <c r="GFT42" s="53"/>
      <c r="GFU42" s="177"/>
      <c r="GFV42" s="177"/>
      <c r="GFW42" s="177"/>
      <c r="GFX42" s="93"/>
      <c r="GFY42" s="93"/>
      <c r="GFZ42" s="93"/>
      <c r="GGA42" s="93"/>
      <c r="GGB42" s="93"/>
      <c r="GGC42" s="53"/>
      <c r="GGD42" s="53"/>
      <c r="GGE42" s="53"/>
      <c r="GGF42" s="53"/>
      <c r="GGG42" s="177"/>
      <c r="GGH42" s="177"/>
      <c r="GGI42" s="177"/>
      <c r="GGJ42" s="93"/>
      <c r="GGK42" s="93"/>
      <c r="GGL42" s="93"/>
      <c r="GGM42" s="93"/>
      <c r="GGN42" s="93"/>
      <c r="GGO42" s="53"/>
      <c r="GGP42" s="53"/>
      <c r="GGQ42" s="53"/>
      <c r="GGR42" s="53"/>
      <c r="GGS42" s="177"/>
      <c r="GGT42" s="177"/>
      <c r="GGU42" s="177"/>
      <c r="GGV42" s="93"/>
      <c r="GGW42" s="93"/>
      <c r="GGX42" s="93"/>
      <c r="GGY42" s="93"/>
      <c r="GGZ42" s="93"/>
      <c r="GHA42" s="53"/>
      <c r="GHB42" s="53"/>
      <c r="GHC42" s="53"/>
      <c r="GHD42" s="53"/>
      <c r="GHE42" s="177"/>
      <c r="GHF42" s="177"/>
      <c r="GHG42" s="177"/>
      <c r="GHH42" s="93"/>
      <c r="GHI42" s="93"/>
      <c r="GHJ42" s="93"/>
      <c r="GHK42" s="93"/>
      <c r="GHL42" s="93"/>
      <c r="GHM42" s="53"/>
      <c r="GHN42" s="53"/>
      <c r="GHO42" s="53"/>
      <c r="GHP42" s="53"/>
      <c r="GHQ42" s="177"/>
      <c r="GHR42" s="177"/>
      <c r="GHS42" s="177"/>
      <c r="GHT42" s="93"/>
      <c r="GHU42" s="93"/>
      <c r="GHV42" s="93"/>
      <c r="GHW42" s="93"/>
      <c r="GHX42" s="93"/>
      <c r="GHY42" s="53"/>
      <c r="GHZ42" s="53"/>
      <c r="GIA42" s="53"/>
      <c r="GIB42" s="53"/>
      <c r="GIC42" s="177"/>
      <c r="GID42" s="177"/>
      <c r="GIE42" s="177"/>
      <c r="GIF42" s="93"/>
      <c r="GIG42" s="93"/>
      <c r="GIH42" s="93"/>
      <c r="GII42" s="93"/>
      <c r="GIJ42" s="93"/>
      <c r="GIK42" s="53"/>
      <c r="GIL42" s="53"/>
      <c r="GIM42" s="53"/>
      <c r="GIN42" s="53"/>
      <c r="GIO42" s="177"/>
      <c r="GIP42" s="177"/>
      <c r="GIQ42" s="177"/>
      <c r="GIR42" s="93"/>
      <c r="GIS42" s="93"/>
      <c r="GIT42" s="93"/>
      <c r="GIU42" s="93"/>
      <c r="GIV42" s="93"/>
      <c r="GIW42" s="53"/>
      <c r="GIX42" s="53"/>
      <c r="GIY42" s="53"/>
      <c r="GIZ42" s="53"/>
      <c r="GJA42" s="177"/>
      <c r="GJB42" s="177"/>
      <c r="GJC42" s="177"/>
      <c r="GJD42" s="93"/>
      <c r="GJE42" s="93"/>
      <c r="GJF42" s="93"/>
      <c r="GJG42" s="93"/>
      <c r="GJH42" s="93"/>
      <c r="GJI42" s="53"/>
      <c r="GJJ42" s="53"/>
      <c r="GJK42" s="53"/>
      <c r="GJL42" s="53"/>
      <c r="GJM42" s="177"/>
      <c r="GJN42" s="177"/>
      <c r="GJO42" s="177"/>
      <c r="GJP42" s="93"/>
      <c r="GJQ42" s="93"/>
      <c r="GJR42" s="93"/>
      <c r="GJS42" s="93"/>
      <c r="GJT42" s="93"/>
      <c r="GJU42" s="53"/>
      <c r="GJV42" s="53"/>
      <c r="GJW42" s="53"/>
      <c r="GJX42" s="53"/>
      <c r="GJY42" s="177"/>
      <c r="GJZ42" s="177"/>
      <c r="GKA42" s="177"/>
      <c r="GKB42" s="93"/>
      <c r="GKC42" s="93"/>
      <c r="GKD42" s="93"/>
      <c r="GKE42" s="93"/>
      <c r="GKF42" s="93"/>
      <c r="GKG42" s="53"/>
      <c r="GKH42" s="53"/>
      <c r="GKI42" s="53"/>
      <c r="GKJ42" s="53"/>
      <c r="GKK42" s="177"/>
      <c r="GKL42" s="177"/>
      <c r="GKM42" s="177"/>
      <c r="GKN42" s="93"/>
      <c r="GKO42" s="93"/>
      <c r="GKP42" s="93"/>
      <c r="GKQ42" s="93"/>
      <c r="GKR42" s="93"/>
      <c r="GKS42" s="53"/>
      <c r="GKT42" s="53"/>
      <c r="GKU42" s="53"/>
      <c r="GKV42" s="53"/>
      <c r="GKW42" s="177"/>
      <c r="GKX42" s="177"/>
      <c r="GKY42" s="177"/>
      <c r="GKZ42" s="93"/>
      <c r="GLA42" s="93"/>
      <c r="GLB42" s="93"/>
      <c r="GLC42" s="93"/>
      <c r="GLD42" s="93"/>
      <c r="GLE42" s="53"/>
      <c r="GLF42" s="53"/>
      <c r="GLG42" s="53"/>
      <c r="GLH42" s="53"/>
      <c r="GLI42" s="177"/>
      <c r="GLJ42" s="177"/>
      <c r="GLK42" s="177"/>
      <c r="GLL42" s="93"/>
      <c r="GLM42" s="93"/>
      <c r="GLN42" s="93"/>
      <c r="GLO42" s="93"/>
      <c r="GLP42" s="93"/>
      <c r="GLQ42" s="53"/>
      <c r="GLR42" s="53"/>
      <c r="GLS42" s="53"/>
      <c r="GLT42" s="53"/>
      <c r="GLU42" s="177"/>
      <c r="GLV42" s="177"/>
      <c r="GLW42" s="177"/>
      <c r="GLX42" s="93"/>
      <c r="GLY42" s="93"/>
      <c r="GLZ42" s="93"/>
      <c r="GMA42" s="93"/>
      <c r="GMB42" s="93"/>
      <c r="GMC42" s="53"/>
      <c r="GMD42" s="53"/>
      <c r="GME42" s="53"/>
      <c r="GMF42" s="53"/>
      <c r="GMG42" s="177"/>
      <c r="GMH42" s="177"/>
      <c r="GMI42" s="177"/>
      <c r="GMJ42" s="93"/>
      <c r="GMK42" s="93"/>
      <c r="GML42" s="93"/>
      <c r="GMM42" s="93"/>
      <c r="GMN42" s="93"/>
      <c r="GMO42" s="53"/>
      <c r="GMP42" s="53"/>
      <c r="GMQ42" s="53"/>
      <c r="GMR42" s="53"/>
      <c r="GMS42" s="177"/>
      <c r="GMT42" s="177"/>
      <c r="GMU42" s="177"/>
      <c r="GMV42" s="93"/>
      <c r="GMW42" s="93"/>
      <c r="GMX42" s="93"/>
      <c r="GMY42" s="93"/>
      <c r="GMZ42" s="93"/>
      <c r="GNA42" s="53"/>
      <c r="GNB42" s="53"/>
      <c r="GNC42" s="53"/>
      <c r="GND42" s="53"/>
      <c r="GNE42" s="177"/>
      <c r="GNF42" s="177"/>
      <c r="GNG42" s="177"/>
      <c r="GNH42" s="93"/>
      <c r="GNI42" s="93"/>
      <c r="GNJ42" s="93"/>
      <c r="GNK42" s="93"/>
      <c r="GNL42" s="93"/>
      <c r="GNM42" s="53"/>
      <c r="GNN42" s="53"/>
      <c r="GNO42" s="53"/>
      <c r="GNP42" s="53"/>
      <c r="GNQ42" s="177"/>
      <c r="GNR42" s="177"/>
      <c r="GNS42" s="177"/>
      <c r="GNT42" s="93"/>
      <c r="GNU42" s="93"/>
      <c r="GNV42" s="93"/>
      <c r="GNW42" s="93"/>
      <c r="GNX42" s="93"/>
      <c r="GNY42" s="53"/>
      <c r="GNZ42" s="53"/>
      <c r="GOA42" s="53"/>
      <c r="GOB42" s="53"/>
      <c r="GOC42" s="177"/>
      <c r="GOD42" s="177"/>
      <c r="GOE42" s="177"/>
      <c r="GOF42" s="93"/>
      <c r="GOG42" s="93"/>
      <c r="GOH42" s="93"/>
      <c r="GOI42" s="93"/>
      <c r="GOJ42" s="93"/>
      <c r="GOK42" s="53"/>
      <c r="GOL42" s="53"/>
      <c r="GOM42" s="53"/>
      <c r="GON42" s="53"/>
      <c r="GOO42" s="177"/>
      <c r="GOP42" s="177"/>
      <c r="GOQ42" s="177"/>
      <c r="GOR42" s="93"/>
      <c r="GOS42" s="93"/>
      <c r="GOT42" s="93"/>
      <c r="GOU42" s="93"/>
      <c r="GOV42" s="93"/>
      <c r="GOW42" s="53"/>
      <c r="GOX42" s="53"/>
      <c r="GOY42" s="53"/>
      <c r="GOZ42" s="53"/>
      <c r="GPA42" s="177"/>
      <c r="GPB42" s="177"/>
      <c r="GPC42" s="177"/>
      <c r="GPD42" s="93"/>
      <c r="GPE42" s="93"/>
      <c r="GPF42" s="93"/>
      <c r="GPG42" s="93"/>
      <c r="GPH42" s="93"/>
      <c r="GPI42" s="53"/>
      <c r="GPJ42" s="53"/>
      <c r="GPK42" s="53"/>
      <c r="GPL42" s="53"/>
      <c r="GPM42" s="177"/>
      <c r="GPN42" s="177"/>
      <c r="GPO42" s="177"/>
      <c r="GPP42" s="93"/>
      <c r="GPQ42" s="93"/>
      <c r="GPR42" s="93"/>
      <c r="GPS42" s="93"/>
      <c r="GPT42" s="93"/>
      <c r="GPU42" s="53"/>
      <c r="GPV42" s="53"/>
      <c r="GPW42" s="53"/>
      <c r="GPX42" s="53"/>
      <c r="GPY42" s="177"/>
      <c r="GPZ42" s="177"/>
      <c r="GQA42" s="177"/>
      <c r="GQB42" s="93"/>
      <c r="GQC42" s="93"/>
      <c r="GQD42" s="93"/>
      <c r="GQE42" s="93"/>
      <c r="GQF42" s="93"/>
      <c r="GQG42" s="53"/>
      <c r="GQH42" s="53"/>
      <c r="GQI42" s="53"/>
      <c r="GQJ42" s="53"/>
      <c r="GQK42" s="177"/>
      <c r="GQL42" s="177"/>
      <c r="GQM42" s="177"/>
      <c r="GQN42" s="93"/>
      <c r="GQO42" s="93"/>
      <c r="GQP42" s="93"/>
      <c r="GQQ42" s="93"/>
      <c r="GQR42" s="93"/>
      <c r="GQS42" s="53"/>
      <c r="GQT42" s="53"/>
      <c r="GQU42" s="53"/>
      <c r="GQV42" s="53"/>
      <c r="GQW42" s="177"/>
      <c r="GQX42" s="177"/>
      <c r="GQY42" s="177"/>
      <c r="GQZ42" s="93"/>
      <c r="GRA42" s="93"/>
      <c r="GRB42" s="93"/>
      <c r="GRC42" s="93"/>
      <c r="GRD42" s="93"/>
      <c r="GRE42" s="53"/>
      <c r="GRF42" s="53"/>
      <c r="GRG42" s="53"/>
      <c r="GRH42" s="53"/>
      <c r="GRI42" s="177"/>
      <c r="GRJ42" s="177"/>
      <c r="GRK42" s="177"/>
      <c r="GRL42" s="93"/>
      <c r="GRM42" s="93"/>
      <c r="GRN42" s="93"/>
      <c r="GRO42" s="93"/>
      <c r="GRP42" s="93"/>
      <c r="GRQ42" s="53"/>
      <c r="GRR42" s="53"/>
      <c r="GRS42" s="53"/>
      <c r="GRT42" s="53"/>
      <c r="GRU42" s="177"/>
      <c r="GRV42" s="177"/>
      <c r="GRW42" s="177"/>
      <c r="GRX42" s="93"/>
      <c r="GRY42" s="93"/>
      <c r="GRZ42" s="93"/>
      <c r="GSA42" s="93"/>
      <c r="GSB42" s="93"/>
      <c r="GSC42" s="53"/>
      <c r="GSD42" s="53"/>
      <c r="GSE42" s="53"/>
      <c r="GSF42" s="53"/>
      <c r="GSG42" s="177"/>
      <c r="GSH42" s="177"/>
      <c r="GSI42" s="177"/>
      <c r="GSJ42" s="93"/>
      <c r="GSK42" s="93"/>
      <c r="GSL42" s="93"/>
      <c r="GSM42" s="93"/>
      <c r="GSN42" s="93"/>
      <c r="GSO42" s="53"/>
      <c r="GSP42" s="53"/>
      <c r="GSQ42" s="53"/>
      <c r="GSR42" s="53"/>
      <c r="GSS42" s="177"/>
      <c r="GST42" s="177"/>
      <c r="GSU42" s="177"/>
      <c r="GSV42" s="93"/>
      <c r="GSW42" s="93"/>
      <c r="GSX42" s="93"/>
      <c r="GSY42" s="93"/>
      <c r="GSZ42" s="93"/>
      <c r="GTA42" s="53"/>
      <c r="GTB42" s="53"/>
      <c r="GTC42" s="53"/>
      <c r="GTD42" s="53"/>
      <c r="GTE42" s="177"/>
      <c r="GTF42" s="177"/>
      <c r="GTG42" s="177"/>
      <c r="GTH42" s="93"/>
      <c r="GTI42" s="93"/>
      <c r="GTJ42" s="93"/>
      <c r="GTK42" s="93"/>
      <c r="GTL42" s="93"/>
      <c r="GTM42" s="53"/>
      <c r="GTN42" s="53"/>
      <c r="GTO42" s="53"/>
      <c r="GTP42" s="53"/>
      <c r="GTQ42" s="177"/>
      <c r="GTR42" s="177"/>
      <c r="GTS42" s="177"/>
      <c r="GTT42" s="93"/>
      <c r="GTU42" s="93"/>
      <c r="GTV42" s="93"/>
      <c r="GTW42" s="93"/>
      <c r="GTX42" s="93"/>
      <c r="GTY42" s="53"/>
      <c r="GTZ42" s="53"/>
      <c r="GUA42" s="53"/>
      <c r="GUB42" s="53"/>
      <c r="GUC42" s="177"/>
      <c r="GUD42" s="177"/>
      <c r="GUE42" s="177"/>
      <c r="GUF42" s="93"/>
      <c r="GUG42" s="93"/>
      <c r="GUH42" s="93"/>
      <c r="GUI42" s="93"/>
      <c r="GUJ42" s="93"/>
      <c r="GUK42" s="53"/>
      <c r="GUL42" s="53"/>
      <c r="GUM42" s="53"/>
      <c r="GUN42" s="53"/>
      <c r="GUO42" s="177"/>
      <c r="GUP42" s="177"/>
      <c r="GUQ42" s="177"/>
      <c r="GUR42" s="93"/>
      <c r="GUS42" s="93"/>
      <c r="GUT42" s="93"/>
      <c r="GUU42" s="93"/>
      <c r="GUV42" s="93"/>
      <c r="GUW42" s="53"/>
      <c r="GUX42" s="53"/>
      <c r="GUY42" s="53"/>
      <c r="GUZ42" s="53"/>
      <c r="GVA42" s="177"/>
      <c r="GVB42" s="177"/>
      <c r="GVC42" s="177"/>
      <c r="GVD42" s="93"/>
      <c r="GVE42" s="93"/>
      <c r="GVF42" s="93"/>
      <c r="GVG42" s="93"/>
      <c r="GVH42" s="93"/>
      <c r="GVI42" s="53"/>
      <c r="GVJ42" s="53"/>
      <c r="GVK42" s="53"/>
      <c r="GVL42" s="53"/>
      <c r="GVM42" s="177"/>
      <c r="GVN42" s="177"/>
      <c r="GVO42" s="177"/>
      <c r="GVP42" s="93"/>
      <c r="GVQ42" s="93"/>
      <c r="GVR42" s="93"/>
      <c r="GVS42" s="93"/>
      <c r="GVT42" s="93"/>
      <c r="GVU42" s="53"/>
      <c r="GVV42" s="53"/>
      <c r="GVW42" s="53"/>
      <c r="GVX42" s="53"/>
      <c r="GVY42" s="177"/>
      <c r="GVZ42" s="177"/>
      <c r="GWA42" s="177"/>
      <c r="GWB42" s="93"/>
      <c r="GWC42" s="93"/>
      <c r="GWD42" s="93"/>
      <c r="GWE42" s="93"/>
      <c r="GWF42" s="93"/>
      <c r="GWG42" s="53"/>
      <c r="GWH42" s="53"/>
      <c r="GWI42" s="53"/>
      <c r="GWJ42" s="53"/>
      <c r="GWK42" s="177"/>
      <c r="GWL42" s="177"/>
      <c r="GWM42" s="177"/>
      <c r="GWN42" s="93"/>
      <c r="GWO42" s="93"/>
      <c r="GWP42" s="93"/>
      <c r="GWQ42" s="93"/>
      <c r="GWR42" s="93"/>
      <c r="GWS42" s="53"/>
      <c r="GWT42" s="53"/>
      <c r="GWU42" s="53"/>
      <c r="GWV42" s="53"/>
      <c r="GWW42" s="177"/>
      <c r="GWX42" s="177"/>
      <c r="GWY42" s="177"/>
      <c r="GWZ42" s="93"/>
      <c r="GXA42" s="93"/>
      <c r="GXB42" s="93"/>
      <c r="GXC42" s="93"/>
      <c r="GXD42" s="93"/>
      <c r="GXE42" s="53"/>
      <c r="GXF42" s="53"/>
      <c r="GXG42" s="53"/>
      <c r="GXH42" s="53"/>
      <c r="GXI42" s="177"/>
      <c r="GXJ42" s="177"/>
      <c r="GXK42" s="177"/>
      <c r="GXL42" s="93"/>
      <c r="GXM42" s="93"/>
      <c r="GXN42" s="93"/>
      <c r="GXO42" s="93"/>
      <c r="GXP42" s="93"/>
      <c r="GXQ42" s="53"/>
      <c r="GXR42" s="53"/>
      <c r="GXS42" s="53"/>
      <c r="GXT42" s="53"/>
      <c r="GXU42" s="177"/>
      <c r="GXV42" s="177"/>
      <c r="GXW42" s="177"/>
      <c r="GXX42" s="93"/>
      <c r="GXY42" s="93"/>
      <c r="GXZ42" s="93"/>
      <c r="GYA42" s="93"/>
      <c r="GYB42" s="93"/>
      <c r="GYC42" s="53"/>
      <c r="GYD42" s="53"/>
      <c r="GYE42" s="53"/>
      <c r="GYF42" s="53"/>
      <c r="GYG42" s="177"/>
      <c r="GYH42" s="177"/>
      <c r="GYI42" s="177"/>
      <c r="GYJ42" s="93"/>
      <c r="GYK42" s="93"/>
      <c r="GYL42" s="93"/>
      <c r="GYM42" s="93"/>
      <c r="GYN42" s="93"/>
      <c r="GYO42" s="53"/>
      <c r="GYP42" s="53"/>
      <c r="GYQ42" s="53"/>
      <c r="GYR42" s="53"/>
      <c r="GYS42" s="177"/>
      <c r="GYT42" s="177"/>
      <c r="GYU42" s="177"/>
      <c r="GYV42" s="93"/>
      <c r="GYW42" s="93"/>
      <c r="GYX42" s="93"/>
      <c r="GYY42" s="93"/>
      <c r="GYZ42" s="93"/>
      <c r="GZA42" s="53"/>
      <c r="GZB42" s="53"/>
      <c r="GZC42" s="53"/>
      <c r="GZD42" s="53"/>
      <c r="GZE42" s="177"/>
      <c r="GZF42" s="177"/>
      <c r="GZG42" s="177"/>
      <c r="GZH42" s="93"/>
      <c r="GZI42" s="93"/>
      <c r="GZJ42" s="93"/>
      <c r="GZK42" s="93"/>
      <c r="GZL42" s="93"/>
      <c r="GZM42" s="53"/>
      <c r="GZN42" s="53"/>
      <c r="GZO42" s="53"/>
      <c r="GZP42" s="53"/>
      <c r="GZQ42" s="177"/>
      <c r="GZR42" s="177"/>
      <c r="GZS42" s="177"/>
      <c r="GZT42" s="93"/>
      <c r="GZU42" s="93"/>
      <c r="GZV42" s="93"/>
      <c r="GZW42" s="93"/>
      <c r="GZX42" s="93"/>
      <c r="GZY42" s="53"/>
      <c r="GZZ42" s="53"/>
      <c r="HAA42" s="53"/>
      <c r="HAB42" s="53"/>
      <c r="HAC42" s="177"/>
      <c r="HAD42" s="177"/>
      <c r="HAE42" s="177"/>
      <c r="HAF42" s="93"/>
      <c r="HAG42" s="93"/>
      <c r="HAH42" s="93"/>
      <c r="HAI42" s="93"/>
      <c r="HAJ42" s="93"/>
      <c r="HAK42" s="53"/>
      <c r="HAL42" s="53"/>
      <c r="HAM42" s="53"/>
      <c r="HAN42" s="53"/>
      <c r="HAO42" s="177"/>
      <c r="HAP42" s="177"/>
      <c r="HAQ42" s="177"/>
      <c r="HAR42" s="93"/>
      <c r="HAS42" s="93"/>
      <c r="HAT42" s="93"/>
      <c r="HAU42" s="93"/>
      <c r="HAV42" s="93"/>
      <c r="HAW42" s="53"/>
      <c r="HAX42" s="53"/>
      <c r="HAY42" s="53"/>
      <c r="HAZ42" s="53"/>
      <c r="HBA42" s="177"/>
      <c r="HBB42" s="177"/>
      <c r="HBC42" s="177"/>
      <c r="HBD42" s="93"/>
      <c r="HBE42" s="93"/>
      <c r="HBF42" s="93"/>
      <c r="HBG42" s="93"/>
      <c r="HBH42" s="93"/>
      <c r="HBI42" s="53"/>
      <c r="HBJ42" s="53"/>
      <c r="HBK42" s="53"/>
      <c r="HBL42" s="53"/>
      <c r="HBM42" s="177"/>
      <c r="HBN42" s="177"/>
      <c r="HBO42" s="177"/>
      <c r="HBP42" s="93"/>
      <c r="HBQ42" s="93"/>
      <c r="HBR42" s="93"/>
      <c r="HBS42" s="93"/>
      <c r="HBT42" s="93"/>
      <c r="HBU42" s="53"/>
      <c r="HBV42" s="53"/>
      <c r="HBW42" s="53"/>
      <c r="HBX42" s="53"/>
      <c r="HBY42" s="177"/>
      <c r="HBZ42" s="177"/>
      <c r="HCA42" s="177"/>
      <c r="HCB42" s="93"/>
      <c r="HCC42" s="93"/>
      <c r="HCD42" s="93"/>
      <c r="HCE42" s="93"/>
      <c r="HCF42" s="93"/>
      <c r="HCG42" s="53"/>
      <c r="HCH42" s="53"/>
      <c r="HCI42" s="53"/>
      <c r="HCJ42" s="53"/>
      <c r="HCK42" s="177"/>
      <c r="HCL42" s="177"/>
      <c r="HCM42" s="177"/>
      <c r="HCN42" s="93"/>
      <c r="HCO42" s="93"/>
      <c r="HCP42" s="93"/>
      <c r="HCQ42" s="93"/>
      <c r="HCR42" s="93"/>
      <c r="HCS42" s="53"/>
      <c r="HCT42" s="53"/>
      <c r="HCU42" s="53"/>
      <c r="HCV42" s="53"/>
      <c r="HCW42" s="177"/>
      <c r="HCX42" s="177"/>
      <c r="HCY42" s="177"/>
      <c r="HCZ42" s="93"/>
      <c r="HDA42" s="93"/>
      <c r="HDB42" s="93"/>
      <c r="HDC42" s="93"/>
      <c r="HDD42" s="93"/>
      <c r="HDE42" s="53"/>
      <c r="HDF42" s="53"/>
      <c r="HDG42" s="53"/>
      <c r="HDH42" s="53"/>
      <c r="HDI42" s="177"/>
      <c r="HDJ42" s="177"/>
      <c r="HDK42" s="177"/>
      <c r="HDL42" s="93"/>
      <c r="HDM42" s="93"/>
      <c r="HDN42" s="93"/>
      <c r="HDO42" s="93"/>
      <c r="HDP42" s="93"/>
      <c r="HDQ42" s="53"/>
      <c r="HDR42" s="53"/>
      <c r="HDS42" s="53"/>
      <c r="HDT42" s="53"/>
      <c r="HDU42" s="177"/>
      <c r="HDV42" s="177"/>
      <c r="HDW42" s="177"/>
      <c r="HDX42" s="93"/>
      <c r="HDY42" s="93"/>
      <c r="HDZ42" s="93"/>
      <c r="HEA42" s="93"/>
      <c r="HEB42" s="93"/>
      <c r="HEC42" s="53"/>
      <c r="HED42" s="53"/>
      <c r="HEE42" s="53"/>
      <c r="HEF42" s="53"/>
      <c r="HEG42" s="177"/>
      <c r="HEH42" s="177"/>
      <c r="HEI42" s="177"/>
      <c r="HEJ42" s="93"/>
      <c r="HEK42" s="93"/>
      <c r="HEL42" s="93"/>
      <c r="HEM42" s="93"/>
      <c r="HEN42" s="93"/>
      <c r="HEO42" s="53"/>
      <c r="HEP42" s="53"/>
      <c r="HEQ42" s="53"/>
      <c r="HER42" s="53"/>
      <c r="HES42" s="177"/>
      <c r="HET42" s="177"/>
      <c r="HEU42" s="177"/>
      <c r="HEV42" s="93"/>
      <c r="HEW42" s="93"/>
      <c r="HEX42" s="93"/>
      <c r="HEY42" s="93"/>
      <c r="HEZ42" s="93"/>
      <c r="HFA42" s="53"/>
      <c r="HFB42" s="53"/>
      <c r="HFC42" s="53"/>
      <c r="HFD42" s="53"/>
      <c r="HFE42" s="177"/>
      <c r="HFF42" s="177"/>
      <c r="HFG42" s="177"/>
      <c r="HFH42" s="93"/>
      <c r="HFI42" s="93"/>
      <c r="HFJ42" s="93"/>
      <c r="HFK42" s="93"/>
      <c r="HFL42" s="93"/>
      <c r="HFM42" s="53"/>
      <c r="HFN42" s="53"/>
      <c r="HFO42" s="53"/>
      <c r="HFP42" s="53"/>
      <c r="HFQ42" s="177"/>
      <c r="HFR42" s="177"/>
      <c r="HFS42" s="177"/>
      <c r="HFT42" s="93"/>
      <c r="HFU42" s="93"/>
      <c r="HFV42" s="93"/>
      <c r="HFW42" s="93"/>
      <c r="HFX42" s="93"/>
      <c r="HFY42" s="53"/>
      <c r="HFZ42" s="53"/>
      <c r="HGA42" s="53"/>
      <c r="HGB42" s="53"/>
      <c r="HGC42" s="177"/>
      <c r="HGD42" s="177"/>
      <c r="HGE42" s="177"/>
      <c r="HGF42" s="93"/>
      <c r="HGG42" s="93"/>
      <c r="HGH42" s="93"/>
      <c r="HGI42" s="93"/>
      <c r="HGJ42" s="93"/>
      <c r="HGK42" s="53"/>
      <c r="HGL42" s="53"/>
      <c r="HGM42" s="53"/>
      <c r="HGN42" s="53"/>
      <c r="HGO42" s="177"/>
      <c r="HGP42" s="177"/>
      <c r="HGQ42" s="177"/>
      <c r="HGR42" s="93"/>
      <c r="HGS42" s="93"/>
      <c r="HGT42" s="93"/>
      <c r="HGU42" s="93"/>
      <c r="HGV42" s="93"/>
      <c r="HGW42" s="53"/>
      <c r="HGX42" s="53"/>
      <c r="HGY42" s="53"/>
      <c r="HGZ42" s="53"/>
      <c r="HHA42" s="177"/>
      <c r="HHB42" s="177"/>
      <c r="HHC42" s="177"/>
      <c r="HHD42" s="93"/>
      <c r="HHE42" s="93"/>
      <c r="HHF42" s="93"/>
      <c r="HHG42" s="93"/>
      <c r="HHH42" s="93"/>
      <c r="HHI42" s="53"/>
      <c r="HHJ42" s="53"/>
      <c r="HHK42" s="53"/>
      <c r="HHL42" s="53"/>
      <c r="HHM42" s="177"/>
      <c r="HHN42" s="177"/>
      <c r="HHO42" s="177"/>
      <c r="HHP42" s="93"/>
      <c r="HHQ42" s="93"/>
      <c r="HHR42" s="93"/>
      <c r="HHS42" s="93"/>
      <c r="HHT42" s="93"/>
      <c r="HHU42" s="53"/>
      <c r="HHV42" s="53"/>
      <c r="HHW42" s="53"/>
      <c r="HHX42" s="53"/>
      <c r="HHY42" s="177"/>
      <c r="HHZ42" s="177"/>
      <c r="HIA42" s="177"/>
      <c r="HIB42" s="93"/>
      <c r="HIC42" s="93"/>
      <c r="HID42" s="93"/>
      <c r="HIE42" s="93"/>
      <c r="HIF42" s="93"/>
      <c r="HIG42" s="53"/>
      <c r="HIH42" s="53"/>
      <c r="HII42" s="53"/>
      <c r="HIJ42" s="53"/>
      <c r="HIK42" s="177"/>
      <c r="HIL42" s="177"/>
      <c r="HIM42" s="177"/>
      <c r="HIN42" s="93"/>
      <c r="HIO42" s="93"/>
      <c r="HIP42" s="93"/>
      <c r="HIQ42" s="93"/>
      <c r="HIR42" s="93"/>
      <c r="HIS42" s="53"/>
      <c r="HIT42" s="53"/>
      <c r="HIU42" s="53"/>
      <c r="HIV42" s="53"/>
      <c r="HIW42" s="177"/>
      <c r="HIX42" s="177"/>
      <c r="HIY42" s="177"/>
      <c r="HIZ42" s="93"/>
      <c r="HJA42" s="93"/>
      <c r="HJB42" s="93"/>
      <c r="HJC42" s="93"/>
      <c r="HJD42" s="93"/>
      <c r="HJE42" s="53"/>
      <c r="HJF42" s="53"/>
      <c r="HJG42" s="53"/>
      <c r="HJH42" s="53"/>
      <c r="HJI42" s="177"/>
      <c r="HJJ42" s="177"/>
      <c r="HJK42" s="177"/>
      <c r="HJL42" s="93"/>
      <c r="HJM42" s="93"/>
      <c r="HJN42" s="93"/>
      <c r="HJO42" s="93"/>
      <c r="HJP42" s="93"/>
      <c r="HJQ42" s="53"/>
      <c r="HJR42" s="53"/>
      <c r="HJS42" s="53"/>
      <c r="HJT42" s="53"/>
      <c r="HJU42" s="177"/>
      <c r="HJV42" s="177"/>
      <c r="HJW42" s="177"/>
      <c r="HJX42" s="93"/>
      <c r="HJY42" s="93"/>
      <c r="HJZ42" s="93"/>
      <c r="HKA42" s="93"/>
      <c r="HKB42" s="93"/>
      <c r="HKC42" s="53"/>
      <c r="HKD42" s="53"/>
      <c r="HKE42" s="53"/>
      <c r="HKF42" s="53"/>
      <c r="HKG42" s="177"/>
      <c r="HKH42" s="177"/>
      <c r="HKI42" s="177"/>
      <c r="HKJ42" s="93"/>
      <c r="HKK42" s="93"/>
      <c r="HKL42" s="93"/>
      <c r="HKM42" s="93"/>
      <c r="HKN42" s="93"/>
      <c r="HKO42" s="53"/>
      <c r="HKP42" s="53"/>
      <c r="HKQ42" s="53"/>
      <c r="HKR42" s="53"/>
      <c r="HKS42" s="177"/>
      <c r="HKT42" s="177"/>
      <c r="HKU42" s="177"/>
      <c r="HKV42" s="93"/>
      <c r="HKW42" s="93"/>
      <c r="HKX42" s="93"/>
      <c r="HKY42" s="93"/>
      <c r="HKZ42" s="93"/>
      <c r="HLA42" s="53"/>
      <c r="HLB42" s="53"/>
      <c r="HLC42" s="53"/>
      <c r="HLD42" s="53"/>
      <c r="HLE42" s="177"/>
      <c r="HLF42" s="177"/>
      <c r="HLG42" s="177"/>
      <c r="HLH42" s="93"/>
      <c r="HLI42" s="93"/>
      <c r="HLJ42" s="93"/>
      <c r="HLK42" s="93"/>
      <c r="HLL42" s="93"/>
      <c r="HLM42" s="53"/>
      <c r="HLN42" s="53"/>
      <c r="HLO42" s="53"/>
      <c r="HLP42" s="53"/>
      <c r="HLQ42" s="177"/>
      <c r="HLR42" s="177"/>
      <c r="HLS42" s="177"/>
      <c r="HLT42" s="93"/>
      <c r="HLU42" s="93"/>
      <c r="HLV42" s="93"/>
      <c r="HLW42" s="93"/>
      <c r="HLX42" s="93"/>
      <c r="HLY42" s="53"/>
      <c r="HLZ42" s="53"/>
      <c r="HMA42" s="53"/>
      <c r="HMB42" s="53"/>
      <c r="HMC42" s="177"/>
      <c r="HMD42" s="177"/>
      <c r="HME42" s="177"/>
      <c r="HMF42" s="93"/>
      <c r="HMG42" s="93"/>
      <c r="HMH42" s="93"/>
      <c r="HMI42" s="93"/>
      <c r="HMJ42" s="93"/>
      <c r="HMK42" s="53"/>
      <c r="HML42" s="53"/>
      <c r="HMM42" s="53"/>
      <c r="HMN42" s="53"/>
      <c r="HMO42" s="177"/>
      <c r="HMP42" s="177"/>
      <c r="HMQ42" s="177"/>
      <c r="HMR42" s="93"/>
      <c r="HMS42" s="93"/>
      <c r="HMT42" s="93"/>
      <c r="HMU42" s="93"/>
      <c r="HMV42" s="93"/>
      <c r="HMW42" s="53"/>
      <c r="HMX42" s="53"/>
      <c r="HMY42" s="53"/>
      <c r="HMZ42" s="53"/>
      <c r="HNA42" s="177"/>
      <c r="HNB42" s="177"/>
      <c r="HNC42" s="177"/>
      <c r="HND42" s="93"/>
      <c r="HNE42" s="93"/>
      <c r="HNF42" s="93"/>
      <c r="HNG42" s="93"/>
      <c r="HNH42" s="93"/>
      <c r="HNI42" s="53"/>
      <c r="HNJ42" s="53"/>
      <c r="HNK42" s="53"/>
      <c r="HNL42" s="53"/>
      <c r="HNM42" s="177"/>
      <c r="HNN42" s="177"/>
      <c r="HNO42" s="177"/>
      <c r="HNP42" s="93"/>
      <c r="HNQ42" s="93"/>
      <c r="HNR42" s="93"/>
      <c r="HNS42" s="93"/>
      <c r="HNT42" s="93"/>
      <c r="HNU42" s="53"/>
      <c r="HNV42" s="53"/>
      <c r="HNW42" s="53"/>
      <c r="HNX42" s="53"/>
      <c r="HNY42" s="177"/>
      <c r="HNZ42" s="177"/>
      <c r="HOA42" s="177"/>
      <c r="HOB42" s="93"/>
      <c r="HOC42" s="93"/>
      <c r="HOD42" s="93"/>
      <c r="HOE42" s="93"/>
      <c r="HOF42" s="93"/>
      <c r="HOG42" s="53"/>
      <c r="HOH42" s="53"/>
      <c r="HOI42" s="53"/>
      <c r="HOJ42" s="53"/>
      <c r="HOK42" s="177"/>
      <c r="HOL42" s="177"/>
      <c r="HOM42" s="177"/>
      <c r="HON42" s="93"/>
      <c r="HOO42" s="93"/>
      <c r="HOP42" s="93"/>
      <c r="HOQ42" s="93"/>
      <c r="HOR42" s="93"/>
      <c r="HOS42" s="53"/>
      <c r="HOT42" s="53"/>
      <c r="HOU42" s="53"/>
      <c r="HOV42" s="53"/>
      <c r="HOW42" s="177"/>
      <c r="HOX42" s="177"/>
      <c r="HOY42" s="177"/>
      <c r="HOZ42" s="93"/>
      <c r="HPA42" s="93"/>
      <c r="HPB42" s="93"/>
      <c r="HPC42" s="93"/>
      <c r="HPD42" s="93"/>
      <c r="HPE42" s="53"/>
      <c r="HPF42" s="53"/>
      <c r="HPG42" s="53"/>
      <c r="HPH42" s="53"/>
      <c r="HPI42" s="177"/>
      <c r="HPJ42" s="177"/>
      <c r="HPK42" s="177"/>
      <c r="HPL42" s="93"/>
      <c r="HPM42" s="93"/>
      <c r="HPN42" s="93"/>
      <c r="HPO42" s="93"/>
      <c r="HPP42" s="93"/>
      <c r="HPQ42" s="53"/>
      <c r="HPR42" s="53"/>
      <c r="HPS42" s="53"/>
      <c r="HPT42" s="53"/>
      <c r="HPU42" s="177"/>
      <c r="HPV42" s="177"/>
      <c r="HPW42" s="177"/>
      <c r="HPX42" s="93"/>
      <c r="HPY42" s="93"/>
      <c r="HPZ42" s="93"/>
      <c r="HQA42" s="93"/>
      <c r="HQB42" s="93"/>
      <c r="HQC42" s="53"/>
      <c r="HQD42" s="53"/>
      <c r="HQE42" s="53"/>
      <c r="HQF42" s="53"/>
      <c r="HQG42" s="177"/>
      <c r="HQH42" s="177"/>
      <c r="HQI42" s="177"/>
      <c r="HQJ42" s="93"/>
      <c r="HQK42" s="93"/>
      <c r="HQL42" s="93"/>
      <c r="HQM42" s="93"/>
      <c r="HQN42" s="93"/>
      <c r="HQO42" s="53"/>
      <c r="HQP42" s="53"/>
      <c r="HQQ42" s="53"/>
      <c r="HQR42" s="53"/>
      <c r="HQS42" s="177"/>
      <c r="HQT42" s="177"/>
      <c r="HQU42" s="177"/>
      <c r="HQV42" s="93"/>
      <c r="HQW42" s="93"/>
      <c r="HQX42" s="93"/>
      <c r="HQY42" s="93"/>
      <c r="HQZ42" s="93"/>
      <c r="HRA42" s="53"/>
      <c r="HRB42" s="53"/>
      <c r="HRC42" s="53"/>
      <c r="HRD42" s="53"/>
      <c r="HRE42" s="177"/>
      <c r="HRF42" s="177"/>
      <c r="HRG42" s="177"/>
      <c r="HRH42" s="93"/>
      <c r="HRI42" s="93"/>
      <c r="HRJ42" s="93"/>
      <c r="HRK42" s="93"/>
      <c r="HRL42" s="93"/>
      <c r="HRM42" s="53"/>
      <c r="HRN42" s="53"/>
      <c r="HRO42" s="53"/>
      <c r="HRP42" s="53"/>
      <c r="HRQ42" s="177"/>
      <c r="HRR42" s="177"/>
      <c r="HRS42" s="177"/>
      <c r="HRT42" s="93"/>
      <c r="HRU42" s="93"/>
      <c r="HRV42" s="93"/>
      <c r="HRW42" s="93"/>
      <c r="HRX42" s="93"/>
      <c r="HRY42" s="53"/>
      <c r="HRZ42" s="53"/>
      <c r="HSA42" s="53"/>
      <c r="HSB42" s="53"/>
      <c r="HSC42" s="177"/>
      <c r="HSD42" s="177"/>
      <c r="HSE42" s="177"/>
      <c r="HSF42" s="93"/>
      <c r="HSG42" s="93"/>
      <c r="HSH42" s="93"/>
      <c r="HSI42" s="93"/>
      <c r="HSJ42" s="93"/>
      <c r="HSK42" s="53"/>
      <c r="HSL42" s="53"/>
      <c r="HSM42" s="53"/>
      <c r="HSN42" s="53"/>
      <c r="HSO42" s="177"/>
      <c r="HSP42" s="177"/>
      <c r="HSQ42" s="177"/>
      <c r="HSR42" s="93"/>
      <c r="HSS42" s="93"/>
      <c r="HST42" s="93"/>
      <c r="HSU42" s="93"/>
      <c r="HSV42" s="93"/>
      <c r="HSW42" s="53"/>
      <c r="HSX42" s="53"/>
      <c r="HSY42" s="53"/>
      <c r="HSZ42" s="53"/>
      <c r="HTA42" s="177"/>
      <c r="HTB42" s="177"/>
      <c r="HTC42" s="177"/>
      <c r="HTD42" s="93"/>
      <c r="HTE42" s="93"/>
      <c r="HTF42" s="93"/>
      <c r="HTG42" s="93"/>
      <c r="HTH42" s="93"/>
      <c r="HTI42" s="53"/>
      <c r="HTJ42" s="53"/>
      <c r="HTK42" s="53"/>
      <c r="HTL42" s="53"/>
      <c r="HTM42" s="177"/>
      <c r="HTN42" s="177"/>
      <c r="HTO42" s="177"/>
      <c r="HTP42" s="93"/>
      <c r="HTQ42" s="93"/>
      <c r="HTR42" s="93"/>
      <c r="HTS42" s="93"/>
      <c r="HTT42" s="93"/>
      <c r="HTU42" s="53"/>
      <c r="HTV42" s="53"/>
      <c r="HTW42" s="53"/>
      <c r="HTX42" s="53"/>
      <c r="HTY42" s="177"/>
      <c r="HTZ42" s="177"/>
      <c r="HUA42" s="177"/>
      <c r="HUB42" s="93"/>
      <c r="HUC42" s="93"/>
      <c r="HUD42" s="93"/>
      <c r="HUE42" s="93"/>
      <c r="HUF42" s="93"/>
      <c r="HUG42" s="53"/>
      <c r="HUH42" s="53"/>
      <c r="HUI42" s="53"/>
      <c r="HUJ42" s="53"/>
      <c r="HUK42" s="177"/>
      <c r="HUL42" s="177"/>
      <c r="HUM42" s="177"/>
      <c r="HUN42" s="93"/>
      <c r="HUO42" s="93"/>
      <c r="HUP42" s="93"/>
      <c r="HUQ42" s="93"/>
      <c r="HUR42" s="93"/>
      <c r="HUS42" s="53"/>
      <c r="HUT42" s="53"/>
      <c r="HUU42" s="53"/>
      <c r="HUV42" s="53"/>
      <c r="HUW42" s="177"/>
      <c r="HUX42" s="177"/>
      <c r="HUY42" s="177"/>
      <c r="HUZ42" s="93"/>
      <c r="HVA42" s="93"/>
      <c r="HVB42" s="93"/>
      <c r="HVC42" s="93"/>
      <c r="HVD42" s="93"/>
      <c r="HVE42" s="53"/>
      <c r="HVF42" s="53"/>
      <c r="HVG42" s="53"/>
      <c r="HVH42" s="53"/>
      <c r="HVI42" s="177"/>
      <c r="HVJ42" s="177"/>
      <c r="HVK42" s="177"/>
      <c r="HVL42" s="93"/>
      <c r="HVM42" s="93"/>
      <c r="HVN42" s="93"/>
      <c r="HVO42" s="93"/>
      <c r="HVP42" s="93"/>
      <c r="HVQ42" s="53"/>
      <c r="HVR42" s="53"/>
      <c r="HVS42" s="53"/>
      <c r="HVT42" s="53"/>
      <c r="HVU42" s="177"/>
      <c r="HVV42" s="177"/>
      <c r="HVW42" s="177"/>
      <c r="HVX42" s="93"/>
      <c r="HVY42" s="93"/>
      <c r="HVZ42" s="93"/>
      <c r="HWA42" s="93"/>
      <c r="HWB42" s="93"/>
      <c r="HWC42" s="53"/>
      <c r="HWD42" s="53"/>
      <c r="HWE42" s="53"/>
      <c r="HWF42" s="53"/>
      <c r="HWG42" s="177"/>
      <c r="HWH42" s="177"/>
      <c r="HWI42" s="177"/>
      <c r="HWJ42" s="93"/>
      <c r="HWK42" s="93"/>
      <c r="HWL42" s="93"/>
      <c r="HWM42" s="93"/>
      <c r="HWN42" s="93"/>
      <c r="HWO42" s="53"/>
      <c r="HWP42" s="53"/>
      <c r="HWQ42" s="53"/>
      <c r="HWR42" s="53"/>
      <c r="HWS42" s="177"/>
      <c r="HWT42" s="177"/>
      <c r="HWU42" s="177"/>
      <c r="HWV42" s="93"/>
      <c r="HWW42" s="93"/>
      <c r="HWX42" s="93"/>
      <c r="HWY42" s="93"/>
      <c r="HWZ42" s="93"/>
      <c r="HXA42" s="53"/>
      <c r="HXB42" s="53"/>
      <c r="HXC42" s="53"/>
      <c r="HXD42" s="53"/>
      <c r="HXE42" s="177"/>
      <c r="HXF42" s="177"/>
      <c r="HXG42" s="177"/>
      <c r="HXH42" s="93"/>
      <c r="HXI42" s="93"/>
      <c r="HXJ42" s="93"/>
      <c r="HXK42" s="93"/>
      <c r="HXL42" s="93"/>
      <c r="HXM42" s="53"/>
      <c r="HXN42" s="53"/>
      <c r="HXO42" s="53"/>
      <c r="HXP42" s="53"/>
      <c r="HXQ42" s="177"/>
      <c r="HXR42" s="177"/>
      <c r="HXS42" s="177"/>
      <c r="HXT42" s="93"/>
      <c r="HXU42" s="93"/>
      <c r="HXV42" s="93"/>
      <c r="HXW42" s="93"/>
      <c r="HXX42" s="93"/>
      <c r="HXY42" s="53"/>
      <c r="HXZ42" s="53"/>
      <c r="HYA42" s="53"/>
      <c r="HYB42" s="53"/>
      <c r="HYC42" s="177"/>
      <c r="HYD42" s="177"/>
      <c r="HYE42" s="177"/>
      <c r="HYF42" s="93"/>
      <c r="HYG42" s="93"/>
      <c r="HYH42" s="93"/>
      <c r="HYI42" s="93"/>
      <c r="HYJ42" s="93"/>
      <c r="HYK42" s="53"/>
      <c r="HYL42" s="53"/>
      <c r="HYM42" s="53"/>
      <c r="HYN42" s="53"/>
      <c r="HYO42" s="177"/>
      <c r="HYP42" s="177"/>
      <c r="HYQ42" s="177"/>
      <c r="HYR42" s="93"/>
      <c r="HYS42" s="93"/>
      <c r="HYT42" s="93"/>
      <c r="HYU42" s="93"/>
      <c r="HYV42" s="93"/>
      <c r="HYW42" s="53"/>
      <c r="HYX42" s="53"/>
      <c r="HYY42" s="53"/>
      <c r="HYZ42" s="53"/>
      <c r="HZA42" s="177"/>
      <c r="HZB42" s="177"/>
      <c r="HZC42" s="177"/>
      <c r="HZD42" s="93"/>
      <c r="HZE42" s="93"/>
      <c r="HZF42" s="93"/>
      <c r="HZG42" s="93"/>
      <c r="HZH42" s="93"/>
      <c r="HZI42" s="53"/>
      <c r="HZJ42" s="53"/>
      <c r="HZK42" s="53"/>
      <c r="HZL42" s="53"/>
      <c r="HZM42" s="177"/>
      <c r="HZN42" s="177"/>
      <c r="HZO42" s="177"/>
      <c r="HZP42" s="93"/>
      <c r="HZQ42" s="93"/>
      <c r="HZR42" s="93"/>
      <c r="HZS42" s="93"/>
      <c r="HZT42" s="93"/>
      <c r="HZU42" s="53"/>
      <c r="HZV42" s="53"/>
      <c r="HZW42" s="53"/>
      <c r="HZX42" s="53"/>
      <c r="HZY42" s="177"/>
      <c r="HZZ42" s="177"/>
      <c r="IAA42" s="177"/>
      <c r="IAB42" s="93"/>
      <c r="IAC42" s="93"/>
      <c r="IAD42" s="93"/>
      <c r="IAE42" s="93"/>
      <c r="IAF42" s="93"/>
      <c r="IAG42" s="53"/>
      <c r="IAH42" s="53"/>
      <c r="IAI42" s="53"/>
      <c r="IAJ42" s="53"/>
      <c r="IAK42" s="177"/>
      <c r="IAL42" s="177"/>
      <c r="IAM42" s="177"/>
      <c r="IAN42" s="93"/>
      <c r="IAO42" s="93"/>
      <c r="IAP42" s="93"/>
      <c r="IAQ42" s="93"/>
      <c r="IAR42" s="93"/>
      <c r="IAS42" s="53"/>
      <c r="IAT42" s="53"/>
      <c r="IAU42" s="53"/>
      <c r="IAV42" s="53"/>
      <c r="IAW42" s="177"/>
      <c r="IAX42" s="177"/>
      <c r="IAY42" s="177"/>
      <c r="IAZ42" s="93"/>
      <c r="IBA42" s="93"/>
      <c r="IBB42" s="93"/>
      <c r="IBC42" s="93"/>
      <c r="IBD42" s="93"/>
      <c r="IBE42" s="53"/>
      <c r="IBF42" s="53"/>
      <c r="IBG42" s="53"/>
      <c r="IBH42" s="53"/>
      <c r="IBI42" s="177"/>
      <c r="IBJ42" s="177"/>
      <c r="IBK42" s="177"/>
      <c r="IBL42" s="93"/>
      <c r="IBM42" s="93"/>
      <c r="IBN42" s="93"/>
      <c r="IBO42" s="93"/>
      <c r="IBP42" s="93"/>
      <c r="IBQ42" s="53"/>
      <c r="IBR42" s="53"/>
      <c r="IBS42" s="53"/>
      <c r="IBT42" s="53"/>
      <c r="IBU42" s="177"/>
      <c r="IBV42" s="177"/>
      <c r="IBW42" s="177"/>
      <c r="IBX42" s="93"/>
      <c r="IBY42" s="93"/>
      <c r="IBZ42" s="93"/>
      <c r="ICA42" s="93"/>
      <c r="ICB42" s="93"/>
      <c r="ICC42" s="53"/>
      <c r="ICD42" s="53"/>
      <c r="ICE42" s="53"/>
      <c r="ICF42" s="53"/>
      <c r="ICG42" s="177"/>
      <c r="ICH42" s="177"/>
      <c r="ICI42" s="177"/>
      <c r="ICJ42" s="93"/>
      <c r="ICK42" s="93"/>
      <c r="ICL42" s="93"/>
      <c r="ICM42" s="93"/>
      <c r="ICN42" s="93"/>
      <c r="ICO42" s="53"/>
      <c r="ICP42" s="53"/>
      <c r="ICQ42" s="53"/>
      <c r="ICR42" s="53"/>
      <c r="ICS42" s="177"/>
      <c r="ICT42" s="177"/>
      <c r="ICU42" s="177"/>
      <c r="ICV42" s="93"/>
      <c r="ICW42" s="93"/>
      <c r="ICX42" s="93"/>
      <c r="ICY42" s="93"/>
      <c r="ICZ42" s="93"/>
      <c r="IDA42" s="53"/>
      <c r="IDB42" s="53"/>
      <c r="IDC42" s="53"/>
      <c r="IDD42" s="53"/>
      <c r="IDE42" s="177"/>
      <c r="IDF42" s="177"/>
      <c r="IDG42" s="177"/>
      <c r="IDH42" s="93"/>
      <c r="IDI42" s="93"/>
      <c r="IDJ42" s="93"/>
      <c r="IDK42" s="93"/>
      <c r="IDL42" s="93"/>
      <c r="IDM42" s="53"/>
      <c r="IDN42" s="53"/>
      <c r="IDO42" s="53"/>
      <c r="IDP42" s="53"/>
      <c r="IDQ42" s="177"/>
      <c r="IDR42" s="177"/>
      <c r="IDS42" s="177"/>
      <c r="IDT42" s="93"/>
      <c r="IDU42" s="93"/>
      <c r="IDV42" s="93"/>
      <c r="IDW42" s="93"/>
      <c r="IDX42" s="93"/>
      <c r="IDY42" s="53"/>
      <c r="IDZ42" s="53"/>
      <c r="IEA42" s="53"/>
      <c r="IEB42" s="53"/>
      <c r="IEC42" s="177"/>
      <c r="IED42" s="177"/>
      <c r="IEE42" s="177"/>
      <c r="IEF42" s="93"/>
      <c r="IEG42" s="93"/>
      <c r="IEH42" s="93"/>
      <c r="IEI42" s="93"/>
      <c r="IEJ42" s="93"/>
      <c r="IEK42" s="53"/>
      <c r="IEL42" s="53"/>
      <c r="IEM42" s="53"/>
      <c r="IEN42" s="53"/>
      <c r="IEO42" s="177"/>
      <c r="IEP42" s="177"/>
      <c r="IEQ42" s="177"/>
      <c r="IER42" s="93"/>
      <c r="IES42" s="93"/>
      <c r="IET42" s="93"/>
      <c r="IEU42" s="93"/>
      <c r="IEV42" s="93"/>
      <c r="IEW42" s="53"/>
      <c r="IEX42" s="53"/>
      <c r="IEY42" s="53"/>
      <c r="IEZ42" s="53"/>
      <c r="IFA42" s="177"/>
      <c r="IFB42" s="177"/>
      <c r="IFC42" s="177"/>
      <c r="IFD42" s="93"/>
      <c r="IFE42" s="93"/>
      <c r="IFF42" s="93"/>
      <c r="IFG42" s="93"/>
      <c r="IFH42" s="93"/>
      <c r="IFI42" s="53"/>
      <c r="IFJ42" s="53"/>
      <c r="IFK42" s="53"/>
      <c r="IFL42" s="53"/>
      <c r="IFM42" s="177"/>
      <c r="IFN42" s="177"/>
      <c r="IFO42" s="177"/>
      <c r="IFP42" s="93"/>
      <c r="IFQ42" s="93"/>
      <c r="IFR42" s="93"/>
      <c r="IFS42" s="93"/>
      <c r="IFT42" s="93"/>
      <c r="IFU42" s="53"/>
      <c r="IFV42" s="53"/>
      <c r="IFW42" s="53"/>
      <c r="IFX42" s="53"/>
      <c r="IFY42" s="177"/>
      <c r="IFZ42" s="177"/>
      <c r="IGA42" s="177"/>
      <c r="IGB42" s="93"/>
      <c r="IGC42" s="93"/>
      <c r="IGD42" s="93"/>
      <c r="IGE42" s="93"/>
      <c r="IGF42" s="93"/>
      <c r="IGG42" s="53"/>
      <c r="IGH42" s="53"/>
      <c r="IGI42" s="53"/>
      <c r="IGJ42" s="53"/>
      <c r="IGK42" s="177"/>
      <c r="IGL42" s="177"/>
      <c r="IGM42" s="177"/>
      <c r="IGN42" s="93"/>
      <c r="IGO42" s="93"/>
      <c r="IGP42" s="93"/>
      <c r="IGQ42" s="93"/>
      <c r="IGR42" s="93"/>
      <c r="IGS42" s="53"/>
      <c r="IGT42" s="53"/>
      <c r="IGU42" s="53"/>
      <c r="IGV42" s="53"/>
      <c r="IGW42" s="177"/>
      <c r="IGX42" s="177"/>
      <c r="IGY42" s="177"/>
      <c r="IGZ42" s="93"/>
      <c r="IHA42" s="93"/>
      <c r="IHB42" s="93"/>
      <c r="IHC42" s="93"/>
      <c r="IHD42" s="93"/>
      <c r="IHE42" s="53"/>
      <c r="IHF42" s="53"/>
      <c r="IHG42" s="53"/>
      <c r="IHH42" s="53"/>
      <c r="IHI42" s="177"/>
      <c r="IHJ42" s="177"/>
      <c r="IHK42" s="177"/>
      <c r="IHL42" s="93"/>
      <c r="IHM42" s="93"/>
      <c r="IHN42" s="93"/>
      <c r="IHO42" s="93"/>
      <c r="IHP42" s="93"/>
      <c r="IHQ42" s="53"/>
      <c r="IHR42" s="53"/>
      <c r="IHS42" s="53"/>
      <c r="IHT42" s="53"/>
      <c r="IHU42" s="177"/>
      <c r="IHV42" s="177"/>
      <c r="IHW42" s="177"/>
      <c r="IHX42" s="93"/>
      <c r="IHY42" s="93"/>
      <c r="IHZ42" s="93"/>
      <c r="IIA42" s="93"/>
      <c r="IIB42" s="93"/>
      <c r="IIC42" s="53"/>
      <c r="IID42" s="53"/>
      <c r="IIE42" s="53"/>
      <c r="IIF42" s="53"/>
      <c r="IIG42" s="177"/>
      <c r="IIH42" s="177"/>
      <c r="III42" s="177"/>
      <c r="IIJ42" s="93"/>
      <c r="IIK42" s="93"/>
      <c r="IIL42" s="93"/>
      <c r="IIM42" s="93"/>
      <c r="IIN42" s="93"/>
      <c r="IIO42" s="53"/>
      <c r="IIP42" s="53"/>
      <c r="IIQ42" s="53"/>
      <c r="IIR42" s="53"/>
      <c r="IIS42" s="177"/>
      <c r="IIT42" s="177"/>
      <c r="IIU42" s="177"/>
      <c r="IIV42" s="93"/>
      <c r="IIW42" s="93"/>
      <c r="IIX42" s="93"/>
      <c r="IIY42" s="93"/>
      <c r="IIZ42" s="93"/>
      <c r="IJA42" s="53"/>
      <c r="IJB42" s="53"/>
      <c r="IJC42" s="53"/>
      <c r="IJD42" s="53"/>
      <c r="IJE42" s="177"/>
      <c r="IJF42" s="177"/>
      <c r="IJG42" s="177"/>
      <c r="IJH42" s="93"/>
      <c r="IJI42" s="93"/>
      <c r="IJJ42" s="93"/>
      <c r="IJK42" s="93"/>
      <c r="IJL42" s="93"/>
      <c r="IJM42" s="53"/>
      <c r="IJN42" s="53"/>
      <c r="IJO42" s="53"/>
      <c r="IJP42" s="53"/>
      <c r="IJQ42" s="177"/>
      <c r="IJR42" s="177"/>
      <c r="IJS42" s="177"/>
      <c r="IJT42" s="93"/>
      <c r="IJU42" s="93"/>
      <c r="IJV42" s="93"/>
      <c r="IJW42" s="93"/>
      <c r="IJX42" s="93"/>
      <c r="IJY42" s="53"/>
      <c r="IJZ42" s="53"/>
      <c r="IKA42" s="53"/>
      <c r="IKB42" s="53"/>
      <c r="IKC42" s="177"/>
      <c r="IKD42" s="177"/>
      <c r="IKE42" s="177"/>
      <c r="IKF42" s="93"/>
      <c r="IKG42" s="93"/>
      <c r="IKH42" s="93"/>
      <c r="IKI42" s="93"/>
      <c r="IKJ42" s="93"/>
      <c r="IKK42" s="53"/>
      <c r="IKL42" s="53"/>
      <c r="IKM42" s="53"/>
      <c r="IKN42" s="53"/>
      <c r="IKO42" s="177"/>
      <c r="IKP42" s="177"/>
      <c r="IKQ42" s="177"/>
      <c r="IKR42" s="93"/>
      <c r="IKS42" s="93"/>
      <c r="IKT42" s="93"/>
      <c r="IKU42" s="93"/>
      <c r="IKV42" s="93"/>
      <c r="IKW42" s="53"/>
      <c r="IKX42" s="53"/>
      <c r="IKY42" s="53"/>
      <c r="IKZ42" s="53"/>
      <c r="ILA42" s="177"/>
      <c r="ILB42" s="177"/>
      <c r="ILC42" s="177"/>
      <c r="ILD42" s="93"/>
      <c r="ILE42" s="93"/>
      <c r="ILF42" s="93"/>
      <c r="ILG42" s="93"/>
      <c r="ILH42" s="93"/>
      <c r="ILI42" s="53"/>
      <c r="ILJ42" s="53"/>
      <c r="ILK42" s="53"/>
      <c r="ILL42" s="53"/>
      <c r="ILM42" s="177"/>
      <c r="ILN42" s="177"/>
      <c r="ILO42" s="177"/>
      <c r="ILP42" s="93"/>
      <c r="ILQ42" s="93"/>
      <c r="ILR42" s="93"/>
      <c r="ILS42" s="93"/>
      <c r="ILT42" s="93"/>
      <c r="ILU42" s="53"/>
      <c r="ILV42" s="53"/>
      <c r="ILW42" s="53"/>
      <c r="ILX42" s="53"/>
      <c r="ILY42" s="177"/>
      <c r="ILZ42" s="177"/>
      <c r="IMA42" s="177"/>
      <c r="IMB42" s="93"/>
      <c r="IMC42" s="93"/>
      <c r="IMD42" s="93"/>
      <c r="IME42" s="93"/>
      <c r="IMF42" s="93"/>
      <c r="IMG42" s="53"/>
      <c r="IMH42" s="53"/>
      <c r="IMI42" s="53"/>
      <c r="IMJ42" s="53"/>
      <c r="IMK42" s="177"/>
      <c r="IML42" s="177"/>
      <c r="IMM42" s="177"/>
      <c r="IMN42" s="93"/>
      <c r="IMO42" s="93"/>
      <c r="IMP42" s="93"/>
      <c r="IMQ42" s="93"/>
      <c r="IMR42" s="93"/>
      <c r="IMS42" s="53"/>
      <c r="IMT42" s="53"/>
      <c r="IMU42" s="53"/>
      <c r="IMV42" s="53"/>
      <c r="IMW42" s="177"/>
      <c r="IMX42" s="177"/>
      <c r="IMY42" s="177"/>
      <c r="IMZ42" s="93"/>
      <c r="INA42" s="93"/>
      <c r="INB42" s="93"/>
      <c r="INC42" s="93"/>
      <c r="IND42" s="93"/>
      <c r="INE42" s="53"/>
      <c r="INF42" s="53"/>
      <c r="ING42" s="53"/>
      <c r="INH42" s="53"/>
      <c r="INI42" s="177"/>
      <c r="INJ42" s="177"/>
      <c r="INK42" s="177"/>
      <c r="INL42" s="93"/>
      <c r="INM42" s="93"/>
      <c r="INN42" s="93"/>
      <c r="INO42" s="93"/>
      <c r="INP42" s="93"/>
      <c r="INQ42" s="53"/>
      <c r="INR42" s="53"/>
      <c r="INS42" s="53"/>
      <c r="INT42" s="53"/>
      <c r="INU42" s="177"/>
      <c r="INV42" s="177"/>
      <c r="INW42" s="177"/>
      <c r="INX42" s="93"/>
      <c r="INY42" s="93"/>
      <c r="INZ42" s="93"/>
      <c r="IOA42" s="93"/>
      <c r="IOB42" s="93"/>
      <c r="IOC42" s="53"/>
      <c r="IOD42" s="53"/>
      <c r="IOE42" s="53"/>
      <c r="IOF42" s="53"/>
      <c r="IOG42" s="177"/>
      <c r="IOH42" s="177"/>
      <c r="IOI42" s="177"/>
      <c r="IOJ42" s="93"/>
      <c r="IOK42" s="93"/>
      <c r="IOL42" s="93"/>
      <c r="IOM42" s="93"/>
      <c r="ION42" s="93"/>
      <c r="IOO42" s="53"/>
      <c r="IOP42" s="53"/>
      <c r="IOQ42" s="53"/>
      <c r="IOR42" s="53"/>
      <c r="IOS42" s="177"/>
      <c r="IOT42" s="177"/>
      <c r="IOU42" s="177"/>
      <c r="IOV42" s="93"/>
      <c r="IOW42" s="93"/>
      <c r="IOX42" s="93"/>
      <c r="IOY42" s="93"/>
      <c r="IOZ42" s="93"/>
      <c r="IPA42" s="53"/>
      <c r="IPB42" s="53"/>
      <c r="IPC42" s="53"/>
      <c r="IPD42" s="53"/>
      <c r="IPE42" s="177"/>
      <c r="IPF42" s="177"/>
      <c r="IPG42" s="177"/>
      <c r="IPH42" s="93"/>
      <c r="IPI42" s="93"/>
      <c r="IPJ42" s="93"/>
      <c r="IPK42" s="93"/>
      <c r="IPL42" s="93"/>
      <c r="IPM42" s="53"/>
      <c r="IPN42" s="53"/>
      <c r="IPO42" s="53"/>
      <c r="IPP42" s="53"/>
      <c r="IPQ42" s="177"/>
      <c r="IPR42" s="177"/>
      <c r="IPS42" s="177"/>
      <c r="IPT42" s="93"/>
      <c r="IPU42" s="93"/>
      <c r="IPV42" s="93"/>
      <c r="IPW42" s="93"/>
      <c r="IPX42" s="93"/>
      <c r="IPY42" s="53"/>
      <c r="IPZ42" s="53"/>
      <c r="IQA42" s="53"/>
      <c r="IQB42" s="53"/>
      <c r="IQC42" s="177"/>
      <c r="IQD42" s="177"/>
      <c r="IQE42" s="177"/>
      <c r="IQF42" s="93"/>
      <c r="IQG42" s="93"/>
      <c r="IQH42" s="93"/>
      <c r="IQI42" s="93"/>
      <c r="IQJ42" s="93"/>
      <c r="IQK42" s="53"/>
      <c r="IQL42" s="53"/>
      <c r="IQM42" s="53"/>
      <c r="IQN42" s="53"/>
      <c r="IQO42" s="177"/>
      <c r="IQP42" s="177"/>
      <c r="IQQ42" s="177"/>
      <c r="IQR42" s="93"/>
      <c r="IQS42" s="93"/>
      <c r="IQT42" s="93"/>
      <c r="IQU42" s="93"/>
      <c r="IQV42" s="93"/>
      <c r="IQW42" s="53"/>
      <c r="IQX42" s="53"/>
      <c r="IQY42" s="53"/>
      <c r="IQZ42" s="53"/>
      <c r="IRA42" s="177"/>
      <c r="IRB42" s="177"/>
      <c r="IRC42" s="177"/>
      <c r="IRD42" s="93"/>
      <c r="IRE42" s="93"/>
      <c r="IRF42" s="93"/>
      <c r="IRG42" s="93"/>
      <c r="IRH42" s="93"/>
      <c r="IRI42" s="53"/>
      <c r="IRJ42" s="53"/>
      <c r="IRK42" s="53"/>
      <c r="IRL42" s="53"/>
      <c r="IRM42" s="177"/>
      <c r="IRN42" s="177"/>
      <c r="IRO42" s="177"/>
      <c r="IRP42" s="93"/>
      <c r="IRQ42" s="93"/>
      <c r="IRR42" s="93"/>
      <c r="IRS42" s="93"/>
      <c r="IRT42" s="93"/>
      <c r="IRU42" s="53"/>
      <c r="IRV42" s="53"/>
      <c r="IRW42" s="53"/>
      <c r="IRX42" s="53"/>
      <c r="IRY42" s="177"/>
      <c r="IRZ42" s="177"/>
      <c r="ISA42" s="177"/>
      <c r="ISB42" s="93"/>
      <c r="ISC42" s="93"/>
      <c r="ISD42" s="93"/>
      <c r="ISE42" s="93"/>
      <c r="ISF42" s="93"/>
      <c r="ISG42" s="53"/>
      <c r="ISH42" s="53"/>
      <c r="ISI42" s="53"/>
      <c r="ISJ42" s="53"/>
      <c r="ISK42" s="177"/>
      <c r="ISL42" s="177"/>
      <c r="ISM42" s="177"/>
      <c r="ISN42" s="93"/>
      <c r="ISO42" s="93"/>
      <c r="ISP42" s="93"/>
      <c r="ISQ42" s="93"/>
      <c r="ISR42" s="93"/>
      <c r="ISS42" s="53"/>
      <c r="IST42" s="53"/>
      <c r="ISU42" s="53"/>
      <c r="ISV42" s="53"/>
      <c r="ISW42" s="177"/>
      <c r="ISX42" s="177"/>
      <c r="ISY42" s="177"/>
      <c r="ISZ42" s="93"/>
      <c r="ITA42" s="93"/>
      <c r="ITB42" s="93"/>
      <c r="ITC42" s="93"/>
      <c r="ITD42" s="93"/>
      <c r="ITE42" s="53"/>
      <c r="ITF42" s="53"/>
      <c r="ITG42" s="53"/>
      <c r="ITH42" s="53"/>
      <c r="ITI42" s="177"/>
      <c r="ITJ42" s="177"/>
      <c r="ITK42" s="177"/>
      <c r="ITL42" s="93"/>
      <c r="ITM42" s="93"/>
      <c r="ITN42" s="93"/>
      <c r="ITO42" s="93"/>
      <c r="ITP42" s="93"/>
      <c r="ITQ42" s="53"/>
      <c r="ITR42" s="53"/>
      <c r="ITS42" s="53"/>
      <c r="ITT42" s="53"/>
      <c r="ITU42" s="177"/>
      <c r="ITV42" s="177"/>
      <c r="ITW42" s="177"/>
      <c r="ITX42" s="93"/>
      <c r="ITY42" s="93"/>
      <c r="ITZ42" s="93"/>
      <c r="IUA42" s="93"/>
      <c r="IUB42" s="93"/>
      <c r="IUC42" s="53"/>
      <c r="IUD42" s="53"/>
      <c r="IUE42" s="53"/>
      <c r="IUF42" s="53"/>
      <c r="IUG42" s="177"/>
      <c r="IUH42" s="177"/>
      <c r="IUI42" s="177"/>
      <c r="IUJ42" s="93"/>
      <c r="IUK42" s="93"/>
      <c r="IUL42" s="93"/>
      <c r="IUM42" s="93"/>
      <c r="IUN42" s="93"/>
      <c r="IUO42" s="53"/>
      <c r="IUP42" s="53"/>
      <c r="IUQ42" s="53"/>
      <c r="IUR42" s="53"/>
      <c r="IUS42" s="177"/>
      <c r="IUT42" s="177"/>
      <c r="IUU42" s="177"/>
      <c r="IUV42" s="93"/>
      <c r="IUW42" s="93"/>
      <c r="IUX42" s="93"/>
      <c r="IUY42" s="93"/>
      <c r="IUZ42" s="93"/>
      <c r="IVA42" s="53"/>
      <c r="IVB42" s="53"/>
      <c r="IVC42" s="53"/>
      <c r="IVD42" s="53"/>
      <c r="IVE42" s="177"/>
      <c r="IVF42" s="177"/>
      <c r="IVG42" s="177"/>
      <c r="IVH42" s="93"/>
      <c r="IVI42" s="93"/>
      <c r="IVJ42" s="93"/>
      <c r="IVK42" s="93"/>
      <c r="IVL42" s="93"/>
      <c r="IVM42" s="53"/>
      <c r="IVN42" s="53"/>
      <c r="IVO42" s="53"/>
      <c r="IVP42" s="53"/>
      <c r="IVQ42" s="177"/>
      <c r="IVR42" s="177"/>
      <c r="IVS42" s="177"/>
      <c r="IVT42" s="93"/>
      <c r="IVU42" s="93"/>
      <c r="IVV42" s="93"/>
      <c r="IVW42" s="93"/>
      <c r="IVX42" s="93"/>
      <c r="IVY42" s="53"/>
      <c r="IVZ42" s="53"/>
      <c r="IWA42" s="53"/>
      <c r="IWB42" s="53"/>
      <c r="IWC42" s="177"/>
      <c r="IWD42" s="177"/>
      <c r="IWE42" s="177"/>
      <c r="IWF42" s="93"/>
      <c r="IWG42" s="93"/>
      <c r="IWH42" s="93"/>
      <c r="IWI42" s="93"/>
      <c r="IWJ42" s="93"/>
      <c r="IWK42" s="53"/>
      <c r="IWL42" s="53"/>
      <c r="IWM42" s="53"/>
      <c r="IWN42" s="53"/>
      <c r="IWO42" s="177"/>
      <c r="IWP42" s="177"/>
      <c r="IWQ42" s="177"/>
      <c r="IWR42" s="93"/>
      <c r="IWS42" s="93"/>
      <c r="IWT42" s="93"/>
      <c r="IWU42" s="93"/>
      <c r="IWV42" s="93"/>
      <c r="IWW42" s="53"/>
      <c r="IWX42" s="53"/>
      <c r="IWY42" s="53"/>
      <c r="IWZ42" s="53"/>
      <c r="IXA42" s="177"/>
      <c r="IXB42" s="177"/>
      <c r="IXC42" s="177"/>
      <c r="IXD42" s="93"/>
      <c r="IXE42" s="93"/>
      <c r="IXF42" s="93"/>
      <c r="IXG42" s="93"/>
      <c r="IXH42" s="93"/>
      <c r="IXI42" s="53"/>
      <c r="IXJ42" s="53"/>
      <c r="IXK42" s="53"/>
      <c r="IXL42" s="53"/>
      <c r="IXM42" s="177"/>
      <c r="IXN42" s="177"/>
      <c r="IXO42" s="177"/>
      <c r="IXP42" s="93"/>
      <c r="IXQ42" s="93"/>
      <c r="IXR42" s="93"/>
      <c r="IXS42" s="93"/>
      <c r="IXT42" s="93"/>
      <c r="IXU42" s="53"/>
      <c r="IXV42" s="53"/>
      <c r="IXW42" s="53"/>
      <c r="IXX42" s="53"/>
      <c r="IXY42" s="177"/>
      <c r="IXZ42" s="177"/>
      <c r="IYA42" s="177"/>
      <c r="IYB42" s="93"/>
      <c r="IYC42" s="93"/>
      <c r="IYD42" s="93"/>
      <c r="IYE42" s="93"/>
      <c r="IYF42" s="93"/>
      <c r="IYG42" s="53"/>
      <c r="IYH42" s="53"/>
      <c r="IYI42" s="53"/>
      <c r="IYJ42" s="53"/>
      <c r="IYK42" s="177"/>
      <c r="IYL42" s="177"/>
      <c r="IYM42" s="177"/>
      <c r="IYN42" s="93"/>
      <c r="IYO42" s="93"/>
      <c r="IYP42" s="93"/>
      <c r="IYQ42" s="93"/>
      <c r="IYR42" s="93"/>
      <c r="IYS42" s="53"/>
      <c r="IYT42" s="53"/>
      <c r="IYU42" s="53"/>
      <c r="IYV42" s="53"/>
      <c r="IYW42" s="177"/>
      <c r="IYX42" s="177"/>
      <c r="IYY42" s="177"/>
      <c r="IYZ42" s="93"/>
      <c r="IZA42" s="93"/>
      <c r="IZB42" s="93"/>
      <c r="IZC42" s="93"/>
      <c r="IZD42" s="93"/>
      <c r="IZE42" s="53"/>
      <c r="IZF42" s="53"/>
      <c r="IZG42" s="53"/>
      <c r="IZH42" s="53"/>
      <c r="IZI42" s="177"/>
      <c r="IZJ42" s="177"/>
      <c r="IZK42" s="177"/>
      <c r="IZL42" s="93"/>
      <c r="IZM42" s="93"/>
      <c r="IZN42" s="93"/>
      <c r="IZO42" s="93"/>
      <c r="IZP42" s="93"/>
      <c r="IZQ42" s="53"/>
      <c r="IZR42" s="53"/>
      <c r="IZS42" s="53"/>
      <c r="IZT42" s="53"/>
      <c r="IZU42" s="177"/>
      <c r="IZV42" s="177"/>
      <c r="IZW42" s="177"/>
      <c r="IZX42" s="93"/>
      <c r="IZY42" s="93"/>
      <c r="IZZ42" s="93"/>
      <c r="JAA42" s="93"/>
      <c r="JAB42" s="93"/>
      <c r="JAC42" s="53"/>
      <c r="JAD42" s="53"/>
      <c r="JAE42" s="53"/>
      <c r="JAF42" s="53"/>
      <c r="JAG42" s="177"/>
      <c r="JAH42" s="177"/>
      <c r="JAI42" s="177"/>
      <c r="JAJ42" s="93"/>
      <c r="JAK42" s="93"/>
      <c r="JAL42" s="93"/>
      <c r="JAM42" s="93"/>
      <c r="JAN42" s="93"/>
      <c r="JAO42" s="53"/>
      <c r="JAP42" s="53"/>
      <c r="JAQ42" s="53"/>
      <c r="JAR42" s="53"/>
      <c r="JAS42" s="177"/>
      <c r="JAT42" s="177"/>
      <c r="JAU42" s="177"/>
      <c r="JAV42" s="93"/>
      <c r="JAW42" s="93"/>
      <c r="JAX42" s="93"/>
      <c r="JAY42" s="93"/>
      <c r="JAZ42" s="93"/>
      <c r="JBA42" s="53"/>
      <c r="JBB42" s="53"/>
      <c r="JBC42" s="53"/>
      <c r="JBD42" s="53"/>
      <c r="JBE42" s="177"/>
      <c r="JBF42" s="177"/>
      <c r="JBG42" s="177"/>
      <c r="JBH42" s="93"/>
      <c r="JBI42" s="93"/>
      <c r="JBJ42" s="93"/>
      <c r="JBK42" s="93"/>
      <c r="JBL42" s="93"/>
      <c r="JBM42" s="53"/>
      <c r="JBN42" s="53"/>
      <c r="JBO42" s="53"/>
      <c r="JBP42" s="53"/>
      <c r="JBQ42" s="177"/>
      <c r="JBR42" s="177"/>
      <c r="JBS42" s="177"/>
      <c r="JBT42" s="93"/>
      <c r="JBU42" s="93"/>
      <c r="JBV42" s="93"/>
      <c r="JBW42" s="93"/>
      <c r="JBX42" s="93"/>
      <c r="JBY42" s="53"/>
      <c r="JBZ42" s="53"/>
      <c r="JCA42" s="53"/>
      <c r="JCB42" s="53"/>
      <c r="JCC42" s="177"/>
      <c r="JCD42" s="177"/>
      <c r="JCE42" s="177"/>
      <c r="JCF42" s="93"/>
      <c r="JCG42" s="93"/>
      <c r="JCH42" s="93"/>
      <c r="JCI42" s="93"/>
      <c r="JCJ42" s="93"/>
      <c r="JCK42" s="53"/>
      <c r="JCL42" s="53"/>
      <c r="JCM42" s="53"/>
      <c r="JCN42" s="53"/>
      <c r="JCO42" s="177"/>
      <c r="JCP42" s="177"/>
      <c r="JCQ42" s="177"/>
      <c r="JCR42" s="93"/>
      <c r="JCS42" s="93"/>
      <c r="JCT42" s="93"/>
      <c r="JCU42" s="93"/>
      <c r="JCV42" s="93"/>
      <c r="JCW42" s="53"/>
      <c r="JCX42" s="53"/>
      <c r="JCY42" s="53"/>
      <c r="JCZ42" s="53"/>
      <c r="JDA42" s="177"/>
      <c r="JDB42" s="177"/>
      <c r="JDC42" s="177"/>
      <c r="JDD42" s="93"/>
      <c r="JDE42" s="93"/>
      <c r="JDF42" s="93"/>
      <c r="JDG42" s="93"/>
      <c r="JDH42" s="93"/>
      <c r="JDI42" s="53"/>
      <c r="JDJ42" s="53"/>
      <c r="JDK42" s="53"/>
      <c r="JDL42" s="53"/>
      <c r="JDM42" s="177"/>
      <c r="JDN42" s="177"/>
      <c r="JDO42" s="177"/>
      <c r="JDP42" s="93"/>
      <c r="JDQ42" s="93"/>
      <c r="JDR42" s="93"/>
      <c r="JDS42" s="93"/>
      <c r="JDT42" s="93"/>
      <c r="JDU42" s="53"/>
      <c r="JDV42" s="53"/>
      <c r="JDW42" s="53"/>
      <c r="JDX42" s="53"/>
      <c r="JDY42" s="177"/>
      <c r="JDZ42" s="177"/>
      <c r="JEA42" s="177"/>
      <c r="JEB42" s="93"/>
      <c r="JEC42" s="93"/>
      <c r="JED42" s="93"/>
      <c r="JEE42" s="93"/>
      <c r="JEF42" s="93"/>
      <c r="JEG42" s="53"/>
      <c r="JEH42" s="53"/>
      <c r="JEI42" s="53"/>
      <c r="JEJ42" s="53"/>
      <c r="JEK42" s="177"/>
      <c r="JEL42" s="177"/>
      <c r="JEM42" s="177"/>
      <c r="JEN42" s="93"/>
      <c r="JEO42" s="93"/>
      <c r="JEP42" s="93"/>
      <c r="JEQ42" s="93"/>
      <c r="JER42" s="93"/>
      <c r="JES42" s="53"/>
      <c r="JET42" s="53"/>
      <c r="JEU42" s="53"/>
      <c r="JEV42" s="53"/>
      <c r="JEW42" s="177"/>
      <c r="JEX42" s="177"/>
      <c r="JEY42" s="177"/>
      <c r="JEZ42" s="93"/>
      <c r="JFA42" s="93"/>
      <c r="JFB42" s="93"/>
      <c r="JFC42" s="93"/>
      <c r="JFD42" s="93"/>
      <c r="JFE42" s="53"/>
      <c r="JFF42" s="53"/>
      <c r="JFG42" s="53"/>
      <c r="JFH42" s="53"/>
      <c r="JFI42" s="177"/>
      <c r="JFJ42" s="177"/>
      <c r="JFK42" s="177"/>
      <c r="JFL42" s="93"/>
      <c r="JFM42" s="93"/>
      <c r="JFN42" s="93"/>
      <c r="JFO42" s="93"/>
      <c r="JFP42" s="93"/>
      <c r="JFQ42" s="53"/>
      <c r="JFR42" s="53"/>
      <c r="JFS42" s="53"/>
      <c r="JFT42" s="53"/>
      <c r="JFU42" s="177"/>
      <c r="JFV42" s="177"/>
      <c r="JFW42" s="177"/>
      <c r="JFX42" s="93"/>
      <c r="JFY42" s="93"/>
      <c r="JFZ42" s="93"/>
      <c r="JGA42" s="93"/>
      <c r="JGB42" s="93"/>
      <c r="JGC42" s="53"/>
      <c r="JGD42" s="53"/>
      <c r="JGE42" s="53"/>
      <c r="JGF42" s="53"/>
      <c r="JGG42" s="177"/>
      <c r="JGH42" s="177"/>
      <c r="JGI42" s="177"/>
      <c r="JGJ42" s="93"/>
      <c r="JGK42" s="93"/>
      <c r="JGL42" s="93"/>
      <c r="JGM42" s="93"/>
      <c r="JGN42" s="93"/>
      <c r="JGO42" s="53"/>
      <c r="JGP42" s="53"/>
      <c r="JGQ42" s="53"/>
      <c r="JGR42" s="53"/>
      <c r="JGS42" s="177"/>
      <c r="JGT42" s="177"/>
      <c r="JGU42" s="177"/>
      <c r="JGV42" s="93"/>
      <c r="JGW42" s="93"/>
      <c r="JGX42" s="93"/>
      <c r="JGY42" s="93"/>
      <c r="JGZ42" s="93"/>
      <c r="JHA42" s="53"/>
      <c r="JHB42" s="53"/>
      <c r="JHC42" s="53"/>
      <c r="JHD42" s="53"/>
      <c r="JHE42" s="177"/>
      <c r="JHF42" s="177"/>
      <c r="JHG42" s="177"/>
      <c r="JHH42" s="93"/>
      <c r="JHI42" s="93"/>
      <c r="JHJ42" s="93"/>
      <c r="JHK42" s="93"/>
      <c r="JHL42" s="93"/>
      <c r="JHM42" s="53"/>
      <c r="JHN42" s="53"/>
      <c r="JHO42" s="53"/>
      <c r="JHP42" s="53"/>
      <c r="JHQ42" s="177"/>
      <c r="JHR42" s="177"/>
      <c r="JHS42" s="177"/>
      <c r="JHT42" s="93"/>
      <c r="JHU42" s="93"/>
      <c r="JHV42" s="93"/>
      <c r="JHW42" s="93"/>
      <c r="JHX42" s="93"/>
      <c r="JHY42" s="53"/>
      <c r="JHZ42" s="53"/>
      <c r="JIA42" s="53"/>
      <c r="JIB42" s="53"/>
      <c r="JIC42" s="177"/>
      <c r="JID42" s="177"/>
      <c r="JIE42" s="177"/>
      <c r="JIF42" s="93"/>
      <c r="JIG42" s="93"/>
      <c r="JIH42" s="93"/>
      <c r="JII42" s="93"/>
      <c r="JIJ42" s="93"/>
      <c r="JIK42" s="53"/>
      <c r="JIL42" s="53"/>
      <c r="JIM42" s="53"/>
      <c r="JIN42" s="53"/>
      <c r="JIO42" s="177"/>
      <c r="JIP42" s="177"/>
      <c r="JIQ42" s="177"/>
      <c r="JIR42" s="93"/>
      <c r="JIS42" s="93"/>
      <c r="JIT42" s="93"/>
      <c r="JIU42" s="93"/>
      <c r="JIV42" s="93"/>
      <c r="JIW42" s="53"/>
      <c r="JIX42" s="53"/>
      <c r="JIY42" s="53"/>
      <c r="JIZ42" s="53"/>
      <c r="JJA42" s="177"/>
      <c r="JJB42" s="177"/>
      <c r="JJC42" s="177"/>
      <c r="JJD42" s="93"/>
      <c r="JJE42" s="93"/>
      <c r="JJF42" s="93"/>
      <c r="JJG42" s="93"/>
      <c r="JJH42" s="93"/>
      <c r="JJI42" s="53"/>
      <c r="JJJ42" s="53"/>
      <c r="JJK42" s="53"/>
      <c r="JJL42" s="53"/>
      <c r="JJM42" s="177"/>
      <c r="JJN42" s="177"/>
      <c r="JJO42" s="177"/>
      <c r="JJP42" s="93"/>
      <c r="JJQ42" s="93"/>
      <c r="JJR42" s="93"/>
      <c r="JJS42" s="93"/>
      <c r="JJT42" s="93"/>
      <c r="JJU42" s="53"/>
      <c r="JJV42" s="53"/>
      <c r="JJW42" s="53"/>
      <c r="JJX42" s="53"/>
      <c r="JJY42" s="177"/>
      <c r="JJZ42" s="177"/>
      <c r="JKA42" s="177"/>
      <c r="JKB42" s="93"/>
      <c r="JKC42" s="93"/>
      <c r="JKD42" s="93"/>
      <c r="JKE42" s="93"/>
      <c r="JKF42" s="93"/>
      <c r="JKG42" s="53"/>
      <c r="JKH42" s="53"/>
      <c r="JKI42" s="53"/>
      <c r="JKJ42" s="53"/>
      <c r="JKK42" s="177"/>
      <c r="JKL42" s="177"/>
      <c r="JKM42" s="177"/>
      <c r="JKN42" s="93"/>
      <c r="JKO42" s="93"/>
      <c r="JKP42" s="93"/>
      <c r="JKQ42" s="93"/>
      <c r="JKR42" s="93"/>
      <c r="JKS42" s="53"/>
      <c r="JKT42" s="53"/>
      <c r="JKU42" s="53"/>
      <c r="JKV42" s="53"/>
      <c r="JKW42" s="177"/>
      <c r="JKX42" s="177"/>
      <c r="JKY42" s="177"/>
      <c r="JKZ42" s="93"/>
      <c r="JLA42" s="93"/>
      <c r="JLB42" s="93"/>
      <c r="JLC42" s="93"/>
      <c r="JLD42" s="93"/>
      <c r="JLE42" s="53"/>
      <c r="JLF42" s="53"/>
      <c r="JLG42" s="53"/>
      <c r="JLH42" s="53"/>
      <c r="JLI42" s="177"/>
      <c r="JLJ42" s="177"/>
      <c r="JLK42" s="177"/>
      <c r="JLL42" s="93"/>
      <c r="JLM42" s="93"/>
      <c r="JLN42" s="93"/>
      <c r="JLO42" s="93"/>
      <c r="JLP42" s="93"/>
      <c r="JLQ42" s="53"/>
      <c r="JLR42" s="53"/>
      <c r="JLS42" s="53"/>
      <c r="JLT42" s="53"/>
      <c r="JLU42" s="177"/>
      <c r="JLV42" s="177"/>
      <c r="JLW42" s="177"/>
      <c r="JLX42" s="93"/>
      <c r="JLY42" s="93"/>
      <c r="JLZ42" s="93"/>
      <c r="JMA42" s="93"/>
      <c r="JMB42" s="93"/>
      <c r="JMC42" s="53"/>
      <c r="JMD42" s="53"/>
      <c r="JME42" s="53"/>
      <c r="JMF42" s="53"/>
      <c r="JMG42" s="177"/>
      <c r="JMH42" s="177"/>
      <c r="JMI42" s="177"/>
      <c r="JMJ42" s="93"/>
      <c r="JMK42" s="93"/>
      <c r="JML42" s="93"/>
      <c r="JMM42" s="93"/>
      <c r="JMN42" s="93"/>
      <c r="JMO42" s="53"/>
      <c r="JMP42" s="53"/>
      <c r="JMQ42" s="53"/>
      <c r="JMR42" s="53"/>
      <c r="JMS42" s="177"/>
      <c r="JMT42" s="177"/>
      <c r="JMU42" s="177"/>
      <c r="JMV42" s="93"/>
      <c r="JMW42" s="93"/>
      <c r="JMX42" s="93"/>
      <c r="JMY42" s="93"/>
      <c r="JMZ42" s="93"/>
      <c r="JNA42" s="53"/>
      <c r="JNB42" s="53"/>
      <c r="JNC42" s="53"/>
      <c r="JND42" s="53"/>
      <c r="JNE42" s="177"/>
      <c r="JNF42" s="177"/>
      <c r="JNG42" s="177"/>
      <c r="JNH42" s="93"/>
      <c r="JNI42" s="93"/>
      <c r="JNJ42" s="93"/>
      <c r="JNK42" s="93"/>
      <c r="JNL42" s="93"/>
      <c r="JNM42" s="53"/>
      <c r="JNN42" s="53"/>
      <c r="JNO42" s="53"/>
      <c r="JNP42" s="53"/>
      <c r="JNQ42" s="177"/>
      <c r="JNR42" s="177"/>
      <c r="JNS42" s="177"/>
      <c r="JNT42" s="93"/>
      <c r="JNU42" s="93"/>
      <c r="JNV42" s="93"/>
      <c r="JNW42" s="93"/>
      <c r="JNX42" s="93"/>
      <c r="JNY42" s="53"/>
      <c r="JNZ42" s="53"/>
      <c r="JOA42" s="53"/>
      <c r="JOB42" s="53"/>
      <c r="JOC42" s="177"/>
      <c r="JOD42" s="177"/>
      <c r="JOE42" s="177"/>
      <c r="JOF42" s="93"/>
      <c r="JOG42" s="93"/>
      <c r="JOH42" s="93"/>
      <c r="JOI42" s="93"/>
      <c r="JOJ42" s="93"/>
      <c r="JOK42" s="53"/>
      <c r="JOL42" s="53"/>
      <c r="JOM42" s="53"/>
      <c r="JON42" s="53"/>
      <c r="JOO42" s="177"/>
      <c r="JOP42" s="177"/>
      <c r="JOQ42" s="177"/>
      <c r="JOR42" s="93"/>
      <c r="JOS42" s="93"/>
      <c r="JOT42" s="93"/>
      <c r="JOU42" s="93"/>
      <c r="JOV42" s="93"/>
      <c r="JOW42" s="53"/>
      <c r="JOX42" s="53"/>
      <c r="JOY42" s="53"/>
      <c r="JOZ42" s="53"/>
      <c r="JPA42" s="177"/>
      <c r="JPB42" s="177"/>
      <c r="JPC42" s="177"/>
      <c r="JPD42" s="93"/>
      <c r="JPE42" s="93"/>
      <c r="JPF42" s="93"/>
      <c r="JPG42" s="93"/>
      <c r="JPH42" s="93"/>
      <c r="JPI42" s="53"/>
      <c r="JPJ42" s="53"/>
      <c r="JPK42" s="53"/>
      <c r="JPL42" s="53"/>
      <c r="JPM42" s="177"/>
      <c r="JPN42" s="177"/>
      <c r="JPO42" s="177"/>
      <c r="JPP42" s="93"/>
      <c r="JPQ42" s="93"/>
      <c r="JPR42" s="93"/>
      <c r="JPS42" s="93"/>
      <c r="JPT42" s="93"/>
      <c r="JPU42" s="53"/>
      <c r="JPV42" s="53"/>
      <c r="JPW42" s="53"/>
      <c r="JPX42" s="53"/>
      <c r="JPY42" s="177"/>
      <c r="JPZ42" s="177"/>
      <c r="JQA42" s="177"/>
      <c r="JQB42" s="93"/>
      <c r="JQC42" s="93"/>
      <c r="JQD42" s="93"/>
      <c r="JQE42" s="93"/>
      <c r="JQF42" s="93"/>
      <c r="JQG42" s="53"/>
      <c r="JQH42" s="53"/>
      <c r="JQI42" s="53"/>
      <c r="JQJ42" s="53"/>
      <c r="JQK42" s="177"/>
      <c r="JQL42" s="177"/>
      <c r="JQM42" s="177"/>
      <c r="JQN42" s="93"/>
      <c r="JQO42" s="93"/>
      <c r="JQP42" s="93"/>
      <c r="JQQ42" s="93"/>
      <c r="JQR42" s="93"/>
      <c r="JQS42" s="53"/>
      <c r="JQT42" s="53"/>
      <c r="JQU42" s="53"/>
      <c r="JQV42" s="53"/>
      <c r="JQW42" s="177"/>
      <c r="JQX42" s="177"/>
      <c r="JQY42" s="177"/>
      <c r="JQZ42" s="93"/>
      <c r="JRA42" s="93"/>
      <c r="JRB42" s="93"/>
      <c r="JRC42" s="93"/>
      <c r="JRD42" s="93"/>
      <c r="JRE42" s="53"/>
      <c r="JRF42" s="53"/>
      <c r="JRG42" s="53"/>
      <c r="JRH42" s="53"/>
      <c r="JRI42" s="177"/>
      <c r="JRJ42" s="177"/>
      <c r="JRK42" s="177"/>
      <c r="JRL42" s="93"/>
      <c r="JRM42" s="93"/>
      <c r="JRN42" s="93"/>
      <c r="JRO42" s="93"/>
      <c r="JRP42" s="93"/>
      <c r="JRQ42" s="53"/>
      <c r="JRR42" s="53"/>
      <c r="JRS42" s="53"/>
      <c r="JRT42" s="53"/>
      <c r="JRU42" s="177"/>
      <c r="JRV42" s="177"/>
      <c r="JRW42" s="177"/>
      <c r="JRX42" s="93"/>
      <c r="JRY42" s="93"/>
      <c r="JRZ42" s="93"/>
      <c r="JSA42" s="93"/>
      <c r="JSB42" s="93"/>
      <c r="JSC42" s="53"/>
      <c r="JSD42" s="53"/>
      <c r="JSE42" s="53"/>
      <c r="JSF42" s="53"/>
      <c r="JSG42" s="177"/>
      <c r="JSH42" s="177"/>
      <c r="JSI42" s="177"/>
      <c r="JSJ42" s="93"/>
      <c r="JSK42" s="93"/>
      <c r="JSL42" s="93"/>
      <c r="JSM42" s="93"/>
      <c r="JSN42" s="93"/>
      <c r="JSO42" s="53"/>
      <c r="JSP42" s="53"/>
      <c r="JSQ42" s="53"/>
      <c r="JSR42" s="53"/>
      <c r="JSS42" s="177"/>
      <c r="JST42" s="177"/>
      <c r="JSU42" s="177"/>
      <c r="JSV42" s="93"/>
      <c r="JSW42" s="93"/>
      <c r="JSX42" s="93"/>
      <c r="JSY42" s="93"/>
      <c r="JSZ42" s="93"/>
      <c r="JTA42" s="53"/>
      <c r="JTB42" s="53"/>
      <c r="JTC42" s="53"/>
      <c r="JTD42" s="53"/>
      <c r="JTE42" s="177"/>
      <c r="JTF42" s="177"/>
      <c r="JTG42" s="177"/>
      <c r="JTH42" s="93"/>
      <c r="JTI42" s="93"/>
      <c r="JTJ42" s="93"/>
      <c r="JTK42" s="93"/>
      <c r="JTL42" s="93"/>
      <c r="JTM42" s="53"/>
      <c r="JTN42" s="53"/>
      <c r="JTO42" s="53"/>
      <c r="JTP42" s="53"/>
      <c r="JTQ42" s="177"/>
      <c r="JTR42" s="177"/>
      <c r="JTS42" s="177"/>
      <c r="JTT42" s="93"/>
      <c r="JTU42" s="93"/>
      <c r="JTV42" s="93"/>
      <c r="JTW42" s="93"/>
      <c r="JTX42" s="93"/>
      <c r="JTY42" s="53"/>
      <c r="JTZ42" s="53"/>
      <c r="JUA42" s="53"/>
      <c r="JUB42" s="53"/>
      <c r="JUC42" s="177"/>
      <c r="JUD42" s="177"/>
      <c r="JUE42" s="177"/>
      <c r="JUF42" s="93"/>
      <c r="JUG42" s="93"/>
      <c r="JUH42" s="93"/>
      <c r="JUI42" s="93"/>
      <c r="JUJ42" s="93"/>
      <c r="JUK42" s="53"/>
      <c r="JUL42" s="53"/>
      <c r="JUM42" s="53"/>
      <c r="JUN42" s="53"/>
      <c r="JUO42" s="177"/>
      <c r="JUP42" s="177"/>
      <c r="JUQ42" s="177"/>
      <c r="JUR42" s="93"/>
      <c r="JUS42" s="93"/>
      <c r="JUT42" s="93"/>
      <c r="JUU42" s="93"/>
      <c r="JUV42" s="93"/>
      <c r="JUW42" s="53"/>
      <c r="JUX42" s="53"/>
      <c r="JUY42" s="53"/>
      <c r="JUZ42" s="53"/>
      <c r="JVA42" s="177"/>
      <c r="JVB42" s="177"/>
      <c r="JVC42" s="177"/>
      <c r="JVD42" s="93"/>
      <c r="JVE42" s="93"/>
      <c r="JVF42" s="93"/>
      <c r="JVG42" s="93"/>
      <c r="JVH42" s="93"/>
      <c r="JVI42" s="53"/>
      <c r="JVJ42" s="53"/>
      <c r="JVK42" s="53"/>
      <c r="JVL42" s="53"/>
      <c r="JVM42" s="177"/>
      <c r="JVN42" s="177"/>
      <c r="JVO42" s="177"/>
      <c r="JVP42" s="93"/>
      <c r="JVQ42" s="93"/>
      <c r="JVR42" s="93"/>
      <c r="JVS42" s="93"/>
      <c r="JVT42" s="93"/>
      <c r="JVU42" s="53"/>
      <c r="JVV42" s="53"/>
      <c r="JVW42" s="53"/>
      <c r="JVX42" s="53"/>
      <c r="JVY42" s="177"/>
      <c r="JVZ42" s="177"/>
      <c r="JWA42" s="177"/>
      <c r="JWB42" s="93"/>
      <c r="JWC42" s="93"/>
      <c r="JWD42" s="93"/>
      <c r="JWE42" s="93"/>
      <c r="JWF42" s="93"/>
      <c r="JWG42" s="53"/>
      <c r="JWH42" s="53"/>
      <c r="JWI42" s="53"/>
      <c r="JWJ42" s="53"/>
      <c r="JWK42" s="177"/>
      <c r="JWL42" s="177"/>
      <c r="JWM42" s="177"/>
      <c r="JWN42" s="93"/>
      <c r="JWO42" s="93"/>
      <c r="JWP42" s="93"/>
      <c r="JWQ42" s="93"/>
      <c r="JWR42" s="93"/>
      <c r="JWS42" s="53"/>
      <c r="JWT42" s="53"/>
      <c r="JWU42" s="53"/>
      <c r="JWV42" s="53"/>
      <c r="JWW42" s="177"/>
      <c r="JWX42" s="177"/>
      <c r="JWY42" s="177"/>
      <c r="JWZ42" s="93"/>
      <c r="JXA42" s="93"/>
      <c r="JXB42" s="93"/>
      <c r="JXC42" s="93"/>
      <c r="JXD42" s="93"/>
      <c r="JXE42" s="53"/>
      <c r="JXF42" s="53"/>
      <c r="JXG42" s="53"/>
      <c r="JXH42" s="53"/>
      <c r="JXI42" s="177"/>
      <c r="JXJ42" s="177"/>
      <c r="JXK42" s="177"/>
      <c r="JXL42" s="93"/>
      <c r="JXM42" s="93"/>
      <c r="JXN42" s="93"/>
      <c r="JXO42" s="93"/>
      <c r="JXP42" s="93"/>
      <c r="JXQ42" s="53"/>
      <c r="JXR42" s="53"/>
      <c r="JXS42" s="53"/>
      <c r="JXT42" s="53"/>
      <c r="JXU42" s="177"/>
      <c r="JXV42" s="177"/>
      <c r="JXW42" s="177"/>
      <c r="JXX42" s="93"/>
      <c r="JXY42" s="93"/>
      <c r="JXZ42" s="93"/>
      <c r="JYA42" s="93"/>
      <c r="JYB42" s="93"/>
      <c r="JYC42" s="53"/>
      <c r="JYD42" s="53"/>
      <c r="JYE42" s="53"/>
      <c r="JYF42" s="53"/>
      <c r="JYG42" s="177"/>
      <c r="JYH42" s="177"/>
      <c r="JYI42" s="177"/>
      <c r="JYJ42" s="93"/>
      <c r="JYK42" s="93"/>
      <c r="JYL42" s="93"/>
      <c r="JYM42" s="93"/>
      <c r="JYN42" s="93"/>
      <c r="JYO42" s="53"/>
      <c r="JYP42" s="53"/>
      <c r="JYQ42" s="53"/>
      <c r="JYR42" s="53"/>
      <c r="JYS42" s="177"/>
      <c r="JYT42" s="177"/>
      <c r="JYU42" s="177"/>
      <c r="JYV42" s="93"/>
      <c r="JYW42" s="93"/>
      <c r="JYX42" s="93"/>
      <c r="JYY42" s="93"/>
      <c r="JYZ42" s="93"/>
      <c r="JZA42" s="53"/>
      <c r="JZB42" s="53"/>
      <c r="JZC42" s="53"/>
      <c r="JZD42" s="53"/>
      <c r="JZE42" s="177"/>
      <c r="JZF42" s="177"/>
      <c r="JZG42" s="177"/>
      <c r="JZH42" s="93"/>
      <c r="JZI42" s="93"/>
      <c r="JZJ42" s="93"/>
      <c r="JZK42" s="93"/>
      <c r="JZL42" s="93"/>
      <c r="JZM42" s="53"/>
      <c r="JZN42" s="53"/>
      <c r="JZO42" s="53"/>
      <c r="JZP42" s="53"/>
      <c r="JZQ42" s="177"/>
      <c r="JZR42" s="177"/>
      <c r="JZS42" s="177"/>
      <c r="JZT42" s="93"/>
      <c r="JZU42" s="93"/>
      <c r="JZV42" s="93"/>
      <c r="JZW42" s="93"/>
      <c r="JZX42" s="93"/>
      <c r="JZY42" s="53"/>
      <c r="JZZ42" s="53"/>
      <c r="KAA42" s="53"/>
      <c r="KAB42" s="53"/>
      <c r="KAC42" s="177"/>
      <c r="KAD42" s="177"/>
      <c r="KAE42" s="177"/>
      <c r="KAF42" s="93"/>
      <c r="KAG42" s="93"/>
      <c r="KAH42" s="93"/>
      <c r="KAI42" s="93"/>
      <c r="KAJ42" s="93"/>
      <c r="KAK42" s="53"/>
      <c r="KAL42" s="53"/>
      <c r="KAM42" s="53"/>
      <c r="KAN42" s="53"/>
      <c r="KAO42" s="177"/>
      <c r="KAP42" s="177"/>
      <c r="KAQ42" s="177"/>
      <c r="KAR42" s="93"/>
      <c r="KAS42" s="93"/>
      <c r="KAT42" s="93"/>
      <c r="KAU42" s="93"/>
      <c r="KAV42" s="93"/>
      <c r="KAW42" s="53"/>
      <c r="KAX42" s="53"/>
      <c r="KAY42" s="53"/>
      <c r="KAZ42" s="53"/>
      <c r="KBA42" s="177"/>
      <c r="KBB42" s="177"/>
      <c r="KBC42" s="177"/>
      <c r="KBD42" s="93"/>
      <c r="KBE42" s="93"/>
      <c r="KBF42" s="93"/>
      <c r="KBG42" s="93"/>
      <c r="KBH42" s="93"/>
      <c r="KBI42" s="53"/>
      <c r="KBJ42" s="53"/>
      <c r="KBK42" s="53"/>
      <c r="KBL42" s="53"/>
      <c r="KBM42" s="177"/>
      <c r="KBN42" s="177"/>
      <c r="KBO42" s="177"/>
      <c r="KBP42" s="93"/>
      <c r="KBQ42" s="93"/>
      <c r="KBR42" s="93"/>
      <c r="KBS42" s="93"/>
      <c r="KBT42" s="93"/>
      <c r="KBU42" s="53"/>
      <c r="KBV42" s="53"/>
      <c r="KBW42" s="53"/>
      <c r="KBX42" s="53"/>
      <c r="KBY42" s="177"/>
      <c r="KBZ42" s="177"/>
      <c r="KCA42" s="177"/>
      <c r="KCB42" s="93"/>
      <c r="KCC42" s="93"/>
      <c r="KCD42" s="93"/>
      <c r="KCE42" s="93"/>
      <c r="KCF42" s="93"/>
      <c r="KCG42" s="53"/>
      <c r="KCH42" s="53"/>
      <c r="KCI42" s="53"/>
      <c r="KCJ42" s="53"/>
      <c r="KCK42" s="177"/>
      <c r="KCL42" s="177"/>
      <c r="KCM42" s="177"/>
      <c r="KCN42" s="93"/>
      <c r="KCO42" s="93"/>
      <c r="KCP42" s="93"/>
      <c r="KCQ42" s="93"/>
      <c r="KCR42" s="93"/>
      <c r="KCS42" s="53"/>
      <c r="KCT42" s="53"/>
      <c r="KCU42" s="53"/>
      <c r="KCV42" s="53"/>
      <c r="KCW42" s="177"/>
      <c r="KCX42" s="177"/>
      <c r="KCY42" s="177"/>
      <c r="KCZ42" s="93"/>
      <c r="KDA42" s="93"/>
      <c r="KDB42" s="93"/>
      <c r="KDC42" s="93"/>
      <c r="KDD42" s="93"/>
      <c r="KDE42" s="53"/>
      <c r="KDF42" s="53"/>
      <c r="KDG42" s="53"/>
      <c r="KDH42" s="53"/>
      <c r="KDI42" s="177"/>
      <c r="KDJ42" s="177"/>
      <c r="KDK42" s="177"/>
      <c r="KDL42" s="93"/>
      <c r="KDM42" s="93"/>
      <c r="KDN42" s="93"/>
      <c r="KDO42" s="93"/>
      <c r="KDP42" s="93"/>
      <c r="KDQ42" s="53"/>
      <c r="KDR42" s="53"/>
      <c r="KDS42" s="53"/>
      <c r="KDT42" s="53"/>
      <c r="KDU42" s="177"/>
      <c r="KDV42" s="177"/>
      <c r="KDW42" s="177"/>
      <c r="KDX42" s="93"/>
      <c r="KDY42" s="93"/>
      <c r="KDZ42" s="93"/>
      <c r="KEA42" s="93"/>
      <c r="KEB42" s="93"/>
      <c r="KEC42" s="53"/>
      <c r="KED42" s="53"/>
      <c r="KEE42" s="53"/>
      <c r="KEF42" s="53"/>
      <c r="KEG42" s="177"/>
      <c r="KEH42" s="177"/>
      <c r="KEI42" s="177"/>
      <c r="KEJ42" s="93"/>
      <c r="KEK42" s="93"/>
      <c r="KEL42" s="93"/>
      <c r="KEM42" s="93"/>
      <c r="KEN42" s="93"/>
      <c r="KEO42" s="53"/>
      <c r="KEP42" s="53"/>
      <c r="KEQ42" s="53"/>
      <c r="KER42" s="53"/>
      <c r="KES42" s="177"/>
      <c r="KET42" s="177"/>
      <c r="KEU42" s="177"/>
      <c r="KEV42" s="93"/>
      <c r="KEW42" s="93"/>
      <c r="KEX42" s="93"/>
      <c r="KEY42" s="93"/>
      <c r="KEZ42" s="93"/>
      <c r="KFA42" s="53"/>
      <c r="KFB42" s="53"/>
      <c r="KFC42" s="53"/>
      <c r="KFD42" s="53"/>
      <c r="KFE42" s="177"/>
      <c r="KFF42" s="177"/>
      <c r="KFG42" s="177"/>
      <c r="KFH42" s="93"/>
      <c r="KFI42" s="93"/>
      <c r="KFJ42" s="93"/>
      <c r="KFK42" s="93"/>
      <c r="KFL42" s="93"/>
      <c r="KFM42" s="53"/>
      <c r="KFN42" s="53"/>
      <c r="KFO42" s="53"/>
      <c r="KFP42" s="53"/>
      <c r="KFQ42" s="177"/>
      <c r="KFR42" s="177"/>
      <c r="KFS42" s="177"/>
      <c r="KFT42" s="93"/>
      <c r="KFU42" s="93"/>
      <c r="KFV42" s="93"/>
      <c r="KFW42" s="93"/>
      <c r="KFX42" s="93"/>
      <c r="KFY42" s="53"/>
      <c r="KFZ42" s="53"/>
      <c r="KGA42" s="53"/>
      <c r="KGB42" s="53"/>
      <c r="KGC42" s="177"/>
      <c r="KGD42" s="177"/>
      <c r="KGE42" s="177"/>
      <c r="KGF42" s="93"/>
      <c r="KGG42" s="93"/>
      <c r="KGH42" s="93"/>
      <c r="KGI42" s="93"/>
      <c r="KGJ42" s="93"/>
      <c r="KGK42" s="53"/>
      <c r="KGL42" s="53"/>
      <c r="KGM42" s="53"/>
      <c r="KGN42" s="53"/>
      <c r="KGO42" s="177"/>
      <c r="KGP42" s="177"/>
      <c r="KGQ42" s="177"/>
      <c r="KGR42" s="93"/>
      <c r="KGS42" s="93"/>
      <c r="KGT42" s="93"/>
      <c r="KGU42" s="93"/>
      <c r="KGV42" s="93"/>
      <c r="KGW42" s="53"/>
      <c r="KGX42" s="53"/>
      <c r="KGY42" s="53"/>
      <c r="KGZ42" s="53"/>
      <c r="KHA42" s="177"/>
      <c r="KHB42" s="177"/>
      <c r="KHC42" s="177"/>
      <c r="KHD42" s="93"/>
      <c r="KHE42" s="93"/>
      <c r="KHF42" s="93"/>
      <c r="KHG42" s="93"/>
      <c r="KHH42" s="93"/>
      <c r="KHI42" s="53"/>
      <c r="KHJ42" s="53"/>
      <c r="KHK42" s="53"/>
      <c r="KHL42" s="53"/>
      <c r="KHM42" s="177"/>
      <c r="KHN42" s="177"/>
      <c r="KHO42" s="177"/>
      <c r="KHP42" s="93"/>
      <c r="KHQ42" s="93"/>
      <c r="KHR42" s="93"/>
      <c r="KHS42" s="93"/>
      <c r="KHT42" s="93"/>
      <c r="KHU42" s="53"/>
      <c r="KHV42" s="53"/>
      <c r="KHW42" s="53"/>
      <c r="KHX42" s="53"/>
      <c r="KHY42" s="177"/>
      <c r="KHZ42" s="177"/>
      <c r="KIA42" s="177"/>
      <c r="KIB42" s="93"/>
      <c r="KIC42" s="93"/>
      <c r="KID42" s="93"/>
      <c r="KIE42" s="93"/>
      <c r="KIF42" s="93"/>
      <c r="KIG42" s="53"/>
      <c r="KIH42" s="53"/>
      <c r="KII42" s="53"/>
      <c r="KIJ42" s="53"/>
      <c r="KIK42" s="177"/>
      <c r="KIL42" s="177"/>
      <c r="KIM42" s="177"/>
      <c r="KIN42" s="93"/>
      <c r="KIO42" s="93"/>
      <c r="KIP42" s="93"/>
      <c r="KIQ42" s="93"/>
      <c r="KIR42" s="93"/>
      <c r="KIS42" s="53"/>
      <c r="KIT42" s="53"/>
      <c r="KIU42" s="53"/>
      <c r="KIV42" s="53"/>
      <c r="KIW42" s="177"/>
      <c r="KIX42" s="177"/>
      <c r="KIY42" s="177"/>
      <c r="KIZ42" s="93"/>
      <c r="KJA42" s="93"/>
      <c r="KJB42" s="93"/>
      <c r="KJC42" s="93"/>
      <c r="KJD42" s="93"/>
      <c r="KJE42" s="53"/>
      <c r="KJF42" s="53"/>
      <c r="KJG42" s="53"/>
      <c r="KJH42" s="53"/>
      <c r="KJI42" s="177"/>
      <c r="KJJ42" s="177"/>
      <c r="KJK42" s="177"/>
      <c r="KJL42" s="93"/>
      <c r="KJM42" s="93"/>
      <c r="KJN42" s="93"/>
      <c r="KJO42" s="93"/>
      <c r="KJP42" s="93"/>
      <c r="KJQ42" s="53"/>
      <c r="KJR42" s="53"/>
      <c r="KJS42" s="53"/>
      <c r="KJT42" s="53"/>
      <c r="KJU42" s="177"/>
      <c r="KJV42" s="177"/>
      <c r="KJW42" s="177"/>
      <c r="KJX42" s="93"/>
      <c r="KJY42" s="93"/>
      <c r="KJZ42" s="93"/>
      <c r="KKA42" s="93"/>
      <c r="KKB42" s="93"/>
      <c r="KKC42" s="53"/>
      <c r="KKD42" s="53"/>
      <c r="KKE42" s="53"/>
      <c r="KKF42" s="53"/>
      <c r="KKG42" s="177"/>
      <c r="KKH42" s="177"/>
      <c r="KKI42" s="177"/>
      <c r="KKJ42" s="93"/>
      <c r="KKK42" s="93"/>
      <c r="KKL42" s="93"/>
      <c r="KKM42" s="93"/>
      <c r="KKN42" s="93"/>
      <c r="KKO42" s="53"/>
      <c r="KKP42" s="53"/>
      <c r="KKQ42" s="53"/>
      <c r="KKR42" s="53"/>
      <c r="KKS42" s="177"/>
      <c r="KKT42" s="177"/>
      <c r="KKU42" s="177"/>
      <c r="KKV42" s="93"/>
      <c r="KKW42" s="93"/>
      <c r="KKX42" s="93"/>
      <c r="KKY42" s="93"/>
      <c r="KKZ42" s="93"/>
      <c r="KLA42" s="53"/>
      <c r="KLB42" s="53"/>
      <c r="KLC42" s="53"/>
      <c r="KLD42" s="53"/>
      <c r="KLE42" s="177"/>
      <c r="KLF42" s="177"/>
      <c r="KLG42" s="177"/>
      <c r="KLH42" s="93"/>
      <c r="KLI42" s="93"/>
      <c r="KLJ42" s="93"/>
      <c r="KLK42" s="93"/>
      <c r="KLL42" s="93"/>
      <c r="KLM42" s="53"/>
      <c r="KLN42" s="53"/>
      <c r="KLO42" s="53"/>
      <c r="KLP42" s="53"/>
      <c r="KLQ42" s="177"/>
      <c r="KLR42" s="177"/>
      <c r="KLS42" s="177"/>
      <c r="KLT42" s="93"/>
      <c r="KLU42" s="93"/>
      <c r="KLV42" s="93"/>
      <c r="KLW42" s="93"/>
      <c r="KLX42" s="93"/>
      <c r="KLY42" s="53"/>
      <c r="KLZ42" s="53"/>
      <c r="KMA42" s="53"/>
      <c r="KMB42" s="53"/>
      <c r="KMC42" s="177"/>
      <c r="KMD42" s="177"/>
      <c r="KME42" s="177"/>
      <c r="KMF42" s="93"/>
      <c r="KMG42" s="93"/>
      <c r="KMH42" s="93"/>
      <c r="KMI42" s="93"/>
      <c r="KMJ42" s="93"/>
      <c r="KMK42" s="53"/>
      <c r="KML42" s="53"/>
      <c r="KMM42" s="53"/>
      <c r="KMN42" s="53"/>
      <c r="KMO42" s="177"/>
      <c r="KMP42" s="177"/>
      <c r="KMQ42" s="177"/>
      <c r="KMR42" s="93"/>
      <c r="KMS42" s="93"/>
      <c r="KMT42" s="93"/>
      <c r="KMU42" s="93"/>
      <c r="KMV42" s="93"/>
      <c r="KMW42" s="53"/>
      <c r="KMX42" s="53"/>
      <c r="KMY42" s="53"/>
      <c r="KMZ42" s="53"/>
      <c r="KNA42" s="177"/>
      <c r="KNB42" s="177"/>
      <c r="KNC42" s="177"/>
      <c r="KND42" s="93"/>
      <c r="KNE42" s="93"/>
      <c r="KNF42" s="93"/>
      <c r="KNG42" s="93"/>
      <c r="KNH42" s="93"/>
      <c r="KNI42" s="53"/>
      <c r="KNJ42" s="53"/>
      <c r="KNK42" s="53"/>
      <c r="KNL42" s="53"/>
      <c r="KNM42" s="177"/>
      <c r="KNN42" s="177"/>
      <c r="KNO42" s="177"/>
      <c r="KNP42" s="93"/>
      <c r="KNQ42" s="93"/>
      <c r="KNR42" s="93"/>
      <c r="KNS42" s="93"/>
      <c r="KNT42" s="93"/>
      <c r="KNU42" s="53"/>
      <c r="KNV42" s="53"/>
      <c r="KNW42" s="53"/>
      <c r="KNX42" s="53"/>
      <c r="KNY42" s="177"/>
      <c r="KNZ42" s="177"/>
      <c r="KOA42" s="177"/>
      <c r="KOB42" s="93"/>
      <c r="KOC42" s="93"/>
      <c r="KOD42" s="93"/>
      <c r="KOE42" s="93"/>
      <c r="KOF42" s="93"/>
      <c r="KOG42" s="53"/>
      <c r="KOH42" s="53"/>
      <c r="KOI42" s="53"/>
      <c r="KOJ42" s="53"/>
      <c r="KOK42" s="177"/>
      <c r="KOL42" s="177"/>
      <c r="KOM42" s="177"/>
      <c r="KON42" s="93"/>
      <c r="KOO42" s="93"/>
      <c r="KOP42" s="93"/>
      <c r="KOQ42" s="93"/>
      <c r="KOR42" s="93"/>
      <c r="KOS42" s="53"/>
      <c r="KOT42" s="53"/>
      <c r="KOU42" s="53"/>
      <c r="KOV42" s="53"/>
      <c r="KOW42" s="177"/>
      <c r="KOX42" s="177"/>
      <c r="KOY42" s="177"/>
      <c r="KOZ42" s="93"/>
      <c r="KPA42" s="93"/>
      <c r="KPB42" s="93"/>
      <c r="KPC42" s="93"/>
      <c r="KPD42" s="93"/>
      <c r="KPE42" s="53"/>
      <c r="KPF42" s="53"/>
      <c r="KPG42" s="53"/>
      <c r="KPH42" s="53"/>
      <c r="KPI42" s="177"/>
      <c r="KPJ42" s="177"/>
      <c r="KPK42" s="177"/>
      <c r="KPL42" s="93"/>
      <c r="KPM42" s="93"/>
      <c r="KPN42" s="93"/>
      <c r="KPO42" s="93"/>
      <c r="KPP42" s="93"/>
      <c r="KPQ42" s="53"/>
      <c r="KPR42" s="53"/>
      <c r="KPS42" s="53"/>
      <c r="KPT42" s="53"/>
      <c r="KPU42" s="177"/>
      <c r="KPV42" s="177"/>
      <c r="KPW42" s="177"/>
      <c r="KPX42" s="93"/>
      <c r="KPY42" s="93"/>
      <c r="KPZ42" s="93"/>
      <c r="KQA42" s="93"/>
      <c r="KQB42" s="93"/>
      <c r="KQC42" s="53"/>
      <c r="KQD42" s="53"/>
      <c r="KQE42" s="53"/>
      <c r="KQF42" s="53"/>
      <c r="KQG42" s="177"/>
      <c r="KQH42" s="177"/>
      <c r="KQI42" s="177"/>
      <c r="KQJ42" s="93"/>
      <c r="KQK42" s="93"/>
      <c r="KQL42" s="93"/>
      <c r="KQM42" s="93"/>
      <c r="KQN42" s="93"/>
      <c r="KQO42" s="53"/>
      <c r="KQP42" s="53"/>
      <c r="KQQ42" s="53"/>
      <c r="KQR42" s="53"/>
      <c r="KQS42" s="177"/>
      <c r="KQT42" s="177"/>
      <c r="KQU42" s="177"/>
      <c r="KQV42" s="93"/>
      <c r="KQW42" s="93"/>
      <c r="KQX42" s="93"/>
      <c r="KQY42" s="93"/>
      <c r="KQZ42" s="93"/>
      <c r="KRA42" s="53"/>
      <c r="KRB42" s="53"/>
      <c r="KRC42" s="53"/>
      <c r="KRD42" s="53"/>
      <c r="KRE42" s="177"/>
      <c r="KRF42" s="177"/>
      <c r="KRG42" s="177"/>
      <c r="KRH42" s="93"/>
      <c r="KRI42" s="93"/>
      <c r="KRJ42" s="93"/>
      <c r="KRK42" s="93"/>
      <c r="KRL42" s="93"/>
      <c r="KRM42" s="53"/>
      <c r="KRN42" s="53"/>
      <c r="KRO42" s="53"/>
      <c r="KRP42" s="53"/>
      <c r="KRQ42" s="177"/>
      <c r="KRR42" s="177"/>
      <c r="KRS42" s="177"/>
      <c r="KRT42" s="93"/>
      <c r="KRU42" s="93"/>
      <c r="KRV42" s="93"/>
      <c r="KRW42" s="93"/>
      <c r="KRX42" s="93"/>
      <c r="KRY42" s="53"/>
      <c r="KRZ42" s="53"/>
      <c r="KSA42" s="53"/>
      <c r="KSB42" s="53"/>
      <c r="KSC42" s="177"/>
      <c r="KSD42" s="177"/>
      <c r="KSE42" s="177"/>
      <c r="KSF42" s="93"/>
      <c r="KSG42" s="93"/>
      <c r="KSH42" s="93"/>
      <c r="KSI42" s="93"/>
      <c r="KSJ42" s="93"/>
      <c r="KSK42" s="53"/>
      <c r="KSL42" s="53"/>
      <c r="KSM42" s="53"/>
      <c r="KSN42" s="53"/>
      <c r="KSO42" s="177"/>
      <c r="KSP42" s="177"/>
      <c r="KSQ42" s="177"/>
      <c r="KSR42" s="93"/>
      <c r="KSS42" s="93"/>
      <c r="KST42" s="93"/>
      <c r="KSU42" s="93"/>
      <c r="KSV42" s="93"/>
      <c r="KSW42" s="53"/>
      <c r="KSX42" s="53"/>
      <c r="KSY42" s="53"/>
      <c r="KSZ42" s="53"/>
      <c r="KTA42" s="177"/>
      <c r="KTB42" s="177"/>
      <c r="KTC42" s="177"/>
      <c r="KTD42" s="93"/>
      <c r="KTE42" s="93"/>
      <c r="KTF42" s="93"/>
      <c r="KTG42" s="93"/>
      <c r="KTH42" s="93"/>
      <c r="KTI42" s="53"/>
      <c r="KTJ42" s="53"/>
      <c r="KTK42" s="53"/>
      <c r="KTL42" s="53"/>
      <c r="KTM42" s="177"/>
      <c r="KTN42" s="177"/>
      <c r="KTO42" s="177"/>
      <c r="KTP42" s="93"/>
      <c r="KTQ42" s="93"/>
      <c r="KTR42" s="93"/>
      <c r="KTS42" s="93"/>
      <c r="KTT42" s="93"/>
      <c r="KTU42" s="53"/>
      <c r="KTV42" s="53"/>
      <c r="KTW42" s="53"/>
      <c r="KTX42" s="53"/>
      <c r="KTY42" s="177"/>
      <c r="KTZ42" s="177"/>
      <c r="KUA42" s="177"/>
      <c r="KUB42" s="93"/>
      <c r="KUC42" s="93"/>
      <c r="KUD42" s="93"/>
      <c r="KUE42" s="93"/>
      <c r="KUF42" s="93"/>
      <c r="KUG42" s="53"/>
      <c r="KUH42" s="53"/>
      <c r="KUI42" s="53"/>
      <c r="KUJ42" s="53"/>
      <c r="KUK42" s="177"/>
      <c r="KUL42" s="177"/>
      <c r="KUM42" s="177"/>
      <c r="KUN42" s="93"/>
      <c r="KUO42" s="93"/>
      <c r="KUP42" s="93"/>
      <c r="KUQ42" s="93"/>
      <c r="KUR42" s="93"/>
      <c r="KUS42" s="53"/>
      <c r="KUT42" s="53"/>
      <c r="KUU42" s="53"/>
      <c r="KUV42" s="53"/>
      <c r="KUW42" s="177"/>
      <c r="KUX42" s="177"/>
      <c r="KUY42" s="177"/>
      <c r="KUZ42" s="93"/>
      <c r="KVA42" s="93"/>
      <c r="KVB42" s="93"/>
      <c r="KVC42" s="93"/>
      <c r="KVD42" s="93"/>
      <c r="KVE42" s="53"/>
      <c r="KVF42" s="53"/>
      <c r="KVG42" s="53"/>
      <c r="KVH42" s="53"/>
      <c r="KVI42" s="177"/>
      <c r="KVJ42" s="177"/>
      <c r="KVK42" s="177"/>
      <c r="KVL42" s="93"/>
      <c r="KVM42" s="93"/>
      <c r="KVN42" s="93"/>
      <c r="KVO42" s="93"/>
      <c r="KVP42" s="93"/>
      <c r="KVQ42" s="53"/>
      <c r="KVR42" s="53"/>
      <c r="KVS42" s="53"/>
      <c r="KVT42" s="53"/>
      <c r="KVU42" s="177"/>
      <c r="KVV42" s="177"/>
      <c r="KVW42" s="177"/>
      <c r="KVX42" s="93"/>
      <c r="KVY42" s="93"/>
      <c r="KVZ42" s="93"/>
      <c r="KWA42" s="93"/>
      <c r="KWB42" s="93"/>
      <c r="KWC42" s="53"/>
      <c r="KWD42" s="53"/>
      <c r="KWE42" s="53"/>
      <c r="KWF42" s="53"/>
      <c r="KWG42" s="177"/>
      <c r="KWH42" s="177"/>
      <c r="KWI42" s="177"/>
      <c r="KWJ42" s="93"/>
      <c r="KWK42" s="93"/>
      <c r="KWL42" s="93"/>
      <c r="KWM42" s="93"/>
      <c r="KWN42" s="93"/>
      <c r="KWO42" s="53"/>
      <c r="KWP42" s="53"/>
      <c r="KWQ42" s="53"/>
      <c r="KWR42" s="53"/>
      <c r="KWS42" s="177"/>
      <c r="KWT42" s="177"/>
      <c r="KWU42" s="177"/>
      <c r="KWV42" s="93"/>
      <c r="KWW42" s="93"/>
      <c r="KWX42" s="93"/>
      <c r="KWY42" s="93"/>
      <c r="KWZ42" s="93"/>
      <c r="KXA42" s="53"/>
      <c r="KXB42" s="53"/>
      <c r="KXC42" s="53"/>
      <c r="KXD42" s="53"/>
      <c r="KXE42" s="177"/>
      <c r="KXF42" s="177"/>
      <c r="KXG42" s="177"/>
      <c r="KXH42" s="93"/>
      <c r="KXI42" s="93"/>
      <c r="KXJ42" s="93"/>
      <c r="KXK42" s="93"/>
      <c r="KXL42" s="93"/>
      <c r="KXM42" s="53"/>
      <c r="KXN42" s="53"/>
      <c r="KXO42" s="53"/>
      <c r="KXP42" s="53"/>
      <c r="KXQ42" s="177"/>
      <c r="KXR42" s="177"/>
      <c r="KXS42" s="177"/>
      <c r="KXT42" s="93"/>
      <c r="KXU42" s="93"/>
      <c r="KXV42" s="93"/>
      <c r="KXW42" s="93"/>
      <c r="KXX42" s="93"/>
      <c r="KXY42" s="53"/>
      <c r="KXZ42" s="53"/>
      <c r="KYA42" s="53"/>
      <c r="KYB42" s="53"/>
      <c r="KYC42" s="177"/>
      <c r="KYD42" s="177"/>
      <c r="KYE42" s="177"/>
      <c r="KYF42" s="93"/>
      <c r="KYG42" s="93"/>
      <c r="KYH42" s="93"/>
      <c r="KYI42" s="93"/>
      <c r="KYJ42" s="93"/>
      <c r="KYK42" s="53"/>
      <c r="KYL42" s="53"/>
      <c r="KYM42" s="53"/>
      <c r="KYN42" s="53"/>
      <c r="KYO42" s="177"/>
      <c r="KYP42" s="177"/>
      <c r="KYQ42" s="177"/>
      <c r="KYR42" s="93"/>
      <c r="KYS42" s="93"/>
      <c r="KYT42" s="93"/>
      <c r="KYU42" s="93"/>
      <c r="KYV42" s="93"/>
      <c r="KYW42" s="53"/>
      <c r="KYX42" s="53"/>
      <c r="KYY42" s="53"/>
      <c r="KYZ42" s="53"/>
      <c r="KZA42" s="177"/>
      <c r="KZB42" s="177"/>
      <c r="KZC42" s="177"/>
      <c r="KZD42" s="93"/>
      <c r="KZE42" s="93"/>
      <c r="KZF42" s="93"/>
      <c r="KZG42" s="93"/>
      <c r="KZH42" s="93"/>
      <c r="KZI42" s="53"/>
      <c r="KZJ42" s="53"/>
      <c r="KZK42" s="53"/>
      <c r="KZL42" s="53"/>
      <c r="KZM42" s="177"/>
      <c r="KZN42" s="177"/>
      <c r="KZO42" s="177"/>
      <c r="KZP42" s="93"/>
      <c r="KZQ42" s="93"/>
      <c r="KZR42" s="93"/>
      <c r="KZS42" s="93"/>
      <c r="KZT42" s="93"/>
      <c r="KZU42" s="53"/>
      <c r="KZV42" s="53"/>
      <c r="KZW42" s="53"/>
      <c r="KZX42" s="53"/>
      <c r="KZY42" s="177"/>
      <c r="KZZ42" s="177"/>
      <c r="LAA42" s="177"/>
      <c r="LAB42" s="93"/>
      <c r="LAC42" s="93"/>
      <c r="LAD42" s="93"/>
      <c r="LAE42" s="93"/>
      <c r="LAF42" s="93"/>
      <c r="LAG42" s="53"/>
      <c r="LAH42" s="53"/>
      <c r="LAI42" s="53"/>
      <c r="LAJ42" s="53"/>
      <c r="LAK42" s="177"/>
      <c r="LAL42" s="177"/>
      <c r="LAM42" s="177"/>
      <c r="LAN42" s="93"/>
      <c r="LAO42" s="93"/>
      <c r="LAP42" s="93"/>
      <c r="LAQ42" s="93"/>
      <c r="LAR42" s="93"/>
      <c r="LAS42" s="53"/>
      <c r="LAT42" s="53"/>
      <c r="LAU42" s="53"/>
      <c r="LAV42" s="53"/>
      <c r="LAW42" s="177"/>
      <c r="LAX42" s="177"/>
      <c r="LAY42" s="177"/>
      <c r="LAZ42" s="93"/>
      <c r="LBA42" s="93"/>
      <c r="LBB42" s="93"/>
      <c r="LBC42" s="93"/>
      <c r="LBD42" s="93"/>
      <c r="LBE42" s="53"/>
      <c r="LBF42" s="53"/>
      <c r="LBG42" s="53"/>
      <c r="LBH42" s="53"/>
      <c r="LBI42" s="177"/>
      <c r="LBJ42" s="177"/>
      <c r="LBK42" s="177"/>
      <c r="LBL42" s="93"/>
      <c r="LBM42" s="93"/>
      <c r="LBN42" s="93"/>
      <c r="LBO42" s="93"/>
      <c r="LBP42" s="93"/>
      <c r="LBQ42" s="53"/>
      <c r="LBR42" s="53"/>
      <c r="LBS42" s="53"/>
      <c r="LBT42" s="53"/>
      <c r="LBU42" s="177"/>
      <c r="LBV42" s="177"/>
      <c r="LBW42" s="177"/>
      <c r="LBX42" s="93"/>
      <c r="LBY42" s="93"/>
      <c r="LBZ42" s="93"/>
      <c r="LCA42" s="93"/>
      <c r="LCB42" s="93"/>
      <c r="LCC42" s="53"/>
      <c r="LCD42" s="53"/>
      <c r="LCE42" s="53"/>
      <c r="LCF42" s="53"/>
      <c r="LCG42" s="177"/>
      <c r="LCH42" s="177"/>
      <c r="LCI42" s="177"/>
      <c r="LCJ42" s="93"/>
      <c r="LCK42" s="93"/>
      <c r="LCL42" s="93"/>
      <c r="LCM42" s="93"/>
      <c r="LCN42" s="93"/>
      <c r="LCO42" s="53"/>
      <c r="LCP42" s="53"/>
      <c r="LCQ42" s="53"/>
      <c r="LCR42" s="53"/>
      <c r="LCS42" s="177"/>
      <c r="LCT42" s="177"/>
      <c r="LCU42" s="177"/>
      <c r="LCV42" s="93"/>
      <c r="LCW42" s="93"/>
      <c r="LCX42" s="93"/>
      <c r="LCY42" s="93"/>
      <c r="LCZ42" s="93"/>
      <c r="LDA42" s="53"/>
      <c r="LDB42" s="53"/>
      <c r="LDC42" s="53"/>
      <c r="LDD42" s="53"/>
      <c r="LDE42" s="177"/>
      <c r="LDF42" s="177"/>
      <c r="LDG42" s="177"/>
      <c r="LDH42" s="93"/>
      <c r="LDI42" s="93"/>
      <c r="LDJ42" s="93"/>
      <c r="LDK42" s="93"/>
      <c r="LDL42" s="93"/>
      <c r="LDM42" s="53"/>
      <c r="LDN42" s="53"/>
      <c r="LDO42" s="53"/>
      <c r="LDP42" s="53"/>
      <c r="LDQ42" s="177"/>
      <c r="LDR42" s="177"/>
      <c r="LDS42" s="177"/>
      <c r="LDT42" s="93"/>
      <c r="LDU42" s="93"/>
      <c r="LDV42" s="93"/>
      <c r="LDW42" s="93"/>
      <c r="LDX42" s="93"/>
      <c r="LDY42" s="53"/>
      <c r="LDZ42" s="53"/>
      <c r="LEA42" s="53"/>
      <c r="LEB42" s="53"/>
      <c r="LEC42" s="177"/>
      <c r="LED42" s="177"/>
      <c r="LEE42" s="177"/>
      <c r="LEF42" s="93"/>
      <c r="LEG42" s="93"/>
      <c r="LEH42" s="93"/>
      <c r="LEI42" s="93"/>
      <c r="LEJ42" s="93"/>
      <c r="LEK42" s="53"/>
      <c r="LEL42" s="53"/>
      <c r="LEM42" s="53"/>
      <c r="LEN42" s="53"/>
      <c r="LEO42" s="177"/>
      <c r="LEP42" s="177"/>
      <c r="LEQ42" s="177"/>
      <c r="LER42" s="93"/>
      <c r="LES42" s="93"/>
      <c r="LET42" s="93"/>
      <c r="LEU42" s="93"/>
      <c r="LEV42" s="93"/>
      <c r="LEW42" s="53"/>
      <c r="LEX42" s="53"/>
      <c r="LEY42" s="53"/>
      <c r="LEZ42" s="53"/>
      <c r="LFA42" s="177"/>
      <c r="LFB42" s="177"/>
      <c r="LFC42" s="177"/>
      <c r="LFD42" s="93"/>
      <c r="LFE42" s="93"/>
      <c r="LFF42" s="93"/>
      <c r="LFG42" s="93"/>
      <c r="LFH42" s="93"/>
      <c r="LFI42" s="53"/>
      <c r="LFJ42" s="53"/>
      <c r="LFK42" s="53"/>
      <c r="LFL42" s="53"/>
      <c r="LFM42" s="177"/>
      <c r="LFN42" s="177"/>
      <c r="LFO42" s="177"/>
      <c r="LFP42" s="93"/>
      <c r="LFQ42" s="93"/>
      <c r="LFR42" s="93"/>
      <c r="LFS42" s="93"/>
      <c r="LFT42" s="93"/>
      <c r="LFU42" s="53"/>
      <c r="LFV42" s="53"/>
      <c r="LFW42" s="53"/>
      <c r="LFX42" s="53"/>
      <c r="LFY42" s="177"/>
      <c r="LFZ42" s="177"/>
      <c r="LGA42" s="177"/>
      <c r="LGB42" s="93"/>
      <c r="LGC42" s="93"/>
      <c r="LGD42" s="93"/>
      <c r="LGE42" s="93"/>
      <c r="LGF42" s="93"/>
      <c r="LGG42" s="53"/>
      <c r="LGH42" s="53"/>
      <c r="LGI42" s="53"/>
      <c r="LGJ42" s="53"/>
      <c r="LGK42" s="177"/>
      <c r="LGL42" s="177"/>
      <c r="LGM42" s="177"/>
      <c r="LGN42" s="93"/>
      <c r="LGO42" s="93"/>
      <c r="LGP42" s="93"/>
      <c r="LGQ42" s="93"/>
      <c r="LGR42" s="93"/>
      <c r="LGS42" s="53"/>
      <c r="LGT42" s="53"/>
      <c r="LGU42" s="53"/>
      <c r="LGV42" s="53"/>
      <c r="LGW42" s="177"/>
      <c r="LGX42" s="177"/>
      <c r="LGY42" s="177"/>
      <c r="LGZ42" s="93"/>
      <c r="LHA42" s="93"/>
      <c r="LHB42" s="93"/>
      <c r="LHC42" s="93"/>
      <c r="LHD42" s="93"/>
      <c r="LHE42" s="53"/>
      <c r="LHF42" s="53"/>
      <c r="LHG42" s="53"/>
      <c r="LHH42" s="53"/>
      <c r="LHI42" s="177"/>
      <c r="LHJ42" s="177"/>
      <c r="LHK42" s="177"/>
      <c r="LHL42" s="93"/>
      <c r="LHM42" s="93"/>
      <c r="LHN42" s="93"/>
      <c r="LHO42" s="93"/>
      <c r="LHP42" s="93"/>
      <c r="LHQ42" s="53"/>
      <c r="LHR42" s="53"/>
      <c r="LHS42" s="53"/>
      <c r="LHT42" s="53"/>
      <c r="LHU42" s="177"/>
      <c r="LHV42" s="177"/>
      <c r="LHW42" s="177"/>
      <c r="LHX42" s="93"/>
      <c r="LHY42" s="93"/>
      <c r="LHZ42" s="93"/>
      <c r="LIA42" s="93"/>
      <c r="LIB42" s="93"/>
      <c r="LIC42" s="53"/>
      <c r="LID42" s="53"/>
      <c r="LIE42" s="53"/>
      <c r="LIF42" s="53"/>
      <c r="LIG42" s="177"/>
      <c r="LIH42" s="177"/>
      <c r="LII42" s="177"/>
      <c r="LIJ42" s="93"/>
      <c r="LIK42" s="93"/>
      <c r="LIL42" s="93"/>
      <c r="LIM42" s="93"/>
      <c r="LIN42" s="93"/>
      <c r="LIO42" s="53"/>
      <c r="LIP42" s="53"/>
      <c r="LIQ42" s="53"/>
      <c r="LIR42" s="53"/>
      <c r="LIS42" s="177"/>
      <c r="LIT42" s="177"/>
      <c r="LIU42" s="177"/>
      <c r="LIV42" s="93"/>
      <c r="LIW42" s="93"/>
      <c r="LIX42" s="93"/>
      <c r="LIY42" s="93"/>
      <c r="LIZ42" s="93"/>
      <c r="LJA42" s="53"/>
      <c r="LJB42" s="53"/>
      <c r="LJC42" s="53"/>
      <c r="LJD42" s="53"/>
      <c r="LJE42" s="177"/>
      <c r="LJF42" s="177"/>
      <c r="LJG42" s="177"/>
      <c r="LJH42" s="93"/>
      <c r="LJI42" s="93"/>
      <c r="LJJ42" s="93"/>
      <c r="LJK42" s="93"/>
      <c r="LJL42" s="93"/>
      <c r="LJM42" s="53"/>
      <c r="LJN42" s="53"/>
      <c r="LJO42" s="53"/>
      <c r="LJP42" s="53"/>
      <c r="LJQ42" s="177"/>
      <c r="LJR42" s="177"/>
      <c r="LJS42" s="177"/>
      <c r="LJT42" s="93"/>
      <c r="LJU42" s="93"/>
      <c r="LJV42" s="93"/>
      <c r="LJW42" s="93"/>
      <c r="LJX42" s="93"/>
      <c r="LJY42" s="53"/>
      <c r="LJZ42" s="53"/>
      <c r="LKA42" s="53"/>
      <c r="LKB42" s="53"/>
      <c r="LKC42" s="177"/>
      <c r="LKD42" s="177"/>
      <c r="LKE42" s="177"/>
      <c r="LKF42" s="93"/>
      <c r="LKG42" s="93"/>
      <c r="LKH42" s="93"/>
      <c r="LKI42" s="93"/>
      <c r="LKJ42" s="93"/>
      <c r="LKK42" s="53"/>
      <c r="LKL42" s="53"/>
      <c r="LKM42" s="53"/>
      <c r="LKN42" s="53"/>
      <c r="LKO42" s="177"/>
      <c r="LKP42" s="177"/>
      <c r="LKQ42" s="177"/>
      <c r="LKR42" s="93"/>
      <c r="LKS42" s="93"/>
      <c r="LKT42" s="93"/>
      <c r="LKU42" s="93"/>
      <c r="LKV42" s="93"/>
      <c r="LKW42" s="53"/>
      <c r="LKX42" s="53"/>
      <c r="LKY42" s="53"/>
      <c r="LKZ42" s="53"/>
      <c r="LLA42" s="177"/>
      <c r="LLB42" s="177"/>
      <c r="LLC42" s="177"/>
      <c r="LLD42" s="93"/>
      <c r="LLE42" s="93"/>
      <c r="LLF42" s="93"/>
      <c r="LLG42" s="93"/>
      <c r="LLH42" s="93"/>
      <c r="LLI42" s="53"/>
      <c r="LLJ42" s="53"/>
      <c r="LLK42" s="53"/>
      <c r="LLL42" s="53"/>
      <c r="LLM42" s="177"/>
      <c r="LLN42" s="177"/>
      <c r="LLO42" s="177"/>
      <c r="LLP42" s="93"/>
      <c r="LLQ42" s="93"/>
      <c r="LLR42" s="93"/>
      <c r="LLS42" s="93"/>
      <c r="LLT42" s="93"/>
      <c r="LLU42" s="53"/>
      <c r="LLV42" s="53"/>
      <c r="LLW42" s="53"/>
      <c r="LLX42" s="53"/>
      <c r="LLY42" s="177"/>
      <c r="LLZ42" s="177"/>
      <c r="LMA42" s="177"/>
      <c r="LMB42" s="93"/>
      <c r="LMC42" s="93"/>
      <c r="LMD42" s="93"/>
      <c r="LME42" s="93"/>
      <c r="LMF42" s="93"/>
      <c r="LMG42" s="53"/>
      <c r="LMH42" s="53"/>
      <c r="LMI42" s="53"/>
      <c r="LMJ42" s="53"/>
      <c r="LMK42" s="177"/>
      <c r="LML42" s="177"/>
      <c r="LMM42" s="177"/>
      <c r="LMN42" s="93"/>
      <c r="LMO42" s="93"/>
      <c r="LMP42" s="93"/>
      <c r="LMQ42" s="93"/>
      <c r="LMR42" s="93"/>
      <c r="LMS42" s="53"/>
      <c r="LMT42" s="53"/>
      <c r="LMU42" s="53"/>
      <c r="LMV42" s="53"/>
      <c r="LMW42" s="177"/>
      <c r="LMX42" s="177"/>
      <c r="LMY42" s="177"/>
      <c r="LMZ42" s="93"/>
      <c r="LNA42" s="93"/>
      <c r="LNB42" s="93"/>
      <c r="LNC42" s="93"/>
      <c r="LND42" s="93"/>
      <c r="LNE42" s="53"/>
      <c r="LNF42" s="53"/>
      <c r="LNG42" s="53"/>
      <c r="LNH42" s="53"/>
      <c r="LNI42" s="177"/>
      <c r="LNJ42" s="177"/>
      <c r="LNK42" s="177"/>
      <c r="LNL42" s="93"/>
      <c r="LNM42" s="93"/>
      <c r="LNN42" s="93"/>
      <c r="LNO42" s="93"/>
      <c r="LNP42" s="93"/>
      <c r="LNQ42" s="53"/>
      <c r="LNR42" s="53"/>
      <c r="LNS42" s="53"/>
      <c r="LNT42" s="53"/>
      <c r="LNU42" s="177"/>
      <c r="LNV42" s="177"/>
      <c r="LNW42" s="177"/>
      <c r="LNX42" s="93"/>
      <c r="LNY42" s="93"/>
      <c r="LNZ42" s="93"/>
      <c r="LOA42" s="93"/>
      <c r="LOB42" s="93"/>
      <c r="LOC42" s="53"/>
      <c r="LOD42" s="53"/>
      <c r="LOE42" s="53"/>
      <c r="LOF42" s="53"/>
      <c r="LOG42" s="177"/>
      <c r="LOH42" s="177"/>
      <c r="LOI42" s="177"/>
      <c r="LOJ42" s="93"/>
      <c r="LOK42" s="93"/>
      <c r="LOL42" s="93"/>
      <c r="LOM42" s="93"/>
      <c r="LON42" s="93"/>
      <c r="LOO42" s="53"/>
      <c r="LOP42" s="53"/>
      <c r="LOQ42" s="53"/>
      <c r="LOR42" s="53"/>
      <c r="LOS42" s="177"/>
      <c r="LOT42" s="177"/>
      <c r="LOU42" s="177"/>
      <c r="LOV42" s="93"/>
      <c r="LOW42" s="93"/>
      <c r="LOX42" s="93"/>
      <c r="LOY42" s="93"/>
      <c r="LOZ42" s="93"/>
      <c r="LPA42" s="53"/>
      <c r="LPB42" s="53"/>
      <c r="LPC42" s="53"/>
      <c r="LPD42" s="53"/>
      <c r="LPE42" s="177"/>
      <c r="LPF42" s="177"/>
      <c r="LPG42" s="177"/>
      <c r="LPH42" s="93"/>
      <c r="LPI42" s="93"/>
      <c r="LPJ42" s="93"/>
      <c r="LPK42" s="93"/>
      <c r="LPL42" s="93"/>
      <c r="LPM42" s="53"/>
      <c r="LPN42" s="53"/>
      <c r="LPO42" s="53"/>
      <c r="LPP42" s="53"/>
      <c r="LPQ42" s="177"/>
      <c r="LPR42" s="177"/>
      <c r="LPS42" s="177"/>
      <c r="LPT42" s="93"/>
      <c r="LPU42" s="93"/>
      <c r="LPV42" s="93"/>
      <c r="LPW42" s="93"/>
      <c r="LPX42" s="93"/>
      <c r="LPY42" s="53"/>
      <c r="LPZ42" s="53"/>
      <c r="LQA42" s="53"/>
      <c r="LQB42" s="53"/>
      <c r="LQC42" s="177"/>
      <c r="LQD42" s="177"/>
      <c r="LQE42" s="177"/>
      <c r="LQF42" s="93"/>
      <c r="LQG42" s="93"/>
      <c r="LQH42" s="93"/>
      <c r="LQI42" s="93"/>
      <c r="LQJ42" s="93"/>
      <c r="LQK42" s="53"/>
      <c r="LQL42" s="53"/>
      <c r="LQM42" s="53"/>
      <c r="LQN42" s="53"/>
      <c r="LQO42" s="177"/>
      <c r="LQP42" s="177"/>
      <c r="LQQ42" s="177"/>
      <c r="LQR42" s="93"/>
      <c r="LQS42" s="93"/>
      <c r="LQT42" s="93"/>
      <c r="LQU42" s="93"/>
      <c r="LQV42" s="93"/>
      <c r="LQW42" s="53"/>
      <c r="LQX42" s="53"/>
      <c r="LQY42" s="53"/>
      <c r="LQZ42" s="53"/>
      <c r="LRA42" s="177"/>
      <c r="LRB42" s="177"/>
      <c r="LRC42" s="177"/>
      <c r="LRD42" s="93"/>
      <c r="LRE42" s="93"/>
      <c r="LRF42" s="93"/>
      <c r="LRG42" s="93"/>
      <c r="LRH42" s="93"/>
      <c r="LRI42" s="53"/>
      <c r="LRJ42" s="53"/>
      <c r="LRK42" s="53"/>
      <c r="LRL42" s="53"/>
      <c r="LRM42" s="177"/>
      <c r="LRN42" s="177"/>
      <c r="LRO42" s="177"/>
      <c r="LRP42" s="93"/>
      <c r="LRQ42" s="93"/>
      <c r="LRR42" s="93"/>
      <c r="LRS42" s="93"/>
      <c r="LRT42" s="93"/>
      <c r="LRU42" s="53"/>
      <c r="LRV42" s="53"/>
      <c r="LRW42" s="53"/>
      <c r="LRX42" s="53"/>
      <c r="LRY42" s="177"/>
      <c r="LRZ42" s="177"/>
      <c r="LSA42" s="177"/>
      <c r="LSB42" s="93"/>
      <c r="LSC42" s="93"/>
      <c r="LSD42" s="93"/>
      <c r="LSE42" s="93"/>
      <c r="LSF42" s="93"/>
      <c r="LSG42" s="53"/>
      <c r="LSH42" s="53"/>
      <c r="LSI42" s="53"/>
      <c r="LSJ42" s="53"/>
      <c r="LSK42" s="177"/>
      <c r="LSL42" s="177"/>
      <c r="LSM42" s="177"/>
      <c r="LSN42" s="93"/>
      <c r="LSO42" s="93"/>
      <c r="LSP42" s="93"/>
      <c r="LSQ42" s="93"/>
      <c r="LSR42" s="93"/>
      <c r="LSS42" s="53"/>
      <c r="LST42" s="53"/>
      <c r="LSU42" s="53"/>
      <c r="LSV42" s="53"/>
      <c r="LSW42" s="177"/>
      <c r="LSX42" s="177"/>
      <c r="LSY42" s="177"/>
      <c r="LSZ42" s="93"/>
      <c r="LTA42" s="93"/>
      <c r="LTB42" s="93"/>
      <c r="LTC42" s="93"/>
      <c r="LTD42" s="93"/>
      <c r="LTE42" s="53"/>
      <c r="LTF42" s="53"/>
      <c r="LTG42" s="53"/>
      <c r="LTH42" s="53"/>
      <c r="LTI42" s="177"/>
      <c r="LTJ42" s="177"/>
      <c r="LTK42" s="177"/>
      <c r="LTL42" s="93"/>
      <c r="LTM42" s="93"/>
      <c r="LTN42" s="93"/>
      <c r="LTO42" s="93"/>
      <c r="LTP42" s="93"/>
      <c r="LTQ42" s="53"/>
      <c r="LTR42" s="53"/>
      <c r="LTS42" s="53"/>
      <c r="LTT42" s="53"/>
      <c r="LTU42" s="177"/>
      <c r="LTV42" s="177"/>
      <c r="LTW42" s="177"/>
      <c r="LTX42" s="93"/>
      <c r="LTY42" s="93"/>
      <c r="LTZ42" s="93"/>
      <c r="LUA42" s="93"/>
      <c r="LUB42" s="93"/>
      <c r="LUC42" s="53"/>
      <c r="LUD42" s="53"/>
      <c r="LUE42" s="53"/>
      <c r="LUF42" s="53"/>
      <c r="LUG42" s="177"/>
      <c r="LUH42" s="177"/>
      <c r="LUI42" s="177"/>
      <c r="LUJ42" s="93"/>
      <c r="LUK42" s="93"/>
      <c r="LUL42" s="93"/>
      <c r="LUM42" s="93"/>
      <c r="LUN42" s="93"/>
      <c r="LUO42" s="53"/>
      <c r="LUP42" s="53"/>
      <c r="LUQ42" s="53"/>
      <c r="LUR42" s="53"/>
      <c r="LUS42" s="177"/>
      <c r="LUT42" s="177"/>
      <c r="LUU42" s="177"/>
      <c r="LUV42" s="93"/>
      <c r="LUW42" s="93"/>
      <c r="LUX42" s="93"/>
      <c r="LUY42" s="93"/>
      <c r="LUZ42" s="93"/>
      <c r="LVA42" s="53"/>
      <c r="LVB42" s="53"/>
      <c r="LVC42" s="53"/>
      <c r="LVD42" s="53"/>
      <c r="LVE42" s="177"/>
      <c r="LVF42" s="177"/>
      <c r="LVG42" s="177"/>
      <c r="LVH42" s="93"/>
      <c r="LVI42" s="93"/>
      <c r="LVJ42" s="93"/>
      <c r="LVK42" s="93"/>
      <c r="LVL42" s="93"/>
      <c r="LVM42" s="53"/>
      <c r="LVN42" s="53"/>
      <c r="LVO42" s="53"/>
      <c r="LVP42" s="53"/>
      <c r="LVQ42" s="177"/>
      <c r="LVR42" s="177"/>
      <c r="LVS42" s="177"/>
      <c r="LVT42" s="93"/>
      <c r="LVU42" s="93"/>
      <c r="LVV42" s="93"/>
      <c r="LVW42" s="93"/>
      <c r="LVX42" s="93"/>
      <c r="LVY42" s="53"/>
      <c r="LVZ42" s="53"/>
      <c r="LWA42" s="53"/>
      <c r="LWB42" s="53"/>
      <c r="LWC42" s="177"/>
      <c r="LWD42" s="177"/>
      <c r="LWE42" s="177"/>
      <c r="LWF42" s="93"/>
      <c r="LWG42" s="93"/>
      <c r="LWH42" s="93"/>
      <c r="LWI42" s="93"/>
      <c r="LWJ42" s="93"/>
      <c r="LWK42" s="53"/>
      <c r="LWL42" s="53"/>
      <c r="LWM42" s="53"/>
      <c r="LWN42" s="53"/>
      <c r="LWO42" s="177"/>
      <c r="LWP42" s="177"/>
      <c r="LWQ42" s="177"/>
      <c r="LWR42" s="93"/>
      <c r="LWS42" s="93"/>
      <c r="LWT42" s="93"/>
      <c r="LWU42" s="93"/>
      <c r="LWV42" s="93"/>
      <c r="LWW42" s="53"/>
      <c r="LWX42" s="53"/>
      <c r="LWY42" s="53"/>
      <c r="LWZ42" s="53"/>
      <c r="LXA42" s="177"/>
      <c r="LXB42" s="177"/>
      <c r="LXC42" s="177"/>
      <c r="LXD42" s="93"/>
      <c r="LXE42" s="93"/>
      <c r="LXF42" s="93"/>
      <c r="LXG42" s="93"/>
      <c r="LXH42" s="93"/>
      <c r="LXI42" s="53"/>
      <c r="LXJ42" s="53"/>
      <c r="LXK42" s="53"/>
      <c r="LXL42" s="53"/>
      <c r="LXM42" s="177"/>
      <c r="LXN42" s="177"/>
      <c r="LXO42" s="177"/>
      <c r="LXP42" s="93"/>
      <c r="LXQ42" s="93"/>
      <c r="LXR42" s="93"/>
      <c r="LXS42" s="93"/>
      <c r="LXT42" s="93"/>
      <c r="LXU42" s="53"/>
      <c r="LXV42" s="53"/>
      <c r="LXW42" s="53"/>
      <c r="LXX42" s="53"/>
      <c r="LXY42" s="177"/>
      <c r="LXZ42" s="177"/>
      <c r="LYA42" s="177"/>
      <c r="LYB42" s="93"/>
      <c r="LYC42" s="93"/>
      <c r="LYD42" s="93"/>
      <c r="LYE42" s="93"/>
      <c r="LYF42" s="93"/>
      <c r="LYG42" s="53"/>
      <c r="LYH42" s="53"/>
      <c r="LYI42" s="53"/>
      <c r="LYJ42" s="53"/>
      <c r="LYK42" s="177"/>
      <c r="LYL42" s="177"/>
      <c r="LYM42" s="177"/>
      <c r="LYN42" s="93"/>
      <c r="LYO42" s="93"/>
      <c r="LYP42" s="93"/>
      <c r="LYQ42" s="93"/>
      <c r="LYR42" s="93"/>
      <c r="LYS42" s="53"/>
      <c r="LYT42" s="53"/>
      <c r="LYU42" s="53"/>
      <c r="LYV42" s="53"/>
      <c r="LYW42" s="177"/>
      <c r="LYX42" s="177"/>
      <c r="LYY42" s="177"/>
      <c r="LYZ42" s="93"/>
      <c r="LZA42" s="93"/>
      <c r="LZB42" s="93"/>
      <c r="LZC42" s="93"/>
      <c r="LZD42" s="93"/>
      <c r="LZE42" s="53"/>
      <c r="LZF42" s="53"/>
      <c r="LZG42" s="53"/>
      <c r="LZH42" s="53"/>
      <c r="LZI42" s="177"/>
      <c r="LZJ42" s="177"/>
      <c r="LZK42" s="177"/>
      <c r="LZL42" s="93"/>
      <c r="LZM42" s="93"/>
      <c r="LZN42" s="93"/>
      <c r="LZO42" s="93"/>
      <c r="LZP42" s="93"/>
      <c r="LZQ42" s="53"/>
      <c r="LZR42" s="53"/>
      <c r="LZS42" s="53"/>
      <c r="LZT42" s="53"/>
      <c r="LZU42" s="177"/>
      <c r="LZV42" s="177"/>
      <c r="LZW42" s="177"/>
      <c r="LZX42" s="93"/>
      <c r="LZY42" s="93"/>
      <c r="LZZ42" s="93"/>
      <c r="MAA42" s="93"/>
      <c r="MAB42" s="93"/>
      <c r="MAC42" s="53"/>
      <c r="MAD42" s="53"/>
      <c r="MAE42" s="53"/>
      <c r="MAF42" s="53"/>
      <c r="MAG42" s="177"/>
      <c r="MAH42" s="177"/>
      <c r="MAI42" s="177"/>
      <c r="MAJ42" s="93"/>
      <c r="MAK42" s="93"/>
      <c r="MAL42" s="93"/>
      <c r="MAM42" s="93"/>
      <c r="MAN42" s="93"/>
      <c r="MAO42" s="53"/>
      <c r="MAP42" s="53"/>
      <c r="MAQ42" s="53"/>
      <c r="MAR42" s="53"/>
      <c r="MAS42" s="177"/>
      <c r="MAT42" s="177"/>
      <c r="MAU42" s="177"/>
      <c r="MAV42" s="93"/>
      <c r="MAW42" s="93"/>
      <c r="MAX42" s="93"/>
      <c r="MAY42" s="93"/>
      <c r="MAZ42" s="93"/>
      <c r="MBA42" s="53"/>
      <c r="MBB42" s="53"/>
      <c r="MBC42" s="53"/>
      <c r="MBD42" s="53"/>
      <c r="MBE42" s="177"/>
      <c r="MBF42" s="177"/>
      <c r="MBG42" s="177"/>
      <c r="MBH42" s="93"/>
      <c r="MBI42" s="93"/>
      <c r="MBJ42" s="93"/>
      <c r="MBK42" s="93"/>
      <c r="MBL42" s="93"/>
      <c r="MBM42" s="53"/>
      <c r="MBN42" s="53"/>
      <c r="MBO42" s="53"/>
      <c r="MBP42" s="53"/>
      <c r="MBQ42" s="177"/>
      <c r="MBR42" s="177"/>
      <c r="MBS42" s="177"/>
      <c r="MBT42" s="93"/>
      <c r="MBU42" s="93"/>
      <c r="MBV42" s="93"/>
      <c r="MBW42" s="93"/>
      <c r="MBX42" s="93"/>
      <c r="MBY42" s="53"/>
      <c r="MBZ42" s="53"/>
      <c r="MCA42" s="53"/>
      <c r="MCB42" s="53"/>
      <c r="MCC42" s="177"/>
      <c r="MCD42" s="177"/>
      <c r="MCE42" s="177"/>
      <c r="MCF42" s="93"/>
      <c r="MCG42" s="93"/>
      <c r="MCH42" s="93"/>
      <c r="MCI42" s="93"/>
      <c r="MCJ42" s="93"/>
      <c r="MCK42" s="53"/>
      <c r="MCL42" s="53"/>
      <c r="MCM42" s="53"/>
      <c r="MCN42" s="53"/>
      <c r="MCO42" s="177"/>
      <c r="MCP42" s="177"/>
      <c r="MCQ42" s="177"/>
      <c r="MCR42" s="93"/>
      <c r="MCS42" s="93"/>
      <c r="MCT42" s="93"/>
      <c r="MCU42" s="93"/>
      <c r="MCV42" s="93"/>
      <c r="MCW42" s="53"/>
      <c r="MCX42" s="53"/>
      <c r="MCY42" s="53"/>
      <c r="MCZ42" s="53"/>
      <c r="MDA42" s="177"/>
      <c r="MDB42" s="177"/>
      <c r="MDC42" s="177"/>
      <c r="MDD42" s="93"/>
      <c r="MDE42" s="93"/>
      <c r="MDF42" s="93"/>
      <c r="MDG42" s="93"/>
      <c r="MDH42" s="93"/>
      <c r="MDI42" s="53"/>
      <c r="MDJ42" s="53"/>
      <c r="MDK42" s="53"/>
      <c r="MDL42" s="53"/>
      <c r="MDM42" s="177"/>
      <c r="MDN42" s="177"/>
      <c r="MDO42" s="177"/>
      <c r="MDP42" s="93"/>
      <c r="MDQ42" s="93"/>
      <c r="MDR42" s="93"/>
      <c r="MDS42" s="93"/>
      <c r="MDT42" s="93"/>
      <c r="MDU42" s="53"/>
      <c r="MDV42" s="53"/>
      <c r="MDW42" s="53"/>
      <c r="MDX42" s="53"/>
      <c r="MDY42" s="177"/>
      <c r="MDZ42" s="177"/>
      <c r="MEA42" s="177"/>
      <c r="MEB42" s="93"/>
      <c r="MEC42" s="93"/>
      <c r="MED42" s="93"/>
      <c r="MEE42" s="93"/>
      <c r="MEF42" s="93"/>
      <c r="MEG42" s="53"/>
      <c r="MEH42" s="53"/>
      <c r="MEI42" s="53"/>
      <c r="MEJ42" s="53"/>
      <c r="MEK42" s="177"/>
      <c r="MEL42" s="177"/>
      <c r="MEM42" s="177"/>
      <c r="MEN42" s="93"/>
      <c r="MEO42" s="93"/>
      <c r="MEP42" s="93"/>
      <c r="MEQ42" s="93"/>
      <c r="MER42" s="93"/>
      <c r="MES42" s="53"/>
      <c r="MET42" s="53"/>
      <c r="MEU42" s="53"/>
      <c r="MEV42" s="53"/>
      <c r="MEW42" s="177"/>
      <c r="MEX42" s="177"/>
      <c r="MEY42" s="177"/>
      <c r="MEZ42" s="93"/>
      <c r="MFA42" s="93"/>
      <c r="MFB42" s="93"/>
      <c r="MFC42" s="93"/>
      <c r="MFD42" s="93"/>
      <c r="MFE42" s="53"/>
      <c r="MFF42" s="53"/>
      <c r="MFG42" s="53"/>
      <c r="MFH42" s="53"/>
      <c r="MFI42" s="177"/>
      <c r="MFJ42" s="177"/>
      <c r="MFK42" s="177"/>
      <c r="MFL42" s="93"/>
      <c r="MFM42" s="93"/>
      <c r="MFN42" s="93"/>
      <c r="MFO42" s="93"/>
      <c r="MFP42" s="93"/>
      <c r="MFQ42" s="53"/>
      <c r="MFR42" s="53"/>
      <c r="MFS42" s="53"/>
      <c r="MFT42" s="53"/>
      <c r="MFU42" s="177"/>
      <c r="MFV42" s="177"/>
      <c r="MFW42" s="177"/>
      <c r="MFX42" s="93"/>
      <c r="MFY42" s="93"/>
      <c r="MFZ42" s="93"/>
      <c r="MGA42" s="93"/>
      <c r="MGB42" s="93"/>
      <c r="MGC42" s="53"/>
      <c r="MGD42" s="53"/>
      <c r="MGE42" s="53"/>
      <c r="MGF42" s="53"/>
      <c r="MGG42" s="177"/>
      <c r="MGH42" s="177"/>
      <c r="MGI42" s="177"/>
      <c r="MGJ42" s="93"/>
      <c r="MGK42" s="93"/>
      <c r="MGL42" s="93"/>
      <c r="MGM42" s="93"/>
      <c r="MGN42" s="93"/>
      <c r="MGO42" s="53"/>
      <c r="MGP42" s="53"/>
      <c r="MGQ42" s="53"/>
      <c r="MGR42" s="53"/>
      <c r="MGS42" s="177"/>
      <c r="MGT42" s="177"/>
      <c r="MGU42" s="177"/>
      <c r="MGV42" s="93"/>
      <c r="MGW42" s="93"/>
      <c r="MGX42" s="93"/>
      <c r="MGY42" s="93"/>
      <c r="MGZ42" s="93"/>
      <c r="MHA42" s="53"/>
      <c r="MHB42" s="53"/>
      <c r="MHC42" s="53"/>
      <c r="MHD42" s="53"/>
      <c r="MHE42" s="177"/>
      <c r="MHF42" s="177"/>
      <c r="MHG42" s="177"/>
      <c r="MHH42" s="93"/>
      <c r="MHI42" s="93"/>
      <c r="MHJ42" s="93"/>
      <c r="MHK42" s="93"/>
      <c r="MHL42" s="93"/>
      <c r="MHM42" s="53"/>
      <c r="MHN42" s="53"/>
      <c r="MHO42" s="53"/>
      <c r="MHP42" s="53"/>
      <c r="MHQ42" s="177"/>
      <c r="MHR42" s="177"/>
      <c r="MHS42" s="177"/>
      <c r="MHT42" s="93"/>
      <c r="MHU42" s="93"/>
      <c r="MHV42" s="93"/>
      <c r="MHW42" s="93"/>
      <c r="MHX42" s="93"/>
      <c r="MHY42" s="53"/>
      <c r="MHZ42" s="53"/>
      <c r="MIA42" s="53"/>
      <c r="MIB42" s="53"/>
      <c r="MIC42" s="177"/>
      <c r="MID42" s="177"/>
      <c r="MIE42" s="177"/>
      <c r="MIF42" s="93"/>
      <c r="MIG42" s="93"/>
      <c r="MIH42" s="93"/>
      <c r="MII42" s="93"/>
      <c r="MIJ42" s="93"/>
      <c r="MIK42" s="53"/>
      <c r="MIL42" s="53"/>
      <c r="MIM42" s="53"/>
      <c r="MIN42" s="53"/>
      <c r="MIO42" s="177"/>
      <c r="MIP42" s="177"/>
      <c r="MIQ42" s="177"/>
      <c r="MIR42" s="93"/>
      <c r="MIS42" s="93"/>
      <c r="MIT42" s="93"/>
      <c r="MIU42" s="93"/>
      <c r="MIV42" s="93"/>
      <c r="MIW42" s="53"/>
      <c r="MIX42" s="53"/>
      <c r="MIY42" s="53"/>
      <c r="MIZ42" s="53"/>
      <c r="MJA42" s="177"/>
      <c r="MJB42" s="177"/>
      <c r="MJC42" s="177"/>
      <c r="MJD42" s="93"/>
      <c r="MJE42" s="93"/>
      <c r="MJF42" s="93"/>
      <c r="MJG42" s="93"/>
      <c r="MJH42" s="93"/>
      <c r="MJI42" s="53"/>
      <c r="MJJ42" s="53"/>
      <c r="MJK42" s="53"/>
      <c r="MJL42" s="53"/>
      <c r="MJM42" s="177"/>
      <c r="MJN42" s="177"/>
      <c r="MJO42" s="177"/>
      <c r="MJP42" s="93"/>
      <c r="MJQ42" s="93"/>
      <c r="MJR42" s="93"/>
      <c r="MJS42" s="93"/>
      <c r="MJT42" s="93"/>
      <c r="MJU42" s="53"/>
      <c r="MJV42" s="53"/>
      <c r="MJW42" s="53"/>
      <c r="MJX42" s="53"/>
      <c r="MJY42" s="177"/>
      <c r="MJZ42" s="177"/>
      <c r="MKA42" s="177"/>
      <c r="MKB42" s="93"/>
      <c r="MKC42" s="93"/>
      <c r="MKD42" s="93"/>
      <c r="MKE42" s="93"/>
      <c r="MKF42" s="93"/>
      <c r="MKG42" s="53"/>
      <c r="MKH42" s="53"/>
      <c r="MKI42" s="53"/>
      <c r="MKJ42" s="53"/>
      <c r="MKK42" s="177"/>
      <c r="MKL42" s="177"/>
      <c r="MKM42" s="177"/>
      <c r="MKN42" s="93"/>
      <c r="MKO42" s="93"/>
      <c r="MKP42" s="93"/>
      <c r="MKQ42" s="93"/>
      <c r="MKR42" s="93"/>
      <c r="MKS42" s="53"/>
      <c r="MKT42" s="53"/>
      <c r="MKU42" s="53"/>
      <c r="MKV42" s="53"/>
      <c r="MKW42" s="177"/>
      <c r="MKX42" s="177"/>
      <c r="MKY42" s="177"/>
      <c r="MKZ42" s="93"/>
      <c r="MLA42" s="93"/>
      <c r="MLB42" s="93"/>
      <c r="MLC42" s="93"/>
      <c r="MLD42" s="93"/>
      <c r="MLE42" s="53"/>
      <c r="MLF42" s="53"/>
      <c r="MLG42" s="53"/>
      <c r="MLH42" s="53"/>
      <c r="MLI42" s="177"/>
      <c r="MLJ42" s="177"/>
      <c r="MLK42" s="177"/>
      <c r="MLL42" s="93"/>
      <c r="MLM42" s="93"/>
      <c r="MLN42" s="93"/>
      <c r="MLO42" s="93"/>
      <c r="MLP42" s="93"/>
      <c r="MLQ42" s="53"/>
      <c r="MLR42" s="53"/>
      <c r="MLS42" s="53"/>
      <c r="MLT42" s="53"/>
      <c r="MLU42" s="177"/>
      <c r="MLV42" s="177"/>
      <c r="MLW42" s="177"/>
      <c r="MLX42" s="93"/>
      <c r="MLY42" s="93"/>
      <c r="MLZ42" s="93"/>
      <c r="MMA42" s="93"/>
      <c r="MMB42" s="93"/>
      <c r="MMC42" s="53"/>
      <c r="MMD42" s="53"/>
      <c r="MME42" s="53"/>
      <c r="MMF42" s="53"/>
      <c r="MMG42" s="177"/>
      <c r="MMH42" s="177"/>
      <c r="MMI42" s="177"/>
      <c r="MMJ42" s="93"/>
      <c r="MMK42" s="93"/>
      <c r="MML42" s="93"/>
      <c r="MMM42" s="93"/>
      <c r="MMN42" s="93"/>
      <c r="MMO42" s="53"/>
      <c r="MMP42" s="53"/>
      <c r="MMQ42" s="53"/>
      <c r="MMR42" s="53"/>
      <c r="MMS42" s="177"/>
      <c r="MMT42" s="177"/>
      <c r="MMU42" s="177"/>
      <c r="MMV42" s="93"/>
      <c r="MMW42" s="93"/>
      <c r="MMX42" s="93"/>
      <c r="MMY42" s="93"/>
      <c r="MMZ42" s="93"/>
      <c r="MNA42" s="53"/>
      <c r="MNB42" s="53"/>
      <c r="MNC42" s="53"/>
      <c r="MND42" s="53"/>
      <c r="MNE42" s="177"/>
      <c r="MNF42" s="177"/>
      <c r="MNG42" s="177"/>
      <c r="MNH42" s="93"/>
      <c r="MNI42" s="93"/>
      <c r="MNJ42" s="93"/>
      <c r="MNK42" s="93"/>
      <c r="MNL42" s="93"/>
      <c r="MNM42" s="53"/>
      <c r="MNN42" s="53"/>
      <c r="MNO42" s="53"/>
      <c r="MNP42" s="53"/>
      <c r="MNQ42" s="177"/>
      <c r="MNR42" s="177"/>
      <c r="MNS42" s="177"/>
      <c r="MNT42" s="93"/>
      <c r="MNU42" s="93"/>
      <c r="MNV42" s="93"/>
      <c r="MNW42" s="93"/>
      <c r="MNX42" s="93"/>
      <c r="MNY42" s="53"/>
      <c r="MNZ42" s="53"/>
      <c r="MOA42" s="53"/>
      <c r="MOB42" s="53"/>
      <c r="MOC42" s="177"/>
      <c r="MOD42" s="177"/>
      <c r="MOE42" s="177"/>
      <c r="MOF42" s="93"/>
      <c r="MOG42" s="93"/>
      <c r="MOH42" s="93"/>
      <c r="MOI42" s="93"/>
      <c r="MOJ42" s="93"/>
      <c r="MOK42" s="53"/>
      <c r="MOL42" s="53"/>
      <c r="MOM42" s="53"/>
      <c r="MON42" s="53"/>
      <c r="MOO42" s="177"/>
      <c r="MOP42" s="177"/>
      <c r="MOQ42" s="177"/>
      <c r="MOR42" s="93"/>
      <c r="MOS42" s="93"/>
      <c r="MOT42" s="93"/>
      <c r="MOU42" s="93"/>
      <c r="MOV42" s="93"/>
      <c r="MOW42" s="53"/>
      <c r="MOX42" s="53"/>
      <c r="MOY42" s="53"/>
      <c r="MOZ42" s="53"/>
      <c r="MPA42" s="177"/>
      <c r="MPB42" s="177"/>
      <c r="MPC42" s="177"/>
      <c r="MPD42" s="93"/>
      <c r="MPE42" s="93"/>
      <c r="MPF42" s="93"/>
      <c r="MPG42" s="93"/>
      <c r="MPH42" s="93"/>
      <c r="MPI42" s="53"/>
      <c r="MPJ42" s="53"/>
      <c r="MPK42" s="53"/>
      <c r="MPL42" s="53"/>
      <c r="MPM42" s="177"/>
      <c r="MPN42" s="177"/>
      <c r="MPO42" s="177"/>
      <c r="MPP42" s="93"/>
      <c r="MPQ42" s="93"/>
      <c r="MPR42" s="93"/>
      <c r="MPS42" s="93"/>
      <c r="MPT42" s="93"/>
      <c r="MPU42" s="53"/>
      <c r="MPV42" s="53"/>
      <c r="MPW42" s="53"/>
      <c r="MPX42" s="53"/>
      <c r="MPY42" s="177"/>
      <c r="MPZ42" s="177"/>
      <c r="MQA42" s="177"/>
      <c r="MQB42" s="93"/>
      <c r="MQC42" s="93"/>
      <c r="MQD42" s="93"/>
      <c r="MQE42" s="93"/>
      <c r="MQF42" s="93"/>
      <c r="MQG42" s="53"/>
      <c r="MQH42" s="53"/>
      <c r="MQI42" s="53"/>
      <c r="MQJ42" s="53"/>
      <c r="MQK42" s="177"/>
      <c r="MQL42" s="177"/>
      <c r="MQM42" s="177"/>
      <c r="MQN42" s="93"/>
      <c r="MQO42" s="93"/>
      <c r="MQP42" s="93"/>
      <c r="MQQ42" s="93"/>
      <c r="MQR42" s="93"/>
      <c r="MQS42" s="53"/>
      <c r="MQT42" s="53"/>
      <c r="MQU42" s="53"/>
      <c r="MQV42" s="53"/>
      <c r="MQW42" s="177"/>
      <c r="MQX42" s="177"/>
      <c r="MQY42" s="177"/>
      <c r="MQZ42" s="93"/>
      <c r="MRA42" s="93"/>
      <c r="MRB42" s="93"/>
      <c r="MRC42" s="93"/>
      <c r="MRD42" s="93"/>
      <c r="MRE42" s="53"/>
      <c r="MRF42" s="53"/>
      <c r="MRG42" s="53"/>
      <c r="MRH42" s="53"/>
      <c r="MRI42" s="177"/>
      <c r="MRJ42" s="177"/>
      <c r="MRK42" s="177"/>
      <c r="MRL42" s="93"/>
      <c r="MRM42" s="93"/>
      <c r="MRN42" s="93"/>
      <c r="MRO42" s="93"/>
      <c r="MRP42" s="93"/>
      <c r="MRQ42" s="53"/>
      <c r="MRR42" s="53"/>
      <c r="MRS42" s="53"/>
      <c r="MRT42" s="53"/>
      <c r="MRU42" s="177"/>
      <c r="MRV42" s="177"/>
      <c r="MRW42" s="177"/>
      <c r="MRX42" s="93"/>
      <c r="MRY42" s="93"/>
      <c r="MRZ42" s="93"/>
      <c r="MSA42" s="93"/>
      <c r="MSB42" s="93"/>
      <c r="MSC42" s="53"/>
      <c r="MSD42" s="53"/>
      <c r="MSE42" s="53"/>
      <c r="MSF42" s="53"/>
      <c r="MSG42" s="177"/>
      <c r="MSH42" s="177"/>
      <c r="MSI42" s="177"/>
      <c r="MSJ42" s="93"/>
      <c r="MSK42" s="93"/>
      <c r="MSL42" s="93"/>
      <c r="MSM42" s="93"/>
      <c r="MSN42" s="93"/>
      <c r="MSO42" s="53"/>
      <c r="MSP42" s="53"/>
      <c r="MSQ42" s="53"/>
      <c r="MSR42" s="53"/>
      <c r="MSS42" s="177"/>
      <c r="MST42" s="177"/>
      <c r="MSU42" s="177"/>
      <c r="MSV42" s="93"/>
      <c r="MSW42" s="93"/>
      <c r="MSX42" s="93"/>
      <c r="MSY42" s="93"/>
      <c r="MSZ42" s="93"/>
      <c r="MTA42" s="53"/>
      <c r="MTB42" s="53"/>
      <c r="MTC42" s="53"/>
      <c r="MTD42" s="53"/>
      <c r="MTE42" s="177"/>
      <c r="MTF42" s="177"/>
      <c r="MTG42" s="177"/>
      <c r="MTH42" s="93"/>
      <c r="MTI42" s="93"/>
      <c r="MTJ42" s="93"/>
      <c r="MTK42" s="93"/>
      <c r="MTL42" s="93"/>
      <c r="MTM42" s="53"/>
      <c r="MTN42" s="53"/>
      <c r="MTO42" s="53"/>
      <c r="MTP42" s="53"/>
      <c r="MTQ42" s="177"/>
      <c r="MTR42" s="177"/>
      <c r="MTS42" s="177"/>
      <c r="MTT42" s="93"/>
      <c r="MTU42" s="93"/>
      <c r="MTV42" s="93"/>
      <c r="MTW42" s="93"/>
      <c r="MTX42" s="93"/>
      <c r="MTY42" s="53"/>
      <c r="MTZ42" s="53"/>
      <c r="MUA42" s="53"/>
      <c r="MUB42" s="53"/>
      <c r="MUC42" s="177"/>
      <c r="MUD42" s="177"/>
      <c r="MUE42" s="177"/>
      <c r="MUF42" s="93"/>
      <c r="MUG42" s="93"/>
      <c r="MUH42" s="93"/>
      <c r="MUI42" s="93"/>
      <c r="MUJ42" s="93"/>
      <c r="MUK42" s="53"/>
      <c r="MUL42" s="53"/>
      <c r="MUM42" s="53"/>
      <c r="MUN42" s="53"/>
      <c r="MUO42" s="177"/>
      <c r="MUP42" s="177"/>
      <c r="MUQ42" s="177"/>
      <c r="MUR42" s="93"/>
      <c r="MUS42" s="93"/>
      <c r="MUT42" s="93"/>
      <c r="MUU42" s="93"/>
      <c r="MUV42" s="93"/>
      <c r="MUW42" s="53"/>
      <c r="MUX42" s="53"/>
      <c r="MUY42" s="53"/>
      <c r="MUZ42" s="53"/>
      <c r="MVA42" s="177"/>
      <c r="MVB42" s="177"/>
      <c r="MVC42" s="177"/>
      <c r="MVD42" s="93"/>
      <c r="MVE42" s="93"/>
      <c r="MVF42" s="93"/>
      <c r="MVG42" s="93"/>
      <c r="MVH42" s="93"/>
      <c r="MVI42" s="53"/>
      <c r="MVJ42" s="53"/>
      <c r="MVK42" s="53"/>
      <c r="MVL42" s="53"/>
      <c r="MVM42" s="177"/>
      <c r="MVN42" s="177"/>
      <c r="MVO42" s="177"/>
      <c r="MVP42" s="93"/>
      <c r="MVQ42" s="93"/>
      <c r="MVR42" s="93"/>
      <c r="MVS42" s="93"/>
      <c r="MVT42" s="93"/>
      <c r="MVU42" s="53"/>
      <c r="MVV42" s="53"/>
      <c r="MVW42" s="53"/>
      <c r="MVX42" s="53"/>
      <c r="MVY42" s="177"/>
      <c r="MVZ42" s="177"/>
      <c r="MWA42" s="177"/>
      <c r="MWB42" s="93"/>
      <c r="MWC42" s="93"/>
      <c r="MWD42" s="93"/>
      <c r="MWE42" s="93"/>
      <c r="MWF42" s="93"/>
      <c r="MWG42" s="53"/>
      <c r="MWH42" s="53"/>
      <c r="MWI42" s="53"/>
      <c r="MWJ42" s="53"/>
      <c r="MWK42" s="177"/>
      <c r="MWL42" s="177"/>
      <c r="MWM42" s="177"/>
      <c r="MWN42" s="93"/>
      <c r="MWO42" s="93"/>
      <c r="MWP42" s="93"/>
      <c r="MWQ42" s="93"/>
      <c r="MWR42" s="93"/>
      <c r="MWS42" s="53"/>
      <c r="MWT42" s="53"/>
      <c r="MWU42" s="53"/>
      <c r="MWV42" s="53"/>
      <c r="MWW42" s="177"/>
      <c r="MWX42" s="177"/>
      <c r="MWY42" s="177"/>
      <c r="MWZ42" s="93"/>
      <c r="MXA42" s="93"/>
      <c r="MXB42" s="93"/>
      <c r="MXC42" s="93"/>
      <c r="MXD42" s="93"/>
      <c r="MXE42" s="53"/>
      <c r="MXF42" s="53"/>
      <c r="MXG42" s="53"/>
      <c r="MXH42" s="53"/>
      <c r="MXI42" s="177"/>
      <c r="MXJ42" s="177"/>
      <c r="MXK42" s="177"/>
      <c r="MXL42" s="93"/>
      <c r="MXM42" s="93"/>
      <c r="MXN42" s="93"/>
      <c r="MXO42" s="93"/>
      <c r="MXP42" s="93"/>
      <c r="MXQ42" s="53"/>
      <c r="MXR42" s="53"/>
      <c r="MXS42" s="53"/>
      <c r="MXT42" s="53"/>
      <c r="MXU42" s="177"/>
      <c r="MXV42" s="177"/>
      <c r="MXW42" s="177"/>
      <c r="MXX42" s="93"/>
      <c r="MXY42" s="93"/>
      <c r="MXZ42" s="93"/>
      <c r="MYA42" s="93"/>
      <c r="MYB42" s="93"/>
      <c r="MYC42" s="53"/>
      <c r="MYD42" s="53"/>
      <c r="MYE42" s="53"/>
      <c r="MYF42" s="53"/>
      <c r="MYG42" s="177"/>
      <c r="MYH42" s="177"/>
      <c r="MYI42" s="177"/>
      <c r="MYJ42" s="93"/>
      <c r="MYK42" s="93"/>
      <c r="MYL42" s="93"/>
      <c r="MYM42" s="93"/>
      <c r="MYN42" s="93"/>
      <c r="MYO42" s="53"/>
      <c r="MYP42" s="53"/>
      <c r="MYQ42" s="53"/>
      <c r="MYR42" s="53"/>
      <c r="MYS42" s="177"/>
      <c r="MYT42" s="177"/>
      <c r="MYU42" s="177"/>
      <c r="MYV42" s="93"/>
      <c r="MYW42" s="93"/>
      <c r="MYX42" s="93"/>
      <c r="MYY42" s="93"/>
      <c r="MYZ42" s="93"/>
      <c r="MZA42" s="53"/>
      <c r="MZB42" s="53"/>
      <c r="MZC42" s="53"/>
      <c r="MZD42" s="53"/>
      <c r="MZE42" s="177"/>
      <c r="MZF42" s="177"/>
      <c r="MZG42" s="177"/>
      <c r="MZH42" s="93"/>
      <c r="MZI42" s="93"/>
      <c r="MZJ42" s="93"/>
      <c r="MZK42" s="93"/>
      <c r="MZL42" s="93"/>
      <c r="MZM42" s="53"/>
      <c r="MZN42" s="53"/>
      <c r="MZO42" s="53"/>
      <c r="MZP42" s="53"/>
      <c r="MZQ42" s="177"/>
      <c r="MZR42" s="177"/>
      <c r="MZS42" s="177"/>
      <c r="MZT42" s="93"/>
      <c r="MZU42" s="93"/>
      <c r="MZV42" s="93"/>
      <c r="MZW42" s="93"/>
      <c r="MZX42" s="93"/>
      <c r="MZY42" s="53"/>
      <c r="MZZ42" s="53"/>
      <c r="NAA42" s="53"/>
      <c r="NAB42" s="53"/>
      <c r="NAC42" s="177"/>
      <c r="NAD42" s="177"/>
      <c r="NAE42" s="177"/>
      <c r="NAF42" s="93"/>
      <c r="NAG42" s="93"/>
      <c r="NAH42" s="93"/>
      <c r="NAI42" s="93"/>
      <c r="NAJ42" s="93"/>
      <c r="NAK42" s="53"/>
      <c r="NAL42" s="53"/>
      <c r="NAM42" s="53"/>
      <c r="NAN42" s="53"/>
      <c r="NAO42" s="177"/>
      <c r="NAP42" s="177"/>
      <c r="NAQ42" s="177"/>
      <c r="NAR42" s="93"/>
      <c r="NAS42" s="93"/>
      <c r="NAT42" s="93"/>
      <c r="NAU42" s="93"/>
      <c r="NAV42" s="93"/>
      <c r="NAW42" s="53"/>
      <c r="NAX42" s="53"/>
      <c r="NAY42" s="53"/>
      <c r="NAZ42" s="53"/>
      <c r="NBA42" s="177"/>
      <c r="NBB42" s="177"/>
      <c r="NBC42" s="177"/>
      <c r="NBD42" s="93"/>
      <c r="NBE42" s="93"/>
      <c r="NBF42" s="93"/>
      <c r="NBG42" s="93"/>
      <c r="NBH42" s="93"/>
      <c r="NBI42" s="53"/>
      <c r="NBJ42" s="53"/>
      <c r="NBK42" s="53"/>
      <c r="NBL42" s="53"/>
      <c r="NBM42" s="177"/>
      <c r="NBN42" s="177"/>
      <c r="NBO42" s="177"/>
      <c r="NBP42" s="93"/>
      <c r="NBQ42" s="93"/>
      <c r="NBR42" s="93"/>
      <c r="NBS42" s="93"/>
      <c r="NBT42" s="93"/>
      <c r="NBU42" s="53"/>
      <c r="NBV42" s="53"/>
      <c r="NBW42" s="53"/>
      <c r="NBX42" s="53"/>
      <c r="NBY42" s="177"/>
      <c r="NBZ42" s="177"/>
      <c r="NCA42" s="177"/>
      <c r="NCB42" s="93"/>
      <c r="NCC42" s="93"/>
      <c r="NCD42" s="93"/>
      <c r="NCE42" s="93"/>
      <c r="NCF42" s="93"/>
      <c r="NCG42" s="53"/>
      <c r="NCH42" s="53"/>
      <c r="NCI42" s="53"/>
      <c r="NCJ42" s="53"/>
      <c r="NCK42" s="177"/>
      <c r="NCL42" s="177"/>
      <c r="NCM42" s="177"/>
      <c r="NCN42" s="93"/>
      <c r="NCO42" s="93"/>
      <c r="NCP42" s="93"/>
      <c r="NCQ42" s="93"/>
      <c r="NCR42" s="93"/>
      <c r="NCS42" s="53"/>
      <c r="NCT42" s="53"/>
      <c r="NCU42" s="53"/>
      <c r="NCV42" s="53"/>
      <c r="NCW42" s="177"/>
      <c r="NCX42" s="177"/>
      <c r="NCY42" s="177"/>
      <c r="NCZ42" s="93"/>
      <c r="NDA42" s="93"/>
      <c r="NDB42" s="93"/>
      <c r="NDC42" s="93"/>
      <c r="NDD42" s="93"/>
      <c r="NDE42" s="53"/>
      <c r="NDF42" s="53"/>
      <c r="NDG42" s="53"/>
      <c r="NDH42" s="53"/>
      <c r="NDI42" s="177"/>
      <c r="NDJ42" s="177"/>
      <c r="NDK42" s="177"/>
      <c r="NDL42" s="93"/>
      <c r="NDM42" s="93"/>
      <c r="NDN42" s="93"/>
      <c r="NDO42" s="93"/>
      <c r="NDP42" s="93"/>
      <c r="NDQ42" s="53"/>
      <c r="NDR42" s="53"/>
      <c r="NDS42" s="53"/>
      <c r="NDT42" s="53"/>
      <c r="NDU42" s="177"/>
      <c r="NDV42" s="177"/>
      <c r="NDW42" s="177"/>
      <c r="NDX42" s="93"/>
      <c r="NDY42" s="93"/>
      <c r="NDZ42" s="93"/>
      <c r="NEA42" s="93"/>
      <c r="NEB42" s="93"/>
      <c r="NEC42" s="53"/>
      <c r="NED42" s="53"/>
      <c r="NEE42" s="53"/>
      <c r="NEF42" s="53"/>
      <c r="NEG42" s="177"/>
      <c r="NEH42" s="177"/>
      <c r="NEI42" s="177"/>
      <c r="NEJ42" s="93"/>
      <c r="NEK42" s="93"/>
      <c r="NEL42" s="93"/>
      <c r="NEM42" s="93"/>
      <c r="NEN42" s="93"/>
      <c r="NEO42" s="53"/>
      <c r="NEP42" s="53"/>
      <c r="NEQ42" s="53"/>
      <c r="NER42" s="53"/>
      <c r="NES42" s="177"/>
      <c r="NET42" s="177"/>
      <c r="NEU42" s="177"/>
      <c r="NEV42" s="93"/>
      <c r="NEW42" s="93"/>
      <c r="NEX42" s="93"/>
      <c r="NEY42" s="93"/>
      <c r="NEZ42" s="93"/>
      <c r="NFA42" s="53"/>
      <c r="NFB42" s="53"/>
      <c r="NFC42" s="53"/>
      <c r="NFD42" s="53"/>
      <c r="NFE42" s="177"/>
      <c r="NFF42" s="177"/>
      <c r="NFG42" s="177"/>
      <c r="NFH42" s="93"/>
      <c r="NFI42" s="93"/>
      <c r="NFJ42" s="93"/>
      <c r="NFK42" s="93"/>
      <c r="NFL42" s="93"/>
      <c r="NFM42" s="53"/>
      <c r="NFN42" s="53"/>
      <c r="NFO42" s="53"/>
      <c r="NFP42" s="53"/>
      <c r="NFQ42" s="177"/>
      <c r="NFR42" s="177"/>
      <c r="NFS42" s="177"/>
      <c r="NFT42" s="93"/>
      <c r="NFU42" s="93"/>
      <c r="NFV42" s="93"/>
      <c r="NFW42" s="93"/>
      <c r="NFX42" s="93"/>
      <c r="NFY42" s="53"/>
      <c r="NFZ42" s="53"/>
      <c r="NGA42" s="53"/>
      <c r="NGB42" s="53"/>
      <c r="NGC42" s="177"/>
      <c r="NGD42" s="177"/>
      <c r="NGE42" s="177"/>
      <c r="NGF42" s="93"/>
      <c r="NGG42" s="93"/>
      <c r="NGH42" s="93"/>
      <c r="NGI42" s="93"/>
      <c r="NGJ42" s="93"/>
      <c r="NGK42" s="53"/>
      <c r="NGL42" s="53"/>
      <c r="NGM42" s="53"/>
      <c r="NGN42" s="53"/>
      <c r="NGO42" s="177"/>
      <c r="NGP42" s="177"/>
      <c r="NGQ42" s="177"/>
      <c r="NGR42" s="93"/>
      <c r="NGS42" s="93"/>
      <c r="NGT42" s="93"/>
      <c r="NGU42" s="93"/>
      <c r="NGV42" s="93"/>
      <c r="NGW42" s="53"/>
      <c r="NGX42" s="53"/>
      <c r="NGY42" s="53"/>
      <c r="NGZ42" s="53"/>
      <c r="NHA42" s="177"/>
      <c r="NHB42" s="177"/>
      <c r="NHC42" s="177"/>
      <c r="NHD42" s="93"/>
      <c r="NHE42" s="93"/>
      <c r="NHF42" s="93"/>
      <c r="NHG42" s="93"/>
      <c r="NHH42" s="93"/>
      <c r="NHI42" s="53"/>
      <c r="NHJ42" s="53"/>
      <c r="NHK42" s="53"/>
      <c r="NHL42" s="53"/>
      <c r="NHM42" s="177"/>
      <c r="NHN42" s="177"/>
      <c r="NHO42" s="177"/>
      <c r="NHP42" s="93"/>
      <c r="NHQ42" s="93"/>
      <c r="NHR42" s="93"/>
      <c r="NHS42" s="93"/>
      <c r="NHT42" s="93"/>
      <c r="NHU42" s="53"/>
      <c r="NHV42" s="53"/>
      <c r="NHW42" s="53"/>
      <c r="NHX42" s="53"/>
      <c r="NHY42" s="177"/>
      <c r="NHZ42" s="177"/>
      <c r="NIA42" s="177"/>
      <c r="NIB42" s="93"/>
      <c r="NIC42" s="93"/>
      <c r="NID42" s="93"/>
      <c r="NIE42" s="93"/>
      <c r="NIF42" s="93"/>
      <c r="NIG42" s="53"/>
      <c r="NIH42" s="53"/>
      <c r="NII42" s="53"/>
      <c r="NIJ42" s="53"/>
      <c r="NIK42" s="177"/>
      <c r="NIL42" s="177"/>
      <c r="NIM42" s="177"/>
      <c r="NIN42" s="93"/>
      <c r="NIO42" s="93"/>
      <c r="NIP42" s="93"/>
      <c r="NIQ42" s="93"/>
      <c r="NIR42" s="93"/>
      <c r="NIS42" s="53"/>
      <c r="NIT42" s="53"/>
      <c r="NIU42" s="53"/>
      <c r="NIV42" s="53"/>
      <c r="NIW42" s="177"/>
      <c r="NIX42" s="177"/>
      <c r="NIY42" s="177"/>
      <c r="NIZ42" s="93"/>
      <c r="NJA42" s="93"/>
      <c r="NJB42" s="93"/>
      <c r="NJC42" s="93"/>
      <c r="NJD42" s="93"/>
      <c r="NJE42" s="53"/>
      <c r="NJF42" s="53"/>
      <c r="NJG42" s="53"/>
      <c r="NJH42" s="53"/>
      <c r="NJI42" s="177"/>
      <c r="NJJ42" s="177"/>
      <c r="NJK42" s="177"/>
      <c r="NJL42" s="93"/>
      <c r="NJM42" s="93"/>
      <c r="NJN42" s="93"/>
      <c r="NJO42" s="93"/>
      <c r="NJP42" s="93"/>
      <c r="NJQ42" s="53"/>
      <c r="NJR42" s="53"/>
      <c r="NJS42" s="53"/>
      <c r="NJT42" s="53"/>
      <c r="NJU42" s="177"/>
      <c r="NJV42" s="177"/>
      <c r="NJW42" s="177"/>
      <c r="NJX42" s="93"/>
      <c r="NJY42" s="93"/>
      <c r="NJZ42" s="93"/>
      <c r="NKA42" s="93"/>
      <c r="NKB42" s="93"/>
      <c r="NKC42" s="53"/>
      <c r="NKD42" s="53"/>
      <c r="NKE42" s="53"/>
      <c r="NKF42" s="53"/>
      <c r="NKG42" s="177"/>
      <c r="NKH42" s="177"/>
      <c r="NKI42" s="177"/>
      <c r="NKJ42" s="93"/>
      <c r="NKK42" s="93"/>
      <c r="NKL42" s="93"/>
      <c r="NKM42" s="93"/>
      <c r="NKN42" s="93"/>
      <c r="NKO42" s="53"/>
      <c r="NKP42" s="53"/>
      <c r="NKQ42" s="53"/>
      <c r="NKR42" s="53"/>
      <c r="NKS42" s="177"/>
      <c r="NKT42" s="177"/>
      <c r="NKU42" s="177"/>
      <c r="NKV42" s="93"/>
      <c r="NKW42" s="93"/>
      <c r="NKX42" s="93"/>
      <c r="NKY42" s="93"/>
      <c r="NKZ42" s="93"/>
      <c r="NLA42" s="53"/>
      <c r="NLB42" s="53"/>
      <c r="NLC42" s="53"/>
      <c r="NLD42" s="53"/>
      <c r="NLE42" s="177"/>
      <c r="NLF42" s="177"/>
      <c r="NLG42" s="177"/>
      <c r="NLH42" s="93"/>
      <c r="NLI42" s="93"/>
      <c r="NLJ42" s="93"/>
      <c r="NLK42" s="93"/>
      <c r="NLL42" s="93"/>
      <c r="NLM42" s="53"/>
      <c r="NLN42" s="53"/>
      <c r="NLO42" s="53"/>
      <c r="NLP42" s="53"/>
      <c r="NLQ42" s="177"/>
      <c r="NLR42" s="177"/>
      <c r="NLS42" s="177"/>
      <c r="NLT42" s="93"/>
      <c r="NLU42" s="93"/>
      <c r="NLV42" s="93"/>
      <c r="NLW42" s="93"/>
      <c r="NLX42" s="93"/>
      <c r="NLY42" s="53"/>
      <c r="NLZ42" s="53"/>
      <c r="NMA42" s="53"/>
      <c r="NMB42" s="53"/>
      <c r="NMC42" s="177"/>
      <c r="NMD42" s="177"/>
      <c r="NME42" s="177"/>
      <c r="NMF42" s="93"/>
      <c r="NMG42" s="93"/>
      <c r="NMH42" s="93"/>
      <c r="NMI42" s="93"/>
      <c r="NMJ42" s="93"/>
      <c r="NMK42" s="53"/>
      <c r="NML42" s="53"/>
      <c r="NMM42" s="53"/>
      <c r="NMN42" s="53"/>
      <c r="NMO42" s="177"/>
      <c r="NMP42" s="177"/>
      <c r="NMQ42" s="177"/>
      <c r="NMR42" s="93"/>
      <c r="NMS42" s="93"/>
      <c r="NMT42" s="93"/>
      <c r="NMU42" s="93"/>
      <c r="NMV42" s="93"/>
      <c r="NMW42" s="53"/>
      <c r="NMX42" s="53"/>
      <c r="NMY42" s="53"/>
      <c r="NMZ42" s="53"/>
      <c r="NNA42" s="177"/>
      <c r="NNB42" s="177"/>
      <c r="NNC42" s="177"/>
      <c r="NND42" s="93"/>
      <c r="NNE42" s="93"/>
      <c r="NNF42" s="93"/>
      <c r="NNG42" s="93"/>
      <c r="NNH42" s="93"/>
      <c r="NNI42" s="53"/>
      <c r="NNJ42" s="53"/>
      <c r="NNK42" s="53"/>
      <c r="NNL42" s="53"/>
      <c r="NNM42" s="177"/>
      <c r="NNN42" s="177"/>
      <c r="NNO42" s="177"/>
      <c r="NNP42" s="93"/>
      <c r="NNQ42" s="93"/>
      <c r="NNR42" s="93"/>
      <c r="NNS42" s="93"/>
      <c r="NNT42" s="93"/>
      <c r="NNU42" s="53"/>
      <c r="NNV42" s="53"/>
      <c r="NNW42" s="53"/>
      <c r="NNX42" s="53"/>
      <c r="NNY42" s="177"/>
      <c r="NNZ42" s="177"/>
      <c r="NOA42" s="177"/>
      <c r="NOB42" s="93"/>
      <c r="NOC42" s="93"/>
      <c r="NOD42" s="93"/>
      <c r="NOE42" s="93"/>
      <c r="NOF42" s="93"/>
      <c r="NOG42" s="53"/>
      <c r="NOH42" s="53"/>
      <c r="NOI42" s="53"/>
      <c r="NOJ42" s="53"/>
      <c r="NOK42" s="177"/>
      <c r="NOL42" s="177"/>
      <c r="NOM42" s="177"/>
      <c r="NON42" s="93"/>
      <c r="NOO42" s="93"/>
      <c r="NOP42" s="93"/>
      <c r="NOQ42" s="93"/>
      <c r="NOR42" s="93"/>
      <c r="NOS42" s="53"/>
      <c r="NOT42" s="53"/>
      <c r="NOU42" s="53"/>
      <c r="NOV42" s="53"/>
      <c r="NOW42" s="177"/>
      <c r="NOX42" s="177"/>
      <c r="NOY42" s="177"/>
      <c r="NOZ42" s="93"/>
      <c r="NPA42" s="93"/>
      <c r="NPB42" s="93"/>
      <c r="NPC42" s="93"/>
      <c r="NPD42" s="93"/>
      <c r="NPE42" s="53"/>
      <c r="NPF42" s="53"/>
      <c r="NPG42" s="53"/>
      <c r="NPH42" s="53"/>
      <c r="NPI42" s="177"/>
      <c r="NPJ42" s="177"/>
      <c r="NPK42" s="177"/>
      <c r="NPL42" s="93"/>
      <c r="NPM42" s="93"/>
      <c r="NPN42" s="93"/>
      <c r="NPO42" s="93"/>
      <c r="NPP42" s="93"/>
      <c r="NPQ42" s="53"/>
      <c r="NPR42" s="53"/>
      <c r="NPS42" s="53"/>
      <c r="NPT42" s="53"/>
      <c r="NPU42" s="177"/>
      <c r="NPV42" s="177"/>
      <c r="NPW42" s="177"/>
      <c r="NPX42" s="93"/>
      <c r="NPY42" s="93"/>
      <c r="NPZ42" s="93"/>
      <c r="NQA42" s="93"/>
      <c r="NQB42" s="93"/>
      <c r="NQC42" s="53"/>
      <c r="NQD42" s="53"/>
      <c r="NQE42" s="53"/>
      <c r="NQF42" s="53"/>
      <c r="NQG42" s="177"/>
      <c r="NQH42" s="177"/>
      <c r="NQI42" s="177"/>
      <c r="NQJ42" s="93"/>
      <c r="NQK42" s="93"/>
      <c r="NQL42" s="93"/>
      <c r="NQM42" s="93"/>
      <c r="NQN42" s="93"/>
      <c r="NQO42" s="53"/>
      <c r="NQP42" s="53"/>
      <c r="NQQ42" s="53"/>
      <c r="NQR42" s="53"/>
      <c r="NQS42" s="177"/>
      <c r="NQT42" s="177"/>
      <c r="NQU42" s="177"/>
      <c r="NQV42" s="93"/>
      <c r="NQW42" s="93"/>
      <c r="NQX42" s="93"/>
      <c r="NQY42" s="93"/>
      <c r="NQZ42" s="93"/>
      <c r="NRA42" s="53"/>
      <c r="NRB42" s="53"/>
      <c r="NRC42" s="53"/>
      <c r="NRD42" s="53"/>
      <c r="NRE42" s="177"/>
      <c r="NRF42" s="177"/>
      <c r="NRG42" s="177"/>
      <c r="NRH42" s="93"/>
      <c r="NRI42" s="93"/>
      <c r="NRJ42" s="93"/>
      <c r="NRK42" s="93"/>
      <c r="NRL42" s="93"/>
      <c r="NRM42" s="53"/>
      <c r="NRN42" s="53"/>
      <c r="NRO42" s="53"/>
      <c r="NRP42" s="53"/>
      <c r="NRQ42" s="177"/>
      <c r="NRR42" s="177"/>
      <c r="NRS42" s="177"/>
      <c r="NRT42" s="93"/>
      <c r="NRU42" s="93"/>
      <c r="NRV42" s="93"/>
      <c r="NRW42" s="93"/>
      <c r="NRX42" s="93"/>
      <c r="NRY42" s="53"/>
      <c r="NRZ42" s="53"/>
      <c r="NSA42" s="53"/>
      <c r="NSB42" s="53"/>
      <c r="NSC42" s="177"/>
      <c r="NSD42" s="177"/>
      <c r="NSE42" s="177"/>
      <c r="NSF42" s="93"/>
      <c r="NSG42" s="93"/>
      <c r="NSH42" s="93"/>
      <c r="NSI42" s="93"/>
      <c r="NSJ42" s="93"/>
      <c r="NSK42" s="53"/>
      <c r="NSL42" s="53"/>
      <c r="NSM42" s="53"/>
      <c r="NSN42" s="53"/>
      <c r="NSO42" s="177"/>
      <c r="NSP42" s="177"/>
      <c r="NSQ42" s="177"/>
      <c r="NSR42" s="93"/>
      <c r="NSS42" s="93"/>
      <c r="NST42" s="93"/>
      <c r="NSU42" s="93"/>
      <c r="NSV42" s="93"/>
      <c r="NSW42" s="53"/>
      <c r="NSX42" s="53"/>
      <c r="NSY42" s="53"/>
      <c r="NSZ42" s="53"/>
      <c r="NTA42" s="177"/>
      <c r="NTB42" s="177"/>
      <c r="NTC42" s="177"/>
      <c r="NTD42" s="93"/>
      <c r="NTE42" s="93"/>
      <c r="NTF42" s="93"/>
      <c r="NTG42" s="93"/>
      <c r="NTH42" s="93"/>
      <c r="NTI42" s="53"/>
      <c r="NTJ42" s="53"/>
      <c r="NTK42" s="53"/>
      <c r="NTL42" s="53"/>
      <c r="NTM42" s="177"/>
      <c r="NTN42" s="177"/>
      <c r="NTO42" s="177"/>
      <c r="NTP42" s="93"/>
      <c r="NTQ42" s="93"/>
      <c r="NTR42" s="93"/>
      <c r="NTS42" s="93"/>
      <c r="NTT42" s="93"/>
      <c r="NTU42" s="53"/>
      <c r="NTV42" s="53"/>
      <c r="NTW42" s="53"/>
      <c r="NTX42" s="53"/>
      <c r="NTY42" s="177"/>
      <c r="NTZ42" s="177"/>
      <c r="NUA42" s="177"/>
      <c r="NUB42" s="93"/>
      <c r="NUC42" s="93"/>
      <c r="NUD42" s="93"/>
      <c r="NUE42" s="93"/>
      <c r="NUF42" s="93"/>
      <c r="NUG42" s="53"/>
      <c r="NUH42" s="53"/>
      <c r="NUI42" s="53"/>
      <c r="NUJ42" s="53"/>
      <c r="NUK42" s="177"/>
      <c r="NUL42" s="177"/>
      <c r="NUM42" s="177"/>
      <c r="NUN42" s="93"/>
      <c r="NUO42" s="93"/>
      <c r="NUP42" s="93"/>
      <c r="NUQ42" s="93"/>
      <c r="NUR42" s="93"/>
      <c r="NUS42" s="53"/>
      <c r="NUT42" s="53"/>
      <c r="NUU42" s="53"/>
      <c r="NUV42" s="53"/>
      <c r="NUW42" s="177"/>
      <c r="NUX42" s="177"/>
      <c r="NUY42" s="177"/>
      <c r="NUZ42" s="93"/>
      <c r="NVA42" s="93"/>
      <c r="NVB42" s="93"/>
      <c r="NVC42" s="93"/>
      <c r="NVD42" s="93"/>
      <c r="NVE42" s="53"/>
      <c r="NVF42" s="53"/>
      <c r="NVG42" s="53"/>
      <c r="NVH42" s="53"/>
      <c r="NVI42" s="177"/>
      <c r="NVJ42" s="177"/>
      <c r="NVK42" s="177"/>
      <c r="NVL42" s="93"/>
      <c r="NVM42" s="93"/>
      <c r="NVN42" s="93"/>
      <c r="NVO42" s="93"/>
      <c r="NVP42" s="93"/>
      <c r="NVQ42" s="53"/>
      <c r="NVR42" s="53"/>
      <c r="NVS42" s="53"/>
      <c r="NVT42" s="53"/>
      <c r="NVU42" s="177"/>
      <c r="NVV42" s="177"/>
      <c r="NVW42" s="177"/>
      <c r="NVX42" s="93"/>
      <c r="NVY42" s="93"/>
      <c r="NVZ42" s="93"/>
      <c r="NWA42" s="93"/>
      <c r="NWB42" s="93"/>
      <c r="NWC42" s="53"/>
      <c r="NWD42" s="53"/>
      <c r="NWE42" s="53"/>
      <c r="NWF42" s="53"/>
      <c r="NWG42" s="177"/>
      <c r="NWH42" s="177"/>
      <c r="NWI42" s="177"/>
      <c r="NWJ42" s="93"/>
      <c r="NWK42" s="93"/>
      <c r="NWL42" s="93"/>
      <c r="NWM42" s="93"/>
      <c r="NWN42" s="93"/>
      <c r="NWO42" s="53"/>
      <c r="NWP42" s="53"/>
      <c r="NWQ42" s="53"/>
      <c r="NWR42" s="53"/>
      <c r="NWS42" s="177"/>
      <c r="NWT42" s="177"/>
      <c r="NWU42" s="177"/>
      <c r="NWV42" s="93"/>
      <c r="NWW42" s="93"/>
      <c r="NWX42" s="93"/>
      <c r="NWY42" s="93"/>
      <c r="NWZ42" s="93"/>
      <c r="NXA42" s="53"/>
      <c r="NXB42" s="53"/>
      <c r="NXC42" s="53"/>
      <c r="NXD42" s="53"/>
      <c r="NXE42" s="177"/>
      <c r="NXF42" s="177"/>
      <c r="NXG42" s="177"/>
      <c r="NXH42" s="93"/>
      <c r="NXI42" s="93"/>
      <c r="NXJ42" s="93"/>
      <c r="NXK42" s="93"/>
      <c r="NXL42" s="93"/>
      <c r="NXM42" s="53"/>
      <c r="NXN42" s="53"/>
      <c r="NXO42" s="53"/>
      <c r="NXP42" s="53"/>
      <c r="NXQ42" s="177"/>
      <c r="NXR42" s="177"/>
      <c r="NXS42" s="177"/>
      <c r="NXT42" s="93"/>
      <c r="NXU42" s="93"/>
      <c r="NXV42" s="93"/>
      <c r="NXW42" s="93"/>
      <c r="NXX42" s="93"/>
      <c r="NXY42" s="53"/>
      <c r="NXZ42" s="53"/>
      <c r="NYA42" s="53"/>
      <c r="NYB42" s="53"/>
      <c r="NYC42" s="177"/>
      <c r="NYD42" s="177"/>
      <c r="NYE42" s="177"/>
      <c r="NYF42" s="93"/>
      <c r="NYG42" s="93"/>
      <c r="NYH42" s="93"/>
      <c r="NYI42" s="93"/>
      <c r="NYJ42" s="93"/>
      <c r="NYK42" s="53"/>
      <c r="NYL42" s="53"/>
      <c r="NYM42" s="53"/>
      <c r="NYN42" s="53"/>
      <c r="NYO42" s="177"/>
      <c r="NYP42" s="177"/>
      <c r="NYQ42" s="177"/>
      <c r="NYR42" s="93"/>
      <c r="NYS42" s="93"/>
      <c r="NYT42" s="93"/>
      <c r="NYU42" s="93"/>
      <c r="NYV42" s="93"/>
      <c r="NYW42" s="53"/>
      <c r="NYX42" s="53"/>
      <c r="NYY42" s="53"/>
      <c r="NYZ42" s="53"/>
      <c r="NZA42" s="177"/>
      <c r="NZB42" s="177"/>
      <c r="NZC42" s="177"/>
      <c r="NZD42" s="93"/>
      <c r="NZE42" s="93"/>
      <c r="NZF42" s="93"/>
      <c r="NZG42" s="93"/>
      <c r="NZH42" s="93"/>
      <c r="NZI42" s="53"/>
      <c r="NZJ42" s="53"/>
      <c r="NZK42" s="53"/>
      <c r="NZL42" s="53"/>
      <c r="NZM42" s="177"/>
      <c r="NZN42" s="177"/>
      <c r="NZO42" s="177"/>
      <c r="NZP42" s="93"/>
      <c r="NZQ42" s="93"/>
      <c r="NZR42" s="93"/>
      <c r="NZS42" s="93"/>
      <c r="NZT42" s="93"/>
      <c r="NZU42" s="53"/>
      <c r="NZV42" s="53"/>
      <c r="NZW42" s="53"/>
      <c r="NZX42" s="53"/>
      <c r="NZY42" s="177"/>
      <c r="NZZ42" s="177"/>
      <c r="OAA42" s="177"/>
      <c r="OAB42" s="93"/>
      <c r="OAC42" s="93"/>
      <c r="OAD42" s="93"/>
      <c r="OAE42" s="93"/>
      <c r="OAF42" s="93"/>
      <c r="OAG42" s="53"/>
      <c r="OAH42" s="53"/>
      <c r="OAI42" s="53"/>
      <c r="OAJ42" s="53"/>
      <c r="OAK42" s="177"/>
      <c r="OAL42" s="177"/>
      <c r="OAM42" s="177"/>
      <c r="OAN42" s="93"/>
      <c r="OAO42" s="93"/>
      <c r="OAP42" s="93"/>
      <c r="OAQ42" s="93"/>
      <c r="OAR42" s="93"/>
      <c r="OAS42" s="53"/>
      <c r="OAT42" s="53"/>
      <c r="OAU42" s="53"/>
      <c r="OAV42" s="53"/>
      <c r="OAW42" s="177"/>
      <c r="OAX42" s="177"/>
      <c r="OAY42" s="177"/>
      <c r="OAZ42" s="93"/>
      <c r="OBA42" s="93"/>
      <c r="OBB42" s="93"/>
      <c r="OBC42" s="93"/>
      <c r="OBD42" s="93"/>
      <c r="OBE42" s="53"/>
      <c r="OBF42" s="53"/>
      <c r="OBG42" s="53"/>
      <c r="OBH42" s="53"/>
      <c r="OBI42" s="177"/>
      <c r="OBJ42" s="177"/>
      <c r="OBK42" s="177"/>
      <c r="OBL42" s="93"/>
      <c r="OBM42" s="93"/>
      <c r="OBN42" s="93"/>
      <c r="OBO42" s="93"/>
      <c r="OBP42" s="93"/>
      <c r="OBQ42" s="53"/>
      <c r="OBR42" s="53"/>
      <c r="OBS42" s="53"/>
      <c r="OBT42" s="53"/>
      <c r="OBU42" s="177"/>
      <c r="OBV42" s="177"/>
      <c r="OBW42" s="177"/>
      <c r="OBX42" s="93"/>
      <c r="OBY42" s="93"/>
      <c r="OBZ42" s="93"/>
      <c r="OCA42" s="93"/>
      <c r="OCB42" s="93"/>
      <c r="OCC42" s="53"/>
      <c r="OCD42" s="53"/>
      <c r="OCE42" s="53"/>
      <c r="OCF42" s="53"/>
      <c r="OCG42" s="177"/>
      <c r="OCH42" s="177"/>
      <c r="OCI42" s="177"/>
      <c r="OCJ42" s="93"/>
      <c r="OCK42" s="93"/>
      <c r="OCL42" s="93"/>
      <c r="OCM42" s="93"/>
      <c r="OCN42" s="93"/>
      <c r="OCO42" s="53"/>
      <c r="OCP42" s="53"/>
      <c r="OCQ42" s="53"/>
      <c r="OCR42" s="53"/>
      <c r="OCS42" s="177"/>
      <c r="OCT42" s="177"/>
      <c r="OCU42" s="177"/>
      <c r="OCV42" s="93"/>
      <c r="OCW42" s="93"/>
      <c r="OCX42" s="93"/>
      <c r="OCY42" s="93"/>
      <c r="OCZ42" s="93"/>
      <c r="ODA42" s="53"/>
      <c r="ODB42" s="53"/>
      <c r="ODC42" s="53"/>
      <c r="ODD42" s="53"/>
      <c r="ODE42" s="177"/>
      <c r="ODF42" s="177"/>
      <c r="ODG42" s="177"/>
      <c r="ODH42" s="93"/>
      <c r="ODI42" s="93"/>
      <c r="ODJ42" s="93"/>
      <c r="ODK42" s="93"/>
      <c r="ODL42" s="93"/>
      <c r="ODM42" s="53"/>
      <c r="ODN42" s="53"/>
      <c r="ODO42" s="53"/>
      <c r="ODP42" s="53"/>
      <c r="ODQ42" s="177"/>
      <c r="ODR42" s="177"/>
      <c r="ODS42" s="177"/>
      <c r="ODT42" s="93"/>
      <c r="ODU42" s="93"/>
      <c r="ODV42" s="93"/>
      <c r="ODW42" s="93"/>
      <c r="ODX42" s="93"/>
      <c r="ODY42" s="53"/>
      <c r="ODZ42" s="53"/>
      <c r="OEA42" s="53"/>
      <c r="OEB42" s="53"/>
      <c r="OEC42" s="177"/>
      <c r="OED42" s="177"/>
      <c r="OEE42" s="177"/>
      <c r="OEF42" s="93"/>
      <c r="OEG42" s="93"/>
      <c r="OEH42" s="93"/>
      <c r="OEI42" s="93"/>
      <c r="OEJ42" s="93"/>
      <c r="OEK42" s="53"/>
      <c r="OEL42" s="53"/>
      <c r="OEM42" s="53"/>
      <c r="OEN42" s="53"/>
      <c r="OEO42" s="177"/>
      <c r="OEP42" s="177"/>
      <c r="OEQ42" s="177"/>
      <c r="OER42" s="93"/>
      <c r="OES42" s="93"/>
      <c r="OET42" s="93"/>
      <c r="OEU42" s="93"/>
      <c r="OEV42" s="93"/>
      <c r="OEW42" s="53"/>
      <c r="OEX42" s="53"/>
      <c r="OEY42" s="53"/>
      <c r="OEZ42" s="53"/>
      <c r="OFA42" s="177"/>
      <c r="OFB42" s="177"/>
      <c r="OFC42" s="177"/>
      <c r="OFD42" s="93"/>
      <c r="OFE42" s="93"/>
      <c r="OFF42" s="93"/>
      <c r="OFG42" s="93"/>
      <c r="OFH42" s="93"/>
      <c r="OFI42" s="53"/>
      <c r="OFJ42" s="53"/>
      <c r="OFK42" s="53"/>
      <c r="OFL42" s="53"/>
      <c r="OFM42" s="177"/>
      <c r="OFN42" s="177"/>
      <c r="OFO42" s="177"/>
      <c r="OFP42" s="93"/>
      <c r="OFQ42" s="93"/>
      <c r="OFR42" s="93"/>
      <c r="OFS42" s="93"/>
      <c r="OFT42" s="93"/>
      <c r="OFU42" s="53"/>
      <c r="OFV42" s="53"/>
      <c r="OFW42" s="53"/>
      <c r="OFX42" s="53"/>
      <c r="OFY42" s="177"/>
      <c r="OFZ42" s="177"/>
      <c r="OGA42" s="177"/>
      <c r="OGB42" s="93"/>
      <c r="OGC42" s="93"/>
      <c r="OGD42" s="93"/>
      <c r="OGE42" s="93"/>
      <c r="OGF42" s="93"/>
      <c r="OGG42" s="53"/>
      <c r="OGH42" s="53"/>
      <c r="OGI42" s="53"/>
      <c r="OGJ42" s="53"/>
      <c r="OGK42" s="177"/>
      <c r="OGL42" s="177"/>
      <c r="OGM42" s="177"/>
      <c r="OGN42" s="93"/>
      <c r="OGO42" s="93"/>
      <c r="OGP42" s="93"/>
      <c r="OGQ42" s="93"/>
      <c r="OGR42" s="93"/>
      <c r="OGS42" s="53"/>
      <c r="OGT42" s="53"/>
      <c r="OGU42" s="53"/>
      <c r="OGV42" s="53"/>
      <c r="OGW42" s="177"/>
      <c r="OGX42" s="177"/>
      <c r="OGY42" s="177"/>
      <c r="OGZ42" s="93"/>
      <c r="OHA42" s="93"/>
      <c r="OHB42" s="93"/>
      <c r="OHC42" s="93"/>
      <c r="OHD42" s="93"/>
      <c r="OHE42" s="53"/>
      <c r="OHF42" s="53"/>
      <c r="OHG42" s="53"/>
      <c r="OHH42" s="53"/>
      <c r="OHI42" s="177"/>
      <c r="OHJ42" s="177"/>
      <c r="OHK42" s="177"/>
      <c r="OHL42" s="93"/>
      <c r="OHM42" s="93"/>
      <c r="OHN42" s="93"/>
      <c r="OHO42" s="93"/>
      <c r="OHP42" s="93"/>
      <c r="OHQ42" s="53"/>
      <c r="OHR42" s="53"/>
      <c r="OHS42" s="53"/>
      <c r="OHT42" s="53"/>
      <c r="OHU42" s="177"/>
      <c r="OHV42" s="177"/>
      <c r="OHW42" s="177"/>
      <c r="OHX42" s="93"/>
      <c r="OHY42" s="93"/>
      <c r="OHZ42" s="93"/>
      <c r="OIA42" s="93"/>
      <c r="OIB42" s="93"/>
      <c r="OIC42" s="53"/>
      <c r="OID42" s="53"/>
      <c r="OIE42" s="53"/>
      <c r="OIF42" s="53"/>
      <c r="OIG42" s="177"/>
      <c r="OIH42" s="177"/>
      <c r="OII42" s="177"/>
      <c r="OIJ42" s="93"/>
      <c r="OIK42" s="93"/>
      <c r="OIL42" s="93"/>
      <c r="OIM42" s="93"/>
      <c r="OIN42" s="93"/>
      <c r="OIO42" s="53"/>
      <c r="OIP42" s="53"/>
      <c r="OIQ42" s="53"/>
      <c r="OIR42" s="53"/>
      <c r="OIS42" s="177"/>
      <c r="OIT42" s="177"/>
      <c r="OIU42" s="177"/>
      <c r="OIV42" s="93"/>
      <c r="OIW42" s="93"/>
      <c r="OIX42" s="93"/>
      <c r="OIY42" s="93"/>
      <c r="OIZ42" s="93"/>
      <c r="OJA42" s="53"/>
      <c r="OJB42" s="53"/>
      <c r="OJC42" s="53"/>
      <c r="OJD42" s="53"/>
      <c r="OJE42" s="177"/>
      <c r="OJF42" s="177"/>
      <c r="OJG42" s="177"/>
      <c r="OJH42" s="93"/>
      <c r="OJI42" s="93"/>
      <c r="OJJ42" s="93"/>
      <c r="OJK42" s="93"/>
      <c r="OJL42" s="93"/>
      <c r="OJM42" s="53"/>
      <c r="OJN42" s="53"/>
      <c r="OJO42" s="53"/>
      <c r="OJP42" s="53"/>
      <c r="OJQ42" s="177"/>
      <c r="OJR42" s="177"/>
      <c r="OJS42" s="177"/>
      <c r="OJT42" s="93"/>
      <c r="OJU42" s="93"/>
      <c r="OJV42" s="93"/>
      <c r="OJW42" s="93"/>
      <c r="OJX42" s="93"/>
      <c r="OJY42" s="53"/>
      <c r="OJZ42" s="53"/>
      <c r="OKA42" s="53"/>
      <c r="OKB42" s="53"/>
      <c r="OKC42" s="177"/>
      <c r="OKD42" s="177"/>
      <c r="OKE42" s="177"/>
      <c r="OKF42" s="93"/>
      <c r="OKG42" s="93"/>
      <c r="OKH42" s="93"/>
      <c r="OKI42" s="93"/>
      <c r="OKJ42" s="93"/>
      <c r="OKK42" s="53"/>
      <c r="OKL42" s="53"/>
      <c r="OKM42" s="53"/>
      <c r="OKN42" s="53"/>
      <c r="OKO42" s="177"/>
      <c r="OKP42" s="177"/>
      <c r="OKQ42" s="177"/>
      <c r="OKR42" s="93"/>
      <c r="OKS42" s="93"/>
      <c r="OKT42" s="93"/>
      <c r="OKU42" s="93"/>
      <c r="OKV42" s="93"/>
      <c r="OKW42" s="53"/>
      <c r="OKX42" s="53"/>
      <c r="OKY42" s="53"/>
      <c r="OKZ42" s="53"/>
      <c r="OLA42" s="177"/>
      <c r="OLB42" s="177"/>
      <c r="OLC42" s="177"/>
      <c r="OLD42" s="93"/>
      <c r="OLE42" s="93"/>
      <c r="OLF42" s="93"/>
      <c r="OLG42" s="93"/>
      <c r="OLH42" s="93"/>
      <c r="OLI42" s="53"/>
      <c r="OLJ42" s="53"/>
      <c r="OLK42" s="53"/>
      <c r="OLL42" s="53"/>
      <c r="OLM42" s="177"/>
      <c r="OLN42" s="177"/>
      <c r="OLO42" s="177"/>
      <c r="OLP42" s="93"/>
      <c r="OLQ42" s="93"/>
      <c r="OLR42" s="93"/>
      <c r="OLS42" s="93"/>
      <c r="OLT42" s="93"/>
      <c r="OLU42" s="53"/>
      <c r="OLV42" s="53"/>
      <c r="OLW42" s="53"/>
      <c r="OLX42" s="53"/>
      <c r="OLY42" s="177"/>
      <c r="OLZ42" s="177"/>
      <c r="OMA42" s="177"/>
      <c r="OMB42" s="93"/>
      <c r="OMC42" s="93"/>
      <c r="OMD42" s="93"/>
      <c r="OME42" s="93"/>
      <c r="OMF42" s="93"/>
      <c r="OMG42" s="53"/>
      <c r="OMH42" s="53"/>
      <c r="OMI42" s="53"/>
      <c r="OMJ42" s="53"/>
      <c r="OMK42" s="177"/>
      <c r="OML42" s="177"/>
      <c r="OMM42" s="177"/>
      <c r="OMN42" s="93"/>
      <c r="OMO42" s="93"/>
      <c r="OMP42" s="93"/>
      <c r="OMQ42" s="93"/>
      <c r="OMR42" s="93"/>
      <c r="OMS42" s="53"/>
      <c r="OMT42" s="53"/>
      <c r="OMU42" s="53"/>
      <c r="OMV42" s="53"/>
      <c r="OMW42" s="177"/>
      <c r="OMX42" s="177"/>
      <c r="OMY42" s="177"/>
      <c r="OMZ42" s="93"/>
      <c r="ONA42" s="93"/>
      <c r="ONB42" s="93"/>
      <c r="ONC42" s="93"/>
      <c r="OND42" s="93"/>
      <c r="ONE42" s="53"/>
      <c r="ONF42" s="53"/>
      <c r="ONG42" s="53"/>
      <c r="ONH42" s="53"/>
      <c r="ONI42" s="177"/>
      <c r="ONJ42" s="177"/>
      <c r="ONK42" s="177"/>
      <c r="ONL42" s="93"/>
      <c r="ONM42" s="93"/>
      <c r="ONN42" s="93"/>
      <c r="ONO42" s="93"/>
      <c r="ONP42" s="93"/>
      <c r="ONQ42" s="53"/>
      <c r="ONR42" s="53"/>
      <c r="ONS42" s="53"/>
      <c r="ONT42" s="53"/>
      <c r="ONU42" s="177"/>
      <c r="ONV42" s="177"/>
      <c r="ONW42" s="177"/>
      <c r="ONX42" s="93"/>
      <c r="ONY42" s="93"/>
      <c r="ONZ42" s="93"/>
      <c r="OOA42" s="93"/>
      <c r="OOB42" s="93"/>
      <c r="OOC42" s="53"/>
      <c r="OOD42" s="53"/>
      <c r="OOE42" s="53"/>
      <c r="OOF42" s="53"/>
      <c r="OOG42" s="177"/>
      <c r="OOH42" s="177"/>
      <c r="OOI42" s="177"/>
      <c r="OOJ42" s="93"/>
      <c r="OOK42" s="93"/>
      <c r="OOL42" s="93"/>
      <c r="OOM42" s="93"/>
      <c r="OON42" s="93"/>
      <c r="OOO42" s="53"/>
      <c r="OOP42" s="53"/>
      <c r="OOQ42" s="53"/>
      <c r="OOR42" s="53"/>
      <c r="OOS42" s="177"/>
      <c r="OOT42" s="177"/>
      <c r="OOU42" s="177"/>
      <c r="OOV42" s="93"/>
      <c r="OOW42" s="93"/>
      <c r="OOX42" s="93"/>
      <c r="OOY42" s="93"/>
      <c r="OOZ42" s="93"/>
      <c r="OPA42" s="53"/>
      <c r="OPB42" s="53"/>
      <c r="OPC42" s="53"/>
      <c r="OPD42" s="53"/>
      <c r="OPE42" s="177"/>
      <c r="OPF42" s="177"/>
      <c r="OPG42" s="177"/>
      <c r="OPH42" s="93"/>
      <c r="OPI42" s="93"/>
      <c r="OPJ42" s="93"/>
      <c r="OPK42" s="93"/>
      <c r="OPL42" s="93"/>
      <c r="OPM42" s="53"/>
      <c r="OPN42" s="53"/>
      <c r="OPO42" s="53"/>
      <c r="OPP42" s="53"/>
      <c r="OPQ42" s="177"/>
      <c r="OPR42" s="177"/>
      <c r="OPS42" s="177"/>
      <c r="OPT42" s="93"/>
      <c r="OPU42" s="93"/>
      <c r="OPV42" s="93"/>
      <c r="OPW42" s="93"/>
      <c r="OPX42" s="93"/>
      <c r="OPY42" s="53"/>
      <c r="OPZ42" s="53"/>
      <c r="OQA42" s="53"/>
      <c r="OQB42" s="53"/>
      <c r="OQC42" s="177"/>
      <c r="OQD42" s="177"/>
      <c r="OQE42" s="177"/>
      <c r="OQF42" s="93"/>
      <c r="OQG42" s="93"/>
      <c r="OQH42" s="93"/>
      <c r="OQI42" s="93"/>
      <c r="OQJ42" s="93"/>
      <c r="OQK42" s="53"/>
      <c r="OQL42" s="53"/>
      <c r="OQM42" s="53"/>
      <c r="OQN42" s="53"/>
      <c r="OQO42" s="177"/>
      <c r="OQP42" s="177"/>
      <c r="OQQ42" s="177"/>
      <c r="OQR42" s="93"/>
      <c r="OQS42" s="93"/>
      <c r="OQT42" s="93"/>
      <c r="OQU42" s="93"/>
      <c r="OQV42" s="93"/>
      <c r="OQW42" s="53"/>
      <c r="OQX42" s="53"/>
      <c r="OQY42" s="53"/>
      <c r="OQZ42" s="53"/>
      <c r="ORA42" s="177"/>
      <c r="ORB42" s="177"/>
      <c r="ORC42" s="177"/>
      <c r="ORD42" s="93"/>
      <c r="ORE42" s="93"/>
      <c r="ORF42" s="93"/>
      <c r="ORG42" s="93"/>
      <c r="ORH42" s="93"/>
      <c r="ORI42" s="53"/>
      <c r="ORJ42" s="53"/>
      <c r="ORK42" s="53"/>
      <c r="ORL42" s="53"/>
      <c r="ORM42" s="177"/>
      <c r="ORN42" s="177"/>
      <c r="ORO42" s="177"/>
      <c r="ORP42" s="93"/>
      <c r="ORQ42" s="93"/>
      <c r="ORR42" s="93"/>
      <c r="ORS42" s="93"/>
      <c r="ORT42" s="93"/>
      <c r="ORU42" s="53"/>
      <c r="ORV42" s="53"/>
      <c r="ORW42" s="53"/>
      <c r="ORX42" s="53"/>
      <c r="ORY42" s="177"/>
      <c r="ORZ42" s="177"/>
      <c r="OSA42" s="177"/>
      <c r="OSB42" s="93"/>
      <c r="OSC42" s="93"/>
      <c r="OSD42" s="93"/>
      <c r="OSE42" s="93"/>
      <c r="OSF42" s="93"/>
      <c r="OSG42" s="53"/>
      <c r="OSH42" s="53"/>
      <c r="OSI42" s="53"/>
      <c r="OSJ42" s="53"/>
      <c r="OSK42" s="177"/>
      <c r="OSL42" s="177"/>
      <c r="OSM42" s="177"/>
      <c r="OSN42" s="93"/>
      <c r="OSO42" s="93"/>
      <c r="OSP42" s="93"/>
      <c r="OSQ42" s="93"/>
      <c r="OSR42" s="93"/>
      <c r="OSS42" s="53"/>
      <c r="OST42" s="53"/>
      <c r="OSU42" s="53"/>
      <c r="OSV42" s="53"/>
      <c r="OSW42" s="177"/>
      <c r="OSX42" s="177"/>
      <c r="OSY42" s="177"/>
      <c r="OSZ42" s="93"/>
      <c r="OTA42" s="93"/>
      <c r="OTB42" s="93"/>
      <c r="OTC42" s="93"/>
      <c r="OTD42" s="93"/>
      <c r="OTE42" s="53"/>
      <c r="OTF42" s="53"/>
      <c r="OTG42" s="53"/>
      <c r="OTH42" s="53"/>
      <c r="OTI42" s="177"/>
      <c r="OTJ42" s="177"/>
      <c r="OTK42" s="177"/>
      <c r="OTL42" s="93"/>
      <c r="OTM42" s="93"/>
      <c r="OTN42" s="93"/>
      <c r="OTO42" s="93"/>
      <c r="OTP42" s="93"/>
      <c r="OTQ42" s="53"/>
      <c r="OTR42" s="53"/>
      <c r="OTS42" s="53"/>
      <c r="OTT42" s="53"/>
      <c r="OTU42" s="177"/>
      <c r="OTV42" s="177"/>
      <c r="OTW42" s="177"/>
      <c r="OTX42" s="93"/>
      <c r="OTY42" s="93"/>
      <c r="OTZ42" s="93"/>
      <c r="OUA42" s="93"/>
      <c r="OUB42" s="93"/>
      <c r="OUC42" s="53"/>
      <c r="OUD42" s="53"/>
      <c r="OUE42" s="53"/>
      <c r="OUF42" s="53"/>
      <c r="OUG42" s="177"/>
      <c r="OUH42" s="177"/>
      <c r="OUI42" s="177"/>
      <c r="OUJ42" s="93"/>
      <c r="OUK42" s="93"/>
      <c r="OUL42" s="93"/>
      <c r="OUM42" s="93"/>
      <c r="OUN42" s="93"/>
      <c r="OUO42" s="53"/>
      <c r="OUP42" s="53"/>
      <c r="OUQ42" s="53"/>
      <c r="OUR42" s="53"/>
      <c r="OUS42" s="177"/>
      <c r="OUT42" s="177"/>
      <c r="OUU42" s="177"/>
      <c r="OUV42" s="93"/>
      <c r="OUW42" s="93"/>
      <c r="OUX42" s="93"/>
      <c r="OUY42" s="93"/>
      <c r="OUZ42" s="93"/>
      <c r="OVA42" s="53"/>
      <c r="OVB42" s="53"/>
      <c r="OVC42" s="53"/>
      <c r="OVD42" s="53"/>
      <c r="OVE42" s="177"/>
      <c r="OVF42" s="177"/>
      <c r="OVG42" s="177"/>
      <c r="OVH42" s="93"/>
      <c r="OVI42" s="93"/>
      <c r="OVJ42" s="93"/>
      <c r="OVK42" s="93"/>
      <c r="OVL42" s="93"/>
      <c r="OVM42" s="53"/>
      <c r="OVN42" s="53"/>
      <c r="OVO42" s="53"/>
      <c r="OVP42" s="53"/>
      <c r="OVQ42" s="177"/>
      <c r="OVR42" s="177"/>
      <c r="OVS42" s="177"/>
      <c r="OVT42" s="93"/>
      <c r="OVU42" s="93"/>
      <c r="OVV42" s="93"/>
      <c r="OVW42" s="93"/>
      <c r="OVX42" s="93"/>
      <c r="OVY42" s="53"/>
      <c r="OVZ42" s="53"/>
      <c r="OWA42" s="53"/>
      <c r="OWB42" s="53"/>
      <c r="OWC42" s="177"/>
      <c r="OWD42" s="177"/>
      <c r="OWE42" s="177"/>
      <c r="OWF42" s="93"/>
      <c r="OWG42" s="93"/>
      <c r="OWH42" s="93"/>
      <c r="OWI42" s="93"/>
      <c r="OWJ42" s="93"/>
      <c r="OWK42" s="53"/>
      <c r="OWL42" s="53"/>
      <c r="OWM42" s="53"/>
      <c r="OWN42" s="53"/>
      <c r="OWO42" s="177"/>
      <c r="OWP42" s="177"/>
      <c r="OWQ42" s="177"/>
      <c r="OWR42" s="93"/>
      <c r="OWS42" s="93"/>
      <c r="OWT42" s="93"/>
      <c r="OWU42" s="93"/>
      <c r="OWV42" s="93"/>
      <c r="OWW42" s="53"/>
      <c r="OWX42" s="53"/>
      <c r="OWY42" s="53"/>
      <c r="OWZ42" s="53"/>
      <c r="OXA42" s="177"/>
      <c r="OXB42" s="177"/>
      <c r="OXC42" s="177"/>
      <c r="OXD42" s="93"/>
      <c r="OXE42" s="93"/>
      <c r="OXF42" s="93"/>
      <c r="OXG42" s="93"/>
      <c r="OXH42" s="93"/>
      <c r="OXI42" s="53"/>
      <c r="OXJ42" s="53"/>
      <c r="OXK42" s="53"/>
      <c r="OXL42" s="53"/>
      <c r="OXM42" s="177"/>
      <c r="OXN42" s="177"/>
      <c r="OXO42" s="177"/>
      <c r="OXP42" s="93"/>
      <c r="OXQ42" s="93"/>
      <c r="OXR42" s="93"/>
      <c r="OXS42" s="93"/>
      <c r="OXT42" s="93"/>
      <c r="OXU42" s="53"/>
      <c r="OXV42" s="53"/>
      <c r="OXW42" s="53"/>
      <c r="OXX42" s="53"/>
      <c r="OXY42" s="177"/>
      <c r="OXZ42" s="177"/>
      <c r="OYA42" s="177"/>
      <c r="OYB42" s="93"/>
      <c r="OYC42" s="93"/>
      <c r="OYD42" s="93"/>
      <c r="OYE42" s="93"/>
      <c r="OYF42" s="93"/>
      <c r="OYG42" s="53"/>
      <c r="OYH42" s="53"/>
      <c r="OYI42" s="53"/>
      <c r="OYJ42" s="53"/>
      <c r="OYK42" s="177"/>
      <c r="OYL42" s="177"/>
      <c r="OYM42" s="177"/>
      <c r="OYN42" s="93"/>
      <c r="OYO42" s="93"/>
      <c r="OYP42" s="93"/>
      <c r="OYQ42" s="93"/>
      <c r="OYR42" s="93"/>
      <c r="OYS42" s="53"/>
      <c r="OYT42" s="53"/>
      <c r="OYU42" s="53"/>
      <c r="OYV42" s="53"/>
      <c r="OYW42" s="177"/>
      <c r="OYX42" s="177"/>
      <c r="OYY42" s="177"/>
      <c r="OYZ42" s="93"/>
      <c r="OZA42" s="93"/>
      <c r="OZB42" s="93"/>
      <c r="OZC42" s="93"/>
      <c r="OZD42" s="93"/>
      <c r="OZE42" s="53"/>
      <c r="OZF42" s="53"/>
      <c r="OZG42" s="53"/>
      <c r="OZH42" s="53"/>
      <c r="OZI42" s="177"/>
      <c r="OZJ42" s="177"/>
      <c r="OZK42" s="177"/>
      <c r="OZL42" s="93"/>
      <c r="OZM42" s="93"/>
      <c r="OZN42" s="93"/>
      <c r="OZO42" s="93"/>
      <c r="OZP42" s="93"/>
      <c r="OZQ42" s="53"/>
      <c r="OZR42" s="53"/>
      <c r="OZS42" s="53"/>
      <c r="OZT42" s="53"/>
      <c r="OZU42" s="177"/>
      <c r="OZV42" s="177"/>
      <c r="OZW42" s="177"/>
      <c r="OZX42" s="93"/>
      <c r="OZY42" s="93"/>
      <c r="OZZ42" s="93"/>
      <c r="PAA42" s="93"/>
      <c r="PAB42" s="93"/>
      <c r="PAC42" s="53"/>
      <c r="PAD42" s="53"/>
      <c r="PAE42" s="53"/>
      <c r="PAF42" s="53"/>
      <c r="PAG42" s="177"/>
      <c r="PAH42" s="177"/>
      <c r="PAI42" s="177"/>
      <c r="PAJ42" s="93"/>
      <c r="PAK42" s="93"/>
      <c r="PAL42" s="93"/>
      <c r="PAM42" s="93"/>
      <c r="PAN42" s="93"/>
      <c r="PAO42" s="53"/>
      <c r="PAP42" s="53"/>
      <c r="PAQ42" s="53"/>
      <c r="PAR42" s="53"/>
      <c r="PAS42" s="177"/>
      <c r="PAT42" s="177"/>
      <c r="PAU42" s="177"/>
      <c r="PAV42" s="93"/>
      <c r="PAW42" s="93"/>
      <c r="PAX42" s="93"/>
      <c r="PAY42" s="93"/>
      <c r="PAZ42" s="93"/>
      <c r="PBA42" s="53"/>
      <c r="PBB42" s="53"/>
      <c r="PBC42" s="53"/>
      <c r="PBD42" s="53"/>
      <c r="PBE42" s="177"/>
      <c r="PBF42" s="177"/>
      <c r="PBG42" s="177"/>
      <c r="PBH42" s="93"/>
      <c r="PBI42" s="93"/>
      <c r="PBJ42" s="93"/>
      <c r="PBK42" s="93"/>
      <c r="PBL42" s="93"/>
      <c r="PBM42" s="53"/>
      <c r="PBN42" s="53"/>
      <c r="PBO42" s="53"/>
      <c r="PBP42" s="53"/>
      <c r="PBQ42" s="177"/>
      <c r="PBR42" s="177"/>
      <c r="PBS42" s="177"/>
      <c r="PBT42" s="93"/>
      <c r="PBU42" s="93"/>
      <c r="PBV42" s="93"/>
      <c r="PBW42" s="93"/>
      <c r="PBX42" s="93"/>
      <c r="PBY42" s="53"/>
      <c r="PBZ42" s="53"/>
      <c r="PCA42" s="53"/>
      <c r="PCB42" s="53"/>
      <c r="PCC42" s="177"/>
      <c r="PCD42" s="177"/>
      <c r="PCE42" s="177"/>
      <c r="PCF42" s="93"/>
      <c r="PCG42" s="93"/>
      <c r="PCH42" s="93"/>
      <c r="PCI42" s="93"/>
      <c r="PCJ42" s="93"/>
      <c r="PCK42" s="53"/>
      <c r="PCL42" s="53"/>
      <c r="PCM42" s="53"/>
      <c r="PCN42" s="53"/>
      <c r="PCO42" s="177"/>
      <c r="PCP42" s="177"/>
      <c r="PCQ42" s="177"/>
      <c r="PCR42" s="93"/>
      <c r="PCS42" s="93"/>
      <c r="PCT42" s="93"/>
      <c r="PCU42" s="93"/>
      <c r="PCV42" s="93"/>
      <c r="PCW42" s="53"/>
      <c r="PCX42" s="53"/>
      <c r="PCY42" s="53"/>
      <c r="PCZ42" s="53"/>
      <c r="PDA42" s="177"/>
      <c r="PDB42" s="177"/>
      <c r="PDC42" s="177"/>
      <c r="PDD42" s="93"/>
      <c r="PDE42" s="93"/>
      <c r="PDF42" s="93"/>
      <c r="PDG42" s="93"/>
      <c r="PDH42" s="93"/>
      <c r="PDI42" s="53"/>
      <c r="PDJ42" s="53"/>
      <c r="PDK42" s="53"/>
      <c r="PDL42" s="53"/>
      <c r="PDM42" s="177"/>
      <c r="PDN42" s="177"/>
      <c r="PDO42" s="177"/>
      <c r="PDP42" s="93"/>
      <c r="PDQ42" s="93"/>
      <c r="PDR42" s="93"/>
      <c r="PDS42" s="93"/>
      <c r="PDT42" s="93"/>
      <c r="PDU42" s="53"/>
      <c r="PDV42" s="53"/>
      <c r="PDW42" s="53"/>
      <c r="PDX42" s="53"/>
      <c r="PDY42" s="177"/>
      <c r="PDZ42" s="177"/>
      <c r="PEA42" s="177"/>
      <c r="PEB42" s="93"/>
      <c r="PEC42" s="93"/>
      <c r="PED42" s="93"/>
      <c r="PEE42" s="93"/>
      <c r="PEF42" s="93"/>
      <c r="PEG42" s="53"/>
      <c r="PEH42" s="53"/>
      <c r="PEI42" s="53"/>
      <c r="PEJ42" s="53"/>
      <c r="PEK42" s="177"/>
      <c r="PEL42" s="177"/>
      <c r="PEM42" s="177"/>
      <c r="PEN42" s="93"/>
      <c r="PEO42" s="93"/>
      <c r="PEP42" s="93"/>
      <c r="PEQ42" s="93"/>
      <c r="PER42" s="93"/>
      <c r="PES42" s="53"/>
      <c r="PET42" s="53"/>
      <c r="PEU42" s="53"/>
      <c r="PEV42" s="53"/>
      <c r="PEW42" s="177"/>
      <c r="PEX42" s="177"/>
      <c r="PEY42" s="177"/>
      <c r="PEZ42" s="93"/>
      <c r="PFA42" s="93"/>
      <c r="PFB42" s="93"/>
      <c r="PFC42" s="93"/>
      <c r="PFD42" s="93"/>
      <c r="PFE42" s="53"/>
      <c r="PFF42" s="53"/>
      <c r="PFG42" s="53"/>
      <c r="PFH42" s="53"/>
      <c r="PFI42" s="177"/>
      <c r="PFJ42" s="177"/>
      <c r="PFK42" s="177"/>
      <c r="PFL42" s="93"/>
      <c r="PFM42" s="93"/>
      <c r="PFN42" s="93"/>
      <c r="PFO42" s="93"/>
      <c r="PFP42" s="93"/>
      <c r="PFQ42" s="53"/>
      <c r="PFR42" s="53"/>
      <c r="PFS42" s="53"/>
      <c r="PFT42" s="53"/>
      <c r="PFU42" s="177"/>
      <c r="PFV42" s="177"/>
      <c r="PFW42" s="177"/>
      <c r="PFX42" s="93"/>
      <c r="PFY42" s="93"/>
      <c r="PFZ42" s="93"/>
      <c r="PGA42" s="93"/>
      <c r="PGB42" s="93"/>
      <c r="PGC42" s="53"/>
      <c r="PGD42" s="53"/>
      <c r="PGE42" s="53"/>
      <c r="PGF42" s="53"/>
      <c r="PGG42" s="177"/>
      <c r="PGH42" s="177"/>
      <c r="PGI42" s="177"/>
      <c r="PGJ42" s="93"/>
      <c r="PGK42" s="93"/>
      <c r="PGL42" s="93"/>
      <c r="PGM42" s="93"/>
      <c r="PGN42" s="93"/>
      <c r="PGO42" s="53"/>
      <c r="PGP42" s="53"/>
      <c r="PGQ42" s="53"/>
      <c r="PGR42" s="53"/>
      <c r="PGS42" s="177"/>
      <c r="PGT42" s="177"/>
      <c r="PGU42" s="177"/>
      <c r="PGV42" s="93"/>
      <c r="PGW42" s="93"/>
      <c r="PGX42" s="93"/>
      <c r="PGY42" s="93"/>
      <c r="PGZ42" s="93"/>
      <c r="PHA42" s="53"/>
      <c r="PHB42" s="53"/>
      <c r="PHC42" s="53"/>
      <c r="PHD42" s="53"/>
      <c r="PHE42" s="177"/>
      <c r="PHF42" s="177"/>
      <c r="PHG42" s="177"/>
      <c r="PHH42" s="93"/>
      <c r="PHI42" s="93"/>
      <c r="PHJ42" s="93"/>
      <c r="PHK42" s="93"/>
      <c r="PHL42" s="93"/>
      <c r="PHM42" s="53"/>
      <c r="PHN42" s="53"/>
      <c r="PHO42" s="53"/>
      <c r="PHP42" s="53"/>
      <c r="PHQ42" s="177"/>
      <c r="PHR42" s="177"/>
      <c r="PHS42" s="177"/>
      <c r="PHT42" s="93"/>
      <c r="PHU42" s="93"/>
      <c r="PHV42" s="93"/>
      <c r="PHW42" s="93"/>
      <c r="PHX42" s="93"/>
      <c r="PHY42" s="53"/>
      <c r="PHZ42" s="53"/>
      <c r="PIA42" s="53"/>
      <c r="PIB42" s="53"/>
      <c r="PIC42" s="177"/>
      <c r="PID42" s="177"/>
      <c r="PIE42" s="177"/>
      <c r="PIF42" s="93"/>
      <c r="PIG42" s="93"/>
      <c r="PIH42" s="93"/>
      <c r="PII42" s="93"/>
      <c r="PIJ42" s="93"/>
      <c r="PIK42" s="53"/>
      <c r="PIL42" s="53"/>
      <c r="PIM42" s="53"/>
      <c r="PIN42" s="53"/>
      <c r="PIO42" s="177"/>
      <c r="PIP42" s="177"/>
      <c r="PIQ42" s="177"/>
      <c r="PIR42" s="93"/>
      <c r="PIS42" s="93"/>
      <c r="PIT42" s="93"/>
      <c r="PIU42" s="93"/>
      <c r="PIV42" s="93"/>
      <c r="PIW42" s="53"/>
      <c r="PIX42" s="53"/>
      <c r="PIY42" s="53"/>
      <c r="PIZ42" s="53"/>
      <c r="PJA42" s="177"/>
      <c r="PJB42" s="177"/>
      <c r="PJC42" s="177"/>
      <c r="PJD42" s="93"/>
      <c r="PJE42" s="93"/>
      <c r="PJF42" s="93"/>
      <c r="PJG42" s="93"/>
      <c r="PJH42" s="93"/>
      <c r="PJI42" s="53"/>
      <c r="PJJ42" s="53"/>
      <c r="PJK42" s="53"/>
      <c r="PJL42" s="53"/>
      <c r="PJM42" s="177"/>
      <c r="PJN42" s="177"/>
      <c r="PJO42" s="177"/>
      <c r="PJP42" s="93"/>
      <c r="PJQ42" s="93"/>
      <c r="PJR42" s="93"/>
      <c r="PJS42" s="93"/>
      <c r="PJT42" s="93"/>
      <c r="PJU42" s="53"/>
      <c r="PJV42" s="53"/>
      <c r="PJW42" s="53"/>
      <c r="PJX42" s="53"/>
      <c r="PJY42" s="177"/>
      <c r="PJZ42" s="177"/>
      <c r="PKA42" s="177"/>
      <c r="PKB42" s="93"/>
      <c r="PKC42" s="93"/>
      <c r="PKD42" s="93"/>
      <c r="PKE42" s="93"/>
      <c r="PKF42" s="93"/>
      <c r="PKG42" s="53"/>
      <c r="PKH42" s="53"/>
      <c r="PKI42" s="53"/>
      <c r="PKJ42" s="53"/>
      <c r="PKK42" s="177"/>
      <c r="PKL42" s="177"/>
      <c r="PKM42" s="177"/>
      <c r="PKN42" s="93"/>
      <c r="PKO42" s="93"/>
      <c r="PKP42" s="93"/>
      <c r="PKQ42" s="93"/>
      <c r="PKR42" s="93"/>
      <c r="PKS42" s="53"/>
      <c r="PKT42" s="53"/>
      <c r="PKU42" s="53"/>
      <c r="PKV42" s="53"/>
      <c r="PKW42" s="177"/>
      <c r="PKX42" s="177"/>
      <c r="PKY42" s="177"/>
      <c r="PKZ42" s="93"/>
      <c r="PLA42" s="93"/>
      <c r="PLB42" s="93"/>
      <c r="PLC42" s="93"/>
      <c r="PLD42" s="93"/>
      <c r="PLE42" s="53"/>
      <c r="PLF42" s="53"/>
      <c r="PLG42" s="53"/>
      <c r="PLH42" s="53"/>
      <c r="PLI42" s="177"/>
      <c r="PLJ42" s="177"/>
      <c r="PLK42" s="177"/>
      <c r="PLL42" s="93"/>
      <c r="PLM42" s="93"/>
      <c r="PLN42" s="93"/>
      <c r="PLO42" s="93"/>
      <c r="PLP42" s="93"/>
      <c r="PLQ42" s="53"/>
      <c r="PLR42" s="53"/>
      <c r="PLS42" s="53"/>
      <c r="PLT42" s="53"/>
      <c r="PLU42" s="177"/>
      <c r="PLV42" s="177"/>
      <c r="PLW42" s="177"/>
      <c r="PLX42" s="93"/>
      <c r="PLY42" s="93"/>
      <c r="PLZ42" s="93"/>
      <c r="PMA42" s="93"/>
      <c r="PMB42" s="93"/>
      <c r="PMC42" s="53"/>
      <c r="PMD42" s="53"/>
      <c r="PME42" s="53"/>
      <c r="PMF42" s="53"/>
      <c r="PMG42" s="177"/>
      <c r="PMH42" s="177"/>
      <c r="PMI42" s="177"/>
      <c r="PMJ42" s="93"/>
      <c r="PMK42" s="93"/>
      <c r="PML42" s="93"/>
      <c r="PMM42" s="93"/>
      <c r="PMN42" s="93"/>
      <c r="PMO42" s="53"/>
      <c r="PMP42" s="53"/>
      <c r="PMQ42" s="53"/>
      <c r="PMR42" s="53"/>
      <c r="PMS42" s="177"/>
      <c r="PMT42" s="177"/>
      <c r="PMU42" s="177"/>
      <c r="PMV42" s="93"/>
      <c r="PMW42" s="93"/>
      <c r="PMX42" s="93"/>
      <c r="PMY42" s="93"/>
      <c r="PMZ42" s="93"/>
      <c r="PNA42" s="53"/>
      <c r="PNB42" s="53"/>
      <c r="PNC42" s="53"/>
      <c r="PND42" s="53"/>
      <c r="PNE42" s="177"/>
      <c r="PNF42" s="177"/>
      <c r="PNG42" s="177"/>
      <c r="PNH42" s="93"/>
      <c r="PNI42" s="93"/>
      <c r="PNJ42" s="93"/>
      <c r="PNK42" s="93"/>
      <c r="PNL42" s="93"/>
      <c r="PNM42" s="53"/>
      <c r="PNN42" s="53"/>
      <c r="PNO42" s="53"/>
      <c r="PNP42" s="53"/>
      <c r="PNQ42" s="177"/>
      <c r="PNR42" s="177"/>
      <c r="PNS42" s="177"/>
      <c r="PNT42" s="93"/>
      <c r="PNU42" s="93"/>
      <c r="PNV42" s="93"/>
      <c r="PNW42" s="93"/>
      <c r="PNX42" s="93"/>
      <c r="PNY42" s="53"/>
      <c r="PNZ42" s="53"/>
      <c r="POA42" s="53"/>
      <c r="POB42" s="53"/>
      <c r="POC42" s="177"/>
      <c r="POD42" s="177"/>
      <c r="POE42" s="177"/>
      <c r="POF42" s="93"/>
      <c r="POG42" s="93"/>
      <c r="POH42" s="93"/>
      <c r="POI42" s="93"/>
      <c r="POJ42" s="93"/>
      <c r="POK42" s="53"/>
      <c r="POL42" s="53"/>
      <c r="POM42" s="53"/>
      <c r="PON42" s="53"/>
      <c r="POO42" s="177"/>
      <c r="POP42" s="177"/>
      <c r="POQ42" s="177"/>
      <c r="POR42" s="93"/>
      <c r="POS42" s="93"/>
      <c r="POT42" s="93"/>
      <c r="POU42" s="93"/>
      <c r="POV42" s="93"/>
      <c r="POW42" s="53"/>
      <c r="POX42" s="53"/>
      <c r="POY42" s="53"/>
      <c r="POZ42" s="53"/>
      <c r="PPA42" s="177"/>
      <c r="PPB42" s="177"/>
      <c r="PPC42" s="177"/>
      <c r="PPD42" s="93"/>
      <c r="PPE42" s="93"/>
      <c r="PPF42" s="93"/>
      <c r="PPG42" s="93"/>
      <c r="PPH42" s="93"/>
      <c r="PPI42" s="53"/>
      <c r="PPJ42" s="53"/>
      <c r="PPK42" s="53"/>
      <c r="PPL42" s="53"/>
      <c r="PPM42" s="177"/>
      <c r="PPN42" s="177"/>
      <c r="PPO42" s="177"/>
      <c r="PPP42" s="93"/>
      <c r="PPQ42" s="93"/>
      <c r="PPR42" s="93"/>
      <c r="PPS42" s="93"/>
      <c r="PPT42" s="93"/>
      <c r="PPU42" s="53"/>
      <c r="PPV42" s="53"/>
      <c r="PPW42" s="53"/>
      <c r="PPX42" s="53"/>
      <c r="PPY42" s="177"/>
      <c r="PPZ42" s="177"/>
      <c r="PQA42" s="177"/>
      <c r="PQB42" s="93"/>
      <c r="PQC42" s="93"/>
      <c r="PQD42" s="93"/>
      <c r="PQE42" s="93"/>
      <c r="PQF42" s="93"/>
      <c r="PQG42" s="53"/>
      <c r="PQH42" s="53"/>
      <c r="PQI42" s="53"/>
      <c r="PQJ42" s="53"/>
      <c r="PQK42" s="177"/>
      <c r="PQL42" s="177"/>
      <c r="PQM42" s="177"/>
      <c r="PQN42" s="93"/>
      <c r="PQO42" s="93"/>
      <c r="PQP42" s="93"/>
      <c r="PQQ42" s="93"/>
      <c r="PQR42" s="93"/>
      <c r="PQS42" s="53"/>
      <c r="PQT42" s="53"/>
      <c r="PQU42" s="53"/>
      <c r="PQV42" s="53"/>
      <c r="PQW42" s="177"/>
      <c r="PQX42" s="177"/>
      <c r="PQY42" s="177"/>
      <c r="PQZ42" s="93"/>
      <c r="PRA42" s="93"/>
      <c r="PRB42" s="93"/>
      <c r="PRC42" s="93"/>
      <c r="PRD42" s="93"/>
      <c r="PRE42" s="53"/>
      <c r="PRF42" s="53"/>
      <c r="PRG42" s="53"/>
      <c r="PRH42" s="53"/>
      <c r="PRI42" s="177"/>
      <c r="PRJ42" s="177"/>
      <c r="PRK42" s="177"/>
      <c r="PRL42" s="93"/>
      <c r="PRM42" s="93"/>
      <c r="PRN42" s="93"/>
      <c r="PRO42" s="93"/>
      <c r="PRP42" s="93"/>
      <c r="PRQ42" s="53"/>
      <c r="PRR42" s="53"/>
      <c r="PRS42" s="53"/>
      <c r="PRT42" s="53"/>
      <c r="PRU42" s="177"/>
      <c r="PRV42" s="177"/>
      <c r="PRW42" s="177"/>
      <c r="PRX42" s="93"/>
      <c r="PRY42" s="93"/>
      <c r="PRZ42" s="93"/>
      <c r="PSA42" s="93"/>
      <c r="PSB42" s="93"/>
      <c r="PSC42" s="53"/>
      <c r="PSD42" s="53"/>
      <c r="PSE42" s="53"/>
      <c r="PSF42" s="53"/>
      <c r="PSG42" s="177"/>
      <c r="PSH42" s="177"/>
      <c r="PSI42" s="177"/>
      <c r="PSJ42" s="93"/>
      <c r="PSK42" s="93"/>
      <c r="PSL42" s="93"/>
      <c r="PSM42" s="93"/>
      <c r="PSN42" s="93"/>
      <c r="PSO42" s="53"/>
      <c r="PSP42" s="53"/>
      <c r="PSQ42" s="53"/>
      <c r="PSR42" s="53"/>
      <c r="PSS42" s="177"/>
      <c r="PST42" s="177"/>
      <c r="PSU42" s="177"/>
      <c r="PSV42" s="93"/>
      <c r="PSW42" s="93"/>
      <c r="PSX42" s="93"/>
      <c r="PSY42" s="93"/>
      <c r="PSZ42" s="93"/>
      <c r="PTA42" s="53"/>
      <c r="PTB42" s="53"/>
      <c r="PTC42" s="53"/>
      <c r="PTD42" s="53"/>
      <c r="PTE42" s="177"/>
      <c r="PTF42" s="177"/>
      <c r="PTG42" s="177"/>
      <c r="PTH42" s="93"/>
      <c r="PTI42" s="93"/>
      <c r="PTJ42" s="93"/>
      <c r="PTK42" s="93"/>
      <c r="PTL42" s="93"/>
      <c r="PTM42" s="53"/>
      <c r="PTN42" s="53"/>
      <c r="PTO42" s="53"/>
      <c r="PTP42" s="53"/>
      <c r="PTQ42" s="177"/>
      <c r="PTR42" s="177"/>
      <c r="PTS42" s="177"/>
      <c r="PTT42" s="93"/>
      <c r="PTU42" s="93"/>
      <c r="PTV42" s="93"/>
      <c r="PTW42" s="93"/>
      <c r="PTX42" s="93"/>
      <c r="PTY42" s="53"/>
      <c r="PTZ42" s="53"/>
      <c r="PUA42" s="53"/>
      <c r="PUB42" s="53"/>
      <c r="PUC42" s="177"/>
      <c r="PUD42" s="177"/>
      <c r="PUE42" s="177"/>
      <c r="PUF42" s="93"/>
      <c r="PUG42" s="93"/>
      <c r="PUH42" s="93"/>
      <c r="PUI42" s="93"/>
      <c r="PUJ42" s="93"/>
      <c r="PUK42" s="53"/>
      <c r="PUL42" s="53"/>
      <c r="PUM42" s="53"/>
      <c r="PUN42" s="53"/>
      <c r="PUO42" s="177"/>
      <c r="PUP42" s="177"/>
      <c r="PUQ42" s="177"/>
      <c r="PUR42" s="93"/>
      <c r="PUS42" s="93"/>
      <c r="PUT42" s="93"/>
      <c r="PUU42" s="93"/>
      <c r="PUV42" s="93"/>
      <c r="PUW42" s="53"/>
      <c r="PUX42" s="53"/>
      <c r="PUY42" s="53"/>
      <c r="PUZ42" s="53"/>
      <c r="PVA42" s="177"/>
      <c r="PVB42" s="177"/>
      <c r="PVC42" s="177"/>
      <c r="PVD42" s="93"/>
      <c r="PVE42" s="93"/>
      <c r="PVF42" s="93"/>
      <c r="PVG42" s="93"/>
      <c r="PVH42" s="93"/>
      <c r="PVI42" s="53"/>
      <c r="PVJ42" s="53"/>
      <c r="PVK42" s="53"/>
      <c r="PVL42" s="53"/>
      <c r="PVM42" s="177"/>
      <c r="PVN42" s="177"/>
      <c r="PVO42" s="177"/>
      <c r="PVP42" s="93"/>
      <c r="PVQ42" s="93"/>
      <c r="PVR42" s="93"/>
      <c r="PVS42" s="93"/>
      <c r="PVT42" s="93"/>
      <c r="PVU42" s="53"/>
      <c r="PVV42" s="53"/>
      <c r="PVW42" s="53"/>
      <c r="PVX42" s="53"/>
      <c r="PVY42" s="177"/>
      <c r="PVZ42" s="177"/>
      <c r="PWA42" s="177"/>
      <c r="PWB42" s="93"/>
      <c r="PWC42" s="93"/>
      <c r="PWD42" s="93"/>
      <c r="PWE42" s="93"/>
      <c r="PWF42" s="93"/>
      <c r="PWG42" s="53"/>
      <c r="PWH42" s="53"/>
      <c r="PWI42" s="53"/>
      <c r="PWJ42" s="53"/>
      <c r="PWK42" s="177"/>
      <c r="PWL42" s="177"/>
      <c r="PWM42" s="177"/>
      <c r="PWN42" s="93"/>
      <c r="PWO42" s="93"/>
      <c r="PWP42" s="93"/>
      <c r="PWQ42" s="93"/>
      <c r="PWR42" s="93"/>
      <c r="PWS42" s="53"/>
      <c r="PWT42" s="53"/>
      <c r="PWU42" s="53"/>
      <c r="PWV42" s="53"/>
      <c r="PWW42" s="177"/>
      <c r="PWX42" s="177"/>
      <c r="PWY42" s="177"/>
      <c r="PWZ42" s="93"/>
      <c r="PXA42" s="93"/>
      <c r="PXB42" s="93"/>
      <c r="PXC42" s="93"/>
      <c r="PXD42" s="93"/>
      <c r="PXE42" s="53"/>
      <c r="PXF42" s="53"/>
      <c r="PXG42" s="53"/>
      <c r="PXH42" s="53"/>
      <c r="PXI42" s="177"/>
      <c r="PXJ42" s="177"/>
      <c r="PXK42" s="177"/>
      <c r="PXL42" s="93"/>
      <c r="PXM42" s="93"/>
      <c r="PXN42" s="93"/>
      <c r="PXO42" s="93"/>
      <c r="PXP42" s="93"/>
      <c r="PXQ42" s="53"/>
      <c r="PXR42" s="53"/>
      <c r="PXS42" s="53"/>
      <c r="PXT42" s="53"/>
      <c r="PXU42" s="177"/>
      <c r="PXV42" s="177"/>
      <c r="PXW42" s="177"/>
      <c r="PXX42" s="93"/>
      <c r="PXY42" s="93"/>
      <c r="PXZ42" s="93"/>
      <c r="PYA42" s="93"/>
      <c r="PYB42" s="93"/>
      <c r="PYC42" s="53"/>
      <c r="PYD42" s="53"/>
      <c r="PYE42" s="53"/>
      <c r="PYF42" s="53"/>
      <c r="PYG42" s="177"/>
      <c r="PYH42" s="177"/>
      <c r="PYI42" s="177"/>
      <c r="PYJ42" s="93"/>
      <c r="PYK42" s="93"/>
      <c r="PYL42" s="93"/>
      <c r="PYM42" s="93"/>
      <c r="PYN42" s="93"/>
      <c r="PYO42" s="53"/>
      <c r="PYP42" s="53"/>
      <c r="PYQ42" s="53"/>
      <c r="PYR42" s="53"/>
      <c r="PYS42" s="177"/>
      <c r="PYT42" s="177"/>
      <c r="PYU42" s="177"/>
      <c r="PYV42" s="93"/>
      <c r="PYW42" s="93"/>
      <c r="PYX42" s="93"/>
      <c r="PYY42" s="93"/>
      <c r="PYZ42" s="93"/>
      <c r="PZA42" s="53"/>
      <c r="PZB42" s="53"/>
      <c r="PZC42" s="53"/>
      <c r="PZD42" s="53"/>
      <c r="PZE42" s="177"/>
      <c r="PZF42" s="177"/>
      <c r="PZG42" s="177"/>
      <c r="PZH42" s="93"/>
      <c r="PZI42" s="93"/>
      <c r="PZJ42" s="93"/>
      <c r="PZK42" s="93"/>
      <c r="PZL42" s="93"/>
      <c r="PZM42" s="53"/>
      <c r="PZN42" s="53"/>
      <c r="PZO42" s="53"/>
      <c r="PZP42" s="53"/>
      <c r="PZQ42" s="177"/>
      <c r="PZR42" s="177"/>
      <c r="PZS42" s="177"/>
      <c r="PZT42" s="93"/>
      <c r="PZU42" s="93"/>
      <c r="PZV42" s="93"/>
      <c r="PZW42" s="93"/>
      <c r="PZX42" s="93"/>
      <c r="PZY42" s="53"/>
      <c r="PZZ42" s="53"/>
      <c r="QAA42" s="53"/>
      <c r="QAB42" s="53"/>
      <c r="QAC42" s="177"/>
      <c r="QAD42" s="177"/>
      <c r="QAE42" s="177"/>
      <c r="QAF42" s="93"/>
      <c r="QAG42" s="93"/>
      <c r="QAH42" s="93"/>
      <c r="QAI42" s="93"/>
      <c r="QAJ42" s="93"/>
      <c r="QAK42" s="53"/>
      <c r="QAL42" s="53"/>
      <c r="QAM42" s="53"/>
      <c r="QAN42" s="53"/>
      <c r="QAO42" s="177"/>
      <c r="QAP42" s="177"/>
      <c r="QAQ42" s="177"/>
      <c r="QAR42" s="93"/>
      <c r="QAS42" s="93"/>
      <c r="QAT42" s="93"/>
      <c r="QAU42" s="93"/>
      <c r="QAV42" s="93"/>
      <c r="QAW42" s="53"/>
      <c r="QAX42" s="53"/>
      <c r="QAY42" s="53"/>
      <c r="QAZ42" s="53"/>
      <c r="QBA42" s="177"/>
      <c r="QBB42" s="177"/>
      <c r="QBC42" s="177"/>
      <c r="QBD42" s="93"/>
      <c r="QBE42" s="93"/>
      <c r="QBF42" s="93"/>
      <c r="QBG42" s="93"/>
      <c r="QBH42" s="93"/>
      <c r="QBI42" s="53"/>
      <c r="QBJ42" s="53"/>
      <c r="QBK42" s="53"/>
      <c r="QBL42" s="53"/>
      <c r="QBM42" s="177"/>
      <c r="QBN42" s="177"/>
      <c r="QBO42" s="177"/>
      <c r="QBP42" s="93"/>
      <c r="QBQ42" s="93"/>
      <c r="QBR42" s="93"/>
      <c r="QBS42" s="93"/>
      <c r="QBT42" s="93"/>
      <c r="QBU42" s="53"/>
      <c r="QBV42" s="53"/>
      <c r="QBW42" s="53"/>
      <c r="QBX42" s="53"/>
      <c r="QBY42" s="177"/>
      <c r="QBZ42" s="177"/>
      <c r="QCA42" s="177"/>
      <c r="QCB42" s="93"/>
      <c r="QCC42" s="93"/>
      <c r="QCD42" s="93"/>
      <c r="QCE42" s="93"/>
      <c r="QCF42" s="93"/>
      <c r="QCG42" s="53"/>
      <c r="QCH42" s="53"/>
      <c r="QCI42" s="53"/>
      <c r="QCJ42" s="53"/>
      <c r="QCK42" s="177"/>
      <c r="QCL42" s="177"/>
      <c r="QCM42" s="177"/>
      <c r="QCN42" s="93"/>
      <c r="QCO42" s="93"/>
      <c r="QCP42" s="93"/>
      <c r="QCQ42" s="93"/>
      <c r="QCR42" s="93"/>
      <c r="QCS42" s="53"/>
      <c r="QCT42" s="53"/>
      <c r="QCU42" s="53"/>
      <c r="QCV42" s="53"/>
      <c r="QCW42" s="177"/>
      <c r="QCX42" s="177"/>
      <c r="QCY42" s="177"/>
      <c r="QCZ42" s="93"/>
      <c r="QDA42" s="93"/>
      <c r="QDB42" s="93"/>
      <c r="QDC42" s="93"/>
      <c r="QDD42" s="93"/>
      <c r="QDE42" s="53"/>
      <c r="QDF42" s="53"/>
      <c r="QDG42" s="53"/>
      <c r="QDH42" s="53"/>
      <c r="QDI42" s="177"/>
      <c r="QDJ42" s="177"/>
      <c r="QDK42" s="177"/>
      <c r="QDL42" s="93"/>
      <c r="QDM42" s="93"/>
      <c r="QDN42" s="93"/>
      <c r="QDO42" s="93"/>
      <c r="QDP42" s="93"/>
      <c r="QDQ42" s="53"/>
      <c r="QDR42" s="53"/>
      <c r="QDS42" s="53"/>
      <c r="QDT42" s="53"/>
      <c r="QDU42" s="177"/>
      <c r="QDV42" s="177"/>
      <c r="QDW42" s="177"/>
      <c r="QDX42" s="93"/>
      <c r="QDY42" s="93"/>
      <c r="QDZ42" s="93"/>
      <c r="QEA42" s="93"/>
      <c r="QEB42" s="93"/>
      <c r="QEC42" s="53"/>
      <c r="QED42" s="53"/>
      <c r="QEE42" s="53"/>
      <c r="QEF42" s="53"/>
      <c r="QEG42" s="177"/>
      <c r="QEH42" s="177"/>
      <c r="QEI42" s="177"/>
      <c r="QEJ42" s="93"/>
      <c r="QEK42" s="93"/>
      <c r="QEL42" s="93"/>
      <c r="QEM42" s="93"/>
      <c r="QEN42" s="93"/>
      <c r="QEO42" s="53"/>
      <c r="QEP42" s="53"/>
      <c r="QEQ42" s="53"/>
      <c r="QER42" s="53"/>
      <c r="QES42" s="177"/>
      <c r="QET42" s="177"/>
      <c r="QEU42" s="177"/>
      <c r="QEV42" s="93"/>
      <c r="QEW42" s="93"/>
      <c r="QEX42" s="93"/>
      <c r="QEY42" s="93"/>
      <c r="QEZ42" s="93"/>
      <c r="QFA42" s="53"/>
      <c r="QFB42" s="53"/>
      <c r="QFC42" s="53"/>
      <c r="QFD42" s="53"/>
      <c r="QFE42" s="177"/>
      <c r="QFF42" s="177"/>
      <c r="QFG42" s="177"/>
      <c r="QFH42" s="93"/>
      <c r="QFI42" s="93"/>
      <c r="QFJ42" s="93"/>
      <c r="QFK42" s="93"/>
      <c r="QFL42" s="93"/>
      <c r="QFM42" s="53"/>
      <c r="QFN42" s="53"/>
      <c r="QFO42" s="53"/>
      <c r="QFP42" s="53"/>
      <c r="QFQ42" s="177"/>
      <c r="QFR42" s="177"/>
      <c r="QFS42" s="177"/>
      <c r="QFT42" s="93"/>
      <c r="QFU42" s="93"/>
      <c r="QFV42" s="93"/>
      <c r="QFW42" s="93"/>
      <c r="QFX42" s="93"/>
      <c r="QFY42" s="53"/>
      <c r="QFZ42" s="53"/>
      <c r="QGA42" s="53"/>
      <c r="QGB42" s="53"/>
      <c r="QGC42" s="177"/>
      <c r="QGD42" s="177"/>
      <c r="QGE42" s="177"/>
      <c r="QGF42" s="93"/>
      <c r="QGG42" s="93"/>
      <c r="QGH42" s="93"/>
      <c r="QGI42" s="93"/>
      <c r="QGJ42" s="93"/>
      <c r="QGK42" s="53"/>
      <c r="QGL42" s="53"/>
      <c r="QGM42" s="53"/>
      <c r="QGN42" s="53"/>
      <c r="QGO42" s="177"/>
      <c r="QGP42" s="177"/>
      <c r="QGQ42" s="177"/>
      <c r="QGR42" s="93"/>
      <c r="QGS42" s="93"/>
      <c r="QGT42" s="93"/>
      <c r="QGU42" s="93"/>
      <c r="QGV42" s="93"/>
      <c r="QGW42" s="53"/>
      <c r="QGX42" s="53"/>
      <c r="QGY42" s="53"/>
      <c r="QGZ42" s="53"/>
      <c r="QHA42" s="177"/>
      <c r="QHB42" s="177"/>
      <c r="QHC42" s="177"/>
      <c r="QHD42" s="93"/>
      <c r="QHE42" s="93"/>
      <c r="QHF42" s="93"/>
      <c r="QHG42" s="93"/>
      <c r="QHH42" s="93"/>
      <c r="QHI42" s="53"/>
      <c r="QHJ42" s="53"/>
      <c r="QHK42" s="53"/>
      <c r="QHL42" s="53"/>
      <c r="QHM42" s="177"/>
      <c r="QHN42" s="177"/>
      <c r="QHO42" s="177"/>
      <c r="QHP42" s="93"/>
      <c r="QHQ42" s="93"/>
      <c r="QHR42" s="93"/>
      <c r="QHS42" s="93"/>
      <c r="QHT42" s="93"/>
      <c r="QHU42" s="53"/>
      <c r="QHV42" s="53"/>
      <c r="QHW42" s="53"/>
      <c r="QHX42" s="53"/>
      <c r="QHY42" s="177"/>
      <c r="QHZ42" s="177"/>
      <c r="QIA42" s="177"/>
      <c r="QIB42" s="93"/>
      <c r="QIC42" s="93"/>
      <c r="QID42" s="93"/>
      <c r="QIE42" s="93"/>
      <c r="QIF42" s="93"/>
      <c r="QIG42" s="53"/>
      <c r="QIH42" s="53"/>
      <c r="QII42" s="53"/>
      <c r="QIJ42" s="53"/>
      <c r="QIK42" s="177"/>
      <c r="QIL42" s="177"/>
      <c r="QIM42" s="177"/>
      <c r="QIN42" s="93"/>
      <c r="QIO42" s="93"/>
      <c r="QIP42" s="93"/>
      <c r="QIQ42" s="93"/>
      <c r="QIR42" s="93"/>
      <c r="QIS42" s="53"/>
      <c r="QIT42" s="53"/>
      <c r="QIU42" s="53"/>
      <c r="QIV42" s="53"/>
      <c r="QIW42" s="177"/>
      <c r="QIX42" s="177"/>
      <c r="QIY42" s="177"/>
      <c r="QIZ42" s="93"/>
      <c r="QJA42" s="93"/>
      <c r="QJB42" s="93"/>
      <c r="QJC42" s="93"/>
      <c r="QJD42" s="93"/>
      <c r="QJE42" s="53"/>
      <c r="QJF42" s="53"/>
      <c r="QJG42" s="53"/>
      <c r="QJH42" s="53"/>
      <c r="QJI42" s="177"/>
      <c r="QJJ42" s="177"/>
      <c r="QJK42" s="177"/>
      <c r="QJL42" s="93"/>
      <c r="QJM42" s="93"/>
      <c r="QJN42" s="93"/>
      <c r="QJO42" s="93"/>
      <c r="QJP42" s="93"/>
      <c r="QJQ42" s="53"/>
      <c r="QJR42" s="53"/>
      <c r="QJS42" s="53"/>
      <c r="QJT42" s="53"/>
      <c r="QJU42" s="177"/>
      <c r="QJV42" s="177"/>
      <c r="QJW42" s="177"/>
      <c r="QJX42" s="93"/>
      <c r="QJY42" s="93"/>
      <c r="QJZ42" s="93"/>
      <c r="QKA42" s="93"/>
      <c r="QKB42" s="93"/>
      <c r="QKC42" s="53"/>
      <c r="QKD42" s="53"/>
      <c r="QKE42" s="53"/>
      <c r="QKF42" s="53"/>
      <c r="QKG42" s="177"/>
      <c r="QKH42" s="177"/>
      <c r="QKI42" s="177"/>
      <c r="QKJ42" s="93"/>
      <c r="QKK42" s="93"/>
      <c r="QKL42" s="93"/>
      <c r="QKM42" s="93"/>
      <c r="QKN42" s="93"/>
      <c r="QKO42" s="53"/>
      <c r="QKP42" s="53"/>
      <c r="QKQ42" s="53"/>
      <c r="QKR42" s="53"/>
      <c r="QKS42" s="177"/>
      <c r="QKT42" s="177"/>
      <c r="QKU42" s="177"/>
      <c r="QKV42" s="93"/>
      <c r="QKW42" s="93"/>
      <c r="QKX42" s="93"/>
      <c r="QKY42" s="93"/>
      <c r="QKZ42" s="93"/>
      <c r="QLA42" s="53"/>
      <c r="QLB42" s="53"/>
      <c r="QLC42" s="53"/>
      <c r="QLD42" s="53"/>
      <c r="QLE42" s="177"/>
      <c r="QLF42" s="177"/>
      <c r="QLG42" s="177"/>
      <c r="QLH42" s="93"/>
      <c r="QLI42" s="93"/>
      <c r="QLJ42" s="93"/>
      <c r="QLK42" s="93"/>
      <c r="QLL42" s="93"/>
      <c r="QLM42" s="53"/>
      <c r="QLN42" s="53"/>
      <c r="QLO42" s="53"/>
      <c r="QLP42" s="53"/>
      <c r="QLQ42" s="177"/>
      <c r="QLR42" s="177"/>
      <c r="QLS42" s="177"/>
      <c r="QLT42" s="93"/>
      <c r="QLU42" s="93"/>
      <c r="QLV42" s="93"/>
      <c r="QLW42" s="93"/>
      <c r="QLX42" s="93"/>
      <c r="QLY42" s="53"/>
      <c r="QLZ42" s="53"/>
      <c r="QMA42" s="53"/>
      <c r="QMB42" s="53"/>
      <c r="QMC42" s="177"/>
      <c r="QMD42" s="177"/>
      <c r="QME42" s="177"/>
      <c r="QMF42" s="93"/>
      <c r="QMG42" s="93"/>
      <c r="QMH42" s="93"/>
      <c r="QMI42" s="93"/>
      <c r="QMJ42" s="93"/>
      <c r="QMK42" s="53"/>
      <c r="QML42" s="53"/>
      <c r="QMM42" s="53"/>
      <c r="QMN42" s="53"/>
      <c r="QMO42" s="177"/>
      <c r="QMP42" s="177"/>
      <c r="QMQ42" s="177"/>
      <c r="QMR42" s="93"/>
      <c r="QMS42" s="93"/>
      <c r="QMT42" s="93"/>
      <c r="QMU42" s="93"/>
      <c r="QMV42" s="93"/>
      <c r="QMW42" s="53"/>
      <c r="QMX42" s="53"/>
      <c r="QMY42" s="53"/>
      <c r="QMZ42" s="53"/>
      <c r="QNA42" s="177"/>
      <c r="QNB42" s="177"/>
      <c r="QNC42" s="177"/>
      <c r="QND42" s="93"/>
      <c r="QNE42" s="93"/>
      <c r="QNF42" s="93"/>
      <c r="QNG42" s="93"/>
      <c r="QNH42" s="93"/>
      <c r="QNI42" s="53"/>
      <c r="QNJ42" s="53"/>
      <c r="QNK42" s="53"/>
      <c r="QNL42" s="53"/>
      <c r="QNM42" s="177"/>
      <c r="QNN42" s="177"/>
      <c r="QNO42" s="177"/>
      <c r="QNP42" s="93"/>
      <c r="QNQ42" s="93"/>
      <c r="QNR42" s="93"/>
      <c r="QNS42" s="93"/>
      <c r="QNT42" s="93"/>
      <c r="QNU42" s="53"/>
      <c r="QNV42" s="53"/>
      <c r="QNW42" s="53"/>
      <c r="QNX42" s="53"/>
      <c r="QNY42" s="177"/>
      <c r="QNZ42" s="177"/>
      <c r="QOA42" s="177"/>
      <c r="QOB42" s="93"/>
      <c r="QOC42" s="93"/>
      <c r="QOD42" s="93"/>
      <c r="QOE42" s="93"/>
      <c r="QOF42" s="93"/>
      <c r="QOG42" s="53"/>
      <c r="QOH42" s="53"/>
      <c r="QOI42" s="53"/>
      <c r="QOJ42" s="53"/>
      <c r="QOK42" s="177"/>
      <c r="QOL42" s="177"/>
      <c r="QOM42" s="177"/>
      <c r="QON42" s="93"/>
      <c r="QOO42" s="93"/>
      <c r="QOP42" s="93"/>
      <c r="QOQ42" s="93"/>
      <c r="QOR42" s="93"/>
      <c r="QOS42" s="53"/>
      <c r="QOT42" s="53"/>
      <c r="QOU42" s="53"/>
      <c r="QOV42" s="53"/>
      <c r="QOW42" s="177"/>
      <c r="QOX42" s="177"/>
      <c r="QOY42" s="177"/>
      <c r="QOZ42" s="93"/>
      <c r="QPA42" s="93"/>
      <c r="QPB42" s="93"/>
      <c r="QPC42" s="93"/>
      <c r="QPD42" s="93"/>
      <c r="QPE42" s="53"/>
      <c r="QPF42" s="53"/>
      <c r="QPG42" s="53"/>
      <c r="QPH42" s="53"/>
      <c r="QPI42" s="177"/>
      <c r="QPJ42" s="177"/>
      <c r="QPK42" s="177"/>
      <c r="QPL42" s="93"/>
      <c r="QPM42" s="93"/>
      <c r="QPN42" s="93"/>
      <c r="QPO42" s="93"/>
      <c r="QPP42" s="93"/>
      <c r="QPQ42" s="53"/>
      <c r="QPR42" s="53"/>
      <c r="QPS42" s="53"/>
      <c r="QPT42" s="53"/>
      <c r="QPU42" s="177"/>
      <c r="QPV42" s="177"/>
      <c r="QPW42" s="177"/>
      <c r="QPX42" s="93"/>
      <c r="QPY42" s="93"/>
      <c r="QPZ42" s="93"/>
      <c r="QQA42" s="93"/>
      <c r="QQB42" s="93"/>
      <c r="QQC42" s="53"/>
      <c r="QQD42" s="53"/>
      <c r="QQE42" s="53"/>
      <c r="QQF42" s="53"/>
      <c r="QQG42" s="177"/>
      <c r="QQH42" s="177"/>
      <c r="QQI42" s="177"/>
      <c r="QQJ42" s="93"/>
      <c r="QQK42" s="93"/>
      <c r="QQL42" s="93"/>
      <c r="QQM42" s="93"/>
      <c r="QQN42" s="93"/>
      <c r="QQO42" s="53"/>
      <c r="QQP42" s="53"/>
      <c r="QQQ42" s="53"/>
      <c r="QQR42" s="53"/>
      <c r="QQS42" s="177"/>
      <c r="QQT42" s="177"/>
      <c r="QQU42" s="177"/>
      <c r="QQV42" s="93"/>
      <c r="QQW42" s="93"/>
      <c r="QQX42" s="93"/>
      <c r="QQY42" s="93"/>
      <c r="QQZ42" s="93"/>
      <c r="QRA42" s="53"/>
      <c r="QRB42" s="53"/>
      <c r="QRC42" s="53"/>
      <c r="QRD42" s="53"/>
      <c r="QRE42" s="177"/>
      <c r="QRF42" s="177"/>
      <c r="QRG42" s="177"/>
      <c r="QRH42" s="93"/>
      <c r="QRI42" s="93"/>
      <c r="QRJ42" s="93"/>
      <c r="QRK42" s="93"/>
      <c r="QRL42" s="93"/>
      <c r="QRM42" s="53"/>
      <c r="QRN42" s="53"/>
      <c r="QRO42" s="53"/>
      <c r="QRP42" s="53"/>
      <c r="QRQ42" s="177"/>
      <c r="QRR42" s="177"/>
      <c r="QRS42" s="177"/>
      <c r="QRT42" s="93"/>
      <c r="QRU42" s="93"/>
      <c r="QRV42" s="93"/>
      <c r="QRW42" s="93"/>
      <c r="QRX42" s="93"/>
      <c r="QRY42" s="53"/>
      <c r="QRZ42" s="53"/>
      <c r="QSA42" s="53"/>
      <c r="QSB42" s="53"/>
      <c r="QSC42" s="177"/>
      <c r="QSD42" s="177"/>
      <c r="QSE42" s="177"/>
      <c r="QSF42" s="93"/>
      <c r="QSG42" s="93"/>
      <c r="QSH42" s="93"/>
      <c r="QSI42" s="93"/>
      <c r="QSJ42" s="93"/>
      <c r="QSK42" s="53"/>
      <c r="QSL42" s="53"/>
      <c r="QSM42" s="53"/>
      <c r="QSN42" s="53"/>
      <c r="QSO42" s="177"/>
      <c r="QSP42" s="177"/>
      <c r="QSQ42" s="177"/>
      <c r="QSR42" s="93"/>
      <c r="QSS42" s="93"/>
      <c r="QST42" s="93"/>
      <c r="QSU42" s="93"/>
      <c r="QSV42" s="93"/>
      <c r="QSW42" s="53"/>
      <c r="QSX42" s="53"/>
      <c r="QSY42" s="53"/>
      <c r="QSZ42" s="53"/>
      <c r="QTA42" s="177"/>
      <c r="QTB42" s="177"/>
      <c r="QTC42" s="177"/>
      <c r="QTD42" s="93"/>
      <c r="QTE42" s="93"/>
      <c r="QTF42" s="93"/>
      <c r="QTG42" s="93"/>
      <c r="QTH42" s="93"/>
      <c r="QTI42" s="53"/>
      <c r="QTJ42" s="53"/>
      <c r="QTK42" s="53"/>
      <c r="QTL42" s="53"/>
      <c r="QTM42" s="177"/>
      <c r="QTN42" s="177"/>
      <c r="QTO42" s="177"/>
      <c r="QTP42" s="93"/>
      <c r="QTQ42" s="93"/>
      <c r="QTR42" s="93"/>
      <c r="QTS42" s="93"/>
      <c r="QTT42" s="93"/>
      <c r="QTU42" s="53"/>
      <c r="QTV42" s="53"/>
      <c r="QTW42" s="53"/>
      <c r="QTX42" s="53"/>
      <c r="QTY42" s="177"/>
      <c r="QTZ42" s="177"/>
      <c r="QUA42" s="177"/>
      <c r="QUB42" s="93"/>
      <c r="QUC42" s="93"/>
      <c r="QUD42" s="93"/>
      <c r="QUE42" s="93"/>
      <c r="QUF42" s="93"/>
      <c r="QUG42" s="53"/>
      <c r="QUH42" s="53"/>
      <c r="QUI42" s="53"/>
      <c r="QUJ42" s="53"/>
      <c r="QUK42" s="177"/>
      <c r="QUL42" s="177"/>
      <c r="QUM42" s="177"/>
      <c r="QUN42" s="93"/>
      <c r="QUO42" s="93"/>
      <c r="QUP42" s="93"/>
      <c r="QUQ42" s="93"/>
      <c r="QUR42" s="93"/>
      <c r="QUS42" s="53"/>
      <c r="QUT42" s="53"/>
      <c r="QUU42" s="53"/>
      <c r="QUV42" s="53"/>
      <c r="QUW42" s="177"/>
      <c r="QUX42" s="177"/>
      <c r="QUY42" s="177"/>
      <c r="QUZ42" s="93"/>
      <c r="QVA42" s="93"/>
      <c r="QVB42" s="93"/>
      <c r="QVC42" s="93"/>
      <c r="QVD42" s="93"/>
      <c r="QVE42" s="53"/>
      <c r="QVF42" s="53"/>
      <c r="QVG42" s="53"/>
      <c r="QVH42" s="53"/>
      <c r="QVI42" s="177"/>
      <c r="QVJ42" s="177"/>
      <c r="QVK42" s="177"/>
      <c r="QVL42" s="93"/>
      <c r="QVM42" s="93"/>
      <c r="QVN42" s="93"/>
      <c r="QVO42" s="93"/>
      <c r="QVP42" s="93"/>
      <c r="QVQ42" s="53"/>
      <c r="QVR42" s="53"/>
      <c r="QVS42" s="53"/>
      <c r="QVT42" s="53"/>
      <c r="QVU42" s="177"/>
      <c r="QVV42" s="177"/>
      <c r="QVW42" s="177"/>
      <c r="QVX42" s="93"/>
      <c r="QVY42" s="93"/>
      <c r="QVZ42" s="93"/>
      <c r="QWA42" s="93"/>
      <c r="QWB42" s="93"/>
      <c r="QWC42" s="53"/>
      <c r="QWD42" s="53"/>
      <c r="QWE42" s="53"/>
      <c r="QWF42" s="53"/>
      <c r="QWG42" s="177"/>
      <c r="QWH42" s="177"/>
      <c r="QWI42" s="177"/>
      <c r="QWJ42" s="93"/>
      <c r="QWK42" s="93"/>
      <c r="QWL42" s="93"/>
      <c r="QWM42" s="93"/>
      <c r="QWN42" s="93"/>
      <c r="QWO42" s="53"/>
      <c r="QWP42" s="53"/>
      <c r="QWQ42" s="53"/>
      <c r="QWR42" s="53"/>
      <c r="QWS42" s="177"/>
      <c r="QWT42" s="177"/>
      <c r="QWU42" s="177"/>
      <c r="QWV42" s="93"/>
      <c r="QWW42" s="93"/>
      <c r="QWX42" s="93"/>
      <c r="QWY42" s="93"/>
      <c r="QWZ42" s="93"/>
      <c r="QXA42" s="53"/>
      <c r="QXB42" s="53"/>
      <c r="QXC42" s="53"/>
      <c r="QXD42" s="53"/>
      <c r="QXE42" s="177"/>
      <c r="QXF42" s="177"/>
      <c r="QXG42" s="177"/>
      <c r="QXH42" s="93"/>
      <c r="QXI42" s="93"/>
      <c r="QXJ42" s="93"/>
      <c r="QXK42" s="93"/>
      <c r="QXL42" s="93"/>
      <c r="QXM42" s="53"/>
      <c r="QXN42" s="53"/>
      <c r="QXO42" s="53"/>
      <c r="QXP42" s="53"/>
      <c r="QXQ42" s="177"/>
      <c r="QXR42" s="177"/>
      <c r="QXS42" s="177"/>
      <c r="QXT42" s="93"/>
      <c r="QXU42" s="93"/>
      <c r="QXV42" s="93"/>
      <c r="QXW42" s="93"/>
      <c r="QXX42" s="93"/>
      <c r="QXY42" s="53"/>
      <c r="QXZ42" s="53"/>
      <c r="QYA42" s="53"/>
      <c r="QYB42" s="53"/>
      <c r="QYC42" s="177"/>
      <c r="QYD42" s="177"/>
      <c r="QYE42" s="177"/>
      <c r="QYF42" s="93"/>
      <c r="QYG42" s="93"/>
      <c r="QYH42" s="93"/>
      <c r="QYI42" s="93"/>
      <c r="QYJ42" s="93"/>
      <c r="QYK42" s="53"/>
      <c r="QYL42" s="53"/>
      <c r="QYM42" s="53"/>
      <c r="QYN42" s="53"/>
      <c r="QYO42" s="177"/>
      <c r="QYP42" s="177"/>
      <c r="QYQ42" s="177"/>
      <c r="QYR42" s="93"/>
      <c r="QYS42" s="93"/>
      <c r="QYT42" s="93"/>
      <c r="QYU42" s="93"/>
      <c r="QYV42" s="93"/>
      <c r="QYW42" s="53"/>
      <c r="QYX42" s="53"/>
      <c r="QYY42" s="53"/>
      <c r="QYZ42" s="53"/>
      <c r="QZA42" s="177"/>
      <c r="QZB42" s="177"/>
      <c r="QZC42" s="177"/>
      <c r="QZD42" s="93"/>
      <c r="QZE42" s="93"/>
      <c r="QZF42" s="93"/>
      <c r="QZG42" s="93"/>
      <c r="QZH42" s="93"/>
      <c r="QZI42" s="53"/>
      <c r="QZJ42" s="53"/>
      <c r="QZK42" s="53"/>
      <c r="QZL42" s="53"/>
      <c r="QZM42" s="177"/>
      <c r="QZN42" s="177"/>
      <c r="QZO42" s="177"/>
      <c r="QZP42" s="93"/>
      <c r="QZQ42" s="93"/>
      <c r="QZR42" s="93"/>
      <c r="QZS42" s="93"/>
      <c r="QZT42" s="93"/>
      <c r="QZU42" s="53"/>
      <c r="QZV42" s="53"/>
      <c r="QZW42" s="53"/>
      <c r="QZX42" s="53"/>
      <c r="QZY42" s="177"/>
      <c r="QZZ42" s="177"/>
      <c r="RAA42" s="177"/>
      <c r="RAB42" s="93"/>
      <c r="RAC42" s="93"/>
      <c r="RAD42" s="93"/>
      <c r="RAE42" s="93"/>
      <c r="RAF42" s="93"/>
      <c r="RAG42" s="53"/>
      <c r="RAH42" s="53"/>
      <c r="RAI42" s="53"/>
      <c r="RAJ42" s="53"/>
      <c r="RAK42" s="177"/>
      <c r="RAL42" s="177"/>
      <c r="RAM42" s="177"/>
      <c r="RAN42" s="93"/>
      <c r="RAO42" s="93"/>
      <c r="RAP42" s="93"/>
      <c r="RAQ42" s="93"/>
      <c r="RAR42" s="93"/>
      <c r="RAS42" s="53"/>
      <c r="RAT42" s="53"/>
      <c r="RAU42" s="53"/>
      <c r="RAV42" s="53"/>
      <c r="RAW42" s="177"/>
      <c r="RAX42" s="177"/>
      <c r="RAY42" s="177"/>
      <c r="RAZ42" s="93"/>
      <c r="RBA42" s="93"/>
      <c r="RBB42" s="93"/>
      <c r="RBC42" s="93"/>
      <c r="RBD42" s="93"/>
      <c r="RBE42" s="53"/>
      <c r="RBF42" s="53"/>
      <c r="RBG42" s="53"/>
      <c r="RBH42" s="53"/>
      <c r="RBI42" s="177"/>
      <c r="RBJ42" s="177"/>
      <c r="RBK42" s="177"/>
      <c r="RBL42" s="93"/>
      <c r="RBM42" s="93"/>
      <c r="RBN42" s="93"/>
      <c r="RBO42" s="93"/>
      <c r="RBP42" s="93"/>
      <c r="RBQ42" s="53"/>
      <c r="RBR42" s="53"/>
      <c r="RBS42" s="53"/>
      <c r="RBT42" s="53"/>
      <c r="RBU42" s="177"/>
      <c r="RBV42" s="177"/>
      <c r="RBW42" s="177"/>
      <c r="RBX42" s="93"/>
      <c r="RBY42" s="93"/>
      <c r="RBZ42" s="93"/>
      <c r="RCA42" s="93"/>
      <c r="RCB42" s="93"/>
      <c r="RCC42" s="53"/>
      <c r="RCD42" s="53"/>
      <c r="RCE42" s="53"/>
      <c r="RCF42" s="53"/>
      <c r="RCG42" s="177"/>
      <c r="RCH42" s="177"/>
      <c r="RCI42" s="177"/>
      <c r="RCJ42" s="93"/>
      <c r="RCK42" s="93"/>
      <c r="RCL42" s="93"/>
      <c r="RCM42" s="93"/>
      <c r="RCN42" s="93"/>
      <c r="RCO42" s="53"/>
      <c r="RCP42" s="53"/>
      <c r="RCQ42" s="53"/>
      <c r="RCR42" s="53"/>
      <c r="RCS42" s="177"/>
      <c r="RCT42" s="177"/>
      <c r="RCU42" s="177"/>
      <c r="RCV42" s="93"/>
      <c r="RCW42" s="93"/>
      <c r="RCX42" s="93"/>
      <c r="RCY42" s="93"/>
      <c r="RCZ42" s="93"/>
      <c r="RDA42" s="53"/>
      <c r="RDB42" s="53"/>
      <c r="RDC42" s="53"/>
      <c r="RDD42" s="53"/>
      <c r="RDE42" s="177"/>
      <c r="RDF42" s="177"/>
      <c r="RDG42" s="177"/>
      <c r="RDH42" s="93"/>
      <c r="RDI42" s="93"/>
      <c r="RDJ42" s="93"/>
      <c r="RDK42" s="93"/>
      <c r="RDL42" s="93"/>
      <c r="RDM42" s="53"/>
      <c r="RDN42" s="53"/>
      <c r="RDO42" s="53"/>
      <c r="RDP42" s="53"/>
      <c r="RDQ42" s="177"/>
      <c r="RDR42" s="177"/>
      <c r="RDS42" s="177"/>
      <c r="RDT42" s="93"/>
      <c r="RDU42" s="93"/>
      <c r="RDV42" s="93"/>
      <c r="RDW42" s="93"/>
      <c r="RDX42" s="93"/>
      <c r="RDY42" s="53"/>
      <c r="RDZ42" s="53"/>
      <c r="REA42" s="53"/>
      <c r="REB42" s="53"/>
      <c r="REC42" s="177"/>
      <c r="RED42" s="177"/>
      <c r="REE42" s="177"/>
      <c r="REF42" s="93"/>
      <c r="REG42" s="93"/>
      <c r="REH42" s="93"/>
      <c r="REI42" s="93"/>
      <c r="REJ42" s="93"/>
      <c r="REK42" s="53"/>
      <c r="REL42" s="53"/>
      <c r="REM42" s="53"/>
      <c r="REN42" s="53"/>
      <c r="REO42" s="177"/>
      <c r="REP42" s="177"/>
      <c r="REQ42" s="177"/>
      <c r="RER42" s="93"/>
      <c r="RES42" s="93"/>
      <c r="RET42" s="93"/>
      <c r="REU42" s="93"/>
      <c r="REV42" s="93"/>
      <c r="REW42" s="53"/>
      <c r="REX42" s="53"/>
      <c r="REY42" s="53"/>
      <c r="REZ42" s="53"/>
      <c r="RFA42" s="177"/>
      <c r="RFB42" s="177"/>
      <c r="RFC42" s="177"/>
      <c r="RFD42" s="93"/>
      <c r="RFE42" s="93"/>
      <c r="RFF42" s="93"/>
      <c r="RFG42" s="93"/>
      <c r="RFH42" s="93"/>
      <c r="RFI42" s="53"/>
      <c r="RFJ42" s="53"/>
      <c r="RFK42" s="53"/>
      <c r="RFL42" s="53"/>
      <c r="RFM42" s="177"/>
      <c r="RFN42" s="177"/>
      <c r="RFO42" s="177"/>
      <c r="RFP42" s="93"/>
      <c r="RFQ42" s="93"/>
      <c r="RFR42" s="93"/>
      <c r="RFS42" s="93"/>
      <c r="RFT42" s="93"/>
      <c r="RFU42" s="53"/>
      <c r="RFV42" s="53"/>
      <c r="RFW42" s="53"/>
      <c r="RFX42" s="53"/>
      <c r="RFY42" s="177"/>
      <c r="RFZ42" s="177"/>
      <c r="RGA42" s="177"/>
      <c r="RGB42" s="93"/>
      <c r="RGC42" s="93"/>
      <c r="RGD42" s="93"/>
      <c r="RGE42" s="93"/>
      <c r="RGF42" s="93"/>
      <c r="RGG42" s="53"/>
      <c r="RGH42" s="53"/>
      <c r="RGI42" s="53"/>
      <c r="RGJ42" s="53"/>
      <c r="RGK42" s="177"/>
      <c r="RGL42" s="177"/>
      <c r="RGM42" s="177"/>
      <c r="RGN42" s="93"/>
      <c r="RGO42" s="93"/>
      <c r="RGP42" s="93"/>
      <c r="RGQ42" s="93"/>
      <c r="RGR42" s="93"/>
      <c r="RGS42" s="53"/>
      <c r="RGT42" s="53"/>
      <c r="RGU42" s="53"/>
      <c r="RGV42" s="53"/>
      <c r="RGW42" s="177"/>
      <c r="RGX42" s="177"/>
      <c r="RGY42" s="177"/>
      <c r="RGZ42" s="93"/>
      <c r="RHA42" s="93"/>
      <c r="RHB42" s="93"/>
      <c r="RHC42" s="93"/>
      <c r="RHD42" s="93"/>
      <c r="RHE42" s="53"/>
      <c r="RHF42" s="53"/>
      <c r="RHG42" s="53"/>
      <c r="RHH42" s="53"/>
      <c r="RHI42" s="177"/>
      <c r="RHJ42" s="177"/>
      <c r="RHK42" s="177"/>
      <c r="RHL42" s="93"/>
      <c r="RHM42" s="93"/>
      <c r="RHN42" s="93"/>
      <c r="RHO42" s="93"/>
      <c r="RHP42" s="93"/>
      <c r="RHQ42" s="53"/>
      <c r="RHR42" s="53"/>
      <c r="RHS42" s="53"/>
      <c r="RHT42" s="53"/>
      <c r="RHU42" s="177"/>
      <c r="RHV42" s="177"/>
      <c r="RHW42" s="177"/>
      <c r="RHX42" s="93"/>
      <c r="RHY42" s="93"/>
      <c r="RHZ42" s="93"/>
      <c r="RIA42" s="93"/>
      <c r="RIB42" s="93"/>
      <c r="RIC42" s="53"/>
      <c r="RID42" s="53"/>
      <c r="RIE42" s="53"/>
      <c r="RIF42" s="53"/>
      <c r="RIG42" s="177"/>
      <c r="RIH42" s="177"/>
      <c r="RII42" s="177"/>
      <c r="RIJ42" s="93"/>
      <c r="RIK42" s="93"/>
      <c r="RIL42" s="93"/>
      <c r="RIM42" s="93"/>
      <c r="RIN42" s="93"/>
      <c r="RIO42" s="53"/>
      <c r="RIP42" s="53"/>
      <c r="RIQ42" s="53"/>
      <c r="RIR42" s="53"/>
      <c r="RIS42" s="177"/>
      <c r="RIT42" s="177"/>
      <c r="RIU42" s="177"/>
      <c r="RIV42" s="93"/>
      <c r="RIW42" s="93"/>
      <c r="RIX42" s="93"/>
      <c r="RIY42" s="93"/>
      <c r="RIZ42" s="93"/>
      <c r="RJA42" s="53"/>
      <c r="RJB42" s="53"/>
      <c r="RJC42" s="53"/>
      <c r="RJD42" s="53"/>
      <c r="RJE42" s="177"/>
      <c r="RJF42" s="177"/>
      <c r="RJG42" s="177"/>
      <c r="RJH42" s="93"/>
      <c r="RJI42" s="93"/>
      <c r="RJJ42" s="93"/>
      <c r="RJK42" s="93"/>
      <c r="RJL42" s="93"/>
      <c r="RJM42" s="53"/>
      <c r="RJN42" s="53"/>
      <c r="RJO42" s="53"/>
      <c r="RJP42" s="53"/>
      <c r="RJQ42" s="177"/>
      <c r="RJR42" s="177"/>
      <c r="RJS42" s="177"/>
      <c r="RJT42" s="93"/>
      <c r="RJU42" s="93"/>
      <c r="RJV42" s="93"/>
      <c r="RJW42" s="93"/>
      <c r="RJX42" s="93"/>
      <c r="RJY42" s="53"/>
      <c r="RJZ42" s="53"/>
      <c r="RKA42" s="53"/>
      <c r="RKB42" s="53"/>
      <c r="RKC42" s="177"/>
      <c r="RKD42" s="177"/>
      <c r="RKE42" s="177"/>
      <c r="RKF42" s="93"/>
      <c r="RKG42" s="93"/>
      <c r="RKH42" s="93"/>
      <c r="RKI42" s="93"/>
      <c r="RKJ42" s="93"/>
      <c r="RKK42" s="53"/>
      <c r="RKL42" s="53"/>
      <c r="RKM42" s="53"/>
      <c r="RKN42" s="53"/>
      <c r="RKO42" s="177"/>
      <c r="RKP42" s="177"/>
      <c r="RKQ42" s="177"/>
      <c r="RKR42" s="93"/>
      <c r="RKS42" s="93"/>
      <c r="RKT42" s="93"/>
      <c r="RKU42" s="93"/>
      <c r="RKV42" s="93"/>
      <c r="RKW42" s="53"/>
      <c r="RKX42" s="53"/>
      <c r="RKY42" s="53"/>
      <c r="RKZ42" s="53"/>
      <c r="RLA42" s="177"/>
      <c r="RLB42" s="177"/>
      <c r="RLC42" s="177"/>
      <c r="RLD42" s="93"/>
      <c r="RLE42" s="93"/>
      <c r="RLF42" s="93"/>
      <c r="RLG42" s="93"/>
      <c r="RLH42" s="93"/>
      <c r="RLI42" s="53"/>
      <c r="RLJ42" s="53"/>
      <c r="RLK42" s="53"/>
      <c r="RLL42" s="53"/>
      <c r="RLM42" s="177"/>
      <c r="RLN42" s="177"/>
      <c r="RLO42" s="177"/>
      <c r="RLP42" s="93"/>
      <c r="RLQ42" s="93"/>
      <c r="RLR42" s="93"/>
      <c r="RLS42" s="93"/>
      <c r="RLT42" s="93"/>
      <c r="RLU42" s="53"/>
      <c r="RLV42" s="53"/>
      <c r="RLW42" s="53"/>
      <c r="RLX42" s="53"/>
      <c r="RLY42" s="177"/>
      <c r="RLZ42" s="177"/>
      <c r="RMA42" s="177"/>
      <c r="RMB42" s="93"/>
      <c r="RMC42" s="93"/>
      <c r="RMD42" s="93"/>
      <c r="RME42" s="93"/>
      <c r="RMF42" s="93"/>
      <c r="RMG42" s="53"/>
      <c r="RMH42" s="53"/>
      <c r="RMI42" s="53"/>
      <c r="RMJ42" s="53"/>
      <c r="RMK42" s="177"/>
      <c r="RML42" s="177"/>
      <c r="RMM42" s="177"/>
      <c r="RMN42" s="93"/>
      <c r="RMO42" s="93"/>
      <c r="RMP42" s="93"/>
      <c r="RMQ42" s="93"/>
      <c r="RMR42" s="93"/>
      <c r="RMS42" s="53"/>
      <c r="RMT42" s="53"/>
      <c r="RMU42" s="53"/>
      <c r="RMV42" s="53"/>
      <c r="RMW42" s="177"/>
      <c r="RMX42" s="177"/>
      <c r="RMY42" s="177"/>
      <c r="RMZ42" s="93"/>
      <c r="RNA42" s="93"/>
      <c r="RNB42" s="93"/>
      <c r="RNC42" s="93"/>
      <c r="RND42" s="93"/>
      <c r="RNE42" s="53"/>
      <c r="RNF42" s="53"/>
      <c r="RNG42" s="53"/>
      <c r="RNH42" s="53"/>
      <c r="RNI42" s="177"/>
      <c r="RNJ42" s="177"/>
      <c r="RNK42" s="177"/>
      <c r="RNL42" s="93"/>
      <c r="RNM42" s="93"/>
      <c r="RNN42" s="93"/>
      <c r="RNO42" s="93"/>
      <c r="RNP42" s="93"/>
      <c r="RNQ42" s="53"/>
      <c r="RNR42" s="53"/>
      <c r="RNS42" s="53"/>
      <c r="RNT42" s="53"/>
      <c r="RNU42" s="177"/>
      <c r="RNV42" s="177"/>
      <c r="RNW42" s="177"/>
      <c r="RNX42" s="93"/>
      <c r="RNY42" s="93"/>
      <c r="RNZ42" s="93"/>
      <c r="ROA42" s="93"/>
      <c r="ROB42" s="93"/>
      <c r="ROC42" s="53"/>
      <c r="ROD42" s="53"/>
      <c r="ROE42" s="53"/>
      <c r="ROF42" s="53"/>
      <c r="ROG42" s="177"/>
      <c r="ROH42" s="177"/>
      <c r="ROI42" s="177"/>
      <c r="ROJ42" s="93"/>
      <c r="ROK42" s="93"/>
      <c r="ROL42" s="93"/>
      <c r="ROM42" s="93"/>
      <c r="RON42" s="93"/>
      <c r="ROO42" s="53"/>
      <c r="ROP42" s="53"/>
      <c r="ROQ42" s="53"/>
      <c r="ROR42" s="53"/>
      <c r="ROS42" s="177"/>
      <c r="ROT42" s="177"/>
      <c r="ROU42" s="177"/>
      <c r="ROV42" s="93"/>
      <c r="ROW42" s="93"/>
      <c r="ROX42" s="93"/>
      <c r="ROY42" s="93"/>
      <c r="ROZ42" s="93"/>
      <c r="RPA42" s="53"/>
      <c r="RPB42" s="53"/>
      <c r="RPC42" s="53"/>
      <c r="RPD42" s="53"/>
      <c r="RPE42" s="177"/>
      <c r="RPF42" s="177"/>
      <c r="RPG42" s="177"/>
      <c r="RPH42" s="93"/>
      <c r="RPI42" s="93"/>
      <c r="RPJ42" s="93"/>
      <c r="RPK42" s="93"/>
      <c r="RPL42" s="93"/>
      <c r="RPM42" s="53"/>
      <c r="RPN42" s="53"/>
      <c r="RPO42" s="53"/>
      <c r="RPP42" s="53"/>
      <c r="RPQ42" s="177"/>
      <c r="RPR42" s="177"/>
      <c r="RPS42" s="177"/>
      <c r="RPT42" s="93"/>
      <c r="RPU42" s="93"/>
      <c r="RPV42" s="93"/>
      <c r="RPW42" s="93"/>
      <c r="RPX42" s="93"/>
      <c r="RPY42" s="53"/>
      <c r="RPZ42" s="53"/>
      <c r="RQA42" s="53"/>
      <c r="RQB42" s="53"/>
      <c r="RQC42" s="177"/>
      <c r="RQD42" s="177"/>
      <c r="RQE42" s="177"/>
      <c r="RQF42" s="93"/>
      <c r="RQG42" s="93"/>
      <c r="RQH42" s="93"/>
      <c r="RQI42" s="93"/>
      <c r="RQJ42" s="93"/>
      <c r="RQK42" s="53"/>
      <c r="RQL42" s="53"/>
      <c r="RQM42" s="53"/>
      <c r="RQN42" s="53"/>
      <c r="RQO42" s="177"/>
      <c r="RQP42" s="177"/>
      <c r="RQQ42" s="177"/>
      <c r="RQR42" s="93"/>
      <c r="RQS42" s="93"/>
      <c r="RQT42" s="93"/>
      <c r="RQU42" s="93"/>
      <c r="RQV42" s="93"/>
      <c r="RQW42" s="53"/>
      <c r="RQX42" s="53"/>
      <c r="RQY42" s="53"/>
      <c r="RQZ42" s="53"/>
      <c r="RRA42" s="177"/>
      <c r="RRB42" s="177"/>
      <c r="RRC42" s="177"/>
      <c r="RRD42" s="93"/>
      <c r="RRE42" s="93"/>
      <c r="RRF42" s="93"/>
      <c r="RRG42" s="93"/>
      <c r="RRH42" s="93"/>
      <c r="RRI42" s="53"/>
      <c r="RRJ42" s="53"/>
      <c r="RRK42" s="53"/>
      <c r="RRL42" s="53"/>
      <c r="RRM42" s="177"/>
      <c r="RRN42" s="177"/>
      <c r="RRO42" s="177"/>
      <c r="RRP42" s="93"/>
      <c r="RRQ42" s="93"/>
      <c r="RRR42" s="93"/>
      <c r="RRS42" s="93"/>
      <c r="RRT42" s="93"/>
      <c r="RRU42" s="53"/>
      <c r="RRV42" s="53"/>
      <c r="RRW42" s="53"/>
      <c r="RRX42" s="53"/>
      <c r="RRY42" s="177"/>
      <c r="RRZ42" s="177"/>
      <c r="RSA42" s="177"/>
      <c r="RSB42" s="93"/>
      <c r="RSC42" s="93"/>
      <c r="RSD42" s="93"/>
      <c r="RSE42" s="93"/>
      <c r="RSF42" s="93"/>
      <c r="RSG42" s="53"/>
      <c r="RSH42" s="53"/>
      <c r="RSI42" s="53"/>
      <c r="RSJ42" s="53"/>
      <c r="RSK42" s="177"/>
      <c r="RSL42" s="177"/>
      <c r="RSM42" s="177"/>
      <c r="RSN42" s="93"/>
      <c r="RSO42" s="93"/>
      <c r="RSP42" s="93"/>
      <c r="RSQ42" s="93"/>
      <c r="RSR42" s="93"/>
      <c r="RSS42" s="53"/>
      <c r="RST42" s="53"/>
      <c r="RSU42" s="53"/>
      <c r="RSV42" s="53"/>
      <c r="RSW42" s="177"/>
      <c r="RSX42" s="177"/>
      <c r="RSY42" s="177"/>
      <c r="RSZ42" s="93"/>
      <c r="RTA42" s="93"/>
      <c r="RTB42" s="93"/>
      <c r="RTC42" s="93"/>
      <c r="RTD42" s="93"/>
      <c r="RTE42" s="53"/>
      <c r="RTF42" s="53"/>
      <c r="RTG42" s="53"/>
      <c r="RTH42" s="53"/>
      <c r="RTI42" s="177"/>
      <c r="RTJ42" s="177"/>
      <c r="RTK42" s="177"/>
      <c r="RTL42" s="93"/>
      <c r="RTM42" s="93"/>
      <c r="RTN42" s="93"/>
      <c r="RTO42" s="93"/>
      <c r="RTP42" s="93"/>
      <c r="RTQ42" s="53"/>
      <c r="RTR42" s="53"/>
      <c r="RTS42" s="53"/>
      <c r="RTT42" s="53"/>
      <c r="RTU42" s="177"/>
      <c r="RTV42" s="177"/>
      <c r="RTW42" s="177"/>
      <c r="RTX42" s="93"/>
      <c r="RTY42" s="93"/>
      <c r="RTZ42" s="93"/>
      <c r="RUA42" s="93"/>
      <c r="RUB42" s="93"/>
      <c r="RUC42" s="53"/>
      <c r="RUD42" s="53"/>
      <c r="RUE42" s="53"/>
      <c r="RUF42" s="53"/>
      <c r="RUG42" s="177"/>
      <c r="RUH42" s="177"/>
      <c r="RUI42" s="177"/>
      <c r="RUJ42" s="93"/>
      <c r="RUK42" s="93"/>
      <c r="RUL42" s="93"/>
      <c r="RUM42" s="93"/>
      <c r="RUN42" s="93"/>
      <c r="RUO42" s="53"/>
      <c r="RUP42" s="53"/>
      <c r="RUQ42" s="53"/>
      <c r="RUR42" s="53"/>
      <c r="RUS42" s="177"/>
      <c r="RUT42" s="177"/>
      <c r="RUU42" s="177"/>
      <c r="RUV42" s="93"/>
      <c r="RUW42" s="93"/>
      <c r="RUX42" s="93"/>
      <c r="RUY42" s="93"/>
      <c r="RUZ42" s="93"/>
      <c r="RVA42" s="53"/>
      <c r="RVB42" s="53"/>
      <c r="RVC42" s="53"/>
      <c r="RVD42" s="53"/>
      <c r="RVE42" s="177"/>
      <c r="RVF42" s="177"/>
      <c r="RVG42" s="177"/>
      <c r="RVH42" s="93"/>
      <c r="RVI42" s="93"/>
      <c r="RVJ42" s="93"/>
      <c r="RVK42" s="93"/>
      <c r="RVL42" s="93"/>
      <c r="RVM42" s="53"/>
      <c r="RVN42" s="53"/>
      <c r="RVO42" s="53"/>
      <c r="RVP42" s="53"/>
      <c r="RVQ42" s="177"/>
      <c r="RVR42" s="177"/>
      <c r="RVS42" s="177"/>
      <c r="RVT42" s="93"/>
      <c r="RVU42" s="93"/>
      <c r="RVV42" s="93"/>
      <c r="RVW42" s="93"/>
      <c r="RVX42" s="93"/>
      <c r="RVY42" s="53"/>
      <c r="RVZ42" s="53"/>
      <c r="RWA42" s="53"/>
      <c r="RWB42" s="53"/>
      <c r="RWC42" s="177"/>
      <c r="RWD42" s="177"/>
      <c r="RWE42" s="177"/>
      <c r="RWF42" s="93"/>
      <c r="RWG42" s="93"/>
      <c r="RWH42" s="93"/>
      <c r="RWI42" s="93"/>
      <c r="RWJ42" s="93"/>
      <c r="RWK42" s="53"/>
      <c r="RWL42" s="53"/>
      <c r="RWM42" s="53"/>
      <c r="RWN42" s="53"/>
      <c r="RWO42" s="177"/>
      <c r="RWP42" s="177"/>
      <c r="RWQ42" s="177"/>
      <c r="RWR42" s="93"/>
      <c r="RWS42" s="93"/>
      <c r="RWT42" s="93"/>
      <c r="RWU42" s="93"/>
      <c r="RWV42" s="93"/>
      <c r="RWW42" s="53"/>
      <c r="RWX42" s="53"/>
      <c r="RWY42" s="53"/>
      <c r="RWZ42" s="53"/>
      <c r="RXA42" s="177"/>
      <c r="RXB42" s="177"/>
      <c r="RXC42" s="177"/>
      <c r="RXD42" s="93"/>
      <c r="RXE42" s="93"/>
      <c r="RXF42" s="93"/>
      <c r="RXG42" s="93"/>
      <c r="RXH42" s="93"/>
      <c r="RXI42" s="53"/>
      <c r="RXJ42" s="53"/>
      <c r="RXK42" s="53"/>
      <c r="RXL42" s="53"/>
      <c r="RXM42" s="177"/>
      <c r="RXN42" s="177"/>
      <c r="RXO42" s="177"/>
      <c r="RXP42" s="93"/>
      <c r="RXQ42" s="93"/>
      <c r="RXR42" s="93"/>
      <c r="RXS42" s="93"/>
      <c r="RXT42" s="93"/>
      <c r="RXU42" s="53"/>
      <c r="RXV42" s="53"/>
      <c r="RXW42" s="53"/>
      <c r="RXX42" s="53"/>
      <c r="RXY42" s="177"/>
      <c r="RXZ42" s="177"/>
      <c r="RYA42" s="177"/>
      <c r="RYB42" s="93"/>
      <c r="RYC42" s="93"/>
      <c r="RYD42" s="93"/>
      <c r="RYE42" s="93"/>
      <c r="RYF42" s="93"/>
      <c r="RYG42" s="53"/>
      <c r="RYH42" s="53"/>
      <c r="RYI42" s="53"/>
      <c r="RYJ42" s="53"/>
      <c r="RYK42" s="177"/>
      <c r="RYL42" s="177"/>
      <c r="RYM42" s="177"/>
      <c r="RYN42" s="93"/>
      <c r="RYO42" s="93"/>
      <c r="RYP42" s="93"/>
      <c r="RYQ42" s="93"/>
      <c r="RYR42" s="93"/>
      <c r="RYS42" s="53"/>
      <c r="RYT42" s="53"/>
      <c r="RYU42" s="53"/>
      <c r="RYV42" s="53"/>
      <c r="RYW42" s="177"/>
      <c r="RYX42" s="177"/>
      <c r="RYY42" s="177"/>
      <c r="RYZ42" s="93"/>
      <c r="RZA42" s="93"/>
      <c r="RZB42" s="93"/>
      <c r="RZC42" s="93"/>
      <c r="RZD42" s="93"/>
      <c r="RZE42" s="53"/>
      <c r="RZF42" s="53"/>
      <c r="RZG42" s="53"/>
      <c r="RZH42" s="53"/>
      <c r="RZI42" s="177"/>
      <c r="RZJ42" s="177"/>
      <c r="RZK42" s="177"/>
      <c r="RZL42" s="93"/>
      <c r="RZM42" s="93"/>
      <c r="RZN42" s="93"/>
      <c r="RZO42" s="93"/>
      <c r="RZP42" s="93"/>
      <c r="RZQ42" s="53"/>
      <c r="RZR42" s="53"/>
      <c r="RZS42" s="53"/>
      <c r="RZT42" s="53"/>
      <c r="RZU42" s="177"/>
      <c r="RZV42" s="177"/>
      <c r="RZW42" s="177"/>
      <c r="RZX42" s="93"/>
      <c r="RZY42" s="93"/>
      <c r="RZZ42" s="93"/>
      <c r="SAA42" s="93"/>
      <c r="SAB42" s="93"/>
      <c r="SAC42" s="53"/>
      <c r="SAD42" s="53"/>
      <c r="SAE42" s="53"/>
      <c r="SAF42" s="53"/>
      <c r="SAG42" s="177"/>
      <c r="SAH42" s="177"/>
      <c r="SAI42" s="177"/>
      <c r="SAJ42" s="93"/>
      <c r="SAK42" s="93"/>
      <c r="SAL42" s="93"/>
      <c r="SAM42" s="93"/>
      <c r="SAN42" s="93"/>
      <c r="SAO42" s="53"/>
      <c r="SAP42" s="53"/>
      <c r="SAQ42" s="53"/>
      <c r="SAR42" s="53"/>
      <c r="SAS42" s="177"/>
      <c r="SAT42" s="177"/>
      <c r="SAU42" s="177"/>
      <c r="SAV42" s="93"/>
      <c r="SAW42" s="93"/>
      <c r="SAX42" s="93"/>
      <c r="SAY42" s="93"/>
      <c r="SAZ42" s="93"/>
      <c r="SBA42" s="53"/>
      <c r="SBB42" s="53"/>
      <c r="SBC42" s="53"/>
      <c r="SBD42" s="53"/>
      <c r="SBE42" s="177"/>
      <c r="SBF42" s="177"/>
      <c r="SBG42" s="177"/>
      <c r="SBH42" s="93"/>
      <c r="SBI42" s="93"/>
      <c r="SBJ42" s="93"/>
      <c r="SBK42" s="93"/>
      <c r="SBL42" s="93"/>
      <c r="SBM42" s="53"/>
      <c r="SBN42" s="53"/>
      <c r="SBO42" s="53"/>
      <c r="SBP42" s="53"/>
      <c r="SBQ42" s="177"/>
      <c r="SBR42" s="177"/>
      <c r="SBS42" s="177"/>
      <c r="SBT42" s="93"/>
      <c r="SBU42" s="93"/>
      <c r="SBV42" s="93"/>
      <c r="SBW42" s="93"/>
      <c r="SBX42" s="93"/>
      <c r="SBY42" s="53"/>
      <c r="SBZ42" s="53"/>
      <c r="SCA42" s="53"/>
      <c r="SCB42" s="53"/>
      <c r="SCC42" s="177"/>
      <c r="SCD42" s="177"/>
      <c r="SCE42" s="177"/>
      <c r="SCF42" s="93"/>
      <c r="SCG42" s="93"/>
      <c r="SCH42" s="93"/>
      <c r="SCI42" s="93"/>
      <c r="SCJ42" s="93"/>
      <c r="SCK42" s="53"/>
      <c r="SCL42" s="53"/>
      <c r="SCM42" s="53"/>
      <c r="SCN42" s="53"/>
      <c r="SCO42" s="177"/>
      <c r="SCP42" s="177"/>
      <c r="SCQ42" s="177"/>
      <c r="SCR42" s="93"/>
      <c r="SCS42" s="93"/>
      <c r="SCT42" s="93"/>
      <c r="SCU42" s="93"/>
      <c r="SCV42" s="93"/>
      <c r="SCW42" s="53"/>
      <c r="SCX42" s="53"/>
      <c r="SCY42" s="53"/>
      <c r="SCZ42" s="53"/>
      <c r="SDA42" s="177"/>
      <c r="SDB42" s="177"/>
      <c r="SDC42" s="177"/>
      <c r="SDD42" s="93"/>
      <c r="SDE42" s="93"/>
      <c r="SDF42" s="93"/>
      <c r="SDG42" s="93"/>
      <c r="SDH42" s="93"/>
      <c r="SDI42" s="53"/>
      <c r="SDJ42" s="53"/>
      <c r="SDK42" s="53"/>
      <c r="SDL42" s="53"/>
      <c r="SDM42" s="177"/>
      <c r="SDN42" s="177"/>
      <c r="SDO42" s="177"/>
      <c r="SDP42" s="93"/>
      <c r="SDQ42" s="93"/>
      <c r="SDR42" s="93"/>
      <c r="SDS42" s="93"/>
      <c r="SDT42" s="93"/>
      <c r="SDU42" s="53"/>
      <c r="SDV42" s="53"/>
      <c r="SDW42" s="53"/>
      <c r="SDX42" s="53"/>
      <c r="SDY42" s="177"/>
      <c r="SDZ42" s="177"/>
      <c r="SEA42" s="177"/>
      <c r="SEB42" s="93"/>
      <c r="SEC42" s="93"/>
      <c r="SED42" s="93"/>
      <c r="SEE42" s="93"/>
      <c r="SEF42" s="93"/>
      <c r="SEG42" s="53"/>
      <c r="SEH42" s="53"/>
      <c r="SEI42" s="53"/>
      <c r="SEJ42" s="53"/>
      <c r="SEK42" s="177"/>
      <c r="SEL42" s="177"/>
      <c r="SEM42" s="177"/>
      <c r="SEN42" s="93"/>
      <c r="SEO42" s="93"/>
      <c r="SEP42" s="93"/>
      <c r="SEQ42" s="93"/>
      <c r="SER42" s="93"/>
      <c r="SES42" s="53"/>
      <c r="SET42" s="53"/>
      <c r="SEU42" s="53"/>
      <c r="SEV42" s="53"/>
      <c r="SEW42" s="177"/>
      <c r="SEX42" s="177"/>
      <c r="SEY42" s="177"/>
      <c r="SEZ42" s="93"/>
      <c r="SFA42" s="93"/>
      <c r="SFB42" s="93"/>
      <c r="SFC42" s="93"/>
      <c r="SFD42" s="93"/>
      <c r="SFE42" s="53"/>
      <c r="SFF42" s="53"/>
      <c r="SFG42" s="53"/>
      <c r="SFH42" s="53"/>
      <c r="SFI42" s="177"/>
      <c r="SFJ42" s="177"/>
      <c r="SFK42" s="177"/>
      <c r="SFL42" s="93"/>
      <c r="SFM42" s="93"/>
      <c r="SFN42" s="93"/>
      <c r="SFO42" s="93"/>
      <c r="SFP42" s="93"/>
      <c r="SFQ42" s="53"/>
      <c r="SFR42" s="53"/>
      <c r="SFS42" s="53"/>
      <c r="SFT42" s="53"/>
      <c r="SFU42" s="177"/>
      <c r="SFV42" s="177"/>
      <c r="SFW42" s="177"/>
      <c r="SFX42" s="93"/>
      <c r="SFY42" s="93"/>
      <c r="SFZ42" s="93"/>
      <c r="SGA42" s="93"/>
      <c r="SGB42" s="93"/>
      <c r="SGC42" s="53"/>
      <c r="SGD42" s="53"/>
      <c r="SGE42" s="53"/>
      <c r="SGF42" s="53"/>
      <c r="SGG42" s="177"/>
      <c r="SGH42" s="177"/>
      <c r="SGI42" s="177"/>
      <c r="SGJ42" s="93"/>
      <c r="SGK42" s="93"/>
      <c r="SGL42" s="93"/>
      <c r="SGM42" s="93"/>
      <c r="SGN42" s="93"/>
      <c r="SGO42" s="53"/>
      <c r="SGP42" s="53"/>
      <c r="SGQ42" s="53"/>
      <c r="SGR42" s="53"/>
      <c r="SGS42" s="177"/>
      <c r="SGT42" s="177"/>
      <c r="SGU42" s="177"/>
      <c r="SGV42" s="93"/>
      <c r="SGW42" s="93"/>
      <c r="SGX42" s="93"/>
      <c r="SGY42" s="93"/>
      <c r="SGZ42" s="93"/>
      <c r="SHA42" s="53"/>
      <c r="SHB42" s="53"/>
      <c r="SHC42" s="53"/>
      <c r="SHD42" s="53"/>
      <c r="SHE42" s="177"/>
      <c r="SHF42" s="177"/>
      <c r="SHG42" s="177"/>
      <c r="SHH42" s="93"/>
      <c r="SHI42" s="93"/>
      <c r="SHJ42" s="93"/>
      <c r="SHK42" s="93"/>
      <c r="SHL42" s="93"/>
      <c r="SHM42" s="53"/>
      <c r="SHN42" s="53"/>
      <c r="SHO42" s="53"/>
      <c r="SHP42" s="53"/>
      <c r="SHQ42" s="177"/>
      <c r="SHR42" s="177"/>
      <c r="SHS42" s="177"/>
      <c r="SHT42" s="93"/>
      <c r="SHU42" s="93"/>
      <c r="SHV42" s="93"/>
      <c r="SHW42" s="93"/>
      <c r="SHX42" s="93"/>
      <c r="SHY42" s="53"/>
      <c r="SHZ42" s="53"/>
      <c r="SIA42" s="53"/>
      <c r="SIB42" s="53"/>
      <c r="SIC42" s="177"/>
      <c r="SID42" s="177"/>
      <c r="SIE42" s="177"/>
      <c r="SIF42" s="93"/>
      <c r="SIG42" s="93"/>
      <c r="SIH42" s="93"/>
      <c r="SII42" s="93"/>
      <c r="SIJ42" s="93"/>
      <c r="SIK42" s="53"/>
      <c r="SIL42" s="53"/>
      <c r="SIM42" s="53"/>
      <c r="SIN42" s="53"/>
      <c r="SIO42" s="177"/>
      <c r="SIP42" s="177"/>
      <c r="SIQ42" s="177"/>
      <c r="SIR42" s="93"/>
      <c r="SIS42" s="93"/>
      <c r="SIT42" s="93"/>
      <c r="SIU42" s="93"/>
      <c r="SIV42" s="93"/>
      <c r="SIW42" s="53"/>
      <c r="SIX42" s="53"/>
      <c r="SIY42" s="53"/>
      <c r="SIZ42" s="53"/>
      <c r="SJA42" s="177"/>
      <c r="SJB42" s="177"/>
      <c r="SJC42" s="177"/>
      <c r="SJD42" s="93"/>
      <c r="SJE42" s="93"/>
      <c r="SJF42" s="93"/>
      <c r="SJG42" s="93"/>
      <c r="SJH42" s="93"/>
      <c r="SJI42" s="53"/>
      <c r="SJJ42" s="53"/>
      <c r="SJK42" s="53"/>
      <c r="SJL42" s="53"/>
      <c r="SJM42" s="177"/>
      <c r="SJN42" s="177"/>
      <c r="SJO42" s="177"/>
      <c r="SJP42" s="93"/>
      <c r="SJQ42" s="93"/>
      <c r="SJR42" s="93"/>
      <c r="SJS42" s="93"/>
      <c r="SJT42" s="93"/>
      <c r="SJU42" s="53"/>
      <c r="SJV42" s="53"/>
      <c r="SJW42" s="53"/>
      <c r="SJX42" s="53"/>
      <c r="SJY42" s="177"/>
      <c r="SJZ42" s="177"/>
      <c r="SKA42" s="177"/>
      <c r="SKB42" s="93"/>
      <c r="SKC42" s="93"/>
      <c r="SKD42" s="93"/>
      <c r="SKE42" s="93"/>
      <c r="SKF42" s="93"/>
      <c r="SKG42" s="53"/>
      <c r="SKH42" s="53"/>
      <c r="SKI42" s="53"/>
      <c r="SKJ42" s="53"/>
      <c r="SKK42" s="177"/>
      <c r="SKL42" s="177"/>
      <c r="SKM42" s="177"/>
      <c r="SKN42" s="93"/>
      <c r="SKO42" s="93"/>
      <c r="SKP42" s="93"/>
      <c r="SKQ42" s="93"/>
      <c r="SKR42" s="93"/>
      <c r="SKS42" s="53"/>
      <c r="SKT42" s="53"/>
      <c r="SKU42" s="53"/>
      <c r="SKV42" s="53"/>
      <c r="SKW42" s="177"/>
      <c r="SKX42" s="177"/>
      <c r="SKY42" s="177"/>
      <c r="SKZ42" s="93"/>
      <c r="SLA42" s="93"/>
      <c r="SLB42" s="93"/>
      <c r="SLC42" s="93"/>
      <c r="SLD42" s="93"/>
      <c r="SLE42" s="53"/>
      <c r="SLF42" s="53"/>
      <c r="SLG42" s="53"/>
      <c r="SLH42" s="53"/>
      <c r="SLI42" s="177"/>
      <c r="SLJ42" s="177"/>
      <c r="SLK42" s="177"/>
      <c r="SLL42" s="93"/>
      <c r="SLM42" s="93"/>
      <c r="SLN42" s="93"/>
      <c r="SLO42" s="93"/>
      <c r="SLP42" s="93"/>
      <c r="SLQ42" s="53"/>
      <c r="SLR42" s="53"/>
      <c r="SLS42" s="53"/>
      <c r="SLT42" s="53"/>
      <c r="SLU42" s="177"/>
      <c r="SLV42" s="177"/>
      <c r="SLW42" s="177"/>
      <c r="SLX42" s="93"/>
      <c r="SLY42" s="93"/>
      <c r="SLZ42" s="93"/>
      <c r="SMA42" s="93"/>
      <c r="SMB42" s="93"/>
      <c r="SMC42" s="53"/>
      <c r="SMD42" s="53"/>
      <c r="SME42" s="53"/>
      <c r="SMF42" s="53"/>
      <c r="SMG42" s="177"/>
      <c r="SMH42" s="177"/>
      <c r="SMI42" s="177"/>
      <c r="SMJ42" s="93"/>
      <c r="SMK42" s="93"/>
      <c r="SML42" s="93"/>
      <c r="SMM42" s="93"/>
      <c r="SMN42" s="93"/>
      <c r="SMO42" s="53"/>
      <c r="SMP42" s="53"/>
      <c r="SMQ42" s="53"/>
      <c r="SMR42" s="53"/>
      <c r="SMS42" s="177"/>
      <c r="SMT42" s="177"/>
      <c r="SMU42" s="177"/>
      <c r="SMV42" s="93"/>
      <c r="SMW42" s="93"/>
      <c r="SMX42" s="93"/>
      <c r="SMY42" s="93"/>
      <c r="SMZ42" s="93"/>
      <c r="SNA42" s="53"/>
      <c r="SNB42" s="53"/>
      <c r="SNC42" s="53"/>
      <c r="SND42" s="53"/>
      <c r="SNE42" s="177"/>
      <c r="SNF42" s="177"/>
      <c r="SNG42" s="177"/>
      <c r="SNH42" s="93"/>
      <c r="SNI42" s="93"/>
      <c r="SNJ42" s="93"/>
      <c r="SNK42" s="93"/>
      <c r="SNL42" s="93"/>
      <c r="SNM42" s="53"/>
      <c r="SNN42" s="53"/>
      <c r="SNO42" s="53"/>
      <c r="SNP42" s="53"/>
      <c r="SNQ42" s="177"/>
      <c r="SNR42" s="177"/>
      <c r="SNS42" s="177"/>
      <c r="SNT42" s="93"/>
      <c r="SNU42" s="93"/>
      <c r="SNV42" s="93"/>
      <c r="SNW42" s="93"/>
      <c r="SNX42" s="93"/>
      <c r="SNY42" s="53"/>
      <c r="SNZ42" s="53"/>
      <c r="SOA42" s="53"/>
      <c r="SOB42" s="53"/>
      <c r="SOC42" s="177"/>
      <c r="SOD42" s="177"/>
      <c r="SOE42" s="177"/>
      <c r="SOF42" s="93"/>
      <c r="SOG42" s="93"/>
      <c r="SOH42" s="93"/>
      <c r="SOI42" s="93"/>
      <c r="SOJ42" s="93"/>
      <c r="SOK42" s="53"/>
      <c r="SOL42" s="53"/>
      <c r="SOM42" s="53"/>
      <c r="SON42" s="53"/>
      <c r="SOO42" s="177"/>
      <c r="SOP42" s="177"/>
      <c r="SOQ42" s="177"/>
      <c r="SOR42" s="93"/>
      <c r="SOS42" s="93"/>
      <c r="SOT42" s="93"/>
      <c r="SOU42" s="93"/>
      <c r="SOV42" s="93"/>
      <c r="SOW42" s="53"/>
      <c r="SOX42" s="53"/>
      <c r="SOY42" s="53"/>
      <c r="SOZ42" s="53"/>
      <c r="SPA42" s="177"/>
      <c r="SPB42" s="177"/>
      <c r="SPC42" s="177"/>
      <c r="SPD42" s="93"/>
      <c r="SPE42" s="93"/>
      <c r="SPF42" s="93"/>
      <c r="SPG42" s="93"/>
      <c r="SPH42" s="93"/>
      <c r="SPI42" s="53"/>
      <c r="SPJ42" s="53"/>
      <c r="SPK42" s="53"/>
      <c r="SPL42" s="53"/>
      <c r="SPM42" s="177"/>
      <c r="SPN42" s="177"/>
      <c r="SPO42" s="177"/>
      <c r="SPP42" s="93"/>
      <c r="SPQ42" s="93"/>
      <c r="SPR42" s="93"/>
      <c r="SPS42" s="93"/>
      <c r="SPT42" s="93"/>
      <c r="SPU42" s="53"/>
      <c r="SPV42" s="53"/>
      <c r="SPW42" s="53"/>
      <c r="SPX42" s="53"/>
      <c r="SPY42" s="177"/>
      <c r="SPZ42" s="177"/>
      <c r="SQA42" s="177"/>
      <c r="SQB42" s="93"/>
      <c r="SQC42" s="93"/>
      <c r="SQD42" s="93"/>
      <c r="SQE42" s="93"/>
      <c r="SQF42" s="93"/>
      <c r="SQG42" s="53"/>
      <c r="SQH42" s="53"/>
      <c r="SQI42" s="53"/>
      <c r="SQJ42" s="53"/>
      <c r="SQK42" s="177"/>
      <c r="SQL42" s="177"/>
      <c r="SQM42" s="177"/>
      <c r="SQN42" s="93"/>
      <c r="SQO42" s="93"/>
      <c r="SQP42" s="93"/>
      <c r="SQQ42" s="93"/>
      <c r="SQR42" s="93"/>
      <c r="SQS42" s="53"/>
      <c r="SQT42" s="53"/>
      <c r="SQU42" s="53"/>
      <c r="SQV42" s="53"/>
      <c r="SQW42" s="177"/>
      <c r="SQX42" s="177"/>
      <c r="SQY42" s="177"/>
      <c r="SQZ42" s="93"/>
      <c r="SRA42" s="93"/>
      <c r="SRB42" s="93"/>
      <c r="SRC42" s="93"/>
      <c r="SRD42" s="93"/>
      <c r="SRE42" s="53"/>
      <c r="SRF42" s="53"/>
      <c r="SRG42" s="53"/>
      <c r="SRH42" s="53"/>
      <c r="SRI42" s="177"/>
      <c r="SRJ42" s="177"/>
      <c r="SRK42" s="177"/>
      <c r="SRL42" s="93"/>
      <c r="SRM42" s="93"/>
      <c r="SRN42" s="93"/>
      <c r="SRO42" s="93"/>
      <c r="SRP42" s="93"/>
      <c r="SRQ42" s="53"/>
      <c r="SRR42" s="53"/>
      <c r="SRS42" s="53"/>
      <c r="SRT42" s="53"/>
      <c r="SRU42" s="177"/>
      <c r="SRV42" s="177"/>
      <c r="SRW42" s="177"/>
      <c r="SRX42" s="93"/>
      <c r="SRY42" s="93"/>
      <c r="SRZ42" s="93"/>
      <c r="SSA42" s="93"/>
      <c r="SSB42" s="93"/>
      <c r="SSC42" s="53"/>
      <c r="SSD42" s="53"/>
      <c r="SSE42" s="53"/>
      <c r="SSF42" s="53"/>
      <c r="SSG42" s="177"/>
      <c r="SSH42" s="177"/>
      <c r="SSI42" s="177"/>
      <c r="SSJ42" s="93"/>
      <c r="SSK42" s="93"/>
      <c r="SSL42" s="93"/>
      <c r="SSM42" s="93"/>
      <c r="SSN42" s="93"/>
      <c r="SSO42" s="53"/>
      <c r="SSP42" s="53"/>
      <c r="SSQ42" s="53"/>
      <c r="SSR42" s="53"/>
      <c r="SSS42" s="177"/>
      <c r="SST42" s="177"/>
      <c r="SSU42" s="177"/>
      <c r="SSV42" s="93"/>
      <c r="SSW42" s="93"/>
      <c r="SSX42" s="93"/>
      <c r="SSY42" s="93"/>
      <c r="SSZ42" s="93"/>
      <c r="STA42" s="53"/>
      <c r="STB42" s="53"/>
      <c r="STC42" s="53"/>
      <c r="STD42" s="53"/>
      <c r="STE42" s="177"/>
      <c r="STF42" s="177"/>
      <c r="STG42" s="177"/>
      <c r="STH42" s="93"/>
      <c r="STI42" s="93"/>
      <c r="STJ42" s="93"/>
      <c r="STK42" s="93"/>
      <c r="STL42" s="93"/>
      <c r="STM42" s="53"/>
      <c r="STN42" s="53"/>
      <c r="STO42" s="53"/>
      <c r="STP42" s="53"/>
      <c r="STQ42" s="177"/>
      <c r="STR42" s="177"/>
      <c r="STS42" s="177"/>
      <c r="STT42" s="93"/>
      <c r="STU42" s="93"/>
      <c r="STV42" s="93"/>
      <c r="STW42" s="93"/>
      <c r="STX42" s="93"/>
      <c r="STY42" s="53"/>
      <c r="STZ42" s="53"/>
      <c r="SUA42" s="53"/>
      <c r="SUB42" s="53"/>
      <c r="SUC42" s="177"/>
      <c r="SUD42" s="177"/>
      <c r="SUE42" s="177"/>
      <c r="SUF42" s="93"/>
      <c r="SUG42" s="93"/>
      <c r="SUH42" s="93"/>
      <c r="SUI42" s="93"/>
      <c r="SUJ42" s="93"/>
      <c r="SUK42" s="53"/>
      <c r="SUL42" s="53"/>
      <c r="SUM42" s="53"/>
      <c r="SUN42" s="53"/>
      <c r="SUO42" s="177"/>
      <c r="SUP42" s="177"/>
      <c r="SUQ42" s="177"/>
      <c r="SUR42" s="93"/>
      <c r="SUS42" s="93"/>
      <c r="SUT42" s="93"/>
      <c r="SUU42" s="93"/>
      <c r="SUV42" s="93"/>
      <c r="SUW42" s="53"/>
      <c r="SUX42" s="53"/>
      <c r="SUY42" s="53"/>
      <c r="SUZ42" s="53"/>
      <c r="SVA42" s="177"/>
      <c r="SVB42" s="177"/>
      <c r="SVC42" s="177"/>
      <c r="SVD42" s="93"/>
      <c r="SVE42" s="93"/>
      <c r="SVF42" s="93"/>
      <c r="SVG42" s="93"/>
      <c r="SVH42" s="93"/>
      <c r="SVI42" s="53"/>
      <c r="SVJ42" s="53"/>
      <c r="SVK42" s="53"/>
      <c r="SVL42" s="53"/>
      <c r="SVM42" s="177"/>
      <c r="SVN42" s="177"/>
      <c r="SVO42" s="177"/>
      <c r="SVP42" s="93"/>
      <c r="SVQ42" s="93"/>
      <c r="SVR42" s="93"/>
      <c r="SVS42" s="93"/>
      <c r="SVT42" s="93"/>
      <c r="SVU42" s="53"/>
      <c r="SVV42" s="53"/>
      <c r="SVW42" s="53"/>
      <c r="SVX42" s="53"/>
      <c r="SVY42" s="177"/>
      <c r="SVZ42" s="177"/>
      <c r="SWA42" s="177"/>
      <c r="SWB42" s="93"/>
      <c r="SWC42" s="93"/>
      <c r="SWD42" s="93"/>
      <c r="SWE42" s="93"/>
      <c r="SWF42" s="93"/>
      <c r="SWG42" s="53"/>
      <c r="SWH42" s="53"/>
      <c r="SWI42" s="53"/>
      <c r="SWJ42" s="53"/>
      <c r="SWK42" s="177"/>
      <c r="SWL42" s="177"/>
      <c r="SWM42" s="177"/>
      <c r="SWN42" s="93"/>
      <c r="SWO42" s="93"/>
      <c r="SWP42" s="93"/>
      <c r="SWQ42" s="93"/>
      <c r="SWR42" s="93"/>
      <c r="SWS42" s="53"/>
      <c r="SWT42" s="53"/>
      <c r="SWU42" s="53"/>
      <c r="SWV42" s="53"/>
      <c r="SWW42" s="177"/>
      <c r="SWX42" s="177"/>
      <c r="SWY42" s="177"/>
      <c r="SWZ42" s="93"/>
      <c r="SXA42" s="93"/>
      <c r="SXB42" s="93"/>
      <c r="SXC42" s="93"/>
      <c r="SXD42" s="93"/>
      <c r="SXE42" s="53"/>
      <c r="SXF42" s="53"/>
      <c r="SXG42" s="53"/>
      <c r="SXH42" s="53"/>
      <c r="SXI42" s="177"/>
      <c r="SXJ42" s="177"/>
      <c r="SXK42" s="177"/>
      <c r="SXL42" s="93"/>
      <c r="SXM42" s="93"/>
      <c r="SXN42" s="93"/>
      <c r="SXO42" s="93"/>
      <c r="SXP42" s="93"/>
      <c r="SXQ42" s="53"/>
      <c r="SXR42" s="53"/>
      <c r="SXS42" s="53"/>
      <c r="SXT42" s="53"/>
      <c r="SXU42" s="177"/>
      <c r="SXV42" s="177"/>
      <c r="SXW42" s="177"/>
      <c r="SXX42" s="93"/>
      <c r="SXY42" s="93"/>
      <c r="SXZ42" s="93"/>
      <c r="SYA42" s="93"/>
      <c r="SYB42" s="93"/>
      <c r="SYC42" s="53"/>
      <c r="SYD42" s="53"/>
      <c r="SYE42" s="53"/>
      <c r="SYF42" s="53"/>
      <c r="SYG42" s="177"/>
      <c r="SYH42" s="177"/>
      <c r="SYI42" s="177"/>
      <c r="SYJ42" s="93"/>
      <c r="SYK42" s="93"/>
      <c r="SYL42" s="93"/>
      <c r="SYM42" s="93"/>
      <c r="SYN42" s="93"/>
      <c r="SYO42" s="53"/>
      <c r="SYP42" s="53"/>
      <c r="SYQ42" s="53"/>
      <c r="SYR42" s="53"/>
      <c r="SYS42" s="177"/>
      <c r="SYT42" s="177"/>
      <c r="SYU42" s="177"/>
      <c r="SYV42" s="93"/>
      <c r="SYW42" s="93"/>
      <c r="SYX42" s="93"/>
      <c r="SYY42" s="93"/>
      <c r="SYZ42" s="93"/>
      <c r="SZA42" s="53"/>
      <c r="SZB42" s="53"/>
      <c r="SZC42" s="53"/>
      <c r="SZD42" s="53"/>
      <c r="SZE42" s="177"/>
      <c r="SZF42" s="177"/>
      <c r="SZG42" s="177"/>
      <c r="SZH42" s="93"/>
      <c r="SZI42" s="93"/>
      <c r="SZJ42" s="93"/>
      <c r="SZK42" s="93"/>
      <c r="SZL42" s="93"/>
      <c r="SZM42" s="53"/>
      <c r="SZN42" s="53"/>
      <c r="SZO42" s="53"/>
      <c r="SZP42" s="53"/>
      <c r="SZQ42" s="177"/>
      <c r="SZR42" s="177"/>
      <c r="SZS42" s="177"/>
      <c r="SZT42" s="93"/>
      <c r="SZU42" s="93"/>
      <c r="SZV42" s="93"/>
      <c r="SZW42" s="93"/>
      <c r="SZX42" s="93"/>
      <c r="SZY42" s="53"/>
      <c r="SZZ42" s="53"/>
      <c r="TAA42" s="53"/>
      <c r="TAB42" s="53"/>
      <c r="TAC42" s="177"/>
      <c r="TAD42" s="177"/>
      <c r="TAE42" s="177"/>
      <c r="TAF42" s="93"/>
      <c r="TAG42" s="93"/>
      <c r="TAH42" s="93"/>
      <c r="TAI42" s="93"/>
      <c r="TAJ42" s="93"/>
      <c r="TAK42" s="53"/>
      <c r="TAL42" s="53"/>
      <c r="TAM42" s="53"/>
      <c r="TAN42" s="53"/>
      <c r="TAO42" s="177"/>
      <c r="TAP42" s="177"/>
      <c r="TAQ42" s="177"/>
      <c r="TAR42" s="93"/>
      <c r="TAS42" s="93"/>
      <c r="TAT42" s="93"/>
      <c r="TAU42" s="93"/>
      <c r="TAV42" s="93"/>
      <c r="TAW42" s="53"/>
      <c r="TAX42" s="53"/>
      <c r="TAY42" s="53"/>
      <c r="TAZ42" s="53"/>
      <c r="TBA42" s="177"/>
      <c r="TBB42" s="177"/>
      <c r="TBC42" s="177"/>
      <c r="TBD42" s="93"/>
      <c r="TBE42" s="93"/>
      <c r="TBF42" s="93"/>
      <c r="TBG42" s="93"/>
      <c r="TBH42" s="93"/>
      <c r="TBI42" s="53"/>
      <c r="TBJ42" s="53"/>
      <c r="TBK42" s="53"/>
      <c r="TBL42" s="53"/>
      <c r="TBM42" s="177"/>
      <c r="TBN42" s="177"/>
      <c r="TBO42" s="177"/>
      <c r="TBP42" s="93"/>
      <c r="TBQ42" s="93"/>
      <c r="TBR42" s="93"/>
      <c r="TBS42" s="93"/>
      <c r="TBT42" s="93"/>
      <c r="TBU42" s="53"/>
      <c r="TBV42" s="53"/>
      <c r="TBW42" s="53"/>
      <c r="TBX42" s="53"/>
      <c r="TBY42" s="177"/>
      <c r="TBZ42" s="177"/>
      <c r="TCA42" s="177"/>
      <c r="TCB42" s="93"/>
      <c r="TCC42" s="93"/>
      <c r="TCD42" s="93"/>
      <c r="TCE42" s="93"/>
      <c r="TCF42" s="93"/>
      <c r="TCG42" s="53"/>
      <c r="TCH42" s="53"/>
      <c r="TCI42" s="53"/>
      <c r="TCJ42" s="53"/>
      <c r="TCK42" s="177"/>
      <c r="TCL42" s="177"/>
      <c r="TCM42" s="177"/>
      <c r="TCN42" s="93"/>
      <c r="TCO42" s="93"/>
      <c r="TCP42" s="93"/>
      <c r="TCQ42" s="93"/>
      <c r="TCR42" s="93"/>
      <c r="TCS42" s="53"/>
      <c r="TCT42" s="53"/>
      <c r="TCU42" s="53"/>
      <c r="TCV42" s="53"/>
      <c r="TCW42" s="177"/>
      <c r="TCX42" s="177"/>
      <c r="TCY42" s="177"/>
      <c r="TCZ42" s="93"/>
      <c r="TDA42" s="93"/>
      <c r="TDB42" s="93"/>
      <c r="TDC42" s="93"/>
      <c r="TDD42" s="93"/>
      <c r="TDE42" s="53"/>
      <c r="TDF42" s="53"/>
      <c r="TDG42" s="53"/>
      <c r="TDH42" s="53"/>
      <c r="TDI42" s="177"/>
      <c r="TDJ42" s="177"/>
      <c r="TDK42" s="177"/>
      <c r="TDL42" s="93"/>
      <c r="TDM42" s="93"/>
      <c r="TDN42" s="93"/>
      <c r="TDO42" s="93"/>
      <c r="TDP42" s="93"/>
      <c r="TDQ42" s="53"/>
      <c r="TDR42" s="53"/>
      <c r="TDS42" s="53"/>
      <c r="TDT42" s="53"/>
      <c r="TDU42" s="177"/>
      <c r="TDV42" s="177"/>
      <c r="TDW42" s="177"/>
      <c r="TDX42" s="93"/>
      <c r="TDY42" s="93"/>
      <c r="TDZ42" s="93"/>
      <c r="TEA42" s="93"/>
      <c r="TEB42" s="93"/>
      <c r="TEC42" s="53"/>
      <c r="TED42" s="53"/>
      <c r="TEE42" s="53"/>
      <c r="TEF42" s="53"/>
      <c r="TEG42" s="177"/>
      <c r="TEH42" s="177"/>
      <c r="TEI42" s="177"/>
      <c r="TEJ42" s="93"/>
      <c r="TEK42" s="93"/>
      <c r="TEL42" s="93"/>
      <c r="TEM42" s="93"/>
      <c r="TEN42" s="93"/>
      <c r="TEO42" s="53"/>
      <c r="TEP42" s="53"/>
      <c r="TEQ42" s="53"/>
      <c r="TER42" s="53"/>
      <c r="TES42" s="177"/>
      <c r="TET42" s="177"/>
      <c r="TEU42" s="177"/>
      <c r="TEV42" s="93"/>
      <c r="TEW42" s="93"/>
      <c r="TEX42" s="93"/>
      <c r="TEY42" s="93"/>
      <c r="TEZ42" s="93"/>
      <c r="TFA42" s="53"/>
      <c r="TFB42" s="53"/>
      <c r="TFC42" s="53"/>
      <c r="TFD42" s="53"/>
      <c r="TFE42" s="177"/>
      <c r="TFF42" s="177"/>
      <c r="TFG42" s="177"/>
      <c r="TFH42" s="93"/>
      <c r="TFI42" s="93"/>
      <c r="TFJ42" s="93"/>
      <c r="TFK42" s="93"/>
      <c r="TFL42" s="93"/>
      <c r="TFM42" s="53"/>
      <c r="TFN42" s="53"/>
      <c r="TFO42" s="53"/>
      <c r="TFP42" s="53"/>
      <c r="TFQ42" s="177"/>
      <c r="TFR42" s="177"/>
      <c r="TFS42" s="177"/>
      <c r="TFT42" s="93"/>
      <c r="TFU42" s="93"/>
      <c r="TFV42" s="93"/>
      <c r="TFW42" s="93"/>
      <c r="TFX42" s="93"/>
      <c r="TFY42" s="53"/>
      <c r="TFZ42" s="53"/>
      <c r="TGA42" s="53"/>
      <c r="TGB42" s="53"/>
      <c r="TGC42" s="177"/>
      <c r="TGD42" s="177"/>
      <c r="TGE42" s="177"/>
      <c r="TGF42" s="93"/>
      <c r="TGG42" s="93"/>
      <c r="TGH42" s="93"/>
      <c r="TGI42" s="93"/>
      <c r="TGJ42" s="93"/>
      <c r="TGK42" s="53"/>
      <c r="TGL42" s="53"/>
      <c r="TGM42" s="53"/>
      <c r="TGN42" s="53"/>
      <c r="TGO42" s="177"/>
      <c r="TGP42" s="177"/>
      <c r="TGQ42" s="177"/>
      <c r="TGR42" s="93"/>
      <c r="TGS42" s="93"/>
      <c r="TGT42" s="93"/>
      <c r="TGU42" s="93"/>
      <c r="TGV42" s="93"/>
      <c r="TGW42" s="53"/>
      <c r="TGX42" s="53"/>
      <c r="TGY42" s="53"/>
      <c r="TGZ42" s="53"/>
      <c r="THA42" s="177"/>
      <c r="THB42" s="177"/>
      <c r="THC42" s="177"/>
      <c r="THD42" s="93"/>
      <c r="THE42" s="93"/>
      <c r="THF42" s="93"/>
      <c r="THG42" s="93"/>
      <c r="THH42" s="93"/>
      <c r="THI42" s="53"/>
      <c r="THJ42" s="53"/>
      <c r="THK42" s="53"/>
      <c r="THL42" s="53"/>
      <c r="THM42" s="177"/>
      <c r="THN42" s="177"/>
      <c r="THO42" s="177"/>
      <c r="THP42" s="93"/>
      <c r="THQ42" s="93"/>
      <c r="THR42" s="93"/>
      <c r="THS42" s="93"/>
      <c r="THT42" s="93"/>
      <c r="THU42" s="53"/>
      <c r="THV42" s="53"/>
      <c r="THW42" s="53"/>
      <c r="THX42" s="53"/>
      <c r="THY42" s="177"/>
      <c r="THZ42" s="177"/>
      <c r="TIA42" s="177"/>
      <c r="TIB42" s="93"/>
      <c r="TIC42" s="93"/>
      <c r="TID42" s="93"/>
      <c r="TIE42" s="93"/>
      <c r="TIF42" s="93"/>
      <c r="TIG42" s="53"/>
      <c r="TIH42" s="53"/>
      <c r="TII42" s="53"/>
      <c r="TIJ42" s="53"/>
      <c r="TIK42" s="177"/>
      <c r="TIL42" s="177"/>
      <c r="TIM42" s="177"/>
      <c r="TIN42" s="93"/>
      <c r="TIO42" s="93"/>
      <c r="TIP42" s="93"/>
      <c r="TIQ42" s="93"/>
      <c r="TIR42" s="93"/>
      <c r="TIS42" s="53"/>
      <c r="TIT42" s="53"/>
      <c r="TIU42" s="53"/>
      <c r="TIV42" s="53"/>
      <c r="TIW42" s="177"/>
      <c r="TIX42" s="177"/>
      <c r="TIY42" s="177"/>
      <c r="TIZ42" s="93"/>
      <c r="TJA42" s="93"/>
      <c r="TJB42" s="93"/>
      <c r="TJC42" s="93"/>
      <c r="TJD42" s="93"/>
      <c r="TJE42" s="53"/>
      <c r="TJF42" s="53"/>
      <c r="TJG42" s="53"/>
      <c r="TJH42" s="53"/>
      <c r="TJI42" s="177"/>
      <c r="TJJ42" s="177"/>
      <c r="TJK42" s="177"/>
      <c r="TJL42" s="93"/>
      <c r="TJM42" s="93"/>
      <c r="TJN42" s="93"/>
      <c r="TJO42" s="93"/>
      <c r="TJP42" s="93"/>
      <c r="TJQ42" s="53"/>
      <c r="TJR42" s="53"/>
      <c r="TJS42" s="53"/>
      <c r="TJT42" s="53"/>
      <c r="TJU42" s="177"/>
      <c r="TJV42" s="177"/>
      <c r="TJW42" s="177"/>
      <c r="TJX42" s="93"/>
      <c r="TJY42" s="93"/>
      <c r="TJZ42" s="93"/>
      <c r="TKA42" s="93"/>
      <c r="TKB42" s="93"/>
      <c r="TKC42" s="53"/>
      <c r="TKD42" s="53"/>
      <c r="TKE42" s="53"/>
      <c r="TKF42" s="53"/>
      <c r="TKG42" s="177"/>
      <c r="TKH42" s="177"/>
      <c r="TKI42" s="177"/>
      <c r="TKJ42" s="93"/>
      <c r="TKK42" s="93"/>
      <c r="TKL42" s="93"/>
      <c r="TKM42" s="93"/>
      <c r="TKN42" s="93"/>
      <c r="TKO42" s="53"/>
      <c r="TKP42" s="53"/>
      <c r="TKQ42" s="53"/>
      <c r="TKR42" s="53"/>
      <c r="TKS42" s="177"/>
      <c r="TKT42" s="177"/>
      <c r="TKU42" s="177"/>
      <c r="TKV42" s="93"/>
      <c r="TKW42" s="93"/>
      <c r="TKX42" s="93"/>
      <c r="TKY42" s="93"/>
      <c r="TKZ42" s="93"/>
      <c r="TLA42" s="53"/>
      <c r="TLB42" s="53"/>
      <c r="TLC42" s="53"/>
      <c r="TLD42" s="53"/>
      <c r="TLE42" s="177"/>
      <c r="TLF42" s="177"/>
      <c r="TLG42" s="177"/>
      <c r="TLH42" s="93"/>
      <c r="TLI42" s="93"/>
      <c r="TLJ42" s="93"/>
      <c r="TLK42" s="93"/>
      <c r="TLL42" s="93"/>
      <c r="TLM42" s="53"/>
      <c r="TLN42" s="53"/>
      <c r="TLO42" s="53"/>
      <c r="TLP42" s="53"/>
      <c r="TLQ42" s="177"/>
      <c r="TLR42" s="177"/>
      <c r="TLS42" s="177"/>
      <c r="TLT42" s="93"/>
      <c r="TLU42" s="93"/>
      <c r="TLV42" s="93"/>
      <c r="TLW42" s="93"/>
      <c r="TLX42" s="93"/>
      <c r="TLY42" s="53"/>
      <c r="TLZ42" s="53"/>
      <c r="TMA42" s="53"/>
      <c r="TMB42" s="53"/>
      <c r="TMC42" s="177"/>
      <c r="TMD42" s="177"/>
      <c r="TME42" s="177"/>
      <c r="TMF42" s="93"/>
      <c r="TMG42" s="93"/>
      <c r="TMH42" s="93"/>
      <c r="TMI42" s="93"/>
      <c r="TMJ42" s="93"/>
      <c r="TMK42" s="53"/>
      <c r="TML42" s="53"/>
      <c r="TMM42" s="53"/>
      <c r="TMN42" s="53"/>
      <c r="TMO42" s="177"/>
      <c r="TMP42" s="177"/>
      <c r="TMQ42" s="177"/>
      <c r="TMR42" s="93"/>
      <c r="TMS42" s="93"/>
      <c r="TMT42" s="93"/>
      <c r="TMU42" s="93"/>
      <c r="TMV42" s="93"/>
      <c r="TMW42" s="53"/>
      <c r="TMX42" s="53"/>
      <c r="TMY42" s="53"/>
      <c r="TMZ42" s="53"/>
      <c r="TNA42" s="177"/>
      <c r="TNB42" s="177"/>
      <c r="TNC42" s="177"/>
      <c r="TND42" s="93"/>
      <c r="TNE42" s="93"/>
      <c r="TNF42" s="93"/>
      <c r="TNG42" s="93"/>
      <c r="TNH42" s="93"/>
      <c r="TNI42" s="53"/>
      <c r="TNJ42" s="53"/>
      <c r="TNK42" s="53"/>
      <c r="TNL42" s="53"/>
      <c r="TNM42" s="177"/>
      <c r="TNN42" s="177"/>
      <c r="TNO42" s="177"/>
      <c r="TNP42" s="93"/>
      <c r="TNQ42" s="93"/>
      <c r="TNR42" s="93"/>
      <c r="TNS42" s="93"/>
      <c r="TNT42" s="93"/>
      <c r="TNU42" s="53"/>
      <c r="TNV42" s="53"/>
      <c r="TNW42" s="53"/>
      <c r="TNX42" s="53"/>
      <c r="TNY42" s="177"/>
      <c r="TNZ42" s="177"/>
      <c r="TOA42" s="177"/>
      <c r="TOB42" s="93"/>
      <c r="TOC42" s="93"/>
      <c r="TOD42" s="93"/>
      <c r="TOE42" s="93"/>
      <c r="TOF42" s="93"/>
      <c r="TOG42" s="53"/>
      <c r="TOH42" s="53"/>
      <c r="TOI42" s="53"/>
      <c r="TOJ42" s="53"/>
      <c r="TOK42" s="177"/>
      <c r="TOL42" s="177"/>
      <c r="TOM42" s="177"/>
      <c r="TON42" s="93"/>
      <c r="TOO42" s="93"/>
      <c r="TOP42" s="93"/>
      <c r="TOQ42" s="93"/>
      <c r="TOR42" s="93"/>
      <c r="TOS42" s="53"/>
      <c r="TOT42" s="53"/>
      <c r="TOU42" s="53"/>
      <c r="TOV42" s="53"/>
      <c r="TOW42" s="177"/>
      <c r="TOX42" s="177"/>
      <c r="TOY42" s="177"/>
      <c r="TOZ42" s="93"/>
      <c r="TPA42" s="93"/>
      <c r="TPB42" s="93"/>
      <c r="TPC42" s="93"/>
      <c r="TPD42" s="93"/>
      <c r="TPE42" s="53"/>
      <c r="TPF42" s="53"/>
      <c r="TPG42" s="53"/>
      <c r="TPH42" s="53"/>
      <c r="TPI42" s="177"/>
      <c r="TPJ42" s="177"/>
      <c r="TPK42" s="177"/>
      <c r="TPL42" s="93"/>
      <c r="TPM42" s="93"/>
      <c r="TPN42" s="93"/>
      <c r="TPO42" s="93"/>
      <c r="TPP42" s="93"/>
      <c r="TPQ42" s="53"/>
      <c r="TPR42" s="53"/>
      <c r="TPS42" s="53"/>
      <c r="TPT42" s="53"/>
      <c r="TPU42" s="177"/>
      <c r="TPV42" s="177"/>
      <c r="TPW42" s="177"/>
      <c r="TPX42" s="93"/>
      <c r="TPY42" s="93"/>
      <c r="TPZ42" s="93"/>
      <c r="TQA42" s="93"/>
      <c r="TQB42" s="93"/>
      <c r="TQC42" s="53"/>
      <c r="TQD42" s="53"/>
      <c r="TQE42" s="53"/>
      <c r="TQF42" s="53"/>
      <c r="TQG42" s="177"/>
      <c r="TQH42" s="177"/>
      <c r="TQI42" s="177"/>
      <c r="TQJ42" s="93"/>
      <c r="TQK42" s="93"/>
      <c r="TQL42" s="93"/>
      <c r="TQM42" s="93"/>
      <c r="TQN42" s="93"/>
      <c r="TQO42" s="53"/>
      <c r="TQP42" s="53"/>
      <c r="TQQ42" s="53"/>
      <c r="TQR42" s="53"/>
      <c r="TQS42" s="177"/>
      <c r="TQT42" s="177"/>
      <c r="TQU42" s="177"/>
      <c r="TQV42" s="93"/>
      <c r="TQW42" s="93"/>
      <c r="TQX42" s="93"/>
      <c r="TQY42" s="93"/>
      <c r="TQZ42" s="93"/>
      <c r="TRA42" s="53"/>
      <c r="TRB42" s="53"/>
      <c r="TRC42" s="53"/>
      <c r="TRD42" s="53"/>
      <c r="TRE42" s="177"/>
      <c r="TRF42" s="177"/>
      <c r="TRG42" s="177"/>
      <c r="TRH42" s="93"/>
      <c r="TRI42" s="93"/>
      <c r="TRJ42" s="93"/>
      <c r="TRK42" s="93"/>
      <c r="TRL42" s="93"/>
      <c r="TRM42" s="53"/>
      <c r="TRN42" s="53"/>
      <c r="TRO42" s="53"/>
      <c r="TRP42" s="53"/>
      <c r="TRQ42" s="177"/>
      <c r="TRR42" s="177"/>
      <c r="TRS42" s="177"/>
      <c r="TRT42" s="93"/>
      <c r="TRU42" s="93"/>
      <c r="TRV42" s="93"/>
      <c r="TRW42" s="93"/>
      <c r="TRX42" s="93"/>
      <c r="TRY42" s="53"/>
      <c r="TRZ42" s="53"/>
      <c r="TSA42" s="53"/>
      <c r="TSB42" s="53"/>
      <c r="TSC42" s="177"/>
      <c r="TSD42" s="177"/>
      <c r="TSE42" s="177"/>
      <c r="TSF42" s="93"/>
      <c r="TSG42" s="93"/>
      <c r="TSH42" s="93"/>
      <c r="TSI42" s="93"/>
      <c r="TSJ42" s="93"/>
      <c r="TSK42" s="53"/>
      <c r="TSL42" s="53"/>
      <c r="TSM42" s="53"/>
      <c r="TSN42" s="53"/>
      <c r="TSO42" s="177"/>
      <c r="TSP42" s="177"/>
      <c r="TSQ42" s="177"/>
      <c r="TSR42" s="93"/>
      <c r="TSS42" s="93"/>
      <c r="TST42" s="93"/>
      <c r="TSU42" s="93"/>
      <c r="TSV42" s="93"/>
      <c r="TSW42" s="53"/>
      <c r="TSX42" s="53"/>
      <c r="TSY42" s="53"/>
      <c r="TSZ42" s="53"/>
      <c r="TTA42" s="177"/>
      <c r="TTB42" s="177"/>
      <c r="TTC42" s="177"/>
      <c r="TTD42" s="93"/>
      <c r="TTE42" s="93"/>
      <c r="TTF42" s="93"/>
      <c r="TTG42" s="93"/>
      <c r="TTH42" s="93"/>
      <c r="TTI42" s="53"/>
      <c r="TTJ42" s="53"/>
      <c r="TTK42" s="53"/>
      <c r="TTL42" s="53"/>
      <c r="TTM42" s="177"/>
      <c r="TTN42" s="177"/>
      <c r="TTO42" s="177"/>
      <c r="TTP42" s="93"/>
      <c r="TTQ42" s="93"/>
      <c r="TTR42" s="93"/>
      <c r="TTS42" s="93"/>
      <c r="TTT42" s="93"/>
      <c r="TTU42" s="53"/>
      <c r="TTV42" s="53"/>
      <c r="TTW42" s="53"/>
      <c r="TTX42" s="53"/>
      <c r="TTY42" s="177"/>
      <c r="TTZ42" s="177"/>
      <c r="TUA42" s="177"/>
      <c r="TUB42" s="93"/>
      <c r="TUC42" s="93"/>
      <c r="TUD42" s="93"/>
      <c r="TUE42" s="93"/>
      <c r="TUF42" s="93"/>
      <c r="TUG42" s="53"/>
      <c r="TUH42" s="53"/>
      <c r="TUI42" s="53"/>
      <c r="TUJ42" s="53"/>
      <c r="TUK42" s="177"/>
      <c r="TUL42" s="177"/>
      <c r="TUM42" s="177"/>
      <c r="TUN42" s="93"/>
      <c r="TUO42" s="93"/>
      <c r="TUP42" s="93"/>
      <c r="TUQ42" s="93"/>
      <c r="TUR42" s="93"/>
      <c r="TUS42" s="53"/>
      <c r="TUT42" s="53"/>
      <c r="TUU42" s="53"/>
      <c r="TUV42" s="53"/>
      <c r="TUW42" s="177"/>
      <c r="TUX42" s="177"/>
      <c r="TUY42" s="177"/>
      <c r="TUZ42" s="93"/>
      <c r="TVA42" s="93"/>
      <c r="TVB42" s="93"/>
      <c r="TVC42" s="93"/>
      <c r="TVD42" s="93"/>
      <c r="TVE42" s="53"/>
      <c r="TVF42" s="53"/>
      <c r="TVG42" s="53"/>
      <c r="TVH42" s="53"/>
      <c r="TVI42" s="177"/>
      <c r="TVJ42" s="177"/>
      <c r="TVK42" s="177"/>
      <c r="TVL42" s="93"/>
      <c r="TVM42" s="93"/>
      <c r="TVN42" s="93"/>
      <c r="TVO42" s="93"/>
      <c r="TVP42" s="93"/>
      <c r="TVQ42" s="53"/>
      <c r="TVR42" s="53"/>
      <c r="TVS42" s="53"/>
      <c r="TVT42" s="53"/>
      <c r="TVU42" s="177"/>
      <c r="TVV42" s="177"/>
      <c r="TVW42" s="177"/>
      <c r="TVX42" s="93"/>
      <c r="TVY42" s="93"/>
      <c r="TVZ42" s="93"/>
      <c r="TWA42" s="93"/>
      <c r="TWB42" s="93"/>
      <c r="TWC42" s="53"/>
      <c r="TWD42" s="53"/>
      <c r="TWE42" s="53"/>
      <c r="TWF42" s="53"/>
      <c r="TWG42" s="177"/>
      <c r="TWH42" s="177"/>
      <c r="TWI42" s="177"/>
      <c r="TWJ42" s="93"/>
      <c r="TWK42" s="93"/>
      <c r="TWL42" s="93"/>
      <c r="TWM42" s="93"/>
      <c r="TWN42" s="93"/>
      <c r="TWO42" s="53"/>
      <c r="TWP42" s="53"/>
      <c r="TWQ42" s="53"/>
      <c r="TWR42" s="53"/>
      <c r="TWS42" s="177"/>
      <c r="TWT42" s="177"/>
      <c r="TWU42" s="177"/>
      <c r="TWV42" s="93"/>
      <c r="TWW42" s="93"/>
      <c r="TWX42" s="93"/>
      <c r="TWY42" s="93"/>
      <c r="TWZ42" s="93"/>
      <c r="TXA42" s="53"/>
      <c r="TXB42" s="53"/>
      <c r="TXC42" s="53"/>
      <c r="TXD42" s="53"/>
      <c r="TXE42" s="177"/>
      <c r="TXF42" s="177"/>
      <c r="TXG42" s="177"/>
      <c r="TXH42" s="93"/>
      <c r="TXI42" s="93"/>
      <c r="TXJ42" s="93"/>
      <c r="TXK42" s="93"/>
      <c r="TXL42" s="93"/>
      <c r="TXM42" s="53"/>
      <c r="TXN42" s="53"/>
      <c r="TXO42" s="53"/>
      <c r="TXP42" s="53"/>
      <c r="TXQ42" s="177"/>
      <c r="TXR42" s="177"/>
      <c r="TXS42" s="177"/>
      <c r="TXT42" s="93"/>
      <c r="TXU42" s="93"/>
      <c r="TXV42" s="93"/>
      <c r="TXW42" s="93"/>
      <c r="TXX42" s="93"/>
      <c r="TXY42" s="53"/>
      <c r="TXZ42" s="53"/>
      <c r="TYA42" s="53"/>
      <c r="TYB42" s="53"/>
      <c r="TYC42" s="177"/>
      <c r="TYD42" s="177"/>
      <c r="TYE42" s="177"/>
      <c r="TYF42" s="93"/>
      <c r="TYG42" s="93"/>
      <c r="TYH42" s="93"/>
      <c r="TYI42" s="93"/>
      <c r="TYJ42" s="93"/>
      <c r="TYK42" s="53"/>
      <c r="TYL42" s="53"/>
      <c r="TYM42" s="53"/>
      <c r="TYN42" s="53"/>
      <c r="TYO42" s="177"/>
      <c r="TYP42" s="177"/>
      <c r="TYQ42" s="177"/>
      <c r="TYR42" s="93"/>
      <c r="TYS42" s="93"/>
      <c r="TYT42" s="93"/>
      <c r="TYU42" s="93"/>
      <c r="TYV42" s="93"/>
      <c r="TYW42" s="53"/>
      <c r="TYX42" s="53"/>
      <c r="TYY42" s="53"/>
      <c r="TYZ42" s="53"/>
      <c r="TZA42" s="177"/>
      <c r="TZB42" s="177"/>
      <c r="TZC42" s="177"/>
      <c r="TZD42" s="93"/>
      <c r="TZE42" s="93"/>
      <c r="TZF42" s="93"/>
      <c r="TZG42" s="93"/>
      <c r="TZH42" s="93"/>
      <c r="TZI42" s="53"/>
      <c r="TZJ42" s="53"/>
      <c r="TZK42" s="53"/>
      <c r="TZL42" s="53"/>
      <c r="TZM42" s="177"/>
      <c r="TZN42" s="177"/>
      <c r="TZO42" s="177"/>
      <c r="TZP42" s="93"/>
      <c r="TZQ42" s="93"/>
      <c r="TZR42" s="93"/>
      <c r="TZS42" s="93"/>
      <c r="TZT42" s="93"/>
      <c r="TZU42" s="53"/>
      <c r="TZV42" s="53"/>
      <c r="TZW42" s="53"/>
      <c r="TZX42" s="53"/>
      <c r="TZY42" s="177"/>
      <c r="TZZ42" s="177"/>
      <c r="UAA42" s="177"/>
      <c r="UAB42" s="93"/>
      <c r="UAC42" s="93"/>
      <c r="UAD42" s="93"/>
      <c r="UAE42" s="93"/>
      <c r="UAF42" s="93"/>
      <c r="UAG42" s="53"/>
      <c r="UAH42" s="53"/>
      <c r="UAI42" s="53"/>
      <c r="UAJ42" s="53"/>
      <c r="UAK42" s="177"/>
      <c r="UAL42" s="177"/>
      <c r="UAM42" s="177"/>
      <c r="UAN42" s="93"/>
      <c r="UAO42" s="93"/>
      <c r="UAP42" s="93"/>
      <c r="UAQ42" s="93"/>
      <c r="UAR42" s="93"/>
      <c r="UAS42" s="53"/>
      <c r="UAT42" s="53"/>
      <c r="UAU42" s="53"/>
      <c r="UAV42" s="53"/>
      <c r="UAW42" s="177"/>
      <c r="UAX42" s="177"/>
      <c r="UAY42" s="177"/>
      <c r="UAZ42" s="93"/>
      <c r="UBA42" s="93"/>
      <c r="UBB42" s="93"/>
      <c r="UBC42" s="93"/>
      <c r="UBD42" s="93"/>
      <c r="UBE42" s="53"/>
      <c r="UBF42" s="53"/>
      <c r="UBG42" s="53"/>
      <c r="UBH42" s="53"/>
      <c r="UBI42" s="177"/>
      <c r="UBJ42" s="177"/>
      <c r="UBK42" s="177"/>
      <c r="UBL42" s="93"/>
      <c r="UBM42" s="93"/>
      <c r="UBN42" s="93"/>
      <c r="UBO42" s="93"/>
      <c r="UBP42" s="93"/>
      <c r="UBQ42" s="53"/>
      <c r="UBR42" s="53"/>
      <c r="UBS42" s="53"/>
      <c r="UBT42" s="53"/>
      <c r="UBU42" s="177"/>
      <c r="UBV42" s="177"/>
      <c r="UBW42" s="177"/>
      <c r="UBX42" s="93"/>
      <c r="UBY42" s="93"/>
      <c r="UBZ42" s="93"/>
      <c r="UCA42" s="93"/>
      <c r="UCB42" s="93"/>
      <c r="UCC42" s="53"/>
      <c r="UCD42" s="53"/>
      <c r="UCE42" s="53"/>
      <c r="UCF42" s="53"/>
      <c r="UCG42" s="177"/>
      <c r="UCH42" s="177"/>
      <c r="UCI42" s="177"/>
      <c r="UCJ42" s="93"/>
      <c r="UCK42" s="93"/>
      <c r="UCL42" s="93"/>
      <c r="UCM42" s="93"/>
      <c r="UCN42" s="93"/>
      <c r="UCO42" s="53"/>
      <c r="UCP42" s="53"/>
      <c r="UCQ42" s="53"/>
      <c r="UCR42" s="53"/>
      <c r="UCS42" s="177"/>
      <c r="UCT42" s="177"/>
      <c r="UCU42" s="177"/>
      <c r="UCV42" s="93"/>
      <c r="UCW42" s="93"/>
      <c r="UCX42" s="93"/>
      <c r="UCY42" s="93"/>
      <c r="UCZ42" s="93"/>
      <c r="UDA42" s="53"/>
      <c r="UDB42" s="53"/>
      <c r="UDC42" s="53"/>
      <c r="UDD42" s="53"/>
      <c r="UDE42" s="177"/>
      <c r="UDF42" s="177"/>
      <c r="UDG42" s="177"/>
      <c r="UDH42" s="93"/>
      <c r="UDI42" s="93"/>
      <c r="UDJ42" s="93"/>
      <c r="UDK42" s="93"/>
      <c r="UDL42" s="93"/>
      <c r="UDM42" s="53"/>
      <c r="UDN42" s="53"/>
      <c r="UDO42" s="53"/>
      <c r="UDP42" s="53"/>
      <c r="UDQ42" s="177"/>
      <c r="UDR42" s="177"/>
      <c r="UDS42" s="177"/>
      <c r="UDT42" s="93"/>
      <c r="UDU42" s="93"/>
      <c r="UDV42" s="93"/>
      <c r="UDW42" s="93"/>
      <c r="UDX42" s="93"/>
      <c r="UDY42" s="53"/>
      <c r="UDZ42" s="53"/>
      <c r="UEA42" s="53"/>
      <c r="UEB42" s="53"/>
      <c r="UEC42" s="177"/>
      <c r="UED42" s="177"/>
      <c r="UEE42" s="177"/>
      <c r="UEF42" s="93"/>
      <c r="UEG42" s="93"/>
      <c r="UEH42" s="93"/>
      <c r="UEI42" s="93"/>
      <c r="UEJ42" s="93"/>
      <c r="UEK42" s="53"/>
      <c r="UEL42" s="53"/>
      <c r="UEM42" s="53"/>
      <c r="UEN42" s="53"/>
      <c r="UEO42" s="177"/>
      <c r="UEP42" s="177"/>
      <c r="UEQ42" s="177"/>
      <c r="UER42" s="93"/>
      <c r="UES42" s="93"/>
      <c r="UET42" s="93"/>
      <c r="UEU42" s="93"/>
      <c r="UEV42" s="93"/>
      <c r="UEW42" s="53"/>
      <c r="UEX42" s="53"/>
      <c r="UEY42" s="53"/>
      <c r="UEZ42" s="53"/>
      <c r="UFA42" s="177"/>
      <c r="UFB42" s="177"/>
      <c r="UFC42" s="177"/>
      <c r="UFD42" s="93"/>
      <c r="UFE42" s="93"/>
      <c r="UFF42" s="93"/>
      <c r="UFG42" s="93"/>
      <c r="UFH42" s="93"/>
      <c r="UFI42" s="53"/>
      <c r="UFJ42" s="53"/>
      <c r="UFK42" s="53"/>
      <c r="UFL42" s="53"/>
      <c r="UFM42" s="177"/>
      <c r="UFN42" s="177"/>
      <c r="UFO42" s="177"/>
      <c r="UFP42" s="93"/>
      <c r="UFQ42" s="93"/>
      <c r="UFR42" s="93"/>
      <c r="UFS42" s="93"/>
      <c r="UFT42" s="93"/>
      <c r="UFU42" s="53"/>
      <c r="UFV42" s="53"/>
      <c r="UFW42" s="53"/>
      <c r="UFX42" s="53"/>
      <c r="UFY42" s="177"/>
      <c r="UFZ42" s="177"/>
      <c r="UGA42" s="177"/>
      <c r="UGB42" s="93"/>
      <c r="UGC42" s="93"/>
      <c r="UGD42" s="93"/>
      <c r="UGE42" s="93"/>
      <c r="UGF42" s="93"/>
      <c r="UGG42" s="53"/>
      <c r="UGH42" s="53"/>
      <c r="UGI42" s="53"/>
      <c r="UGJ42" s="53"/>
      <c r="UGK42" s="177"/>
      <c r="UGL42" s="177"/>
      <c r="UGM42" s="177"/>
      <c r="UGN42" s="93"/>
      <c r="UGO42" s="93"/>
      <c r="UGP42" s="93"/>
      <c r="UGQ42" s="93"/>
      <c r="UGR42" s="93"/>
      <c r="UGS42" s="53"/>
      <c r="UGT42" s="53"/>
      <c r="UGU42" s="53"/>
      <c r="UGV42" s="53"/>
      <c r="UGW42" s="177"/>
      <c r="UGX42" s="177"/>
      <c r="UGY42" s="177"/>
      <c r="UGZ42" s="93"/>
      <c r="UHA42" s="93"/>
      <c r="UHB42" s="93"/>
      <c r="UHC42" s="93"/>
      <c r="UHD42" s="93"/>
      <c r="UHE42" s="53"/>
      <c r="UHF42" s="53"/>
      <c r="UHG42" s="53"/>
      <c r="UHH42" s="53"/>
      <c r="UHI42" s="177"/>
      <c r="UHJ42" s="177"/>
      <c r="UHK42" s="177"/>
      <c r="UHL42" s="93"/>
      <c r="UHM42" s="93"/>
      <c r="UHN42" s="93"/>
      <c r="UHO42" s="93"/>
      <c r="UHP42" s="93"/>
      <c r="UHQ42" s="53"/>
      <c r="UHR42" s="53"/>
      <c r="UHS42" s="53"/>
      <c r="UHT42" s="53"/>
      <c r="UHU42" s="177"/>
      <c r="UHV42" s="177"/>
      <c r="UHW42" s="177"/>
      <c r="UHX42" s="93"/>
      <c r="UHY42" s="93"/>
      <c r="UHZ42" s="93"/>
      <c r="UIA42" s="93"/>
      <c r="UIB42" s="93"/>
      <c r="UIC42" s="53"/>
      <c r="UID42" s="53"/>
      <c r="UIE42" s="53"/>
      <c r="UIF42" s="53"/>
      <c r="UIG42" s="177"/>
      <c r="UIH42" s="177"/>
      <c r="UII42" s="177"/>
      <c r="UIJ42" s="93"/>
      <c r="UIK42" s="93"/>
      <c r="UIL42" s="93"/>
      <c r="UIM42" s="93"/>
      <c r="UIN42" s="93"/>
      <c r="UIO42" s="53"/>
      <c r="UIP42" s="53"/>
      <c r="UIQ42" s="53"/>
      <c r="UIR42" s="53"/>
      <c r="UIS42" s="177"/>
      <c r="UIT42" s="177"/>
      <c r="UIU42" s="177"/>
      <c r="UIV42" s="93"/>
      <c r="UIW42" s="93"/>
      <c r="UIX42" s="93"/>
      <c r="UIY42" s="93"/>
      <c r="UIZ42" s="93"/>
      <c r="UJA42" s="53"/>
      <c r="UJB42" s="53"/>
      <c r="UJC42" s="53"/>
      <c r="UJD42" s="53"/>
      <c r="UJE42" s="177"/>
      <c r="UJF42" s="177"/>
      <c r="UJG42" s="177"/>
      <c r="UJH42" s="93"/>
      <c r="UJI42" s="93"/>
      <c r="UJJ42" s="93"/>
      <c r="UJK42" s="93"/>
      <c r="UJL42" s="93"/>
      <c r="UJM42" s="53"/>
      <c r="UJN42" s="53"/>
      <c r="UJO42" s="53"/>
      <c r="UJP42" s="53"/>
      <c r="UJQ42" s="177"/>
      <c r="UJR42" s="177"/>
      <c r="UJS42" s="177"/>
      <c r="UJT42" s="93"/>
      <c r="UJU42" s="93"/>
      <c r="UJV42" s="93"/>
      <c r="UJW42" s="93"/>
      <c r="UJX42" s="93"/>
      <c r="UJY42" s="53"/>
      <c r="UJZ42" s="53"/>
      <c r="UKA42" s="53"/>
      <c r="UKB42" s="53"/>
      <c r="UKC42" s="177"/>
      <c r="UKD42" s="177"/>
      <c r="UKE42" s="177"/>
      <c r="UKF42" s="93"/>
      <c r="UKG42" s="93"/>
      <c r="UKH42" s="93"/>
      <c r="UKI42" s="93"/>
      <c r="UKJ42" s="93"/>
      <c r="UKK42" s="53"/>
      <c r="UKL42" s="53"/>
      <c r="UKM42" s="53"/>
      <c r="UKN42" s="53"/>
      <c r="UKO42" s="177"/>
      <c r="UKP42" s="177"/>
      <c r="UKQ42" s="177"/>
      <c r="UKR42" s="93"/>
      <c r="UKS42" s="93"/>
      <c r="UKT42" s="93"/>
      <c r="UKU42" s="93"/>
      <c r="UKV42" s="93"/>
      <c r="UKW42" s="53"/>
      <c r="UKX42" s="53"/>
      <c r="UKY42" s="53"/>
      <c r="UKZ42" s="53"/>
      <c r="ULA42" s="177"/>
      <c r="ULB42" s="177"/>
      <c r="ULC42" s="177"/>
      <c r="ULD42" s="93"/>
      <c r="ULE42" s="93"/>
      <c r="ULF42" s="93"/>
      <c r="ULG42" s="93"/>
      <c r="ULH42" s="93"/>
      <c r="ULI42" s="53"/>
      <c r="ULJ42" s="53"/>
      <c r="ULK42" s="53"/>
      <c r="ULL42" s="53"/>
      <c r="ULM42" s="177"/>
      <c r="ULN42" s="177"/>
      <c r="ULO42" s="177"/>
      <c r="ULP42" s="93"/>
      <c r="ULQ42" s="93"/>
      <c r="ULR42" s="93"/>
      <c r="ULS42" s="93"/>
      <c r="ULT42" s="93"/>
      <c r="ULU42" s="53"/>
      <c r="ULV42" s="53"/>
      <c r="ULW42" s="53"/>
      <c r="ULX42" s="53"/>
      <c r="ULY42" s="177"/>
      <c r="ULZ42" s="177"/>
      <c r="UMA42" s="177"/>
      <c r="UMB42" s="93"/>
      <c r="UMC42" s="93"/>
      <c r="UMD42" s="93"/>
      <c r="UME42" s="93"/>
      <c r="UMF42" s="93"/>
      <c r="UMG42" s="53"/>
      <c r="UMH42" s="53"/>
      <c r="UMI42" s="53"/>
      <c r="UMJ42" s="53"/>
      <c r="UMK42" s="177"/>
      <c r="UML42" s="177"/>
      <c r="UMM42" s="177"/>
      <c r="UMN42" s="93"/>
      <c r="UMO42" s="93"/>
      <c r="UMP42" s="93"/>
      <c r="UMQ42" s="93"/>
      <c r="UMR42" s="93"/>
      <c r="UMS42" s="53"/>
      <c r="UMT42" s="53"/>
      <c r="UMU42" s="53"/>
      <c r="UMV42" s="53"/>
      <c r="UMW42" s="177"/>
      <c r="UMX42" s="177"/>
      <c r="UMY42" s="177"/>
      <c r="UMZ42" s="93"/>
      <c r="UNA42" s="93"/>
      <c r="UNB42" s="93"/>
      <c r="UNC42" s="93"/>
      <c r="UND42" s="93"/>
      <c r="UNE42" s="53"/>
      <c r="UNF42" s="53"/>
      <c r="UNG42" s="53"/>
      <c r="UNH42" s="53"/>
      <c r="UNI42" s="177"/>
      <c r="UNJ42" s="177"/>
      <c r="UNK42" s="177"/>
      <c r="UNL42" s="93"/>
      <c r="UNM42" s="93"/>
      <c r="UNN42" s="93"/>
      <c r="UNO42" s="93"/>
      <c r="UNP42" s="93"/>
      <c r="UNQ42" s="53"/>
      <c r="UNR42" s="53"/>
      <c r="UNS42" s="53"/>
      <c r="UNT42" s="53"/>
      <c r="UNU42" s="177"/>
      <c r="UNV42" s="177"/>
      <c r="UNW42" s="177"/>
      <c r="UNX42" s="93"/>
      <c r="UNY42" s="93"/>
      <c r="UNZ42" s="93"/>
      <c r="UOA42" s="93"/>
      <c r="UOB42" s="93"/>
      <c r="UOC42" s="53"/>
      <c r="UOD42" s="53"/>
      <c r="UOE42" s="53"/>
      <c r="UOF42" s="53"/>
      <c r="UOG42" s="177"/>
      <c r="UOH42" s="177"/>
      <c r="UOI42" s="177"/>
      <c r="UOJ42" s="93"/>
      <c r="UOK42" s="93"/>
      <c r="UOL42" s="93"/>
      <c r="UOM42" s="93"/>
      <c r="UON42" s="93"/>
      <c r="UOO42" s="53"/>
      <c r="UOP42" s="53"/>
      <c r="UOQ42" s="53"/>
      <c r="UOR42" s="53"/>
      <c r="UOS42" s="177"/>
      <c r="UOT42" s="177"/>
      <c r="UOU42" s="177"/>
      <c r="UOV42" s="93"/>
      <c r="UOW42" s="93"/>
      <c r="UOX42" s="93"/>
      <c r="UOY42" s="93"/>
      <c r="UOZ42" s="93"/>
      <c r="UPA42" s="53"/>
      <c r="UPB42" s="53"/>
      <c r="UPC42" s="53"/>
      <c r="UPD42" s="53"/>
      <c r="UPE42" s="177"/>
      <c r="UPF42" s="177"/>
      <c r="UPG42" s="177"/>
      <c r="UPH42" s="93"/>
      <c r="UPI42" s="93"/>
      <c r="UPJ42" s="93"/>
      <c r="UPK42" s="93"/>
      <c r="UPL42" s="93"/>
      <c r="UPM42" s="53"/>
      <c r="UPN42" s="53"/>
      <c r="UPO42" s="53"/>
      <c r="UPP42" s="53"/>
      <c r="UPQ42" s="177"/>
      <c r="UPR42" s="177"/>
      <c r="UPS42" s="177"/>
      <c r="UPT42" s="93"/>
      <c r="UPU42" s="93"/>
      <c r="UPV42" s="93"/>
      <c r="UPW42" s="93"/>
      <c r="UPX42" s="93"/>
      <c r="UPY42" s="53"/>
      <c r="UPZ42" s="53"/>
      <c r="UQA42" s="53"/>
      <c r="UQB42" s="53"/>
      <c r="UQC42" s="177"/>
      <c r="UQD42" s="177"/>
      <c r="UQE42" s="177"/>
      <c r="UQF42" s="93"/>
      <c r="UQG42" s="93"/>
      <c r="UQH42" s="93"/>
      <c r="UQI42" s="93"/>
      <c r="UQJ42" s="93"/>
      <c r="UQK42" s="53"/>
      <c r="UQL42" s="53"/>
      <c r="UQM42" s="53"/>
      <c r="UQN42" s="53"/>
      <c r="UQO42" s="177"/>
      <c r="UQP42" s="177"/>
      <c r="UQQ42" s="177"/>
      <c r="UQR42" s="93"/>
      <c r="UQS42" s="93"/>
      <c r="UQT42" s="93"/>
      <c r="UQU42" s="93"/>
      <c r="UQV42" s="93"/>
      <c r="UQW42" s="53"/>
      <c r="UQX42" s="53"/>
      <c r="UQY42" s="53"/>
      <c r="UQZ42" s="53"/>
      <c r="URA42" s="177"/>
      <c r="URB42" s="177"/>
      <c r="URC42" s="177"/>
      <c r="URD42" s="93"/>
      <c r="URE42" s="93"/>
      <c r="URF42" s="93"/>
      <c r="URG42" s="93"/>
      <c r="URH42" s="93"/>
      <c r="URI42" s="53"/>
      <c r="URJ42" s="53"/>
      <c r="URK42" s="53"/>
      <c r="URL42" s="53"/>
      <c r="URM42" s="177"/>
      <c r="URN42" s="177"/>
      <c r="URO42" s="177"/>
      <c r="URP42" s="93"/>
      <c r="URQ42" s="93"/>
      <c r="URR42" s="93"/>
      <c r="URS42" s="93"/>
      <c r="URT42" s="93"/>
      <c r="URU42" s="53"/>
      <c r="URV42" s="53"/>
      <c r="URW42" s="53"/>
      <c r="URX42" s="53"/>
      <c r="URY42" s="177"/>
      <c r="URZ42" s="177"/>
      <c r="USA42" s="177"/>
      <c r="USB42" s="93"/>
      <c r="USC42" s="93"/>
      <c r="USD42" s="93"/>
      <c r="USE42" s="93"/>
      <c r="USF42" s="93"/>
      <c r="USG42" s="53"/>
      <c r="USH42" s="53"/>
      <c r="USI42" s="53"/>
      <c r="USJ42" s="53"/>
      <c r="USK42" s="177"/>
      <c r="USL42" s="177"/>
      <c r="USM42" s="177"/>
      <c r="USN42" s="93"/>
      <c r="USO42" s="93"/>
      <c r="USP42" s="93"/>
      <c r="USQ42" s="93"/>
      <c r="USR42" s="93"/>
      <c r="USS42" s="53"/>
      <c r="UST42" s="53"/>
      <c r="USU42" s="53"/>
      <c r="USV42" s="53"/>
      <c r="USW42" s="177"/>
      <c r="USX42" s="177"/>
      <c r="USY42" s="177"/>
      <c r="USZ42" s="93"/>
      <c r="UTA42" s="93"/>
      <c r="UTB42" s="93"/>
      <c r="UTC42" s="93"/>
      <c r="UTD42" s="93"/>
      <c r="UTE42" s="53"/>
      <c r="UTF42" s="53"/>
      <c r="UTG42" s="53"/>
      <c r="UTH42" s="53"/>
      <c r="UTI42" s="177"/>
      <c r="UTJ42" s="177"/>
      <c r="UTK42" s="177"/>
      <c r="UTL42" s="93"/>
      <c r="UTM42" s="93"/>
      <c r="UTN42" s="93"/>
      <c r="UTO42" s="93"/>
      <c r="UTP42" s="93"/>
      <c r="UTQ42" s="53"/>
      <c r="UTR42" s="53"/>
      <c r="UTS42" s="53"/>
      <c r="UTT42" s="53"/>
      <c r="UTU42" s="177"/>
      <c r="UTV42" s="177"/>
      <c r="UTW42" s="177"/>
      <c r="UTX42" s="93"/>
      <c r="UTY42" s="93"/>
      <c r="UTZ42" s="93"/>
      <c r="UUA42" s="93"/>
      <c r="UUB42" s="93"/>
      <c r="UUC42" s="53"/>
      <c r="UUD42" s="53"/>
      <c r="UUE42" s="53"/>
      <c r="UUF42" s="53"/>
      <c r="UUG42" s="177"/>
      <c r="UUH42" s="177"/>
      <c r="UUI42" s="177"/>
      <c r="UUJ42" s="93"/>
      <c r="UUK42" s="93"/>
      <c r="UUL42" s="93"/>
      <c r="UUM42" s="93"/>
      <c r="UUN42" s="93"/>
      <c r="UUO42" s="53"/>
      <c r="UUP42" s="53"/>
      <c r="UUQ42" s="53"/>
      <c r="UUR42" s="53"/>
      <c r="UUS42" s="177"/>
      <c r="UUT42" s="177"/>
      <c r="UUU42" s="177"/>
      <c r="UUV42" s="93"/>
      <c r="UUW42" s="93"/>
      <c r="UUX42" s="93"/>
      <c r="UUY42" s="93"/>
      <c r="UUZ42" s="93"/>
      <c r="UVA42" s="53"/>
      <c r="UVB42" s="53"/>
      <c r="UVC42" s="53"/>
      <c r="UVD42" s="53"/>
      <c r="UVE42" s="177"/>
      <c r="UVF42" s="177"/>
      <c r="UVG42" s="177"/>
      <c r="UVH42" s="93"/>
      <c r="UVI42" s="93"/>
      <c r="UVJ42" s="93"/>
      <c r="UVK42" s="93"/>
      <c r="UVL42" s="93"/>
      <c r="UVM42" s="53"/>
      <c r="UVN42" s="53"/>
      <c r="UVO42" s="53"/>
      <c r="UVP42" s="53"/>
      <c r="UVQ42" s="177"/>
      <c r="UVR42" s="177"/>
      <c r="UVS42" s="177"/>
      <c r="UVT42" s="93"/>
      <c r="UVU42" s="93"/>
      <c r="UVV42" s="93"/>
      <c r="UVW42" s="93"/>
      <c r="UVX42" s="93"/>
      <c r="UVY42" s="53"/>
      <c r="UVZ42" s="53"/>
      <c r="UWA42" s="53"/>
      <c r="UWB42" s="53"/>
      <c r="UWC42" s="177"/>
      <c r="UWD42" s="177"/>
      <c r="UWE42" s="177"/>
      <c r="UWF42" s="93"/>
      <c r="UWG42" s="93"/>
      <c r="UWH42" s="93"/>
      <c r="UWI42" s="93"/>
      <c r="UWJ42" s="93"/>
      <c r="UWK42" s="53"/>
      <c r="UWL42" s="53"/>
      <c r="UWM42" s="53"/>
      <c r="UWN42" s="53"/>
      <c r="UWO42" s="177"/>
      <c r="UWP42" s="177"/>
      <c r="UWQ42" s="177"/>
      <c r="UWR42" s="93"/>
      <c r="UWS42" s="93"/>
      <c r="UWT42" s="93"/>
      <c r="UWU42" s="93"/>
      <c r="UWV42" s="93"/>
      <c r="UWW42" s="53"/>
      <c r="UWX42" s="53"/>
      <c r="UWY42" s="53"/>
      <c r="UWZ42" s="53"/>
      <c r="UXA42" s="177"/>
      <c r="UXB42" s="177"/>
      <c r="UXC42" s="177"/>
      <c r="UXD42" s="93"/>
      <c r="UXE42" s="93"/>
      <c r="UXF42" s="93"/>
      <c r="UXG42" s="93"/>
      <c r="UXH42" s="93"/>
      <c r="UXI42" s="53"/>
      <c r="UXJ42" s="53"/>
      <c r="UXK42" s="53"/>
      <c r="UXL42" s="53"/>
      <c r="UXM42" s="177"/>
      <c r="UXN42" s="177"/>
      <c r="UXO42" s="177"/>
      <c r="UXP42" s="93"/>
      <c r="UXQ42" s="93"/>
      <c r="UXR42" s="93"/>
      <c r="UXS42" s="93"/>
      <c r="UXT42" s="93"/>
      <c r="UXU42" s="53"/>
      <c r="UXV42" s="53"/>
      <c r="UXW42" s="53"/>
      <c r="UXX42" s="53"/>
      <c r="UXY42" s="177"/>
      <c r="UXZ42" s="177"/>
      <c r="UYA42" s="177"/>
      <c r="UYB42" s="93"/>
      <c r="UYC42" s="93"/>
      <c r="UYD42" s="93"/>
      <c r="UYE42" s="93"/>
      <c r="UYF42" s="93"/>
      <c r="UYG42" s="53"/>
      <c r="UYH42" s="53"/>
      <c r="UYI42" s="53"/>
      <c r="UYJ42" s="53"/>
      <c r="UYK42" s="177"/>
      <c r="UYL42" s="177"/>
      <c r="UYM42" s="177"/>
      <c r="UYN42" s="93"/>
      <c r="UYO42" s="93"/>
      <c r="UYP42" s="93"/>
      <c r="UYQ42" s="93"/>
      <c r="UYR42" s="93"/>
      <c r="UYS42" s="53"/>
      <c r="UYT42" s="53"/>
      <c r="UYU42" s="53"/>
      <c r="UYV42" s="53"/>
      <c r="UYW42" s="177"/>
      <c r="UYX42" s="177"/>
      <c r="UYY42" s="177"/>
      <c r="UYZ42" s="93"/>
      <c r="UZA42" s="93"/>
      <c r="UZB42" s="93"/>
      <c r="UZC42" s="93"/>
      <c r="UZD42" s="93"/>
      <c r="UZE42" s="53"/>
      <c r="UZF42" s="53"/>
      <c r="UZG42" s="53"/>
      <c r="UZH42" s="53"/>
      <c r="UZI42" s="177"/>
      <c r="UZJ42" s="177"/>
      <c r="UZK42" s="177"/>
      <c r="UZL42" s="93"/>
      <c r="UZM42" s="93"/>
      <c r="UZN42" s="93"/>
      <c r="UZO42" s="93"/>
      <c r="UZP42" s="93"/>
      <c r="UZQ42" s="53"/>
      <c r="UZR42" s="53"/>
      <c r="UZS42" s="53"/>
      <c r="UZT42" s="53"/>
      <c r="UZU42" s="177"/>
      <c r="UZV42" s="177"/>
      <c r="UZW42" s="177"/>
      <c r="UZX42" s="93"/>
      <c r="UZY42" s="93"/>
      <c r="UZZ42" s="93"/>
      <c r="VAA42" s="93"/>
      <c r="VAB42" s="93"/>
      <c r="VAC42" s="53"/>
      <c r="VAD42" s="53"/>
      <c r="VAE42" s="53"/>
      <c r="VAF42" s="53"/>
      <c r="VAG42" s="177"/>
      <c r="VAH42" s="177"/>
      <c r="VAI42" s="177"/>
      <c r="VAJ42" s="93"/>
      <c r="VAK42" s="93"/>
      <c r="VAL42" s="93"/>
      <c r="VAM42" s="93"/>
      <c r="VAN42" s="93"/>
      <c r="VAO42" s="53"/>
      <c r="VAP42" s="53"/>
      <c r="VAQ42" s="53"/>
      <c r="VAR42" s="53"/>
      <c r="VAS42" s="177"/>
      <c r="VAT42" s="177"/>
      <c r="VAU42" s="177"/>
      <c r="VAV42" s="93"/>
      <c r="VAW42" s="93"/>
      <c r="VAX42" s="93"/>
      <c r="VAY42" s="93"/>
      <c r="VAZ42" s="93"/>
      <c r="VBA42" s="53"/>
      <c r="VBB42" s="53"/>
      <c r="VBC42" s="53"/>
      <c r="VBD42" s="53"/>
      <c r="VBE42" s="177"/>
      <c r="VBF42" s="177"/>
      <c r="VBG42" s="177"/>
      <c r="VBH42" s="93"/>
      <c r="VBI42" s="93"/>
      <c r="VBJ42" s="93"/>
      <c r="VBK42" s="93"/>
      <c r="VBL42" s="93"/>
      <c r="VBM42" s="53"/>
      <c r="VBN42" s="53"/>
      <c r="VBO42" s="53"/>
      <c r="VBP42" s="53"/>
      <c r="VBQ42" s="177"/>
      <c r="VBR42" s="177"/>
      <c r="VBS42" s="177"/>
      <c r="VBT42" s="93"/>
      <c r="VBU42" s="93"/>
      <c r="VBV42" s="93"/>
      <c r="VBW42" s="93"/>
      <c r="VBX42" s="93"/>
      <c r="VBY42" s="53"/>
      <c r="VBZ42" s="53"/>
      <c r="VCA42" s="53"/>
      <c r="VCB42" s="53"/>
      <c r="VCC42" s="177"/>
      <c r="VCD42" s="177"/>
      <c r="VCE42" s="177"/>
      <c r="VCF42" s="93"/>
      <c r="VCG42" s="93"/>
      <c r="VCH42" s="93"/>
      <c r="VCI42" s="93"/>
      <c r="VCJ42" s="93"/>
      <c r="VCK42" s="53"/>
      <c r="VCL42" s="53"/>
      <c r="VCM42" s="53"/>
      <c r="VCN42" s="53"/>
      <c r="VCO42" s="177"/>
      <c r="VCP42" s="177"/>
      <c r="VCQ42" s="177"/>
      <c r="VCR42" s="93"/>
      <c r="VCS42" s="93"/>
      <c r="VCT42" s="93"/>
      <c r="VCU42" s="93"/>
      <c r="VCV42" s="93"/>
      <c r="VCW42" s="53"/>
      <c r="VCX42" s="53"/>
      <c r="VCY42" s="53"/>
      <c r="VCZ42" s="53"/>
      <c r="VDA42" s="177"/>
      <c r="VDB42" s="177"/>
      <c r="VDC42" s="177"/>
      <c r="VDD42" s="93"/>
      <c r="VDE42" s="93"/>
      <c r="VDF42" s="93"/>
      <c r="VDG42" s="93"/>
      <c r="VDH42" s="93"/>
      <c r="VDI42" s="53"/>
      <c r="VDJ42" s="53"/>
      <c r="VDK42" s="53"/>
      <c r="VDL42" s="53"/>
      <c r="VDM42" s="177"/>
      <c r="VDN42" s="177"/>
      <c r="VDO42" s="177"/>
      <c r="VDP42" s="93"/>
      <c r="VDQ42" s="93"/>
      <c r="VDR42" s="93"/>
      <c r="VDS42" s="93"/>
      <c r="VDT42" s="93"/>
      <c r="VDU42" s="53"/>
      <c r="VDV42" s="53"/>
      <c r="VDW42" s="53"/>
      <c r="VDX42" s="53"/>
      <c r="VDY42" s="177"/>
      <c r="VDZ42" s="177"/>
      <c r="VEA42" s="177"/>
      <c r="VEB42" s="93"/>
      <c r="VEC42" s="93"/>
      <c r="VED42" s="93"/>
      <c r="VEE42" s="93"/>
      <c r="VEF42" s="93"/>
      <c r="VEG42" s="53"/>
      <c r="VEH42" s="53"/>
      <c r="VEI42" s="53"/>
      <c r="VEJ42" s="53"/>
      <c r="VEK42" s="177"/>
      <c r="VEL42" s="177"/>
      <c r="VEM42" s="177"/>
      <c r="VEN42" s="93"/>
      <c r="VEO42" s="93"/>
      <c r="VEP42" s="93"/>
      <c r="VEQ42" s="93"/>
      <c r="VER42" s="93"/>
      <c r="VES42" s="53"/>
      <c r="VET42" s="53"/>
      <c r="VEU42" s="53"/>
      <c r="VEV42" s="53"/>
      <c r="VEW42" s="177"/>
      <c r="VEX42" s="177"/>
      <c r="VEY42" s="177"/>
      <c r="VEZ42" s="93"/>
      <c r="VFA42" s="93"/>
      <c r="VFB42" s="93"/>
      <c r="VFC42" s="93"/>
      <c r="VFD42" s="93"/>
      <c r="VFE42" s="53"/>
      <c r="VFF42" s="53"/>
      <c r="VFG42" s="53"/>
      <c r="VFH42" s="53"/>
      <c r="VFI42" s="177"/>
      <c r="VFJ42" s="177"/>
      <c r="VFK42" s="177"/>
      <c r="VFL42" s="93"/>
      <c r="VFM42" s="93"/>
      <c r="VFN42" s="93"/>
      <c r="VFO42" s="93"/>
      <c r="VFP42" s="93"/>
      <c r="VFQ42" s="53"/>
      <c r="VFR42" s="53"/>
      <c r="VFS42" s="53"/>
      <c r="VFT42" s="53"/>
      <c r="VFU42" s="177"/>
      <c r="VFV42" s="177"/>
      <c r="VFW42" s="177"/>
      <c r="VFX42" s="93"/>
      <c r="VFY42" s="93"/>
      <c r="VFZ42" s="93"/>
      <c r="VGA42" s="93"/>
      <c r="VGB42" s="93"/>
      <c r="VGC42" s="53"/>
      <c r="VGD42" s="53"/>
      <c r="VGE42" s="53"/>
      <c r="VGF42" s="53"/>
      <c r="VGG42" s="177"/>
      <c r="VGH42" s="177"/>
      <c r="VGI42" s="177"/>
      <c r="VGJ42" s="93"/>
      <c r="VGK42" s="93"/>
      <c r="VGL42" s="93"/>
      <c r="VGM42" s="93"/>
      <c r="VGN42" s="93"/>
      <c r="VGO42" s="53"/>
      <c r="VGP42" s="53"/>
      <c r="VGQ42" s="53"/>
      <c r="VGR42" s="53"/>
      <c r="VGS42" s="177"/>
      <c r="VGT42" s="177"/>
      <c r="VGU42" s="177"/>
      <c r="VGV42" s="93"/>
      <c r="VGW42" s="93"/>
      <c r="VGX42" s="93"/>
      <c r="VGY42" s="93"/>
      <c r="VGZ42" s="93"/>
      <c r="VHA42" s="53"/>
      <c r="VHB42" s="53"/>
      <c r="VHC42" s="53"/>
      <c r="VHD42" s="53"/>
      <c r="VHE42" s="177"/>
      <c r="VHF42" s="177"/>
      <c r="VHG42" s="177"/>
      <c r="VHH42" s="93"/>
      <c r="VHI42" s="93"/>
      <c r="VHJ42" s="93"/>
      <c r="VHK42" s="93"/>
      <c r="VHL42" s="93"/>
      <c r="VHM42" s="53"/>
      <c r="VHN42" s="53"/>
      <c r="VHO42" s="53"/>
      <c r="VHP42" s="53"/>
      <c r="VHQ42" s="177"/>
      <c r="VHR42" s="177"/>
      <c r="VHS42" s="177"/>
      <c r="VHT42" s="93"/>
      <c r="VHU42" s="93"/>
      <c r="VHV42" s="93"/>
      <c r="VHW42" s="93"/>
      <c r="VHX42" s="93"/>
      <c r="VHY42" s="53"/>
      <c r="VHZ42" s="53"/>
      <c r="VIA42" s="53"/>
      <c r="VIB42" s="53"/>
      <c r="VIC42" s="177"/>
      <c r="VID42" s="177"/>
      <c r="VIE42" s="177"/>
      <c r="VIF42" s="93"/>
      <c r="VIG42" s="93"/>
      <c r="VIH42" s="93"/>
      <c r="VII42" s="93"/>
      <c r="VIJ42" s="93"/>
      <c r="VIK42" s="53"/>
      <c r="VIL42" s="53"/>
      <c r="VIM42" s="53"/>
      <c r="VIN42" s="53"/>
      <c r="VIO42" s="177"/>
      <c r="VIP42" s="177"/>
      <c r="VIQ42" s="177"/>
      <c r="VIR42" s="93"/>
      <c r="VIS42" s="93"/>
      <c r="VIT42" s="93"/>
      <c r="VIU42" s="93"/>
      <c r="VIV42" s="93"/>
      <c r="VIW42" s="53"/>
      <c r="VIX42" s="53"/>
      <c r="VIY42" s="53"/>
      <c r="VIZ42" s="53"/>
      <c r="VJA42" s="177"/>
      <c r="VJB42" s="177"/>
      <c r="VJC42" s="177"/>
      <c r="VJD42" s="93"/>
      <c r="VJE42" s="93"/>
      <c r="VJF42" s="93"/>
      <c r="VJG42" s="93"/>
      <c r="VJH42" s="93"/>
      <c r="VJI42" s="53"/>
      <c r="VJJ42" s="53"/>
      <c r="VJK42" s="53"/>
      <c r="VJL42" s="53"/>
      <c r="VJM42" s="177"/>
      <c r="VJN42" s="177"/>
      <c r="VJO42" s="177"/>
      <c r="VJP42" s="93"/>
      <c r="VJQ42" s="93"/>
      <c r="VJR42" s="93"/>
      <c r="VJS42" s="93"/>
      <c r="VJT42" s="93"/>
      <c r="VJU42" s="53"/>
      <c r="VJV42" s="53"/>
      <c r="VJW42" s="53"/>
      <c r="VJX42" s="53"/>
      <c r="VJY42" s="177"/>
      <c r="VJZ42" s="177"/>
      <c r="VKA42" s="177"/>
      <c r="VKB42" s="93"/>
      <c r="VKC42" s="93"/>
      <c r="VKD42" s="93"/>
      <c r="VKE42" s="93"/>
      <c r="VKF42" s="93"/>
      <c r="VKG42" s="53"/>
      <c r="VKH42" s="53"/>
      <c r="VKI42" s="53"/>
      <c r="VKJ42" s="53"/>
      <c r="VKK42" s="177"/>
      <c r="VKL42" s="177"/>
      <c r="VKM42" s="177"/>
      <c r="VKN42" s="93"/>
      <c r="VKO42" s="93"/>
      <c r="VKP42" s="93"/>
      <c r="VKQ42" s="93"/>
      <c r="VKR42" s="93"/>
      <c r="VKS42" s="53"/>
      <c r="VKT42" s="53"/>
      <c r="VKU42" s="53"/>
      <c r="VKV42" s="53"/>
      <c r="VKW42" s="177"/>
      <c r="VKX42" s="177"/>
      <c r="VKY42" s="177"/>
      <c r="VKZ42" s="93"/>
      <c r="VLA42" s="93"/>
      <c r="VLB42" s="93"/>
      <c r="VLC42" s="93"/>
      <c r="VLD42" s="93"/>
      <c r="VLE42" s="53"/>
      <c r="VLF42" s="53"/>
      <c r="VLG42" s="53"/>
      <c r="VLH42" s="53"/>
      <c r="VLI42" s="177"/>
      <c r="VLJ42" s="177"/>
      <c r="VLK42" s="177"/>
      <c r="VLL42" s="93"/>
      <c r="VLM42" s="93"/>
      <c r="VLN42" s="93"/>
      <c r="VLO42" s="93"/>
      <c r="VLP42" s="93"/>
      <c r="VLQ42" s="53"/>
      <c r="VLR42" s="53"/>
      <c r="VLS42" s="53"/>
      <c r="VLT42" s="53"/>
      <c r="VLU42" s="177"/>
      <c r="VLV42" s="177"/>
      <c r="VLW42" s="177"/>
      <c r="VLX42" s="93"/>
      <c r="VLY42" s="93"/>
      <c r="VLZ42" s="93"/>
      <c r="VMA42" s="93"/>
      <c r="VMB42" s="93"/>
      <c r="VMC42" s="53"/>
      <c r="VMD42" s="53"/>
      <c r="VME42" s="53"/>
      <c r="VMF42" s="53"/>
      <c r="VMG42" s="177"/>
      <c r="VMH42" s="177"/>
      <c r="VMI42" s="177"/>
      <c r="VMJ42" s="93"/>
      <c r="VMK42" s="93"/>
      <c r="VML42" s="93"/>
      <c r="VMM42" s="93"/>
      <c r="VMN42" s="93"/>
      <c r="VMO42" s="53"/>
      <c r="VMP42" s="53"/>
      <c r="VMQ42" s="53"/>
      <c r="VMR42" s="53"/>
      <c r="VMS42" s="177"/>
      <c r="VMT42" s="177"/>
      <c r="VMU42" s="177"/>
      <c r="VMV42" s="93"/>
      <c r="VMW42" s="93"/>
      <c r="VMX42" s="93"/>
      <c r="VMY42" s="93"/>
      <c r="VMZ42" s="93"/>
      <c r="VNA42" s="53"/>
      <c r="VNB42" s="53"/>
      <c r="VNC42" s="53"/>
      <c r="VND42" s="53"/>
      <c r="VNE42" s="177"/>
      <c r="VNF42" s="177"/>
      <c r="VNG42" s="177"/>
      <c r="VNH42" s="93"/>
      <c r="VNI42" s="93"/>
      <c r="VNJ42" s="93"/>
      <c r="VNK42" s="93"/>
      <c r="VNL42" s="93"/>
      <c r="VNM42" s="53"/>
      <c r="VNN42" s="53"/>
      <c r="VNO42" s="53"/>
      <c r="VNP42" s="53"/>
      <c r="VNQ42" s="177"/>
      <c r="VNR42" s="177"/>
      <c r="VNS42" s="177"/>
      <c r="VNT42" s="93"/>
      <c r="VNU42" s="93"/>
      <c r="VNV42" s="93"/>
      <c r="VNW42" s="93"/>
      <c r="VNX42" s="93"/>
      <c r="VNY42" s="53"/>
      <c r="VNZ42" s="53"/>
      <c r="VOA42" s="53"/>
      <c r="VOB42" s="53"/>
      <c r="VOC42" s="177"/>
      <c r="VOD42" s="177"/>
      <c r="VOE42" s="177"/>
      <c r="VOF42" s="93"/>
      <c r="VOG42" s="93"/>
      <c r="VOH42" s="93"/>
      <c r="VOI42" s="93"/>
      <c r="VOJ42" s="93"/>
      <c r="VOK42" s="53"/>
      <c r="VOL42" s="53"/>
      <c r="VOM42" s="53"/>
      <c r="VON42" s="53"/>
      <c r="VOO42" s="177"/>
      <c r="VOP42" s="177"/>
      <c r="VOQ42" s="177"/>
      <c r="VOR42" s="93"/>
      <c r="VOS42" s="93"/>
      <c r="VOT42" s="93"/>
      <c r="VOU42" s="93"/>
      <c r="VOV42" s="93"/>
      <c r="VOW42" s="53"/>
      <c r="VOX42" s="53"/>
      <c r="VOY42" s="53"/>
      <c r="VOZ42" s="53"/>
      <c r="VPA42" s="177"/>
      <c r="VPB42" s="177"/>
      <c r="VPC42" s="177"/>
      <c r="VPD42" s="93"/>
      <c r="VPE42" s="93"/>
      <c r="VPF42" s="93"/>
      <c r="VPG42" s="93"/>
      <c r="VPH42" s="93"/>
      <c r="VPI42" s="53"/>
      <c r="VPJ42" s="53"/>
      <c r="VPK42" s="53"/>
      <c r="VPL42" s="53"/>
      <c r="VPM42" s="177"/>
      <c r="VPN42" s="177"/>
      <c r="VPO42" s="177"/>
      <c r="VPP42" s="93"/>
      <c r="VPQ42" s="93"/>
      <c r="VPR42" s="93"/>
      <c r="VPS42" s="93"/>
      <c r="VPT42" s="93"/>
      <c r="VPU42" s="53"/>
      <c r="VPV42" s="53"/>
      <c r="VPW42" s="53"/>
      <c r="VPX42" s="53"/>
      <c r="VPY42" s="177"/>
      <c r="VPZ42" s="177"/>
      <c r="VQA42" s="177"/>
      <c r="VQB42" s="93"/>
      <c r="VQC42" s="93"/>
      <c r="VQD42" s="93"/>
      <c r="VQE42" s="93"/>
      <c r="VQF42" s="93"/>
      <c r="VQG42" s="53"/>
      <c r="VQH42" s="53"/>
      <c r="VQI42" s="53"/>
      <c r="VQJ42" s="53"/>
      <c r="VQK42" s="177"/>
      <c r="VQL42" s="177"/>
      <c r="VQM42" s="177"/>
      <c r="VQN42" s="93"/>
      <c r="VQO42" s="93"/>
      <c r="VQP42" s="93"/>
      <c r="VQQ42" s="93"/>
      <c r="VQR42" s="93"/>
      <c r="VQS42" s="53"/>
      <c r="VQT42" s="53"/>
      <c r="VQU42" s="53"/>
      <c r="VQV42" s="53"/>
      <c r="VQW42" s="177"/>
      <c r="VQX42" s="177"/>
      <c r="VQY42" s="177"/>
      <c r="VQZ42" s="93"/>
      <c r="VRA42" s="93"/>
      <c r="VRB42" s="93"/>
      <c r="VRC42" s="93"/>
      <c r="VRD42" s="93"/>
      <c r="VRE42" s="53"/>
      <c r="VRF42" s="53"/>
      <c r="VRG42" s="53"/>
      <c r="VRH42" s="53"/>
      <c r="VRI42" s="177"/>
      <c r="VRJ42" s="177"/>
      <c r="VRK42" s="177"/>
      <c r="VRL42" s="93"/>
      <c r="VRM42" s="93"/>
      <c r="VRN42" s="93"/>
      <c r="VRO42" s="93"/>
      <c r="VRP42" s="93"/>
      <c r="VRQ42" s="53"/>
      <c r="VRR42" s="53"/>
      <c r="VRS42" s="53"/>
      <c r="VRT42" s="53"/>
      <c r="VRU42" s="177"/>
      <c r="VRV42" s="177"/>
      <c r="VRW42" s="177"/>
      <c r="VRX42" s="93"/>
      <c r="VRY42" s="93"/>
      <c r="VRZ42" s="93"/>
      <c r="VSA42" s="93"/>
      <c r="VSB42" s="93"/>
      <c r="VSC42" s="53"/>
      <c r="VSD42" s="53"/>
      <c r="VSE42" s="53"/>
      <c r="VSF42" s="53"/>
      <c r="VSG42" s="177"/>
      <c r="VSH42" s="177"/>
      <c r="VSI42" s="177"/>
      <c r="VSJ42" s="93"/>
      <c r="VSK42" s="93"/>
      <c r="VSL42" s="93"/>
      <c r="VSM42" s="93"/>
      <c r="VSN42" s="93"/>
      <c r="VSO42" s="53"/>
      <c r="VSP42" s="53"/>
      <c r="VSQ42" s="53"/>
      <c r="VSR42" s="53"/>
      <c r="VSS42" s="177"/>
      <c r="VST42" s="177"/>
      <c r="VSU42" s="177"/>
      <c r="VSV42" s="93"/>
      <c r="VSW42" s="93"/>
      <c r="VSX42" s="93"/>
      <c r="VSY42" s="93"/>
      <c r="VSZ42" s="93"/>
      <c r="VTA42" s="53"/>
      <c r="VTB42" s="53"/>
      <c r="VTC42" s="53"/>
      <c r="VTD42" s="53"/>
      <c r="VTE42" s="177"/>
      <c r="VTF42" s="177"/>
      <c r="VTG42" s="177"/>
      <c r="VTH42" s="93"/>
      <c r="VTI42" s="93"/>
      <c r="VTJ42" s="93"/>
      <c r="VTK42" s="93"/>
      <c r="VTL42" s="93"/>
      <c r="VTM42" s="53"/>
      <c r="VTN42" s="53"/>
      <c r="VTO42" s="53"/>
      <c r="VTP42" s="53"/>
      <c r="VTQ42" s="177"/>
      <c r="VTR42" s="177"/>
      <c r="VTS42" s="177"/>
      <c r="VTT42" s="93"/>
      <c r="VTU42" s="93"/>
      <c r="VTV42" s="93"/>
      <c r="VTW42" s="93"/>
      <c r="VTX42" s="93"/>
      <c r="VTY42" s="53"/>
      <c r="VTZ42" s="53"/>
      <c r="VUA42" s="53"/>
      <c r="VUB42" s="53"/>
      <c r="VUC42" s="177"/>
      <c r="VUD42" s="177"/>
      <c r="VUE42" s="177"/>
      <c r="VUF42" s="93"/>
      <c r="VUG42" s="93"/>
      <c r="VUH42" s="93"/>
      <c r="VUI42" s="93"/>
      <c r="VUJ42" s="93"/>
      <c r="VUK42" s="53"/>
      <c r="VUL42" s="53"/>
      <c r="VUM42" s="53"/>
      <c r="VUN42" s="53"/>
      <c r="VUO42" s="177"/>
      <c r="VUP42" s="177"/>
      <c r="VUQ42" s="177"/>
      <c r="VUR42" s="93"/>
      <c r="VUS42" s="93"/>
      <c r="VUT42" s="93"/>
      <c r="VUU42" s="93"/>
      <c r="VUV42" s="93"/>
      <c r="VUW42" s="53"/>
      <c r="VUX42" s="53"/>
      <c r="VUY42" s="53"/>
      <c r="VUZ42" s="53"/>
      <c r="VVA42" s="177"/>
      <c r="VVB42" s="177"/>
      <c r="VVC42" s="177"/>
      <c r="VVD42" s="93"/>
      <c r="VVE42" s="93"/>
      <c r="VVF42" s="93"/>
      <c r="VVG42" s="93"/>
      <c r="VVH42" s="93"/>
      <c r="VVI42" s="53"/>
      <c r="VVJ42" s="53"/>
      <c r="VVK42" s="53"/>
      <c r="VVL42" s="53"/>
      <c r="VVM42" s="177"/>
      <c r="VVN42" s="177"/>
      <c r="VVO42" s="177"/>
      <c r="VVP42" s="93"/>
      <c r="VVQ42" s="93"/>
      <c r="VVR42" s="93"/>
      <c r="VVS42" s="93"/>
      <c r="VVT42" s="93"/>
      <c r="VVU42" s="53"/>
      <c r="VVV42" s="53"/>
      <c r="VVW42" s="53"/>
      <c r="VVX42" s="53"/>
      <c r="VVY42" s="177"/>
      <c r="VVZ42" s="177"/>
      <c r="VWA42" s="177"/>
      <c r="VWB42" s="93"/>
      <c r="VWC42" s="93"/>
      <c r="VWD42" s="93"/>
      <c r="VWE42" s="93"/>
      <c r="VWF42" s="93"/>
      <c r="VWG42" s="53"/>
      <c r="VWH42" s="53"/>
      <c r="VWI42" s="53"/>
      <c r="VWJ42" s="53"/>
      <c r="VWK42" s="177"/>
      <c r="VWL42" s="177"/>
      <c r="VWM42" s="177"/>
      <c r="VWN42" s="93"/>
      <c r="VWO42" s="93"/>
      <c r="VWP42" s="93"/>
      <c r="VWQ42" s="93"/>
      <c r="VWR42" s="93"/>
      <c r="VWS42" s="53"/>
      <c r="VWT42" s="53"/>
      <c r="VWU42" s="53"/>
      <c r="VWV42" s="53"/>
      <c r="VWW42" s="177"/>
      <c r="VWX42" s="177"/>
      <c r="VWY42" s="177"/>
      <c r="VWZ42" s="93"/>
      <c r="VXA42" s="93"/>
      <c r="VXB42" s="93"/>
      <c r="VXC42" s="93"/>
      <c r="VXD42" s="93"/>
      <c r="VXE42" s="53"/>
      <c r="VXF42" s="53"/>
      <c r="VXG42" s="53"/>
      <c r="VXH42" s="53"/>
      <c r="VXI42" s="177"/>
      <c r="VXJ42" s="177"/>
      <c r="VXK42" s="177"/>
      <c r="VXL42" s="93"/>
      <c r="VXM42" s="93"/>
      <c r="VXN42" s="93"/>
      <c r="VXO42" s="93"/>
      <c r="VXP42" s="93"/>
      <c r="VXQ42" s="53"/>
      <c r="VXR42" s="53"/>
      <c r="VXS42" s="53"/>
      <c r="VXT42" s="53"/>
      <c r="VXU42" s="177"/>
      <c r="VXV42" s="177"/>
      <c r="VXW42" s="177"/>
      <c r="VXX42" s="93"/>
      <c r="VXY42" s="93"/>
      <c r="VXZ42" s="93"/>
      <c r="VYA42" s="93"/>
      <c r="VYB42" s="93"/>
      <c r="VYC42" s="53"/>
      <c r="VYD42" s="53"/>
      <c r="VYE42" s="53"/>
      <c r="VYF42" s="53"/>
      <c r="VYG42" s="177"/>
      <c r="VYH42" s="177"/>
      <c r="VYI42" s="177"/>
      <c r="VYJ42" s="93"/>
      <c r="VYK42" s="93"/>
      <c r="VYL42" s="93"/>
      <c r="VYM42" s="93"/>
      <c r="VYN42" s="93"/>
      <c r="VYO42" s="53"/>
      <c r="VYP42" s="53"/>
      <c r="VYQ42" s="53"/>
      <c r="VYR42" s="53"/>
      <c r="VYS42" s="177"/>
      <c r="VYT42" s="177"/>
      <c r="VYU42" s="177"/>
      <c r="VYV42" s="93"/>
      <c r="VYW42" s="93"/>
      <c r="VYX42" s="93"/>
      <c r="VYY42" s="93"/>
      <c r="VYZ42" s="93"/>
      <c r="VZA42" s="53"/>
      <c r="VZB42" s="53"/>
      <c r="VZC42" s="53"/>
      <c r="VZD42" s="53"/>
      <c r="VZE42" s="177"/>
      <c r="VZF42" s="177"/>
      <c r="VZG42" s="177"/>
      <c r="VZH42" s="93"/>
      <c r="VZI42" s="93"/>
      <c r="VZJ42" s="93"/>
      <c r="VZK42" s="93"/>
      <c r="VZL42" s="93"/>
      <c r="VZM42" s="53"/>
      <c r="VZN42" s="53"/>
      <c r="VZO42" s="53"/>
      <c r="VZP42" s="53"/>
      <c r="VZQ42" s="177"/>
      <c r="VZR42" s="177"/>
      <c r="VZS42" s="177"/>
      <c r="VZT42" s="93"/>
      <c r="VZU42" s="93"/>
      <c r="VZV42" s="93"/>
      <c r="VZW42" s="93"/>
      <c r="VZX42" s="93"/>
      <c r="VZY42" s="53"/>
      <c r="VZZ42" s="53"/>
      <c r="WAA42" s="53"/>
      <c r="WAB42" s="53"/>
      <c r="WAC42" s="177"/>
      <c r="WAD42" s="177"/>
      <c r="WAE42" s="177"/>
      <c r="WAF42" s="93"/>
      <c r="WAG42" s="93"/>
      <c r="WAH42" s="93"/>
      <c r="WAI42" s="93"/>
      <c r="WAJ42" s="93"/>
      <c r="WAK42" s="53"/>
      <c r="WAL42" s="53"/>
      <c r="WAM42" s="53"/>
      <c r="WAN42" s="53"/>
      <c r="WAO42" s="177"/>
      <c r="WAP42" s="177"/>
      <c r="WAQ42" s="177"/>
      <c r="WAR42" s="93"/>
      <c r="WAS42" s="93"/>
      <c r="WAT42" s="93"/>
      <c r="WAU42" s="93"/>
      <c r="WAV42" s="93"/>
      <c r="WAW42" s="53"/>
      <c r="WAX42" s="53"/>
      <c r="WAY42" s="53"/>
      <c r="WAZ42" s="53"/>
      <c r="WBA42" s="177"/>
      <c r="WBB42" s="177"/>
      <c r="WBC42" s="177"/>
      <c r="WBD42" s="93"/>
      <c r="WBE42" s="93"/>
      <c r="WBF42" s="93"/>
      <c r="WBG42" s="93"/>
      <c r="WBH42" s="93"/>
      <c r="WBI42" s="53"/>
      <c r="WBJ42" s="53"/>
      <c r="WBK42" s="53"/>
      <c r="WBL42" s="53"/>
      <c r="WBM42" s="177"/>
      <c r="WBN42" s="177"/>
      <c r="WBO42" s="177"/>
      <c r="WBP42" s="93"/>
      <c r="WBQ42" s="93"/>
      <c r="WBR42" s="93"/>
      <c r="WBS42" s="93"/>
      <c r="WBT42" s="93"/>
      <c r="WBU42" s="53"/>
      <c r="WBV42" s="53"/>
      <c r="WBW42" s="53"/>
      <c r="WBX42" s="53"/>
      <c r="WBY42" s="177"/>
      <c r="WBZ42" s="177"/>
      <c r="WCA42" s="177"/>
      <c r="WCB42" s="93"/>
      <c r="WCC42" s="93"/>
      <c r="WCD42" s="93"/>
      <c r="WCE42" s="93"/>
      <c r="WCF42" s="93"/>
      <c r="WCG42" s="53"/>
      <c r="WCH42" s="53"/>
      <c r="WCI42" s="53"/>
      <c r="WCJ42" s="53"/>
      <c r="WCK42" s="177"/>
      <c r="WCL42" s="177"/>
      <c r="WCM42" s="177"/>
      <c r="WCN42" s="93"/>
      <c r="WCO42" s="93"/>
      <c r="WCP42" s="93"/>
      <c r="WCQ42" s="93"/>
      <c r="WCR42" s="93"/>
      <c r="WCS42" s="53"/>
      <c r="WCT42" s="53"/>
      <c r="WCU42" s="53"/>
      <c r="WCV42" s="53"/>
      <c r="WCW42" s="177"/>
      <c r="WCX42" s="177"/>
      <c r="WCY42" s="177"/>
      <c r="WCZ42" s="93"/>
      <c r="WDA42" s="93"/>
      <c r="WDB42" s="93"/>
      <c r="WDC42" s="93"/>
      <c r="WDD42" s="93"/>
      <c r="WDE42" s="53"/>
      <c r="WDF42" s="53"/>
      <c r="WDG42" s="53"/>
      <c r="WDH42" s="53"/>
      <c r="WDI42" s="177"/>
      <c r="WDJ42" s="177"/>
      <c r="WDK42" s="177"/>
      <c r="WDL42" s="93"/>
      <c r="WDM42" s="93"/>
      <c r="WDN42" s="93"/>
      <c r="WDO42" s="93"/>
      <c r="WDP42" s="93"/>
      <c r="WDQ42" s="53"/>
      <c r="WDR42" s="53"/>
      <c r="WDS42" s="53"/>
      <c r="WDT42" s="53"/>
      <c r="WDU42" s="177"/>
      <c r="WDV42" s="177"/>
      <c r="WDW42" s="177"/>
      <c r="WDX42" s="93"/>
      <c r="WDY42" s="93"/>
      <c r="WDZ42" s="93"/>
      <c r="WEA42" s="93"/>
      <c r="WEB42" s="93"/>
      <c r="WEC42" s="53"/>
      <c r="WED42" s="53"/>
      <c r="WEE42" s="53"/>
      <c r="WEF42" s="53"/>
      <c r="WEG42" s="177"/>
      <c r="WEH42" s="177"/>
      <c r="WEI42" s="177"/>
      <c r="WEJ42" s="93"/>
      <c r="WEK42" s="93"/>
      <c r="WEL42" s="93"/>
      <c r="WEM42" s="93"/>
      <c r="WEN42" s="93"/>
      <c r="WEO42" s="53"/>
      <c r="WEP42" s="53"/>
      <c r="WEQ42" s="53"/>
      <c r="WER42" s="53"/>
      <c r="WES42" s="177"/>
      <c r="WET42" s="177"/>
      <c r="WEU42" s="177"/>
      <c r="WEV42" s="93"/>
      <c r="WEW42" s="93"/>
      <c r="WEX42" s="93"/>
      <c r="WEY42" s="93"/>
      <c r="WEZ42" s="93"/>
      <c r="WFA42" s="53"/>
      <c r="WFB42" s="53"/>
      <c r="WFC42" s="53"/>
      <c r="WFD42" s="53"/>
      <c r="WFE42" s="177"/>
      <c r="WFF42" s="177"/>
      <c r="WFG42" s="177"/>
      <c r="WFH42" s="93"/>
      <c r="WFI42" s="93"/>
      <c r="WFJ42" s="93"/>
      <c r="WFK42" s="93"/>
      <c r="WFL42" s="93"/>
      <c r="WFM42" s="53"/>
      <c r="WFN42" s="53"/>
      <c r="WFO42" s="53"/>
      <c r="WFP42" s="53"/>
      <c r="WFQ42" s="177"/>
      <c r="WFR42" s="177"/>
      <c r="WFS42" s="177"/>
      <c r="WFT42" s="93"/>
      <c r="WFU42" s="93"/>
      <c r="WFV42" s="93"/>
      <c r="WFW42" s="93"/>
      <c r="WFX42" s="93"/>
      <c r="WFY42" s="53"/>
      <c r="WFZ42" s="53"/>
      <c r="WGA42" s="53"/>
      <c r="WGB42" s="53"/>
      <c r="WGC42" s="177"/>
      <c r="WGD42" s="177"/>
      <c r="WGE42" s="177"/>
      <c r="WGF42" s="93"/>
      <c r="WGG42" s="93"/>
      <c r="WGH42" s="93"/>
      <c r="WGI42" s="93"/>
      <c r="WGJ42" s="93"/>
      <c r="WGK42" s="53"/>
      <c r="WGL42" s="53"/>
      <c r="WGM42" s="53"/>
      <c r="WGN42" s="53"/>
      <c r="WGO42" s="177"/>
      <c r="WGP42" s="177"/>
      <c r="WGQ42" s="177"/>
      <c r="WGR42" s="93"/>
      <c r="WGS42" s="93"/>
      <c r="WGT42" s="93"/>
      <c r="WGU42" s="93"/>
      <c r="WGV42" s="93"/>
      <c r="WGW42" s="53"/>
      <c r="WGX42" s="53"/>
      <c r="WGY42" s="53"/>
      <c r="WGZ42" s="53"/>
      <c r="WHA42" s="177"/>
      <c r="WHB42" s="177"/>
      <c r="WHC42" s="177"/>
      <c r="WHD42" s="93"/>
      <c r="WHE42" s="93"/>
      <c r="WHF42" s="93"/>
      <c r="WHG42" s="93"/>
      <c r="WHH42" s="93"/>
      <c r="WHI42" s="53"/>
      <c r="WHJ42" s="53"/>
      <c r="WHK42" s="53"/>
      <c r="WHL42" s="53"/>
      <c r="WHM42" s="177"/>
      <c r="WHN42" s="177"/>
      <c r="WHO42" s="177"/>
      <c r="WHP42" s="93"/>
      <c r="WHQ42" s="93"/>
      <c r="WHR42" s="93"/>
      <c r="WHS42" s="93"/>
      <c r="WHT42" s="93"/>
      <c r="WHU42" s="53"/>
      <c r="WHV42" s="53"/>
      <c r="WHW42" s="53"/>
      <c r="WHX42" s="53"/>
      <c r="WHY42" s="177"/>
      <c r="WHZ42" s="177"/>
      <c r="WIA42" s="177"/>
      <c r="WIB42" s="93"/>
      <c r="WIC42" s="93"/>
      <c r="WID42" s="93"/>
      <c r="WIE42" s="93"/>
      <c r="WIF42" s="93"/>
      <c r="WIG42" s="53"/>
      <c r="WIH42" s="53"/>
      <c r="WII42" s="53"/>
      <c r="WIJ42" s="53"/>
      <c r="WIK42" s="177"/>
      <c r="WIL42" s="177"/>
      <c r="WIM42" s="177"/>
      <c r="WIN42" s="93"/>
      <c r="WIO42" s="93"/>
      <c r="WIP42" s="93"/>
      <c r="WIQ42" s="93"/>
      <c r="WIR42" s="93"/>
      <c r="WIS42" s="53"/>
      <c r="WIT42" s="53"/>
      <c r="WIU42" s="53"/>
      <c r="WIV42" s="53"/>
      <c r="WIW42" s="177"/>
      <c r="WIX42" s="177"/>
      <c r="WIY42" s="177"/>
      <c r="WIZ42" s="93"/>
      <c r="WJA42" s="93"/>
      <c r="WJB42" s="93"/>
      <c r="WJC42" s="93"/>
      <c r="WJD42" s="93"/>
      <c r="WJE42" s="53"/>
      <c r="WJF42" s="53"/>
      <c r="WJG42" s="53"/>
      <c r="WJH42" s="53"/>
      <c r="WJI42" s="177"/>
      <c r="WJJ42" s="177"/>
      <c r="WJK42" s="177"/>
      <c r="WJL42" s="93"/>
      <c r="WJM42" s="93"/>
      <c r="WJN42" s="93"/>
      <c r="WJO42" s="93"/>
      <c r="WJP42" s="93"/>
      <c r="WJQ42" s="53"/>
      <c r="WJR42" s="53"/>
      <c r="WJS42" s="53"/>
      <c r="WJT42" s="53"/>
      <c r="WJU42" s="177"/>
      <c r="WJV42" s="177"/>
      <c r="WJW42" s="177"/>
      <c r="WJX42" s="93"/>
      <c r="WJY42" s="93"/>
      <c r="WJZ42" s="93"/>
      <c r="WKA42" s="93"/>
      <c r="WKB42" s="93"/>
      <c r="WKC42" s="53"/>
      <c r="WKD42" s="53"/>
      <c r="WKE42" s="53"/>
      <c r="WKF42" s="53"/>
      <c r="WKG42" s="177"/>
      <c r="WKH42" s="177"/>
      <c r="WKI42" s="177"/>
      <c r="WKJ42" s="93"/>
      <c r="WKK42" s="93"/>
      <c r="WKL42" s="93"/>
      <c r="WKM42" s="93"/>
      <c r="WKN42" s="93"/>
      <c r="WKO42" s="53"/>
      <c r="WKP42" s="53"/>
      <c r="WKQ42" s="53"/>
      <c r="WKR42" s="53"/>
      <c r="WKS42" s="177"/>
      <c r="WKT42" s="177"/>
      <c r="WKU42" s="177"/>
      <c r="WKV42" s="93"/>
      <c r="WKW42" s="93"/>
      <c r="WKX42" s="93"/>
      <c r="WKY42" s="93"/>
      <c r="WKZ42" s="93"/>
      <c r="WLA42" s="53"/>
      <c r="WLB42" s="53"/>
      <c r="WLC42" s="53"/>
      <c r="WLD42" s="53"/>
      <c r="WLE42" s="177"/>
      <c r="WLF42" s="177"/>
      <c r="WLG42" s="177"/>
      <c r="WLH42" s="93"/>
      <c r="WLI42" s="93"/>
      <c r="WLJ42" s="93"/>
      <c r="WLK42" s="93"/>
      <c r="WLL42" s="93"/>
      <c r="WLM42" s="53"/>
      <c r="WLN42" s="53"/>
      <c r="WLO42" s="53"/>
      <c r="WLP42" s="53"/>
      <c r="WLQ42" s="177"/>
      <c r="WLR42" s="177"/>
      <c r="WLS42" s="177"/>
      <c r="WLT42" s="93"/>
      <c r="WLU42" s="93"/>
      <c r="WLV42" s="93"/>
      <c r="WLW42" s="93"/>
      <c r="WLX42" s="93"/>
      <c r="WLY42" s="53"/>
      <c r="WLZ42" s="53"/>
      <c r="WMA42" s="53"/>
      <c r="WMB42" s="53"/>
      <c r="WMC42" s="177"/>
      <c r="WMD42" s="177"/>
      <c r="WME42" s="177"/>
      <c r="WMF42" s="93"/>
      <c r="WMG42" s="93"/>
      <c r="WMH42" s="93"/>
      <c r="WMI42" s="93"/>
      <c r="WMJ42" s="93"/>
      <c r="WMK42" s="53"/>
      <c r="WML42" s="53"/>
      <c r="WMM42" s="53"/>
      <c r="WMN42" s="53"/>
      <c r="WMO42" s="177"/>
      <c r="WMP42" s="177"/>
      <c r="WMQ42" s="177"/>
      <c r="WMR42" s="93"/>
      <c r="WMS42" s="93"/>
      <c r="WMT42" s="93"/>
      <c r="WMU42" s="93"/>
      <c r="WMV42" s="93"/>
      <c r="WMW42" s="53"/>
      <c r="WMX42" s="53"/>
      <c r="WMY42" s="53"/>
      <c r="WMZ42" s="53"/>
      <c r="WNA42" s="177"/>
      <c r="WNB42" s="177"/>
      <c r="WNC42" s="177"/>
      <c r="WND42" s="93"/>
      <c r="WNE42" s="93"/>
      <c r="WNF42" s="93"/>
      <c r="WNG42" s="93"/>
      <c r="WNH42" s="93"/>
      <c r="WNI42" s="53"/>
      <c r="WNJ42" s="53"/>
      <c r="WNK42" s="53"/>
      <c r="WNL42" s="53"/>
      <c r="WNM42" s="177"/>
      <c r="WNN42" s="177"/>
      <c r="WNO42" s="177"/>
      <c r="WNP42" s="93"/>
      <c r="WNQ42" s="93"/>
      <c r="WNR42" s="93"/>
      <c r="WNS42" s="93"/>
      <c r="WNT42" s="93"/>
      <c r="WNU42" s="53"/>
      <c r="WNV42" s="53"/>
      <c r="WNW42" s="53"/>
      <c r="WNX42" s="53"/>
      <c r="WNY42" s="177"/>
      <c r="WNZ42" s="177"/>
      <c r="WOA42" s="177"/>
      <c r="WOB42" s="93"/>
      <c r="WOC42" s="93"/>
      <c r="WOD42" s="93"/>
      <c r="WOE42" s="93"/>
      <c r="WOF42" s="93"/>
      <c r="WOG42" s="53"/>
      <c r="WOH42" s="53"/>
      <c r="WOI42" s="53"/>
      <c r="WOJ42" s="53"/>
      <c r="WOK42" s="177"/>
      <c r="WOL42" s="177"/>
      <c r="WOM42" s="177"/>
      <c r="WON42" s="93"/>
      <c r="WOO42" s="93"/>
      <c r="WOP42" s="93"/>
      <c r="WOQ42" s="93"/>
      <c r="WOR42" s="93"/>
      <c r="WOS42" s="53"/>
      <c r="WOT42" s="53"/>
      <c r="WOU42" s="53"/>
      <c r="WOV42" s="53"/>
      <c r="WOW42" s="177"/>
      <c r="WOX42" s="177"/>
      <c r="WOY42" s="177"/>
      <c r="WOZ42" s="93"/>
      <c r="WPA42" s="93"/>
      <c r="WPB42" s="93"/>
      <c r="WPC42" s="93"/>
      <c r="WPD42" s="93"/>
      <c r="WPE42" s="53"/>
      <c r="WPF42" s="53"/>
      <c r="WPG42" s="53"/>
      <c r="WPH42" s="53"/>
      <c r="WPI42" s="177"/>
      <c r="WPJ42" s="177"/>
      <c r="WPK42" s="177"/>
      <c r="WPL42" s="93"/>
      <c r="WPM42" s="93"/>
      <c r="WPN42" s="93"/>
      <c r="WPO42" s="93"/>
      <c r="WPP42" s="93"/>
      <c r="WPQ42" s="53"/>
      <c r="WPR42" s="53"/>
      <c r="WPS42" s="53"/>
      <c r="WPT42" s="53"/>
      <c r="WPU42" s="177"/>
      <c r="WPV42" s="177"/>
      <c r="WPW42" s="177"/>
      <c r="WPX42" s="93"/>
      <c r="WPY42" s="93"/>
      <c r="WPZ42" s="93"/>
      <c r="WQA42" s="93"/>
      <c r="WQB42" s="93"/>
      <c r="WQC42" s="53"/>
      <c r="WQD42" s="53"/>
      <c r="WQE42" s="53"/>
      <c r="WQF42" s="53"/>
      <c r="WQG42" s="177"/>
      <c r="WQH42" s="177"/>
      <c r="WQI42" s="177"/>
      <c r="WQJ42" s="93"/>
      <c r="WQK42" s="93"/>
      <c r="WQL42" s="93"/>
      <c r="WQM42" s="93"/>
      <c r="WQN42" s="93"/>
      <c r="WQO42" s="53"/>
      <c r="WQP42" s="53"/>
      <c r="WQQ42" s="53"/>
      <c r="WQR42" s="53"/>
      <c r="WQS42" s="177"/>
      <c r="WQT42" s="177"/>
      <c r="WQU42" s="177"/>
      <c r="WQV42" s="93"/>
      <c r="WQW42" s="93"/>
      <c r="WQX42" s="93"/>
      <c r="WQY42" s="93"/>
      <c r="WQZ42" s="93"/>
      <c r="WRA42" s="53"/>
      <c r="WRB42" s="53"/>
      <c r="WRC42" s="53"/>
      <c r="WRD42" s="53"/>
      <c r="WRE42" s="177"/>
      <c r="WRF42" s="177"/>
      <c r="WRG42" s="177"/>
      <c r="WRH42" s="93"/>
      <c r="WRI42" s="93"/>
      <c r="WRJ42" s="93"/>
      <c r="WRK42" s="93"/>
      <c r="WRL42" s="93"/>
      <c r="WRM42" s="53"/>
      <c r="WRN42" s="53"/>
      <c r="WRO42" s="53"/>
      <c r="WRP42" s="53"/>
      <c r="WRQ42" s="177"/>
      <c r="WRR42" s="177"/>
      <c r="WRS42" s="177"/>
      <c r="WRT42" s="93"/>
      <c r="WRU42" s="93"/>
      <c r="WRV42" s="93"/>
      <c r="WRW42" s="93"/>
      <c r="WRX42" s="93"/>
      <c r="WRY42" s="53"/>
      <c r="WRZ42" s="53"/>
      <c r="WSA42" s="53"/>
      <c r="WSB42" s="53"/>
      <c r="WSC42" s="177"/>
      <c r="WSD42" s="177"/>
      <c r="WSE42" s="177"/>
      <c r="WSF42" s="93"/>
      <c r="WSG42" s="93"/>
      <c r="WSH42" s="93"/>
      <c r="WSI42" s="93"/>
      <c r="WSJ42" s="93"/>
      <c r="WSK42" s="53"/>
      <c r="WSL42" s="53"/>
      <c r="WSM42" s="53"/>
      <c r="WSN42" s="53"/>
      <c r="WSO42" s="177"/>
      <c r="WSP42" s="177"/>
      <c r="WSQ42" s="177"/>
      <c r="WSR42" s="93"/>
      <c r="WSS42" s="93"/>
      <c r="WST42" s="93"/>
      <c r="WSU42" s="93"/>
      <c r="WSV42" s="93"/>
      <c r="WSW42" s="53"/>
      <c r="WSX42" s="53"/>
      <c r="WSY42" s="53"/>
      <c r="WSZ42" s="53"/>
      <c r="WTA42" s="177"/>
      <c r="WTB42" s="177"/>
      <c r="WTC42" s="177"/>
      <c r="WTD42" s="93"/>
      <c r="WTE42" s="93"/>
      <c r="WTF42" s="93"/>
      <c r="WTG42" s="93"/>
      <c r="WTH42" s="93"/>
      <c r="WTI42" s="53"/>
      <c r="WTJ42" s="53"/>
      <c r="WTK42" s="53"/>
      <c r="WTL42" s="53"/>
      <c r="WTM42" s="177"/>
      <c r="WTN42" s="177"/>
      <c r="WTO42" s="177"/>
      <c r="WTP42" s="93"/>
      <c r="WTQ42" s="93"/>
      <c r="WTR42" s="93"/>
      <c r="WTS42" s="93"/>
      <c r="WTT42" s="93"/>
      <c r="WTU42" s="53"/>
      <c r="WTV42" s="53"/>
      <c r="WTW42" s="53"/>
      <c r="WTX42" s="53"/>
      <c r="WTY42" s="177"/>
      <c r="WTZ42" s="177"/>
      <c r="WUA42" s="177"/>
      <c r="WUB42" s="93"/>
      <c r="WUC42" s="93"/>
      <c r="WUD42" s="93"/>
      <c r="WUE42" s="93"/>
      <c r="WUF42" s="93"/>
      <c r="WUG42" s="53"/>
      <c r="WUH42" s="53"/>
      <c r="WUI42" s="53"/>
      <c r="WUJ42" s="53"/>
      <c r="WUK42" s="177"/>
      <c r="WUL42" s="177"/>
      <c r="WUM42" s="177"/>
      <c r="WUN42" s="93"/>
      <c r="WUO42" s="93"/>
      <c r="WUP42" s="93"/>
      <c r="WUQ42" s="93"/>
      <c r="WUR42" s="93"/>
      <c r="WUS42" s="53"/>
      <c r="WUT42" s="53"/>
      <c r="WUU42" s="53"/>
      <c r="WUV42" s="53"/>
      <c r="WUW42" s="177"/>
      <c r="WUX42" s="177"/>
      <c r="WUY42" s="177"/>
      <c r="WUZ42" s="93"/>
      <c r="WVA42" s="93"/>
      <c r="WVB42" s="93"/>
      <c r="WVC42" s="93"/>
      <c r="WVD42" s="93"/>
      <c r="WVE42" s="53"/>
      <c r="WVF42" s="53"/>
      <c r="WVG42" s="53"/>
      <c r="WVH42" s="53"/>
      <c r="WVI42" s="177"/>
      <c r="WVJ42" s="177"/>
      <c r="WVK42" s="177"/>
      <c r="WVL42" s="93"/>
      <c r="WVM42" s="93"/>
      <c r="WVN42" s="93"/>
      <c r="WVO42" s="93"/>
      <c r="WVP42" s="93"/>
      <c r="WVQ42" s="53"/>
      <c r="WVR42" s="53"/>
      <c r="WVS42" s="53"/>
      <c r="WVT42" s="53"/>
      <c r="WVU42" s="177"/>
      <c r="WVV42" s="177"/>
      <c r="WVW42" s="177"/>
      <c r="WVX42" s="93"/>
      <c r="WVY42" s="93"/>
      <c r="WVZ42" s="93"/>
      <c r="WWA42" s="93"/>
      <c r="WWB42" s="93"/>
      <c r="WWC42" s="53"/>
      <c r="WWD42" s="53"/>
      <c r="WWE42" s="53"/>
      <c r="WWF42" s="53"/>
      <c r="WWG42" s="177"/>
      <c r="WWH42" s="177"/>
      <c r="WWI42" s="177"/>
      <c r="WWJ42" s="93"/>
      <c r="WWK42" s="93"/>
      <c r="WWL42" s="93"/>
      <c r="WWM42" s="93"/>
      <c r="WWN42" s="93"/>
      <c r="WWO42" s="53"/>
      <c r="WWP42" s="53"/>
      <c r="WWQ42" s="53"/>
      <c r="WWR42" s="53"/>
      <c r="WWS42" s="177"/>
      <c r="WWT42" s="177"/>
      <c r="WWU42" s="177"/>
      <c r="WWV42" s="93"/>
      <c r="WWW42" s="93"/>
      <c r="WWX42" s="93"/>
      <c r="WWY42" s="93"/>
      <c r="WWZ42" s="93"/>
      <c r="WXA42" s="53"/>
      <c r="WXB42" s="53"/>
      <c r="WXC42" s="53"/>
      <c r="WXD42" s="53"/>
      <c r="WXE42" s="177"/>
      <c r="WXF42" s="177"/>
      <c r="WXG42" s="177"/>
      <c r="WXH42" s="93"/>
      <c r="WXI42" s="93"/>
      <c r="WXJ42" s="93"/>
      <c r="WXK42" s="93"/>
      <c r="WXL42" s="93"/>
      <c r="WXM42" s="53"/>
      <c r="WXN42" s="53"/>
      <c r="WXO42" s="53"/>
      <c r="WXP42" s="53"/>
      <c r="WXQ42" s="177"/>
      <c r="WXR42" s="177"/>
      <c r="WXS42" s="177"/>
      <c r="WXT42" s="93"/>
      <c r="WXU42" s="93"/>
      <c r="WXV42" s="93"/>
      <c r="WXW42" s="93"/>
      <c r="WXX42" s="93"/>
      <c r="WXY42" s="53"/>
      <c r="WXZ42" s="53"/>
      <c r="WYA42" s="53"/>
      <c r="WYB42" s="53"/>
      <c r="WYC42" s="177"/>
      <c r="WYD42" s="177"/>
      <c r="WYE42" s="177"/>
      <c r="WYF42" s="93"/>
      <c r="WYG42" s="93"/>
      <c r="WYH42" s="93"/>
      <c r="WYI42" s="93"/>
      <c r="WYJ42" s="93"/>
      <c r="WYK42" s="53"/>
      <c r="WYL42" s="53"/>
      <c r="WYM42" s="53"/>
      <c r="WYN42" s="53"/>
      <c r="WYO42" s="177"/>
      <c r="WYP42" s="177"/>
      <c r="WYQ42" s="177"/>
      <c r="WYR42" s="93"/>
      <c r="WYS42" s="93"/>
      <c r="WYT42" s="93"/>
      <c r="WYU42" s="93"/>
      <c r="WYV42" s="93"/>
      <c r="WYW42" s="53"/>
      <c r="WYX42" s="53"/>
      <c r="WYY42" s="53"/>
      <c r="WYZ42" s="53"/>
      <c r="WZA42" s="177"/>
      <c r="WZB42" s="177"/>
      <c r="WZC42" s="177"/>
      <c r="WZD42" s="93"/>
      <c r="WZE42" s="93"/>
      <c r="WZF42" s="93"/>
      <c r="WZG42" s="93"/>
      <c r="WZH42" s="93"/>
      <c r="WZI42" s="53"/>
      <c r="WZJ42" s="53"/>
      <c r="WZK42" s="53"/>
      <c r="WZL42" s="53"/>
      <c r="WZM42" s="177"/>
      <c r="WZN42" s="177"/>
      <c r="WZO42" s="177"/>
      <c r="WZP42" s="93"/>
      <c r="WZQ42" s="93"/>
      <c r="WZR42" s="93"/>
      <c r="WZS42" s="93"/>
      <c r="WZT42" s="93"/>
      <c r="WZU42" s="53"/>
      <c r="WZV42" s="53"/>
      <c r="WZW42" s="53"/>
      <c r="WZX42" s="53"/>
      <c r="WZY42" s="177"/>
      <c r="WZZ42" s="177"/>
      <c r="XAA42" s="177"/>
      <c r="XAB42" s="93"/>
      <c r="XAC42" s="93"/>
      <c r="XAD42" s="93"/>
      <c r="XAE42" s="93"/>
      <c r="XAF42" s="93"/>
      <c r="XAG42" s="53"/>
      <c r="XAH42" s="53"/>
      <c r="XAI42" s="53"/>
      <c r="XAJ42" s="53"/>
      <c r="XAK42" s="177"/>
      <c r="XAL42" s="177"/>
      <c r="XAM42" s="177"/>
      <c r="XAN42" s="93"/>
      <c r="XAO42" s="93"/>
      <c r="XAP42" s="93"/>
      <c r="XAQ42" s="93"/>
      <c r="XAR42" s="93"/>
      <c r="XAS42" s="53"/>
      <c r="XAT42" s="53"/>
      <c r="XAU42" s="53"/>
      <c r="XAV42" s="53"/>
      <c r="XAW42" s="177"/>
      <c r="XAX42" s="177"/>
      <c r="XAY42" s="177"/>
      <c r="XAZ42" s="93"/>
      <c r="XBA42" s="93"/>
      <c r="XBB42" s="93"/>
      <c r="XBC42" s="93"/>
      <c r="XBD42" s="93"/>
      <c r="XBE42" s="53"/>
      <c r="XBF42" s="53"/>
      <c r="XBG42" s="53"/>
      <c r="XBH42" s="53"/>
      <c r="XBI42" s="177"/>
      <c r="XBJ42" s="177"/>
      <c r="XBK42" s="177"/>
      <c r="XBL42" s="93"/>
      <c r="XBM42" s="93"/>
      <c r="XBN42" s="93"/>
      <c r="XBO42" s="93"/>
      <c r="XBP42" s="93"/>
      <c r="XBQ42" s="53"/>
      <c r="XBR42" s="53"/>
      <c r="XBS42" s="53"/>
      <c r="XBT42" s="53"/>
      <c r="XBU42" s="177"/>
      <c r="XBV42" s="177"/>
      <c r="XBW42" s="177"/>
      <c r="XBX42" s="93"/>
      <c r="XBY42" s="93"/>
      <c r="XBZ42" s="93"/>
      <c r="XCA42" s="93"/>
      <c r="XCB42" s="93"/>
      <c r="XCC42" s="53"/>
      <c r="XCD42" s="53"/>
      <c r="XCE42" s="53"/>
      <c r="XCF42" s="53"/>
      <c r="XCG42" s="177"/>
      <c r="XCH42" s="177"/>
      <c r="XCI42" s="177"/>
      <c r="XCJ42" s="93"/>
      <c r="XCK42" s="93"/>
      <c r="XCL42" s="93"/>
      <c r="XCM42" s="93"/>
      <c r="XCN42" s="93"/>
      <c r="XCO42" s="53"/>
      <c r="XCP42" s="53"/>
      <c r="XCQ42" s="53"/>
      <c r="XCR42" s="53"/>
      <c r="XCS42" s="177"/>
      <c r="XCT42" s="177"/>
      <c r="XCU42" s="177"/>
      <c r="XCV42" s="93"/>
      <c r="XCW42" s="93"/>
      <c r="XCX42" s="93"/>
      <c r="XCY42" s="93"/>
      <c r="XCZ42" s="93"/>
      <c r="XDA42" s="53"/>
      <c r="XDB42" s="53"/>
      <c r="XDC42" s="53"/>
      <c r="XDD42" s="53"/>
      <c r="XDE42" s="177"/>
      <c r="XDF42" s="177"/>
      <c r="XDG42" s="177"/>
      <c r="XDH42" s="93"/>
      <c r="XDI42" s="93"/>
      <c r="XDJ42" s="93"/>
      <c r="XDK42" s="93"/>
      <c r="XDL42" s="93"/>
      <c r="XDM42" s="53"/>
      <c r="XDN42" s="53"/>
      <c r="XDO42" s="53"/>
      <c r="XDP42" s="53"/>
      <c r="XDQ42" s="177"/>
      <c r="XDR42" s="177"/>
      <c r="XDS42" s="177"/>
      <c r="XDT42" s="93"/>
      <c r="XDU42" s="93"/>
      <c r="XDV42" s="93"/>
      <c r="XDW42" s="93"/>
      <c r="XDX42" s="93"/>
      <c r="XDY42" s="53"/>
      <c r="XDZ42" s="53"/>
      <c r="XEA42" s="53"/>
      <c r="XEB42" s="53"/>
      <c r="XEC42" s="177"/>
      <c r="XED42" s="177"/>
      <c r="XEE42" s="177"/>
      <c r="XEF42" s="93"/>
      <c r="XEG42" s="93"/>
      <c r="XEH42" s="93"/>
      <c r="XEI42" s="93"/>
      <c r="XEJ42" s="93"/>
      <c r="XEK42" s="53"/>
      <c r="XEL42" s="53"/>
      <c r="XEM42" s="53"/>
      <c r="XEN42" s="53"/>
      <c r="XEO42" s="177"/>
      <c r="XEP42" s="177"/>
      <c r="XEQ42" s="177"/>
      <c r="XER42" s="93"/>
      <c r="XES42" s="93"/>
      <c r="XET42" s="93"/>
      <c r="XEU42" s="93"/>
      <c r="XEV42" s="93"/>
      <c r="XEW42" s="53"/>
      <c r="XEX42" s="53"/>
      <c r="XEY42" s="53"/>
      <c r="XEZ42" s="53"/>
      <c r="XFA42" s="177"/>
      <c r="XFB42" s="177"/>
      <c r="XFC42" s="177"/>
      <c r="XFD42" s="93"/>
    </row>
    <row r="43" spans="1:16384" s="93" customFormat="1" ht="13.5" thickBot="1">
      <c r="B43" s="22" t="s">
        <v>489</v>
      </c>
      <c r="C43" s="22"/>
      <c r="D43" s="177"/>
      <c r="E43" s="177"/>
      <c r="F43" s="177"/>
      <c r="G43" s="177"/>
      <c r="H43" s="177"/>
      <c r="I43" s="177"/>
      <c r="J43" s="177"/>
      <c r="K43" s="177"/>
      <c r="L43" s="177"/>
      <c r="M43" s="177"/>
      <c r="N43" s="177"/>
      <c r="O43" s="177"/>
    </row>
    <row r="44" spans="1:16384" s="93" customFormat="1" ht="15" thickBot="1">
      <c r="B44" s="1205" t="s">
        <v>524</v>
      </c>
      <c r="C44" s="1206"/>
      <c r="D44" s="1206"/>
      <c r="E44" s="1206"/>
      <c r="F44" s="1206"/>
      <c r="G44" s="1206"/>
      <c r="H44" s="1206"/>
      <c r="I44" s="1206"/>
      <c r="J44" s="1206"/>
      <c r="K44" s="1206"/>
      <c r="L44" s="1206"/>
      <c r="M44" s="1206"/>
      <c r="N44" s="1206"/>
      <c r="O44" s="1206"/>
      <c r="P44" s="1206"/>
      <c r="Q44" s="1206"/>
      <c r="R44" s="1207"/>
    </row>
    <row r="45" spans="1:16384" s="93" customFormat="1">
      <c r="B45" s="1195"/>
      <c r="C45" s="1196"/>
      <c r="D45" s="1196"/>
      <c r="E45" s="1196"/>
      <c r="F45" s="1196"/>
      <c r="G45" s="1196"/>
      <c r="H45" s="1196"/>
      <c r="I45" s="1196"/>
      <c r="J45" s="1196"/>
      <c r="K45" s="1196"/>
      <c r="L45" s="1196"/>
      <c r="M45" s="1196"/>
      <c r="N45" s="1196"/>
      <c r="O45" s="1196"/>
      <c r="P45" s="1196"/>
      <c r="Q45" s="1196"/>
      <c r="R45" s="1197"/>
    </row>
    <row r="46" spans="1:16384" s="93" customFormat="1">
      <c r="B46" s="1198"/>
      <c r="C46" s="1199"/>
      <c r="D46" s="1199"/>
      <c r="E46" s="1199"/>
      <c r="F46" s="1199"/>
      <c r="G46" s="1199"/>
      <c r="H46" s="1199"/>
      <c r="I46" s="1199"/>
      <c r="J46" s="1199"/>
      <c r="K46" s="1199"/>
      <c r="L46" s="1199"/>
      <c r="M46" s="1199"/>
      <c r="N46" s="1199"/>
      <c r="O46" s="1199"/>
      <c r="P46" s="1199"/>
      <c r="Q46" s="1199"/>
      <c r="R46" s="1200"/>
    </row>
    <row r="47" spans="1:16384" s="93" customFormat="1">
      <c r="B47" s="1198"/>
      <c r="C47" s="1199"/>
      <c r="D47" s="1199"/>
      <c r="E47" s="1199"/>
      <c r="F47" s="1199"/>
      <c r="G47" s="1199"/>
      <c r="H47" s="1199"/>
      <c r="I47" s="1199"/>
      <c r="J47" s="1199"/>
      <c r="K47" s="1199"/>
      <c r="L47" s="1199"/>
      <c r="M47" s="1199"/>
      <c r="N47" s="1199"/>
      <c r="O47" s="1199"/>
      <c r="P47" s="1199"/>
      <c r="Q47" s="1199"/>
      <c r="R47" s="1200"/>
    </row>
    <row r="48" spans="1:16384" s="93" customFormat="1">
      <c r="B48" s="1198"/>
      <c r="C48" s="1199"/>
      <c r="D48" s="1199"/>
      <c r="E48" s="1199"/>
      <c r="F48" s="1199"/>
      <c r="G48" s="1199"/>
      <c r="H48" s="1199"/>
      <c r="I48" s="1199"/>
      <c r="J48" s="1199"/>
      <c r="K48" s="1199"/>
      <c r="L48" s="1199"/>
      <c r="M48" s="1199"/>
      <c r="N48" s="1199"/>
      <c r="O48" s="1199"/>
      <c r="P48" s="1199"/>
      <c r="Q48" s="1199"/>
      <c r="R48" s="1200"/>
    </row>
    <row r="49" spans="2:18">
      <c r="B49" s="1198"/>
      <c r="C49" s="1199"/>
      <c r="D49" s="1199"/>
      <c r="E49" s="1199"/>
      <c r="F49" s="1199"/>
      <c r="G49" s="1199"/>
      <c r="H49" s="1199"/>
      <c r="I49" s="1199"/>
      <c r="J49" s="1199"/>
      <c r="K49" s="1199"/>
      <c r="L49" s="1199"/>
      <c r="M49" s="1199"/>
      <c r="N49" s="1199"/>
      <c r="O49" s="1199"/>
      <c r="P49" s="1199"/>
      <c r="Q49" s="1199"/>
      <c r="R49" s="1200"/>
    </row>
    <row r="50" spans="2:18">
      <c r="B50" s="1198"/>
      <c r="C50" s="1199"/>
      <c r="D50" s="1199"/>
      <c r="E50" s="1199"/>
      <c r="F50" s="1199"/>
      <c r="G50" s="1199"/>
      <c r="H50" s="1199"/>
      <c r="I50" s="1199"/>
      <c r="J50" s="1199"/>
      <c r="K50" s="1199"/>
      <c r="L50" s="1199"/>
      <c r="M50" s="1199"/>
      <c r="N50" s="1199"/>
      <c r="O50" s="1199"/>
      <c r="P50" s="1199"/>
      <c r="Q50" s="1199"/>
      <c r="R50" s="1200"/>
    </row>
    <row r="51" spans="2:18">
      <c r="B51" s="1198"/>
      <c r="C51" s="1199"/>
      <c r="D51" s="1199"/>
      <c r="E51" s="1199"/>
      <c r="F51" s="1199"/>
      <c r="G51" s="1199"/>
      <c r="H51" s="1199"/>
      <c r="I51" s="1199"/>
      <c r="J51" s="1199"/>
      <c r="K51" s="1199"/>
      <c r="L51" s="1199"/>
      <c r="M51" s="1199"/>
      <c r="N51" s="1199"/>
      <c r="O51" s="1199"/>
      <c r="P51" s="1199"/>
      <c r="Q51" s="1199"/>
      <c r="R51" s="1200"/>
    </row>
    <row r="52" spans="2:18">
      <c r="B52" s="1198"/>
      <c r="C52" s="1199"/>
      <c r="D52" s="1199"/>
      <c r="E52" s="1199"/>
      <c r="F52" s="1199"/>
      <c r="G52" s="1199"/>
      <c r="H52" s="1199"/>
      <c r="I52" s="1199"/>
      <c r="J52" s="1199"/>
      <c r="K52" s="1199"/>
      <c r="L52" s="1199"/>
      <c r="M52" s="1199"/>
      <c r="N52" s="1199"/>
      <c r="O52" s="1199"/>
      <c r="P52" s="1199"/>
      <c r="Q52" s="1199"/>
      <c r="R52" s="1200"/>
    </row>
    <row r="53" spans="2:18">
      <c r="B53" s="1198"/>
      <c r="C53" s="1199"/>
      <c r="D53" s="1199"/>
      <c r="E53" s="1199"/>
      <c r="F53" s="1199"/>
      <c r="G53" s="1199"/>
      <c r="H53" s="1199"/>
      <c r="I53" s="1199"/>
      <c r="J53" s="1199"/>
      <c r="K53" s="1199"/>
      <c r="L53" s="1199"/>
      <c r="M53" s="1199"/>
      <c r="N53" s="1199"/>
      <c r="O53" s="1199"/>
      <c r="P53" s="1199"/>
      <c r="Q53" s="1199"/>
      <c r="R53" s="1200"/>
    </row>
    <row r="54" spans="2:18">
      <c r="B54" s="1198"/>
      <c r="C54" s="1199"/>
      <c r="D54" s="1199"/>
      <c r="E54" s="1199"/>
      <c r="F54" s="1199"/>
      <c r="G54" s="1199"/>
      <c r="H54" s="1199"/>
      <c r="I54" s="1199"/>
      <c r="J54" s="1199"/>
      <c r="K54" s="1199"/>
      <c r="L54" s="1199"/>
      <c r="M54" s="1199"/>
      <c r="N54" s="1199"/>
      <c r="O54" s="1199"/>
      <c r="P54" s="1199"/>
      <c r="Q54" s="1199"/>
      <c r="R54" s="1200"/>
    </row>
    <row r="55" spans="2:18">
      <c r="B55" s="1198"/>
      <c r="C55" s="1199"/>
      <c r="D55" s="1199"/>
      <c r="E55" s="1199"/>
      <c r="F55" s="1199"/>
      <c r="G55" s="1199"/>
      <c r="H55" s="1199"/>
      <c r="I55" s="1199"/>
      <c r="J55" s="1199"/>
      <c r="K55" s="1199"/>
      <c r="L55" s="1199"/>
      <c r="M55" s="1199"/>
      <c r="N55" s="1199"/>
      <c r="O55" s="1199"/>
      <c r="P55" s="1199"/>
      <c r="Q55" s="1199"/>
      <c r="R55" s="1200"/>
    </row>
    <row r="56" spans="2:18">
      <c r="B56" s="1198"/>
      <c r="C56" s="1199"/>
      <c r="D56" s="1199"/>
      <c r="E56" s="1199"/>
      <c r="F56" s="1199"/>
      <c r="G56" s="1199"/>
      <c r="H56" s="1199"/>
      <c r="I56" s="1199"/>
      <c r="J56" s="1199"/>
      <c r="K56" s="1199"/>
      <c r="L56" s="1199"/>
      <c r="M56" s="1199"/>
      <c r="N56" s="1199"/>
      <c r="O56" s="1199"/>
      <c r="P56" s="1199"/>
      <c r="Q56" s="1199"/>
      <c r="R56" s="1200"/>
    </row>
    <row r="57" spans="2:18">
      <c r="B57" s="1198"/>
      <c r="C57" s="1199"/>
      <c r="D57" s="1199"/>
      <c r="E57" s="1199"/>
      <c r="F57" s="1199"/>
      <c r="G57" s="1199"/>
      <c r="H57" s="1199"/>
      <c r="I57" s="1199"/>
      <c r="J57" s="1199"/>
      <c r="K57" s="1199"/>
      <c r="L57" s="1199"/>
      <c r="M57" s="1199"/>
      <c r="N57" s="1199"/>
      <c r="O57" s="1199"/>
      <c r="P57" s="1199"/>
      <c r="Q57" s="1199"/>
      <c r="R57" s="1200"/>
    </row>
    <row r="58" spans="2:18">
      <c r="B58" s="1198"/>
      <c r="C58" s="1199"/>
      <c r="D58" s="1199"/>
      <c r="E58" s="1199"/>
      <c r="F58" s="1199"/>
      <c r="G58" s="1199"/>
      <c r="H58" s="1199"/>
      <c r="I58" s="1199"/>
      <c r="J58" s="1199"/>
      <c r="K58" s="1199"/>
      <c r="L58" s="1199"/>
      <c r="M58" s="1199"/>
      <c r="N58" s="1199"/>
      <c r="O58" s="1199"/>
      <c r="P58" s="1199"/>
      <c r="Q58" s="1199"/>
      <c r="R58" s="1200"/>
    </row>
    <row r="59" spans="2:18">
      <c r="B59" s="1198"/>
      <c r="C59" s="1199"/>
      <c r="D59" s="1199"/>
      <c r="E59" s="1199"/>
      <c r="F59" s="1199"/>
      <c r="G59" s="1199"/>
      <c r="H59" s="1199"/>
      <c r="I59" s="1199"/>
      <c r="J59" s="1199"/>
      <c r="K59" s="1199"/>
      <c r="L59" s="1199"/>
      <c r="M59" s="1199"/>
      <c r="N59" s="1199"/>
      <c r="O59" s="1199"/>
      <c r="P59" s="1199"/>
      <c r="Q59" s="1199"/>
      <c r="R59" s="1200"/>
    </row>
    <row r="60" spans="2:18">
      <c r="B60" s="1198"/>
      <c r="C60" s="1199"/>
      <c r="D60" s="1199"/>
      <c r="E60" s="1199"/>
      <c r="F60" s="1199"/>
      <c r="G60" s="1199"/>
      <c r="H60" s="1199"/>
      <c r="I60" s="1199"/>
      <c r="J60" s="1199"/>
      <c r="K60" s="1199"/>
      <c r="L60" s="1199"/>
      <c r="M60" s="1199"/>
      <c r="N60" s="1199"/>
      <c r="O60" s="1199"/>
      <c r="P60" s="1199"/>
      <c r="Q60" s="1199"/>
      <c r="R60" s="1200"/>
    </row>
    <row r="61" spans="2:18">
      <c r="B61" s="1198"/>
      <c r="C61" s="1199"/>
      <c r="D61" s="1199"/>
      <c r="E61" s="1199"/>
      <c r="F61" s="1199"/>
      <c r="G61" s="1199"/>
      <c r="H61" s="1199"/>
      <c r="I61" s="1199"/>
      <c r="J61" s="1199"/>
      <c r="K61" s="1199"/>
      <c r="L61" s="1199"/>
      <c r="M61" s="1199"/>
      <c r="N61" s="1199"/>
      <c r="O61" s="1199"/>
      <c r="P61" s="1199"/>
      <c r="Q61" s="1199"/>
      <c r="R61" s="1200"/>
    </row>
    <row r="62" spans="2:18">
      <c r="B62" s="1198"/>
      <c r="C62" s="1199"/>
      <c r="D62" s="1199"/>
      <c r="E62" s="1199"/>
      <c r="F62" s="1199"/>
      <c r="G62" s="1199"/>
      <c r="H62" s="1199"/>
      <c r="I62" s="1199"/>
      <c r="J62" s="1199"/>
      <c r="K62" s="1199"/>
      <c r="L62" s="1199"/>
      <c r="M62" s="1199"/>
      <c r="N62" s="1199"/>
      <c r="O62" s="1199"/>
      <c r="P62" s="1199"/>
      <c r="Q62" s="1199"/>
      <c r="R62" s="1200"/>
    </row>
    <row r="63" spans="2:18">
      <c r="B63" s="1198"/>
      <c r="C63" s="1199"/>
      <c r="D63" s="1199"/>
      <c r="E63" s="1199"/>
      <c r="F63" s="1199"/>
      <c r="G63" s="1199"/>
      <c r="H63" s="1199"/>
      <c r="I63" s="1199"/>
      <c r="J63" s="1199"/>
      <c r="K63" s="1199"/>
      <c r="L63" s="1199"/>
      <c r="M63" s="1199"/>
      <c r="N63" s="1199"/>
      <c r="O63" s="1199"/>
      <c r="P63" s="1199"/>
      <c r="Q63" s="1199"/>
      <c r="R63" s="1200"/>
    </row>
    <row r="64" spans="2:18">
      <c r="B64" s="1198"/>
      <c r="C64" s="1199"/>
      <c r="D64" s="1199"/>
      <c r="E64" s="1199"/>
      <c r="F64" s="1199"/>
      <c r="G64" s="1199"/>
      <c r="H64" s="1199"/>
      <c r="I64" s="1199"/>
      <c r="J64" s="1199"/>
      <c r="K64" s="1199"/>
      <c r="L64" s="1199"/>
      <c r="M64" s="1199"/>
      <c r="N64" s="1199"/>
      <c r="O64" s="1199"/>
      <c r="P64" s="1199"/>
      <c r="Q64" s="1199"/>
      <c r="R64" s="1200"/>
    </row>
    <row r="65" spans="2:18">
      <c r="B65" s="1201"/>
      <c r="C65" s="1199"/>
      <c r="D65" s="1199"/>
      <c r="E65" s="1199"/>
      <c r="F65" s="1199"/>
      <c r="G65" s="1199"/>
      <c r="H65" s="1199"/>
      <c r="I65" s="1199"/>
      <c r="J65" s="1199"/>
      <c r="K65" s="1199"/>
      <c r="L65" s="1199"/>
      <c r="M65" s="1199"/>
      <c r="N65" s="1199"/>
      <c r="O65" s="1199"/>
      <c r="P65" s="1199"/>
      <c r="Q65" s="1199"/>
      <c r="R65" s="1200"/>
    </row>
    <row r="66" spans="2:18">
      <c r="B66" s="1198"/>
      <c r="C66" s="1199"/>
      <c r="D66" s="1199"/>
      <c r="E66" s="1199"/>
      <c r="F66" s="1199"/>
      <c r="G66" s="1199"/>
      <c r="H66" s="1199"/>
      <c r="I66" s="1199"/>
      <c r="J66" s="1199"/>
      <c r="K66" s="1199"/>
      <c r="L66" s="1199"/>
      <c r="M66" s="1199"/>
      <c r="N66" s="1199"/>
      <c r="O66" s="1199"/>
      <c r="P66" s="1199"/>
      <c r="Q66" s="1199"/>
      <c r="R66" s="1200"/>
    </row>
    <row r="67" spans="2:18">
      <c r="B67" s="1198"/>
      <c r="C67" s="1199"/>
      <c r="D67" s="1199"/>
      <c r="E67" s="1199"/>
      <c r="F67" s="1199"/>
      <c r="G67" s="1199"/>
      <c r="H67" s="1199"/>
      <c r="I67" s="1199"/>
      <c r="J67" s="1199"/>
      <c r="K67" s="1199"/>
      <c r="L67" s="1199"/>
      <c r="M67" s="1199"/>
      <c r="N67" s="1199"/>
      <c r="O67" s="1199"/>
      <c r="P67" s="1199"/>
      <c r="Q67" s="1199"/>
      <c r="R67" s="1200"/>
    </row>
    <row r="68" spans="2:18">
      <c r="B68" s="1198"/>
      <c r="C68" s="1199"/>
      <c r="D68" s="1199"/>
      <c r="E68" s="1199"/>
      <c r="F68" s="1199"/>
      <c r="G68" s="1199"/>
      <c r="H68" s="1199"/>
      <c r="I68" s="1199"/>
      <c r="J68" s="1199"/>
      <c r="K68" s="1199"/>
      <c r="L68" s="1199"/>
      <c r="M68" s="1199"/>
      <c r="N68" s="1199"/>
      <c r="O68" s="1199"/>
      <c r="P68" s="1199"/>
      <c r="Q68" s="1199"/>
      <c r="R68" s="1200"/>
    </row>
    <row r="69" spans="2:18">
      <c r="B69" s="1198"/>
      <c r="C69" s="1199"/>
      <c r="D69" s="1199"/>
      <c r="E69" s="1199"/>
      <c r="F69" s="1199"/>
      <c r="G69" s="1199"/>
      <c r="H69" s="1199"/>
      <c r="I69" s="1199"/>
      <c r="J69" s="1199"/>
      <c r="K69" s="1199"/>
      <c r="L69" s="1199"/>
      <c r="M69" s="1199"/>
      <c r="N69" s="1199"/>
      <c r="O69" s="1199"/>
      <c r="P69" s="1199"/>
      <c r="Q69" s="1199"/>
      <c r="R69" s="1200"/>
    </row>
    <row r="70" spans="2:18">
      <c r="B70" s="1198"/>
      <c r="C70" s="1199"/>
      <c r="D70" s="1199"/>
      <c r="E70" s="1199"/>
      <c r="F70" s="1199"/>
      <c r="G70" s="1199"/>
      <c r="H70" s="1199"/>
      <c r="I70" s="1199"/>
      <c r="J70" s="1199"/>
      <c r="K70" s="1199"/>
      <c r="L70" s="1199"/>
      <c r="M70" s="1199"/>
      <c r="N70" s="1199"/>
      <c r="O70" s="1199"/>
      <c r="P70" s="1199"/>
      <c r="Q70" s="1199"/>
      <c r="R70" s="1200"/>
    </row>
    <row r="71" spans="2:18">
      <c r="B71" s="1198"/>
      <c r="C71" s="1199"/>
      <c r="D71" s="1199"/>
      <c r="E71" s="1199"/>
      <c r="F71" s="1199"/>
      <c r="G71" s="1199"/>
      <c r="H71" s="1199"/>
      <c r="I71" s="1199"/>
      <c r="J71" s="1199"/>
      <c r="K71" s="1199"/>
      <c r="L71" s="1199"/>
      <c r="M71" s="1199"/>
      <c r="N71" s="1199"/>
      <c r="O71" s="1199"/>
      <c r="P71" s="1199"/>
      <c r="Q71" s="1199"/>
      <c r="R71" s="1200"/>
    </row>
    <row r="72" spans="2:18">
      <c r="B72" s="1198"/>
      <c r="C72" s="1199"/>
      <c r="D72" s="1199"/>
      <c r="E72" s="1199"/>
      <c r="F72" s="1199"/>
      <c r="G72" s="1199"/>
      <c r="H72" s="1199"/>
      <c r="I72" s="1199"/>
      <c r="J72" s="1199"/>
      <c r="K72" s="1199"/>
      <c r="L72" s="1199"/>
      <c r="M72" s="1199"/>
      <c r="N72" s="1199"/>
      <c r="O72" s="1199"/>
      <c r="P72" s="1199"/>
      <c r="Q72" s="1199"/>
      <c r="R72" s="1200"/>
    </row>
    <row r="73" spans="2:18">
      <c r="B73" s="1198"/>
      <c r="C73" s="1199"/>
      <c r="D73" s="1199"/>
      <c r="E73" s="1199"/>
      <c r="F73" s="1199"/>
      <c r="G73" s="1199"/>
      <c r="H73" s="1199"/>
      <c r="I73" s="1199"/>
      <c r="J73" s="1199"/>
      <c r="K73" s="1199"/>
      <c r="L73" s="1199"/>
      <c r="M73" s="1199"/>
      <c r="N73" s="1199"/>
      <c r="O73" s="1199"/>
      <c r="P73" s="1199"/>
      <c r="Q73" s="1199"/>
      <c r="R73" s="1200"/>
    </row>
    <row r="74" spans="2:18">
      <c r="B74" s="1198"/>
      <c r="C74" s="1199"/>
      <c r="D74" s="1199"/>
      <c r="E74" s="1199"/>
      <c r="F74" s="1199"/>
      <c r="G74" s="1199"/>
      <c r="H74" s="1199"/>
      <c r="I74" s="1199"/>
      <c r="J74" s="1199"/>
      <c r="K74" s="1199"/>
      <c r="L74" s="1199"/>
      <c r="M74" s="1199"/>
      <c r="N74" s="1199"/>
      <c r="O74" s="1199"/>
      <c r="P74" s="1199"/>
      <c r="Q74" s="1199"/>
      <c r="R74" s="1200"/>
    </row>
    <row r="75" spans="2:18">
      <c r="B75" s="1198"/>
      <c r="C75" s="1199"/>
      <c r="D75" s="1199"/>
      <c r="E75" s="1199"/>
      <c r="F75" s="1199"/>
      <c r="G75" s="1199"/>
      <c r="H75" s="1199"/>
      <c r="I75" s="1199"/>
      <c r="J75" s="1199"/>
      <c r="K75" s="1199"/>
      <c r="L75" s="1199"/>
      <c r="M75" s="1199"/>
      <c r="N75" s="1199"/>
      <c r="O75" s="1199"/>
      <c r="P75" s="1199"/>
      <c r="Q75" s="1199"/>
      <c r="R75" s="1200"/>
    </row>
    <row r="76" spans="2:18">
      <c r="B76" s="1198"/>
      <c r="C76" s="1199"/>
      <c r="D76" s="1199"/>
      <c r="E76" s="1199"/>
      <c r="F76" s="1199"/>
      <c r="G76" s="1199"/>
      <c r="H76" s="1199"/>
      <c r="I76" s="1199"/>
      <c r="J76" s="1199"/>
      <c r="K76" s="1199"/>
      <c r="L76" s="1199"/>
      <c r="M76" s="1199"/>
      <c r="N76" s="1199"/>
      <c r="O76" s="1199"/>
      <c r="P76" s="1199"/>
      <c r="Q76" s="1199"/>
      <c r="R76" s="1200"/>
    </row>
    <row r="77" spans="2:18">
      <c r="B77" s="1198"/>
      <c r="C77" s="1199"/>
      <c r="D77" s="1199"/>
      <c r="E77" s="1199"/>
      <c r="F77" s="1199"/>
      <c r="G77" s="1199"/>
      <c r="H77" s="1199"/>
      <c r="I77" s="1199"/>
      <c r="J77" s="1199"/>
      <c r="K77" s="1199"/>
      <c r="L77" s="1199"/>
      <c r="M77" s="1199"/>
      <c r="N77" s="1199"/>
      <c r="O77" s="1199"/>
      <c r="P77" s="1199"/>
      <c r="Q77" s="1199"/>
      <c r="R77" s="1200"/>
    </row>
    <row r="78" spans="2:18">
      <c r="B78" s="1198"/>
      <c r="C78" s="1199"/>
      <c r="D78" s="1199"/>
      <c r="E78" s="1199"/>
      <c r="F78" s="1199"/>
      <c r="G78" s="1199"/>
      <c r="H78" s="1199"/>
      <c r="I78" s="1199"/>
      <c r="J78" s="1199"/>
      <c r="K78" s="1199"/>
      <c r="L78" s="1199"/>
      <c r="M78" s="1199"/>
      <c r="N78" s="1199"/>
      <c r="O78" s="1199"/>
      <c r="P78" s="1199"/>
      <c r="Q78" s="1199"/>
      <c r="R78" s="1200"/>
    </row>
    <row r="79" spans="2:18">
      <c r="B79" s="1198"/>
      <c r="C79" s="1199"/>
      <c r="D79" s="1199"/>
      <c r="E79" s="1199"/>
      <c r="F79" s="1199"/>
      <c r="G79" s="1199"/>
      <c r="H79" s="1199"/>
      <c r="I79" s="1199"/>
      <c r="J79" s="1199"/>
      <c r="K79" s="1199"/>
      <c r="L79" s="1199"/>
      <c r="M79" s="1199"/>
      <c r="N79" s="1199"/>
      <c r="O79" s="1199"/>
      <c r="P79" s="1199"/>
      <c r="Q79" s="1199"/>
      <c r="R79" s="1200"/>
    </row>
    <row r="80" spans="2:18">
      <c r="B80" s="1198"/>
      <c r="C80" s="1199"/>
      <c r="D80" s="1199"/>
      <c r="E80" s="1199"/>
      <c r="F80" s="1199"/>
      <c r="G80" s="1199"/>
      <c r="H80" s="1199"/>
      <c r="I80" s="1199"/>
      <c r="J80" s="1199"/>
      <c r="K80" s="1199"/>
      <c r="L80" s="1199"/>
      <c r="M80" s="1199"/>
      <c r="N80" s="1199"/>
      <c r="O80" s="1199"/>
      <c r="P80" s="1199"/>
      <c r="Q80" s="1199"/>
      <c r="R80" s="1200"/>
    </row>
    <row r="81" spans="2:18">
      <c r="B81" s="1198"/>
      <c r="C81" s="1199"/>
      <c r="D81" s="1199"/>
      <c r="E81" s="1199"/>
      <c r="F81" s="1199"/>
      <c r="G81" s="1199"/>
      <c r="H81" s="1199"/>
      <c r="I81" s="1199"/>
      <c r="J81" s="1199"/>
      <c r="K81" s="1199"/>
      <c r="L81" s="1199"/>
      <c r="M81" s="1199"/>
      <c r="N81" s="1199"/>
      <c r="O81" s="1199"/>
      <c r="P81" s="1199"/>
      <c r="Q81" s="1199"/>
      <c r="R81" s="1200"/>
    </row>
    <row r="82" spans="2:18">
      <c r="B82" s="1198"/>
      <c r="C82" s="1199"/>
      <c r="D82" s="1199"/>
      <c r="E82" s="1199"/>
      <c r="F82" s="1199"/>
      <c r="G82" s="1199"/>
      <c r="H82" s="1199"/>
      <c r="I82" s="1199"/>
      <c r="J82" s="1199"/>
      <c r="K82" s="1199"/>
      <c r="L82" s="1199"/>
      <c r="M82" s="1199"/>
      <c r="N82" s="1199"/>
      <c r="O82" s="1199"/>
      <c r="P82" s="1199"/>
      <c r="Q82" s="1199"/>
      <c r="R82" s="1200"/>
    </row>
    <row r="83" spans="2:18">
      <c r="B83" s="1198"/>
      <c r="C83" s="1199"/>
      <c r="D83" s="1199"/>
      <c r="E83" s="1199"/>
      <c r="F83" s="1199"/>
      <c r="G83" s="1199"/>
      <c r="H83" s="1199"/>
      <c r="I83" s="1199"/>
      <c r="J83" s="1199"/>
      <c r="K83" s="1199"/>
      <c r="L83" s="1199"/>
      <c r="M83" s="1199"/>
      <c r="N83" s="1199"/>
      <c r="O83" s="1199"/>
      <c r="P83" s="1199"/>
      <c r="Q83" s="1199"/>
      <c r="R83" s="1200"/>
    </row>
    <row r="84" spans="2:18">
      <c r="B84" s="1198"/>
      <c r="C84" s="1199"/>
      <c r="D84" s="1199"/>
      <c r="E84" s="1199"/>
      <c r="F84" s="1199"/>
      <c r="G84" s="1199"/>
      <c r="H84" s="1199"/>
      <c r="I84" s="1199"/>
      <c r="J84" s="1199"/>
      <c r="K84" s="1199"/>
      <c r="L84" s="1199"/>
      <c r="M84" s="1199"/>
      <c r="N84" s="1199"/>
      <c r="O84" s="1199"/>
      <c r="P84" s="1199"/>
      <c r="Q84" s="1199"/>
      <c r="R84" s="1200"/>
    </row>
    <row r="85" spans="2:18">
      <c r="B85" s="1201"/>
      <c r="C85" s="1199"/>
      <c r="D85" s="1199"/>
      <c r="E85" s="1199"/>
      <c r="F85" s="1199"/>
      <c r="G85" s="1199"/>
      <c r="H85" s="1199"/>
      <c r="I85" s="1199"/>
      <c r="J85" s="1199"/>
      <c r="K85" s="1199"/>
      <c r="L85" s="1199"/>
      <c r="M85" s="1199"/>
      <c r="N85" s="1199"/>
      <c r="O85" s="1199"/>
      <c r="P85" s="1199"/>
      <c r="Q85" s="1199"/>
      <c r="R85" s="1200"/>
    </row>
    <row r="86" spans="2:18">
      <c r="B86" s="1198"/>
      <c r="C86" s="1199"/>
      <c r="D86" s="1199"/>
      <c r="E86" s="1199"/>
      <c r="F86" s="1199"/>
      <c r="G86" s="1199"/>
      <c r="H86" s="1199"/>
      <c r="I86" s="1199"/>
      <c r="J86" s="1199"/>
      <c r="K86" s="1199"/>
      <c r="L86" s="1199"/>
      <c r="M86" s="1199"/>
      <c r="N86" s="1199"/>
      <c r="O86" s="1199"/>
      <c r="P86" s="1199"/>
      <c r="Q86" s="1199"/>
      <c r="R86" s="1200"/>
    </row>
    <row r="87" spans="2:18">
      <c r="B87" s="1198"/>
      <c r="C87" s="1199"/>
      <c r="D87" s="1199"/>
      <c r="E87" s="1199"/>
      <c r="F87" s="1199"/>
      <c r="G87" s="1199"/>
      <c r="H87" s="1199"/>
      <c r="I87" s="1199"/>
      <c r="J87" s="1199"/>
      <c r="K87" s="1199"/>
      <c r="L87" s="1199"/>
      <c r="M87" s="1199"/>
      <c r="N87" s="1199"/>
      <c r="O87" s="1199"/>
      <c r="P87" s="1199"/>
      <c r="Q87" s="1199"/>
      <c r="R87" s="1200"/>
    </row>
    <row r="88" spans="2:18">
      <c r="B88" s="1198"/>
      <c r="C88" s="1199"/>
      <c r="D88" s="1199"/>
      <c r="E88" s="1199"/>
      <c r="F88" s="1199"/>
      <c r="G88" s="1199"/>
      <c r="H88" s="1199"/>
      <c r="I88" s="1199"/>
      <c r="J88" s="1199"/>
      <c r="K88" s="1199"/>
      <c r="L88" s="1199"/>
      <c r="M88" s="1199"/>
      <c r="N88" s="1199"/>
      <c r="O88" s="1199"/>
      <c r="P88" s="1199"/>
      <c r="Q88" s="1199"/>
      <c r="R88" s="1200"/>
    </row>
    <row r="89" spans="2:18">
      <c r="B89" s="1198"/>
      <c r="C89" s="1199"/>
      <c r="D89" s="1199"/>
      <c r="E89" s="1199"/>
      <c r="F89" s="1199"/>
      <c r="G89" s="1199"/>
      <c r="H89" s="1199"/>
      <c r="I89" s="1199"/>
      <c r="J89" s="1199"/>
      <c r="K89" s="1199"/>
      <c r="L89" s="1199"/>
      <c r="M89" s="1199"/>
      <c r="N89" s="1199"/>
      <c r="O89" s="1199"/>
      <c r="P89" s="1199"/>
      <c r="Q89" s="1199"/>
      <c r="R89" s="1200"/>
    </row>
    <row r="90" spans="2:18">
      <c r="B90" s="1198"/>
      <c r="C90" s="1199"/>
      <c r="D90" s="1199"/>
      <c r="E90" s="1199"/>
      <c r="F90" s="1199"/>
      <c r="G90" s="1199"/>
      <c r="H90" s="1199"/>
      <c r="I90" s="1199"/>
      <c r="J90" s="1199"/>
      <c r="K90" s="1199"/>
      <c r="L90" s="1199"/>
      <c r="M90" s="1199"/>
      <c r="N90" s="1199"/>
      <c r="O90" s="1199"/>
      <c r="P90" s="1199"/>
      <c r="Q90" s="1199"/>
      <c r="R90" s="1200"/>
    </row>
    <row r="91" spans="2:18">
      <c r="B91" s="1198"/>
      <c r="C91" s="1199"/>
      <c r="D91" s="1199"/>
      <c r="E91" s="1199"/>
      <c r="F91" s="1199"/>
      <c r="G91" s="1199"/>
      <c r="H91" s="1199"/>
      <c r="I91" s="1199"/>
      <c r="J91" s="1199"/>
      <c r="K91" s="1199"/>
      <c r="L91" s="1199"/>
      <c r="M91" s="1199"/>
      <c r="N91" s="1199"/>
      <c r="O91" s="1199"/>
      <c r="P91" s="1199"/>
      <c r="Q91" s="1199"/>
      <c r="R91" s="1200"/>
    </row>
    <row r="92" spans="2:18">
      <c r="B92" s="1198"/>
      <c r="C92" s="1199"/>
      <c r="D92" s="1199"/>
      <c r="E92" s="1199"/>
      <c r="F92" s="1199"/>
      <c r="G92" s="1199"/>
      <c r="H92" s="1199"/>
      <c r="I92" s="1199"/>
      <c r="J92" s="1199"/>
      <c r="K92" s="1199"/>
      <c r="L92" s="1199"/>
      <c r="M92" s="1199"/>
      <c r="N92" s="1199"/>
      <c r="O92" s="1199"/>
      <c r="P92" s="1199"/>
      <c r="Q92" s="1199"/>
      <c r="R92" s="1200"/>
    </row>
    <row r="93" spans="2:18">
      <c r="B93" s="1198"/>
      <c r="C93" s="1199"/>
      <c r="D93" s="1199"/>
      <c r="E93" s="1199"/>
      <c r="F93" s="1199"/>
      <c r="G93" s="1199"/>
      <c r="H93" s="1199"/>
      <c r="I93" s="1199"/>
      <c r="J93" s="1199"/>
      <c r="K93" s="1199"/>
      <c r="L93" s="1199"/>
      <c r="M93" s="1199"/>
      <c r="N93" s="1199"/>
      <c r="O93" s="1199"/>
      <c r="P93" s="1199"/>
      <c r="Q93" s="1199"/>
      <c r="R93" s="1200"/>
    </row>
    <row r="94" spans="2:18">
      <c r="B94" s="1198"/>
      <c r="C94" s="1199"/>
      <c r="D94" s="1199"/>
      <c r="E94" s="1199"/>
      <c r="F94" s="1199"/>
      <c r="G94" s="1199"/>
      <c r="H94" s="1199"/>
      <c r="I94" s="1199"/>
      <c r="J94" s="1199"/>
      <c r="K94" s="1199"/>
      <c r="L94" s="1199"/>
      <c r="M94" s="1199"/>
      <c r="N94" s="1199"/>
      <c r="O94" s="1199"/>
      <c r="P94" s="1199"/>
      <c r="Q94" s="1199"/>
      <c r="R94" s="1200"/>
    </row>
    <row r="95" spans="2:18">
      <c r="B95" s="1198"/>
      <c r="C95" s="1199"/>
      <c r="D95" s="1199"/>
      <c r="E95" s="1199"/>
      <c r="F95" s="1199"/>
      <c r="G95" s="1199"/>
      <c r="H95" s="1199"/>
      <c r="I95" s="1199"/>
      <c r="J95" s="1199"/>
      <c r="K95" s="1199"/>
      <c r="L95" s="1199"/>
      <c r="M95" s="1199"/>
      <c r="N95" s="1199"/>
      <c r="O95" s="1199"/>
      <c r="P95" s="1199"/>
      <c r="Q95" s="1199"/>
      <c r="R95" s="1200"/>
    </row>
    <row r="96" spans="2:18">
      <c r="B96" s="1198"/>
      <c r="C96" s="1199"/>
      <c r="D96" s="1199"/>
      <c r="E96" s="1199"/>
      <c r="F96" s="1199"/>
      <c r="G96" s="1199"/>
      <c r="H96" s="1199"/>
      <c r="I96" s="1199"/>
      <c r="J96" s="1199"/>
      <c r="K96" s="1199"/>
      <c r="L96" s="1199"/>
      <c r="M96" s="1199"/>
      <c r="N96" s="1199"/>
      <c r="O96" s="1199"/>
      <c r="P96" s="1199"/>
      <c r="Q96" s="1199"/>
      <c r="R96" s="1200"/>
    </row>
    <row r="97" spans="2:18">
      <c r="B97" s="1198"/>
      <c r="C97" s="1199"/>
      <c r="D97" s="1199"/>
      <c r="E97" s="1199"/>
      <c r="F97" s="1199"/>
      <c r="G97" s="1199"/>
      <c r="H97" s="1199"/>
      <c r="I97" s="1199"/>
      <c r="J97" s="1199"/>
      <c r="K97" s="1199"/>
      <c r="L97" s="1199"/>
      <c r="M97" s="1199"/>
      <c r="N97" s="1199"/>
      <c r="O97" s="1199"/>
      <c r="P97" s="1199"/>
      <c r="Q97" s="1199"/>
      <c r="R97" s="1200"/>
    </row>
    <row r="98" spans="2:18">
      <c r="B98" s="1198"/>
      <c r="C98" s="1199"/>
      <c r="D98" s="1199"/>
      <c r="E98" s="1199"/>
      <c r="F98" s="1199"/>
      <c r="G98" s="1199"/>
      <c r="H98" s="1199"/>
      <c r="I98" s="1199"/>
      <c r="J98" s="1199"/>
      <c r="K98" s="1199"/>
      <c r="L98" s="1199"/>
      <c r="M98" s="1199"/>
      <c r="N98" s="1199"/>
      <c r="O98" s="1199"/>
      <c r="P98" s="1199"/>
      <c r="Q98" s="1199"/>
      <c r="R98" s="1200"/>
    </row>
    <row r="99" spans="2:18">
      <c r="B99" s="1198"/>
      <c r="C99" s="1199"/>
      <c r="D99" s="1199"/>
      <c r="E99" s="1199"/>
      <c r="F99" s="1199"/>
      <c r="G99" s="1199"/>
      <c r="H99" s="1199"/>
      <c r="I99" s="1199"/>
      <c r="J99" s="1199"/>
      <c r="K99" s="1199"/>
      <c r="L99" s="1199"/>
      <c r="M99" s="1199"/>
      <c r="N99" s="1199"/>
      <c r="O99" s="1199"/>
      <c r="P99" s="1199"/>
      <c r="Q99" s="1199"/>
      <c r="R99" s="1200"/>
    </row>
    <row r="100" spans="2:18">
      <c r="B100" s="1198"/>
      <c r="C100" s="1199"/>
      <c r="D100" s="1199"/>
      <c r="E100" s="1199"/>
      <c r="F100" s="1199"/>
      <c r="G100" s="1199"/>
      <c r="H100" s="1199"/>
      <c r="I100" s="1199"/>
      <c r="J100" s="1199"/>
      <c r="K100" s="1199"/>
      <c r="L100" s="1199"/>
      <c r="M100" s="1199"/>
      <c r="N100" s="1199"/>
      <c r="O100" s="1199"/>
      <c r="P100" s="1199"/>
      <c r="Q100" s="1199"/>
      <c r="R100" s="1200"/>
    </row>
    <row r="101" spans="2:18">
      <c r="B101" s="1198"/>
      <c r="C101" s="1199"/>
      <c r="D101" s="1199"/>
      <c r="E101" s="1199"/>
      <c r="F101" s="1199"/>
      <c r="G101" s="1199"/>
      <c r="H101" s="1199"/>
      <c r="I101" s="1199"/>
      <c r="J101" s="1199"/>
      <c r="K101" s="1199"/>
      <c r="L101" s="1199"/>
      <c r="M101" s="1199"/>
      <c r="N101" s="1199"/>
      <c r="O101" s="1199"/>
      <c r="P101" s="1199"/>
      <c r="Q101" s="1199"/>
      <c r="R101" s="1200"/>
    </row>
    <row r="102" spans="2:18">
      <c r="B102" s="1198"/>
      <c r="C102" s="1199"/>
      <c r="D102" s="1199"/>
      <c r="E102" s="1199"/>
      <c r="F102" s="1199"/>
      <c r="G102" s="1199"/>
      <c r="H102" s="1199"/>
      <c r="I102" s="1199"/>
      <c r="J102" s="1199"/>
      <c r="K102" s="1199"/>
      <c r="L102" s="1199"/>
      <c r="M102" s="1199"/>
      <c r="N102" s="1199"/>
      <c r="O102" s="1199"/>
      <c r="P102" s="1199"/>
      <c r="Q102" s="1199"/>
      <c r="R102" s="1200"/>
    </row>
    <row r="103" spans="2:18" ht="13" thickBot="1">
      <c r="B103" s="1202"/>
      <c r="C103" s="1203"/>
      <c r="D103" s="1203"/>
      <c r="E103" s="1203"/>
      <c r="F103" s="1203"/>
      <c r="G103" s="1203"/>
      <c r="H103" s="1203"/>
      <c r="I103" s="1203"/>
      <c r="J103" s="1203"/>
      <c r="K103" s="1203"/>
      <c r="L103" s="1203"/>
      <c r="M103" s="1203"/>
      <c r="N103" s="1203"/>
      <c r="O103" s="1203"/>
      <c r="P103" s="1203"/>
      <c r="Q103" s="1203"/>
      <c r="R103" s="1204"/>
    </row>
  </sheetData>
  <sheetProtection algorithmName="SHA-512" hashValue="3EqTv9evxFymy0S21N14Cv+M3dISwnp4dq1oXNedtLql9h79SDUO5D0kkAc8jNVnz4FauFMt/CKpR9Nb8mUAFg==" saltValue="dE8sY1sQkrvDvbGLX0jPFA==" spinCount="100000" sheet="1" formatCells="0" formatColumns="0" formatRows="0" selectLockedCells="1" sort="0" autoFilter="0"/>
  <mergeCells count="22">
    <mergeCell ref="E1:S1"/>
    <mergeCell ref="B17:B18"/>
    <mergeCell ref="B19:B20"/>
    <mergeCell ref="B21:B22"/>
    <mergeCell ref="B9:B10"/>
    <mergeCell ref="B11:B12"/>
    <mergeCell ref="B13:B14"/>
    <mergeCell ref="B15:B16"/>
    <mergeCell ref="B3:B4"/>
    <mergeCell ref="B5:B6"/>
    <mergeCell ref="B7:B8"/>
    <mergeCell ref="B23:B24"/>
    <mergeCell ref="B25:B26"/>
    <mergeCell ref="B33:B34"/>
    <mergeCell ref="B31:B32"/>
    <mergeCell ref="B29:B30"/>
    <mergeCell ref="B27:B28"/>
    <mergeCell ref="B45:R64"/>
    <mergeCell ref="B65:R84"/>
    <mergeCell ref="B85:R103"/>
    <mergeCell ref="B44:R44"/>
    <mergeCell ref="B39:B40"/>
  </mergeCells>
  <pageMargins left="0.74803149606299213" right="0.74803149606299213" top="0.82677165354330717" bottom="0.9055118110236221" header="0.51181102362204722" footer="0.31496062992125984"/>
  <pageSetup paperSize="9" scale="31" fitToHeight="5"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sheetPr>
  <dimension ref="A1:S70"/>
  <sheetViews>
    <sheetView zoomScale="85" zoomScaleNormal="85" zoomScaleSheetLayoutView="70" workbookViewId="0">
      <pane xSplit="3" ySplit="2" topLeftCell="D3" activePane="bottomRight" state="frozen"/>
      <selection pane="topRight" activeCell="N26" sqref="N26:N27"/>
      <selection pane="bottomLeft" activeCell="N26" sqref="N26:N27"/>
      <selection pane="bottomRight" activeCell="O4" activeCellId="1" sqref="D4:M5 O4:R5"/>
    </sheetView>
  </sheetViews>
  <sheetFormatPr defaultColWidth="9.1796875" defaultRowHeight="12.5"/>
  <cols>
    <col min="1" max="1" width="1.1796875" style="178" customWidth="1"/>
    <col min="2" max="2" width="30.81640625" style="178" customWidth="1"/>
    <col min="3" max="3" width="33.453125" style="178" customWidth="1"/>
    <col min="4" max="6" width="9.54296875" style="178" customWidth="1"/>
    <col min="7" max="7" width="11" style="178" customWidth="1"/>
    <col min="8" max="8" width="9.54296875" style="178" customWidth="1"/>
    <col min="9" max="9" width="11" style="178" customWidth="1"/>
    <col min="10" max="10" width="9.54296875" style="178" customWidth="1"/>
    <col min="11" max="11" width="11" style="178" customWidth="1"/>
    <col min="12" max="12" width="9.54296875" style="178" customWidth="1"/>
    <col min="13" max="13" width="11" style="178" customWidth="1"/>
    <col min="14" max="14" width="15.1796875" style="178" customWidth="1"/>
    <col min="15" max="15" width="9.54296875" style="178" customWidth="1"/>
    <col min="16" max="16" width="11" style="178" customWidth="1"/>
    <col min="17" max="17" width="9.54296875" style="178" customWidth="1"/>
    <col min="18" max="18" width="11" style="178" customWidth="1"/>
    <col min="19" max="19" width="16.81640625" style="178" customWidth="1"/>
    <col min="20" max="16384" width="9.1796875" style="178"/>
  </cols>
  <sheetData>
    <row r="1" spans="1:19" s="207" customFormat="1" ht="39.75" customHeight="1">
      <c r="A1" s="93"/>
      <c r="B1" s="23" t="s">
        <v>525</v>
      </c>
      <c r="C1" s="23"/>
      <c r="D1" s="1227" t="s">
        <v>491</v>
      </c>
      <c r="E1" s="1228"/>
      <c r="F1" s="1228"/>
      <c r="G1" s="1228"/>
      <c r="H1" s="1228"/>
      <c r="I1" s="1228"/>
      <c r="J1" s="1228"/>
      <c r="K1" s="1228"/>
      <c r="L1" s="1228"/>
      <c r="M1" s="1228"/>
      <c r="N1" s="1228"/>
      <c r="O1" s="1228"/>
      <c r="P1" s="1228"/>
      <c r="Q1" s="1228"/>
      <c r="R1" s="1228"/>
      <c r="S1" s="93"/>
    </row>
    <row r="2" spans="1:19" s="207" customFormat="1" ht="20">
      <c r="A2" s="93"/>
      <c r="B2" s="14" t="s">
        <v>101</v>
      </c>
      <c r="C2" s="23"/>
      <c r="D2" s="1211" t="s">
        <v>526</v>
      </c>
      <c r="E2" s="1212"/>
      <c r="F2" s="1211" t="s">
        <v>93</v>
      </c>
      <c r="G2" s="1212"/>
      <c r="H2" s="1211" t="s">
        <v>94</v>
      </c>
      <c r="I2" s="1212"/>
      <c r="J2" s="1211" t="s">
        <v>95</v>
      </c>
      <c r="K2" s="1212"/>
      <c r="L2" s="1211" t="s">
        <v>96</v>
      </c>
      <c r="M2" s="1212"/>
      <c r="N2" s="1215" t="s">
        <v>527</v>
      </c>
      <c r="O2" s="1211" t="s">
        <v>528</v>
      </c>
      <c r="P2" s="1212"/>
      <c r="Q2" s="1211" t="s">
        <v>529</v>
      </c>
      <c r="R2" s="1212"/>
      <c r="S2" s="1215" t="s">
        <v>530</v>
      </c>
    </row>
    <row r="3" spans="1:19" s="207" customFormat="1" ht="52">
      <c r="A3" s="93"/>
      <c r="B3" s="93"/>
      <c r="C3" s="14"/>
      <c r="D3" s="130" t="s">
        <v>492</v>
      </c>
      <c r="E3" s="130" t="s">
        <v>531</v>
      </c>
      <c r="F3" s="131" t="s">
        <v>492</v>
      </c>
      <c r="G3" s="131" t="s">
        <v>532</v>
      </c>
      <c r="H3" s="131" t="s">
        <v>492</v>
      </c>
      <c r="I3" s="131" t="s">
        <v>533</v>
      </c>
      <c r="J3" s="131" t="s">
        <v>492</v>
      </c>
      <c r="K3" s="131" t="s">
        <v>534</v>
      </c>
      <c r="L3" s="131" t="s">
        <v>492</v>
      </c>
      <c r="M3" s="131" t="s">
        <v>535</v>
      </c>
      <c r="N3" s="1216"/>
      <c r="O3" s="759" t="s">
        <v>492</v>
      </c>
      <c r="P3" s="759" t="s">
        <v>536</v>
      </c>
      <c r="Q3" s="759" t="s">
        <v>492</v>
      </c>
      <c r="R3" s="759" t="s">
        <v>537</v>
      </c>
      <c r="S3" s="1216"/>
    </row>
    <row r="4" spans="1:19" s="93" customFormat="1" ht="31.5" customHeight="1">
      <c r="A4" s="94"/>
      <c r="B4" s="1214" t="s">
        <v>538</v>
      </c>
      <c r="C4" s="129" t="s">
        <v>503</v>
      </c>
      <c r="D4" s="54"/>
      <c r="E4" s="54"/>
      <c r="F4" s="54"/>
      <c r="G4" s="54"/>
      <c r="H4" s="54"/>
      <c r="I4" s="54"/>
      <c r="J4" s="54"/>
      <c r="K4" s="54"/>
      <c r="L4" s="54"/>
      <c r="M4" s="54"/>
      <c r="N4" s="208">
        <f>SUM(E4,G4,I4,K4,M4)</f>
        <v>0</v>
      </c>
      <c r="O4" s="54"/>
      <c r="P4" s="54"/>
      <c r="Q4" s="54"/>
      <c r="R4" s="54"/>
      <c r="S4" s="208">
        <f>SUM(N4,P4,R4)</f>
        <v>0</v>
      </c>
    </row>
    <row r="5" spans="1:19" s="93" customFormat="1" ht="30.75" customHeight="1">
      <c r="A5" s="94"/>
      <c r="B5" s="1210"/>
      <c r="C5" s="129" t="s">
        <v>504</v>
      </c>
      <c r="D5" s="1060"/>
      <c r="E5" s="54"/>
      <c r="F5" s="1060"/>
      <c r="G5" s="54"/>
      <c r="H5" s="1060"/>
      <c r="I5" s="54"/>
      <c r="J5" s="1060"/>
      <c r="K5" s="54"/>
      <c r="L5" s="1060"/>
      <c r="M5" s="54"/>
      <c r="N5" s="208">
        <f t="shared" ref="N5" si="0">SUM(E5,G5,I5,K5,M5)</f>
        <v>0</v>
      </c>
      <c r="O5" s="1060"/>
      <c r="P5" s="54"/>
      <c r="Q5" s="1060"/>
      <c r="R5" s="54"/>
      <c r="S5" s="208">
        <f>SUM(N5,P5,R5)</f>
        <v>0</v>
      </c>
    </row>
    <row r="6" spans="1:19" s="207" customFormat="1" ht="31.5" customHeight="1">
      <c r="A6" s="93"/>
      <c r="B6" s="93"/>
      <c r="C6" s="17"/>
      <c r="D6" s="208">
        <f>SUM(D4:D5)</f>
        <v>0</v>
      </c>
      <c r="E6" s="208">
        <f t="shared" ref="E6:S6" si="1">SUM(E4:E5)</f>
        <v>0</v>
      </c>
      <c r="F6" s="208">
        <f t="shared" si="1"/>
        <v>0</v>
      </c>
      <c r="G6" s="208">
        <f t="shared" si="1"/>
        <v>0</v>
      </c>
      <c r="H6" s="208">
        <f t="shared" si="1"/>
        <v>0</v>
      </c>
      <c r="I6" s="208">
        <f t="shared" si="1"/>
        <v>0</v>
      </c>
      <c r="J6" s="208">
        <f t="shared" si="1"/>
        <v>0</v>
      </c>
      <c r="K6" s="208">
        <f t="shared" si="1"/>
        <v>0</v>
      </c>
      <c r="L6" s="208">
        <f t="shared" si="1"/>
        <v>0</v>
      </c>
      <c r="M6" s="208">
        <f t="shared" si="1"/>
        <v>0</v>
      </c>
      <c r="N6" s="208">
        <f t="shared" si="1"/>
        <v>0</v>
      </c>
      <c r="O6" s="208">
        <f t="shared" si="1"/>
        <v>0</v>
      </c>
      <c r="P6" s="208">
        <f t="shared" si="1"/>
        <v>0</v>
      </c>
      <c r="Q6" s="208">
        <f t="shared" si="1"/>
        <v>0</v>
      </c>
      <c r="R6" s="208">
        <f t="shared" si="1"/>
        <v>0</v>
      </c>
      <c r="S6" s="208">
        <f t="shared" si="1"/>
        <v>0</v>
      </c>
    </row>
    <row r="7" spans="1:19" ht="13">
      <c r="A7" s="93"/>
      <c r="B7" s="22"/>
      <c r="C7" s="22"/>
      <c r="D7" s="177"/>
      <c r="E7" s="177"/>
      <c r="F7" s="177"/>
      <c r="G7" s="177"/>
      <c r="H7" s="177"/>
      <c r="I7" s="177"/>
      <c r="J7" s="177"/>
      <c r="K7" s="177"/>
      <c r="L7" s="177"/>
      <c r="M7" s="93"/>
      <c r="N7" s="93"/>
      <c r="O7" s="93"/>
      <c r="P7" s="93"/>
      <c r="Q7" s="93"/>
      <c r="R7" s="93"/>
      <c r="S7" s="93"/>
    </row>
    <row r="8" spans="1:19" ht="26">
      <c r="A8" s="93"/>
      <c r="B8" s="22"/>
      <c r="C8" s="22"/>
      <c r="D8" s="752" t="s">
        <v>520</v>
      </c>
      <c r="E8" s="753">
        <f>E6*'Overheads, Profit'!$C$13</f>
        <v>0</v>
      </c>
      <c r="F8" s="754"/>
      <c r="G8" s="753">
        <f>G6*'Overheads, Profit'!$C$13</f>
        <v>0</v>
      </c>
      <c r="H8" s="754"/>
      <c r="I8" s="753">
        <f>I6*'Overheads, Profit'!$C$13</f>
        <v>0</v>
      </c>
      <c r="J8" s="754"/>
      <c r="K8" s="753">
        <f>K6*'Overheads, Profit'!$C$13</f>
        <v>0</v>
      </c>
      <c r="L8" s="754"/>
      <c r="M8" s="753">
        <f>M6*'Overheads, Profit'!$C$13</f>
        <v>0</v>
      </c>
      <c r="N8" s="753">
        <f>N6*'Overheads, Profit'!$C$13</f>
        <v>0</v>
      </c>
      <c r="O8" s="760"/>
      <c r="P8" s="753">
        <f>P6*'Overheads, Profit'!$C$13</f>
        <v>0</v>
      </c>
      <c r="Q8" s="760"/>
      <c r="R8" s="753">
        <f>R6*'Overheads, Profit'!$C$13</f>
        <v>0</v>
      </c>
      <c r="S8" s="753">
        <f>S6*'Overheads, Profit'!$C$13</f>
        <v>0</v>
      </c>
    </row>
    <row r="9" spans="1:19" ht="13">
      <c r="A9" s="93"/>
      <c r="B9" s="22"/>
      <c r="C9" s="22"/>
      <c r="D9" s="177"/>
      <c r="E9" s="177"/>
      <c r="F9" s="177"/>
      <c r="G9" s="177"/>
      <c r="H9" s="177"/>
      <c r="I9" s="177"/>
      <c r="J9" s="177"/>
      <c r="K9" s="177"/>
      <c r="L9" s="177"/>
      <c r="M9" s="93"/>
      <c r="N9" s="93"/>
      <c r="O9" s="93"/>
      <c r="P9" s="93"/>
      <c r="Q9" s="93"/>
      <c r="R9" s="93"/>
      <c r="S9" s="93"/>
    </row>
    <row r="10" spans="1:19" ht="13.5" thickBot="1">
      <c r="A10" s="93"/>
      <c r="B10" s="22" t="s">
        <v>489</v>
      </c>
      <c r="C10" s="179"/>
      <c r="D10" s="177"/>
      <c r="E10" s="177"/>
      <c r="F10" s="177"/>
      <c r="G10" s="177"/>
      <c r="H10" s="177"/>
      <c r="I10" s="177"/>
      <c r="J10" s="177"/>
      <c r="K10" s="177"/>
      <c r="L10" s="177"/>
      <c r="M10" s="93"/>
      <c r="N10" s="93"/>
      <c r="O10" s="93"/>
      <c r="P10" s="93"/>
      <c r="Q10" s="93"/>
      <c r="R10" s="93"/>
      <c r="S10" s="93"/>
    </row>
    <row r="11" spans="1:19" ht="15" thickBot="1">
      <c r="A11" s="93"/>
      <c r="B11" s="1223" t="s">
        <v>524</v>
      </c>
      <c r="C11" s="1224"/>
      <c r="D11" s="1224"/>
      <c r="E11" s="1224"/>
      <c r="F11" s="1224"/>
      <c r="G11" s="1224"/>
      <c r="H11" s="1224"/>
      <c r="I11" s="1224"/>
      <c r="J11" s="1224"/>
      <c r="K11" s="1224"/>
      <c r="L11" s="1224"/>
      <c r="M11" s="1224"/>
      <c r="N11" s="1225"/>
      <c r="O11" s="1225"/>
      <c r="P11" s="1225"/>
      <c r="Q11" s="1225"/>
      <c r="R11" s="1226"/>
      <c r="S11" s="93"/>
    </row>
    <row r="12" spans="1:19">
      <c r="A12" s="93"/>
      <c r="B12" s="1217"/>
      <c r="C12" s="1218"/>
      <c r="D12" s="1218"/>
      <c r="E12" s="1218"/>
      <c r="F12" s="1218"/>
      <c r="G12" s="1218"/>
      <c r="H12" s="1218"/>
      <c r="I12" s="1218"/>
      <c r="J12" s="1218"/>
      <c r="K12" s="1218"/>
      <c r="L12" s="1218"/>
      <c r="M12" s="1218"/>
      <c r="N12" s="1218"/>
      <c r="O12" s="1218"/>
      <c r="P12" s="1218"/>
      <c r="Q12" s="1218"/>
      <c r="R12" s="1219"/>
      <c r="S12" s="93"/>
    </row>
    <row r="13" spans="1:19">
      <c r="A13" s="93"/>
      <c r="B13" s="1217"/>
      <c r="C13" s="1218"/>
      <c r="D13" s="1218"/>
      <c r="E13" s="1218"/>
      <c r="F13" s="1218"/>
      <c r="G13" s="1218"/>
      <c r="H13" s="1218"/>
      <c r="I13" s="1218"/>
      <c r="J13" s="1218"/>
      <c r="K13" s="1218"/>
      <c r="L13" s="1218"/>
      <c r="M13" s="1218"/>
      <c r="N13" s="1218"/>
      <c r="O13" s="1218"/>
      <c r="P13" s="1218"/>
      <c r="Q13" s="1218"/>
      <c r="R13" s="1219"/>
      <c r="S13" s="93"/>
    </row>
    <row r="14" spans="1:19">
      <c r="A14" s="93"/>
      <c r="B14" s="1217"/>
      <c r="C14" s="1218"/>
      <c r="D14" s="1218"/>
      <c r="E14" s="1218"/>
      <c r="F14" s="1218"/>
      <c r="G14" s="1218"/>
      <c r="H14" s="1218"/>
      <c r="I14" s="1218"/>
      <c r="J14" s="1218"/>
      <c r="K14" s="1218"/>
      <c r="L14" s="1218"/>
      <c r="M14" s="1218"/>
      <c r="N14" s="1218"/>
      <c r="O14" s="1218"/>
      <c r="P14" s="1218"/>
      <c r="Q14" s="1218"/>
      <c r="R14" s="1219"/>
      <c r="S14" s="93"/>
    </row>
    <row r="15" spans="1:19">
      <c r="A15" s="93"/>
      <c r="B15" s="1217"/>
      <c r="C15" s="1218"/>
      <c r="D15" s="1218"/>
      <c r="E15" s="1218"/>
      <c r="F15" s="1218"/>
      <c r="G15" s="1218"/>
      <c r="H15" s="1218"/>
      <c r="I15" s="1218"/>
      <c r="J15" s="1218"/>
      <c r="K15" s="1218"/>
      <c r="L15" s="1218"/>
      <c r="M15" s="1218"/>
      <c r="N15" s="1218"/>
      <c r="O15" s="1218"/>
      <c r="P15" s="1218"/>
      <c r="Q15" s="1218"/>
      <c r="R15" s="1219"/>
      <c r="S15" s="93"/>
    </row>
    <row r="16" spans="1:19">
      <c r="A16" s="93"/>
      <c r="B16" s="1217"/>
      <c r="C16" s="1218"/>
      <c r="D16" s="1218"/>
      <c r="E16" s="1218"/>
      <c r="F16" s="1218"/>
      <c r="G16" s="1218"/>
      <c r="H16" s="1218"/>
      <c r="I16" s="1218"/>
      <c r="J16" s="1218"/>
      <c r="K16" s="1218"/>
      <c r="L16" s="1218"/>
      <c r="M16" s="1218"/>
      <c r="N16" s="1218"/>
      <c r="O16" s="1218"/>
      <c r="P16" s="1218"/>
      <c r="Q16" s="1218"/>
      <c r="R16" s="1219"/>
      <c r="S16" s="93"/>
    </row>
    <row r="17" spans="2:18">
      <c r="B17" s="1217"/>
      <c r="C17" s="1218"/>
      <c r="D17" s="1218"/>
      <c r="E17" s="1218"/>
      <c r="F17" s="1218"/>
      <c r="G17" s="1218"/>
      <c r="H17" s="1218"/>
      <c r="I17" s="1218"/>
      <c r="J17" s="1218"/>
      <c r="K17" s="1218"/>
      <c r="L17" s="1218"/>
      <c r="M17" s="1218"/>
      <c r="N17" s="1218"/>
      <c r="O17" s="1218"/>
      <c r="P17" s="1218"/>
      <c r="Q17" s="1218"/>
      <c r="R17" s="1219"/>
    </row>
    <row r="18" spans="2:18">
      <c r="B18" s="1217"/>
      <c r="C18" s="1218"/>
      <c r="D18" s="1218"/>
      <c r="E18" s="1218"/>
      <c r="F18" s="1218"/>
      <c r="G18" s="1218"/>
      <c r="H18" s="1218"/>
      <c r="I18" s="1218"/>
      <c r="J18" s="1218"/>
      <c r="K18" s="1218"/>
      <c r="L18" s="1218"/>
      <c r="M18" s="1218"/>
      <c r="N18" s="1218"/>
      <c r="O18" s="1218"/>
      <c r="P18" s="1218"/>
      <c r="Q18" s="1218"/>
      <c r="R18" s="1219"/>
    </row>
    <row r="19" spans="2:18">
      <c r="B19" s="1217"/>
      <c r="C19" s="1218"/>
      <c r="D19" s="1218"/>
      <c r="E19" s="1218"/>
      <c r="F19" s="1218"/>
      <c r="G19" s="1218"/>
      <c r="H19" s="1218"/>
      <c r="I19" s="1218"/>
      <c r="J19" s="1218"/>
      <c r="K19" s="1218"/>
      <c r="L19" s="1218"/>
      <c r="M19" s="1218"/>
      <c r="N19" s="1218"/>
      <c r="O19" s="1218"/>
      <c r="P19" s="1218"/>
      <c r="Q19" s="1218"/>
      <c r="R19" s="1219"/>
    </row>
    <row r="20" spans="2:18">
      <c r="B20" s="1217"/>
      <c r="C20" s="1218"/>
      <c r="D20" s="1218"/>
      <c r="E20" s="1218"/>
      <c r="F20" s="1218"/>
      <c r="G20" s="1218"/>
      <c r="H20" s="1218"/>
      <c r="I20" s="1218"/>
      <c r="J20" s="1218"/>
      <c r="K20" s="1218"/>
      <c r="L20" s="1218"/>
      <c r="M20" s="1218"/>
      <c r="N20" s="1218"/>
      <c r="O20" s="1218"/>
      <c r="P20" s="1218"/>
      <c r="Q20" s="1218"/>
      <c r="R20" s="1219"/>
    </row>
    <row r="21" spans="2:18">
      <c r="B21" s="1217"/>
      <c r="C21" s="1218"/>
      <c r="D21" s="1218"/>
      <c r="E21" s="1218"/>
      <c r="F21" s="1218"/>
      <c r="G21" s="1218"/>
      <c r="H21" s="1218"/>
      <c r="I21" s="1218"/>
      <c r="J21" s="1218"/>
      <c r="K21" s="1218"/>
      <c r="L21" s="1218"/>
      <c r="M21" s="1218"/>
      <c r="N21" s="1218"/>
      <c r="O21" s="1218"/>
      <c r="P21" s="1218"/>
      <c r="Q21" s="1218"/>
      <c r="R21" s="1219"/>
    </row>
    <row r="22" spans="2:18">
      <c r="B22" s="1217"/>
      <c r="C22" s="1218"/>
      <c r="D22" s="1218"/>
      <c r="E22" s="1218"/>
      <c r="F22" s="1218"/>
      <c r="G22" s="1218"/>
      <c r="H22" s="1218"/>
      <c r="I22" s="1218"/>
      <c r="J22" s="1218"/>
      <c r="K22" s="1218"/>
      <c r="L22" s="1218"/>
      <c r="M22" s="1218"/>
      <c r="N22" s="1218"/>
      <c r="O22" s="1218"/>
      <c r="P22" s="1218"/>
      <c r="Q22" s="1218"/>
      <c r="R22" s="1219"/>
    </row>
    <row r="23" spans="2:18">
      <c r="B23" s="1217"/>
      <c r="C23" s="1218"/>
      <c r="D23" s="1218"/>
      <c r="E23" s="1218"/>
      <c r="F23" s="1218"/>
      <c r="G23" s="1218"/>
      <c r="H23" s="1218"/>
      <c r="I23" s="1218"/>
      <c r="J23" s="1218"/>
      <c r="K23" s="1218"/>
      <c r="L23" s="1218"/>
      <c r="M23" s="1218"/>
      <c r="N23" s="1218"/>
      <c r="O23" s="1218"/>
      <c r="P23" s="1218"/>
      <c r="Q23" s="1218"/>
      <c r="R23" s="1219"/>
    </row>
    <row r="24" spans="2:18">
      <c r="B24" s="1217"/>
      <c r="C24" s="1218"/>
      <c r="D24" s="1218"/>
      <c r="E24" s="1218"/>
      <c r="F24" s="1218"/>
      <c r="G24" s="1218"/>
      <c r="H24" s="1218"/>
      <c r="I24" s="1218"/>
      <c r="J24" s="1218"/>
      <c r="K24" s="1218"/>
      <c r="L24" s="1218"/>
      <c r="M24" s="1218"/>
      <c r="N24" s="1218"/>
      <c r="O24" s="1218"/>
      <c r="P24" s="1218"/>
      <c r="Q24" s="1218"/>
      <c r="R24" s="1219"/>
    </row>
    <row r="25" spans="2:18">
      <c r="B25" s="1217"/>
      <c r="C25" s="1218"/>
      <c r="D25" s="1218"/>
      <c r="E25" s="1218"/>
      <c r="F25" s="1218"/>
      <c r="G25" s="1218"/>
      <c r="H25" s="1218"/>
      <c r="I25" s="1218"/>
      <c r="J25" s="1218"/>
      <c r="K25" s="1218"/>
      <c r="L25" s="1218"/>
      <c r="M25" s="1218"/>
      <c r="N25" s="1218"/>
      <c r="O25" s="1218"/>
      <c r="P25" s="1218"/>
      <c r="Q25" s="1218"/>
      <c r="R25" s="1219"/>
    </row>
    <row r="26" spans="2:18">
      <c r="B26" s="1217"/>
      <c r="C26" s="1218"/>
      <c r="D26" s="1218"/>
      <c r="E26" s="1218"/>
      <c r="F26" s="1218"/>
      <c r="G26" s="1218"/>
      <c r="H26" s="1218"/>
      <c r="I26" s="1218"/>
      <c r="J26" s="1218"/>
      <c r="K26" s="1218"/>
      <c r="L26" s="1218"/>
      <c r="M26" s="1218"/>
      <c r="N26" s="1218"/>
      <c r="O26" s="1218"/>
      <c r="P26" s="1218"/>
      <c r="Q26" s="1218"/>
      <c r="R26" s="1219"/>
    </row>
    <row r="27" spans="2:18">
      <c r="B27" s="1217"/>
      <c r="C27" s="1218"/>
      <c r="D27" s="1218"/>
      <c r="E27" s="1218"/>
      <c r="F27" s="1218"/>
      <c r="G27" s="1218"/>
      <c r="H27" s="1218"/>
      <c r="I27" s="1218"/>
      <c r="J27" s="1218"/>
      <c r="K27" s="1218"/>
      <c r="L27" s="1218"/>
      <c r="M27" s="1218"/>
      <c r="N27" s="1218"/>
      <c r="O27" s="1218"/>
      <c r="P27" s="1218"/>
      <c r="Q27" s="1218"/>
      <c r="R27" s="1219"/>
    </row>
    <row r="28" spans="2:18">
      <c r="B28" s="1217"/>
      <c r="C28" s="1218"/>
      <c r="D28" s="1218"/>
      <c r="E28" s="1218"/>
      <c r="F28" s="1218"/>
      <c r="G28" s="1218"/>
      <c r="H28" s="1218"/>
      <c r="I28" s="1218"/>
      <c r="J28" s="1218"/>
      <c r="K28" s="1218"/>
      <c r="L28" s="1218"/>
      <c r="M28" s="1218"/>
      <c r="N28" s="1218"/>
      <c r="O28" s="1218"/>
      <c r="P28" s="1218"/>
      <c r="Q28" s="1218"/>
      <c r="R28" s="1219"/>
    </row>
    <row r="29" spans="2:18">
      <c r="B29" s="1217"/>
      <c r="C29" s="1218"/>
      <c r="D29" s="1218"/>
      <c r="E29" s="1218"/>
      <c r="F29" s="1218"/>
      <c r="G29" s="1218"/>
      <c r="H29" s="1218"/>
      <c r="I29" s="1218"/>
      <c r="J29" s="1218"/>
      <c r="K29" s="1218"/>
      <c r="L29" s="1218"/>
      <c r="M29" s="1218"/>
      <c r="N29" s="1218"/>
      <c r="O29" s="1218"/>
      <c r="P29" s="1218"/>
      <c r="Q29" s="1218"/>
      <c r="R29" s="1219"/>
    </row>
    <row r="30" spans="2:18">
      <c r="B30" s="1217"/>
      <c r="C30" s="1218"/>
      <c r="D30" s="1218"/>
      <c r="E30" s="1218"/>
      <c r="F30" s="1218"/>
      <c r="G30" s="1218"/>
      <c r="H30" s="1218"/>
      <c r="I30" s="1218"/>
      <c r="J30" s="1218"/>
      <c r="K30" s="1218"/>
      <c r="L30" s="1218"/>
      <c r="M30" s="1218"/>
      <c r="N30" s="1218"/>
      <c r="O30" s="1218"/>
      <c r="P30" s="1218"/>
      <c r="Q30" s="1218"/>
      <c r="R30" s="1219"/>
    </row>
    <row r="31" spans="2:18">
      <c r="B31" s="1217"/>
      <c r="C31" s="1218"/>
      <c r="D31" s="1218"/>
      <c r="E31" s="1218"/>
      <c r="F31" s="1218"/>
      <c r="G31" s="1218"/>
      <c r="H31" s="1218"/>
      <c r="I31" s="1218"/>
      <c r="J31" s="1218"/>
      <c r="K31" s="1218"/>
      <c r="L31" s="1218"/>
      <c r="M31" s="1218"/>
      <c r="N31" s="1218"/>
      <c r="O31" s="1218"/>
      <c r="P31" s="1218"/>
      <c r="Q31" s="1218"/>
      <c r="R31" s="1219"/>
    </row>
    <row r="32" spans="2:18">
      <c r="B32" s="1217"/>
      <c r="C32" s="1218"/>
      <c r="D32" s="1218"/>
      <c r="E32" s="1218"/>
      <c r="F32" s="1218"/>
      <c r="G32" s="1218"/>
      <c r="H32" s="1218"/>
      <c r="I32" s="1218"/>
      <c r="J32" s="1218"/>
      <c r="K32" s="1218"/>
      <c r="L32" s="1218"/>
      <c r="M32" s="1218"/>
      <c r="N32" s="1218"/>
      <c r="O32" s="1218"/>
      <c r="P32" s="1218"/>
      <c r="Q32" s="1218"/>
      <c r="R32" s="1219"/>
    </row>
    <row r="33" spans="2:18">
      <c r="B33" s="1217"/>
      <c r="C33" s="1218"/>
      <c r="D33" s="1218"/>
      <c r="E33" s="1218"/>
      <c r="F33" s="1218"/>
      <c r="G33" s="1218"/>
      <c r="H33" s="1218"/>
      <c r="I33" s="1218"/>
      <c r="J33" s="1218"/>
      <c r="K33" s="1218"/>
      <c r="L33" s="1218"/>
      <c r="M33" s="1218"/>
      <c r="N33" s="1218"/>
      <c r="O33" s="1218"/>
      <c r="P33" s="1218"/>
      <c r="Q33" s="1218"/>
      <c r="R33" s="1219"/>
    </row>
    <row r="34" spans="2:18">
      <c r="B34" s="1217"/>
      <c r="C34" s="1218"/>
      <c r="D34" s="1218"/>
      <c r="E34" s="1218"/>
      <c r="F34" s="1218"/>
      <c r="G34" s="1218"/>
      <c r="H34" s="1218"/>
      <c r="I34" s="1218"/>
      <c r="J34" s="1218"/>
      <c r="K34" s="1218"/>
      <c r="L34" s="1218"/>
      <c r="M34" s="1218"/>
      <c r="N34" s="1218"/>
      <c r="O34" s="1218"/>
      <c r="P34" s="1218"/>
      <c r="Q34" s="1218"/>
      <c r="R34" s="1219"/>
    </row>
    <row r="35" spans="2:18">
      <c r="B35" s="1217"/>
      <c r="C35" s="1218"/>
      <c r="D35" s="1218"/>
      <c r="E35" s="1218"/>
      <c r="F35" s="1218"/>
      <c r="G35" s="1218"/>
      <c r="H35" s="1218"/>
      <c r="I35" s="1218"/>
      <c r="J35" s="1218"/>
      <c r="K35" s="1218"/>
      <c r="L35" s="1218"/>
      <c r="M35" s="1218"/>
      <c r="N35" s="1218"/>
      <c r="O35" s="1218"/>
      <c r="P35" s="1218"/>
      <c r="Q35" s="1218"/>
      <c r="R35" s="1219"/>
    </row>
    <row r="36" spans="2:18">
      <c r="B36" s="1217"/>
      <c r="C36" s="1218"/>
      <c r="D36" s="1218"/>
      <c r="E36" s="1218"/>
      <c r="F36" s="1218"/>
      <c r="G36" s="1218"/>
      <c r="H36" s="1218"/>
      <c r="I36" s="1218"/>
      <c r="J36" s="1218"/>
      <c r="K36" s="1218"/>
      <c r="L36" s="1218"/>
      <c r="M36" s="1218"/>
      <c r="N36" s="1218"/>
      <c r="O36" s="1218"/>
      <c r="P36" s="1218"/>
      <c r="Q36" s="1218"/>
      <c r="R36" s="1219"/>
    </row>
    <row r="37" spans="2:18">
      <c r="B37" s="1217"/>
      <c r="C37" s="1218"/>
      <c r="D37" s="1218"/>
      <c r="E37" s="1218"/>
      <c r="F37" s="1218"/>
      <c r="G37" s="1218"/>
      <c r="H37" s="1218"/>
      <c r="I37" s="1218"/>
      <c r="J37" s="1218"/>
      <c r="K37" s="1218"/>
      <c r="L37" s="1218"/>
      <c r="M37" s="1218"/>
      <c r="N37" s="1218"/>
      <c r="O37" s="1218"/>
      <c r="P37" s="1218"/>
      <c r="Q37" s="1218"/>
      <c r="R37" s="1219"/>
    </row>
    <row r="38" spans="2:18">
      <c r="B38" s="1217"/>
      <c r="C38" s="1218"/>
      <c r="D38" s="1218"/>
      <c r="E38" s="1218"/>
      <c r="F38" s="1218"/>
      <c r="G38" s="1218"/>
      <c r="H38" s="1218"/>
      <c r="I38" s="1218"/>
      <c r="J38" s="1218"/>
      <c r="K38" s="1218"/>
      <c r="L38" s="1218"/>
      <c r="M38" s="1218"/>
      <c r="N38" s="1218"/>
      <c r="O38" s="1218"/>
      <c r="P38" s="1218"/>
      <c r="Q38" s="1218"/>
      <c r="R38" s="1219"/>
    </row>
    <row r="39" spans="2:18">
      <c r="B39" s="1217"/>
      <c r="C39" s="1218"/>
      <c r="D39" s="1218"/>
      <c r="E39" s="1218"/>
      <c r="F39" s="1218"/>
      <c r="G39" s="1218"/>
      <c r="H39" s="1218"/>
      <c r="I39" s="1218"/>
      <c r="J39" s="1218"/>
      <c r="K39" s="1218"/>
      <c r="L39" s="1218"/>
      <c r="M39" s="1218"/>
      <c r="N39" s="1218"/>
      <c r="O39" s="1218"/>
      <c r="P39" s="1218"/>
      <c r="Q39" s="1218"/>
      <c r="R39" s="1219"/>
    </row>
    <row r="40" spans="2:18">
      <c r="B40" s="1217"/>
      <c r="C40" s="1218"/>
      <c r="D40" s="1218"/>
      <c r="E40" s="1218"/>
      <c r="F40" s="1218"/>
      <c r="G40" s="1218"/>
      <c r="H40" s="1218"/>
      <c r="I40" s="1218"/>
      <c r="J40" s="1218"/>
      <c r="K40" s="1218"/>
      <c r="L40" s="1218"/>
      <c r="M40" s="1218"/>
      <c r="N40" s="1218"/>
      <c r="O40" s="1218"/>
      <c r="P40" s="1218"/>
      <c r="Q40" s="1218"/>
      <c r="R40" s="1219"/>
    </row>
    <row r="41" spans="2:18">
      <c r="B41" s="1217"/>
      <c r="C41" s="1218"/>
      <c r="D41" s="1218"/>
      <c r="E41" s="1218"/>
      <c r="F41" s="1218"/>
      <c r="G41" s="1218"/>
      <c r="H41" s="1218"/>
      <c r="I41" s="1218"/>
      <c r="J41" s="1218"/>
      <c r="K41" s="1218"/>
      <c r="L41" s="1218"/>
      <c r="M41" s="1218"/>
      <c r="N41" s="1218"/>
      <c r="O41" s="1218"/>
      <c r="P41" s="1218"/>
      <c r="Q41" s="1218"/>
      <c r="R41" s="1219"/>
    </row>
    <row r="42" spans="2:18">
      <c r="B42" s="1217"/>
      <c r="C42" s="1218"/>
      <c r="D42" s="1218"/>
      <c r="E42" s="1218"/>
      <c r="F42" s="1218"/>
      <c r="G42" s="1218"/>
      <c r="H42" s="1218"/>
      <c r="I42" s="1218"/>
      <c r="J42" s="1218"/>
      <c r="K42" s="1218"/>
      <c r="L42" s="1218"/>
      <c r="M42" s="1218"/>
      <c r="N42" s="1218"/>
      <c r="O42" s="1218"/>
      <c r="P42" s="1218"/>
      <c r="Q42" s="1218"/>
      <c r="R42" s="1219"/>
    </row>
    <row r="43" spans="2:18">
      <c r="B43" s="1217"/>
      <c r="C43" s="1218"/>
      <c r="D43" s="1218"/>
      <c r="E43" s="1218"/>
      <c r="F43" s="1218"/>
      <c r="G43" s="1218"/>
      <c r="H43" s="1218"/>
      <c r="I43" s="1218"/>
      <c r="J43" s="1218"/>
      <c r="K43" s="1218"/>
      <c r="L43" s="1218"/>
      <c r="M43" s="1218"/>
      <c r="N43" s="1218"/>
      <c r="O43" s="1218"/>
      <c r="P43" s="1218"/>
      <c r="Q43" s="1218"/>
      <c r="R43" s="1219"/>
    </row>
    <row r="44" spans="2:18">
      <c r="B44" s="1217"/>
      <c r="C44" s="1218"/>
      <c r="D44" s="1218"/>
      <c r="E44" s="1218"/>
      <c r="F44" s="1218"/>
      <c r="G44" s="1218"/>
      <c r="H44" s="1218"/>
      <c r="I44" s="1218"/>
      <c r="J44" s="1218"/>
      <c r="K44" s="1218"/>
      <c r="L44" s="1218"/>
      <c r="M44" s="1218"/>
      <c r="N44" s="1218"/>
      <c r="O44" s="1218"/>
      <c r="P44" s="1218"/>
      <c r="Q44" s="1218"/>
      <c r="R44" s="1219"/>
    </row>
    <row r="45" spans="2:18">
      <c r="B45" s="1217"/>
      <c r="C45" s="1218"/>
      <c r="D45" s="1218"/>
      <c r="E45" s="1218"/>
      <c r="F45" s="1218"/>
      <c r="G45" s="1218"/>
      <c r="H45" s="1218"/>
      <c r="I45" s="1218"/>
      <c r="J45" s="1218"/>
      <c r="K45" s="1218"/>
      <c r="L45" s="1218"/>
      <c r="M45" s="1218"/>
      <c r="N45" s="1218"/>
      <c r="O45" s="1218"/>
      <c r="P45" s="1218"/>
      <c r="Q45" s="1218"/>
      <c r="R45" s="1219"/>
    </row>
    <row r="46" spans="2:18">
      <c r="B46" s="1217"/>
      <c r="C46" s="1218"/>
      <c r="D46" s="1218"/>
      <c r="E46" s="1218"/>
      <c r="F46" s="1218"/>
      <c r="G46" s="1218"/>
      <c r="H46" s="1218"/>
      <c r="I46" s="1218"/>
      <c r="J46" s="1218"/>
      <c r="K46" s="1218"/>
      <c r="L46" s="1218"/>
      <c r="M46" s="1218"/>
      <c r="N46" s="1218"/>
      <c r="O46" s="1218"/>
      <c r="P46" s="1218"/>
      <c r="Q46" s="1218"/>
      <c r="R46" s="1219"/>
    </row>
    <row r="47" spans="2:18">
      <c r="B47" s="1217"/>
      <c r="C47" s="1218"/>
      <c r="D47" s="1218"/>
      <c r="E47" s="1218"/>
      <c r="F47" s="1218"/>
      <c r="G47" s="1218"/>
      <c r="H47" s="1218"/>
      <c r="I47" s="1218"/>
      <c r="J47" s="1218"/>
      <c r="K47" s="1218"/>
      <c r="L47" s="1218"/>
      <c r="M47" s="1218"/>
      <c r="N47" s="1218"/>
      <c r="O47" s="1218"/>
      <c r="P47" s="1218"/>
      <c r="Q47" s="1218"/>
      <c r="R47" s="1219"/>
    </row>
    <row r="48" spans="2:18">
      <c r="B48" s="1217"/>
      <c r="C48" s="1218"/>
      <c r="D48" s="1218"/>
      <c r="E48" s="1218"/>
      <c r="F48" s="1218"/>
      <c r="G48" s="1218"/>
      <c r="H48" s="1218"/>
      <c r="I48" s="1218"/>
      <c r="J48" s="1218"/>
      <c r="K48" s="1218"/>
      <c r="L48" s="1218"/>
      <c r="M48" s="1218"/>
      <c r="N48" s="1218"/>
      <c r="O48" s="1218"/>
      <c r="P48" s="1218"/>
      <c r="Q48" s="1218"/>
      <c r="R48" s="1219"/>
    </row>
    <row r="49" spans="2:18">
      <c r="B49" s="1217"/>
      <c r="C49" s="1218"/>
      <c r="D49" s="1218"/>
      <c r="E49" s="1218"/>
      <c r="F49" s="1218"/>
      <c r="G49" s="1218"/>
      <c r="H49" s="1218"/>
      <c r="I49" s="1218"/>
      <c r="J49" s="1218"/>
      <c r="K49" s="1218"/>
      <c r="L49" s="1218"/>
      <c r="M49" s="1218"/>
      <c r="N49" s="1218"/>
      <c r="O49" s="1218"/>
      <c r="P49" s="1218"/>
      <c r="Q49" s="1218"/>
      <c r="R49" s="1219"/>
    </row>
    <row r="50" spans="2:18">
      <c r="B50" s="1217"/>
      <c r="C50" s="1218"/>
      <c r="D50" s="1218"/>
      <c r="E50" s="1218"/>
      <c r="F50" s="1218"/>
      <c r="G50" s="1218"/>
      <c r="H50" s="1218"/>
      <c r="I50" s="1218"/>
      <c r="J50" s="1218"/>
      <c r="K50" s="1218"/>
      <c r="L50" s="1218"/>
      <c r="M50" s="1218"/>
      <c r="N50" s="1218"/>
      <c r="O50" s="1218"/>
      <c r="P50" s="1218"/>
      <c r="Q50" s="1218"/>
      <c r="R50" s="1219"/>
    </row>
    <row r="51" spans="2:18">
      <c r="B51" s="1217"/>
      <c r="C51" s="1218"/>
      <c r="D51" s="1218"/>
      <c r="E51" s="1218"/>
      <c r="F51" s="1218"/>
      <c r="G51" s="1218"/>
      <c r="H51" s="1218"/>
      <c r="I51" s="1218"/>
      <c r="J51" s="1218"/>
      <c r="K51" s="1218"/>
      <c r="L51" s="1218"/>
      <c r="M51" s="1218"/>
      <c r="N51" s="1218"/>
      <c r="O51" s="1218"/>
      <c r="P51" s="1218"/>
      <c r="Q51" s="1218"/>
      <c r="R51" s="1219"/>
    </row>
    <row r="52" spans="2:18">
      <c r="B52" s="1217"/>
      <c r="C52" s="1218"/>
      <c r="D52" s="1218"/>
      <c r="E52" s="1218"/>
      <c r="F52" s="1218"/>
      <c r="G52" s="1218"/>
      <c r="H52" s="1218"/>
      <c r="I52" s="1218"/>
      <c r="J52" s="1218"/>
      <c r="K52" s="1218"/>
      <c r="L52" s="1218"/>
      <c r="M52" s="1218"/>
      <c r="N52" s="1218"/>
      <c r="O52" s="1218"/>
      <c r="P52" s="1218"/>
      <c r="Q52" s="1218"/>
      <c r="R52" s="1219"/>
    </row>
    <row r="53" spans="2:18">
      <c r="B53" s="1217"/>
      <c r="C53" s="1218"/>
      <c r="D53" s="1218"/>
      <c r="E53" s="1218"/>
      <c r="F53" s="1218"/>
      <c r="G53" s="1218"/>
      <c r="H53" s="1218"/>
      <c r="I53" s="1218"/>
      <c r="J53" s="1218"/>
      <c r="K53" s="1218"/>
      <c r="L53" s="1218"/>
      <c r="M53" s="1218"/>
      <c r="N53" s="1218"/>
      <c r="O53" s="1218"/>
      <c r="P53" s="1218"/>
      <c r="Q53" s="1218"/>
      <c r="R53" s="1219"/>
    </row>
    <row r="54" spans="2:18">
      <c r="B54" s="1217"/>
      <c r="C54" s="1218"/>
      <c r="D54" s="1218"/>
      <c r="E54" s="1218"/>
      <c r="F54" s="1218"/>
      <c r="G54" s="1218"/>
      <c r="H54" s="1218"/>
      <c r="I54" s="1218"/>
      <c r="J54" s="1218"/>
      <c r="K54" s="1218"/>
      <c r="L54" s="1218"/>
      <c r="M54" s="1218"/>
      <c r="N54" s="1218"/>
      <c r="O54" s="1218"/>
      <c r="P54" s="1218"/>
      <c r="Q54" s="1218"/>
      <c r="R54" s="1219"/>
    </row>
    <row r="55" spans="2:18">
      <c r="B55" s="1217"/>
      <c r="C55" s="1218"/>
      <c r="D55" s="1218"/>
      <c r="E55" s="1218"/>
      <c r="F55" s="1218"/>
      <c r="G55" s="1218"/>
      <c r="H55" s="1218"/>
      <c r="I55" s="1218"/>
      <c r="J55" s="1218"/>
      <c r="K55" s="1218"/>
      <c r="L55" s="1218"/>
      <c r="M55" s="1218"/>
      <c r="N55" s="1218"/>
      <c r="O55" s="1218"/>
      <c r="P55" s="1218"/>
      <c r="Q55" s="1218"/>
      <c r="R55" s="1219"/>
    </row>
    <row r="56" spans="2:18">
      <c r="B56" s="1217"/>
      <c r="C56" s="1218"/>
      <c r="D56" s="1218"/>
      <c r="E56" s="1218"/>
      <c r="F56" s="1218"/>
      <c r="G56" s="1218"/>
      <c r="H56" s="1218"/>
      <c r="I56" s="1218"/>
      <c r="J56" s="1218"/>
      <c r="K56" s="1218"/>
      <c r="L56" s="1218"/>
      <c r="M56" s="1218"/>
      <c r="N56" s="1218"/>
      <c r="O56" s="1218"/>
      <c r="P56" s="1218"/>
      <c r="Q56" s="1218"/>
      <c r="R56" s="1219"/>
    </row>
    <row r="57" spans="2:18">
      <c r="B57" s="1217"/>
      <c r="C57" s="1218"/>
      <c r="D57" s="1218"/>
      <c r="E57" s="1218"/>
      <c r="F57" s="1218"/>
      <c r="G57" s="1218"/>
      <c r="H57" s="1218"/>
      <c r="I57" s="1218"/>
      <c r="J57" s="1218"/>
      <c r="K57" s="1218"/>
      <c r="L57" s="1218"/>
      <c r="M57" s="1218"/>
      <c r="N57" s="1218"/>
      <c r="O57" s="1218"/>
      <c r="P57" s="1218"/>
      <c r="Q57" s="1218"/>
      <c r="R57" s="1219"/>
    </row>
    <row r="58" spans="2:18">
      <c r="B58" s="1217"/>
      <c r="C58" s="1218"/>
      <c r="D58" s="1218"/>
      <c r="E58" s="1218"/>
      <c r="F58" s="1218"/>
      <c r="G58" s="1218"/>
      <c r="H58" s="1218"/>
      <c r="I58" s="1218"/>
      <c r="J58" s="1218"/>
      <c r="K58" s="1218"/>
      <c r="L58" s="1218"/>
      <c r="M58" s="1218"/>
      <c r="N58" s="1218"/>
      <c r="O58" s="1218"/>
      <c r="P58" s="1218"/>
      <c r="Q58" s="1218"/>
      <c r="R58" s="1219"/>
    </row>
    <row r="59" spans="2:18">
      <c r="B59" s="1217"/>
      <c r="C59" s="1218"/>
      <c r="D59" s="1218"/>
      <c r="E59" s="1218"/>
      <c r="F59" s="1218"/>
      <c r="G59" s="1218"/>
      <c r="H59" s="1218"/>
      <c r="I59" s="1218"/>
      <c r="J59" s="1218"/>
      <c r="K59" s="1218"/>
      <c r="L59" s="1218"/>
      <c r="M59" s="1218"/>
      <c r="N59" s="1218"/>
      <c r="O59" s="1218"/>
      <c r="P59" s="1218"/>
      <c r="Q59" s="1218"/>
      <c r="R59" s="1219"/>
    </row>
    <row r="60" spans="2:18">
      <c r="B60" s="1217"/>
      <c r="C60" s="1218"/>
      <c r="D60" s="1218"/>
      <c r="E60" s="1218"/>
      <c r="F60" s="1218"/>
      <c r="G60" s="1218"/>
      <c r="H60" s="1218"/>
      <c r="I60" s="1218"/>
      <c r="J60" s="1218"/>
      <c r="K60" s="1218"/>
      <c r="L60" s="1218"/>
      <c r="M60" s="1218"/>
      <c r="N60" s="1218"/>
      <c r="O60" s="1218"/>
      <c r="P60" s="1218"/>
      <c r="Q60" s="1218"/>
      <c r="R60" s="1219"/>
    </row>
    <row r="61" spans="2:18">
      <c r="B61" s="1217"/>
      <c r="C61" s="1218"/>
      <c r="D61" s="1218"/>
      <c r="E61" s="1218"/>
      <c r="F61" s="1218"/>
      <c r="G61" s="1218"/>
      <c r="H61" s="1218"/>
      <c r="I61" s="1218"/>
      <c r="J61" s="1218"/>
      <c r="K61" s="1218"/>
      <c r="L61" s="1218"/>
      <c r="M61" s="1218"/>
      <c r="N61" s="1218"/>
      <c r="O61" s="1218"/>
      <c r="P61" s="1218"/>
      <c r="Q61" s="1218"/>
      <c r="R61" s="1219"/>
    </row>
    <row r="62" spans="2:18">
      <c r="B62" s="1217"/>
      <c r="C62" s="1218"/>
      <c r="D62" s="1218"/>
      <c r="E62" s="1218"/>
      <c r="F62" s="1218"/>
      <c r="G62" s="1218"/>
      <c r="H62" s="1218"/>
      <c r="I62" s="1218"/>
      <c r="J62" s="1218"/>
      <c r="K62" s="1218"/>
      <c r="L62" s="1218"/>
      <c r="M62" s="1218"/>
      <c r="N62" s="1218"/>
      <c r="O62" s="1218"/>
      <c r="P62" s="1218"/>
      <c r="Q62" s="1218"/>
      <c r="R62" s="1219"/>
    </row>
    <row r="63" spans="2:18">
      <c r="B63" s="1217"/>
      <c r="C63" s="1218"/>
      <c r="D63" s="1218"/>
      <c r="E63" s="1218"/>
      <c r="F63" s="1218"/>
      <c r="G63" s="1218"/>
      <c r="H63" s="1218"/>
      <c r="I63" s="1218"/>
      <c r="J63" s="1218"/>
      <c r="K63" s="1218"/>
      <c r="L63" s="1218"/>
      <c r="M63" s="1218"/>
      <c r="N63" s="1218"/>
      <c r="O63" s="1218"/>
      <c r="P63" s="1218"/>
      <c r="Q63" s="1218"/>
      <c r="R63" s="1219"/>
    </row>
    <row r="64" spans="2:18">
      <c r="B64" s="1217"/>
      <c r="C64" s="1218"/>
      <c r="D64" s="1218"/>
      <c r="E64" s="1218"/>
      <c r="F64" s="1218"/>
      <c r="G64" s="1218"/>
      <c r="H64" s="1218"/>
      <c r="I64" s="1218"/>
      <c r="J64" s="1218"/>
      <c r="K64" s="1218"/>
      <c r="L64" s="1218"/>
      <c r="M64" s="1218"/>
      <c r="N64" s="1218"/>
      <c r="O64" s="1218"/>
      <c r="P64" s="1218"/>
      <c r="Q64" s="1218"/>
      <c r="R64" s="1219"/>
    </row>
    <row r="65" spans="2:18">
      <c r="B65" s="1217"/>
      <c r="C65" s="1218"/>
      <c r="D65" s="1218"/>
      <c r="E65" s="1218"/>
      <c r="F65" s="1218"/>
      <c r="G65" s="1218"/>
      <c r="H65" s="1218"/>
      <c r="I65" s="1218"/>
      <c r="J65" s="1218"/>
      <c r="K65" s="1218"/>
      <c r="L65" s="1218"/>
      <c r="M65" s="1218"/>
      <c r="N65" s="1218"/>
      <c r="O65" s="1218"/>
      <c r="P65" s="1218"/>
      <c r="Q65" s="1218"/>
      <c r="R65" s="1219"/>
    </row>
    <row r="66" spans="2:18">
      <c r="B66" s="1217"/>
      <c r="C66" s="1218"/>
      <c r="D66" s="1218"/>
      <c r="E66" s="1218"/>
      <c r="F66" s="1218"/>
      <c r="G66" s="1218"/>
      <c r="H66" s="1218"/>
      <c r="I66" s="1218"/>
      <c r="J66" s="1218"/>
      <c r="K66" s="1218"/>
      <c r="L66" s="1218"/>
      <c r="M66" s="1218"/>
      <c r="N66" s="1218"/>
      <c r="O66" s="1218"/>
      <c r="P66" s="1218"/>
      <c r="Q66" s="1218"/>
      <c r="R66" s="1219"/>
    </row>
    <row r="67" spans="2:18">
      <c r="B67" s="1217"/>
      <c r="C67" s="1218"/>
      <c r="D67" s="1218"/>
      <c r="E67" s="1218"/>
      <c r="F67" s="1218"/>
      <c r="G67" s="1218"/>
      <c r="H67" s="1218"/>
      <c r="I67" s="1218"/>
      <c r="J67" s="1218"/>
      <c r="K67" s="1218"/>
      <c r="L67" s="1218"/>
      <c r="M67" s="1218"/>
      <c r="N67" s="1218"/>
      <c r="O67" s="1218"/>
      <c r="P67" s="1218"/>
      <c r="Q67" s="1218"/>
      <c r="R67" s="1219"/>
    </row>
    <row r="68" spans="2:18">
      <c r="B68" s="1217"/>
      <c r="C68" s="1218"/>
      <c r="D68" s="1218"/>
      <c r="E68" s="1218"/>
      <c r="F68" s="1218"/>
      <c r="G68" s="1218"/>
      <c r="H68" s="1218"/>
      <c r="I68" s="1218"/>
      <c r="J68" s="1218"/>
      <c r="K68" s="1218"/>
      <c r="L68" s="1218"/>
      <c r="M68" s="1218"/>
      <c r="N68" s="1218"/>
      <c r="O68" s="1218"/>
      <c r="P68" s="1218"/>
      <c r="Q68" s="1218"/>
      <c r="R68" s="1219"/>
    </row>
    <row r="69" spans="2:18">
      <c r="B69" s="1217"/>
      <c r="C69" s="1218"/>
      <c r="D69" s="1218"/>
      <c r="E69" s="1218"/>
      <c r="F69" s="1218"/>
      <c r="G69" s="1218"/>
      <c r="H69" s="1218"/>
      <c r="I69" s="1218"/>
      <c r="J69" s="1218"/>
      <c r="K69" s="1218"/>
      <c r="L69" s="1218"/>
      <c r="M69" s="1218"/>
      <c r="N69" s="1218"/>
      <c r="O69" s="1218"/>
      <c r="P69" s="1218"/>
      <c r="Q69" s="1218"/>
      <c r="R69" s="1219"/>
    </row>
    <row r="70" spans="2:18" ht="13" thickBot="1">
      <c r="B70" s="1220"/>
      <c r="C70" s="1221"/>
      <c r="D70" s="1221"/>
      <c r="E70" s="1221"/>
      <c r="F70" s="1221"/>
      <c r="G70" s="1221"/>
      <c r="H70" s="1221"/>
      <c r="I70" s="1221"/>
      <c r="J70" s="1221"/>
      <c r="K70" s="1221"/>
      <c r="L70" s="1221"/>
      <c r="M70" s="1221"/>
      <c r="N70" s="1221"/>
      <c r="O70" s="1221"/>
      <c r="P70" s="1221"/>
      <c r="Q70" s="1221"/>
      <c r="R70" s="1222"/>
    </row>
  </sheetData>
  <sheetProtection algorithmName="SHA-512" hashValue="cSMS39cHlIE0MOkyASnH47Mg5PWLOYk4W3/FoKIUGYS0Vl7/VLQydjq94WdI+lRC88BPf9hXlR5RsbSGDPUCxQ==" saltValue="a2u3q71A1Vr5gcNvQtdecg==" spinCount="100000" sheet="1" formatCells="0" formatColumns="0" formatRows="0" selectLockedCells="1" sort="0" autoFilter="0"/>
  <mergeCells count="15">
    <mergeCell ref="D1:R1"/>
    <mergeCell ref="D2:E2"/>
    <mergeCell ref="F2:G2"/>
    <mergeCell ref="H2:I2"/>
    <mergeCell ref="J2:K2"/>
    <mergeCell ref="L2:M2"/>
    <mergeCell ref="O2:P2"/>
    <mergeCell ref="Q2:R2"/>
    <mergeCell ref="S2:S3"/>
    <mergeCell ref="B12:R31"/>
    <mergeCell ref="B32:R51"/>
    <mergeCell ref="B52:R70"/>
    <mergeCell ref="B4:B5"/>
    <mergeCell ref="N2:N3"/>
    <mergeCell ref="B11:R11"/>
  </mergeCells>
  <pageMargins left="0.74803149606299213" right="0.74803149606299213" top="0.82677165354330717" bottom="0.9055118110236221" header="0.51181102362204722" footer="0.31496062992125984"/>
  <pageSetup paperSize="9" scale="29"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8" tint="0.79998168889431442"/>
    <outlinePr summaryBelow="0"/>
  </sheetPr>
  <dimension ref="B1:K44"/>
  <sheetViews>
    <sheetView zoomScale="85" zoomScaleNormal="85" workbookViewId="0">
      <pane xSplit="2" ySplit="1" topLeftCell="C22" activePane="bottomRight" state="frozen"/>
      <selection pane="topRight" activeCell="N26" sqref="N26:N27"/>
      <selection pane="bottomLeft" activeCell="N26" sqref="N26:N27"/>
      <selection pane="bottomRight" activeCell="F10" sqref="F10"/>
    </sheetView>
  </sheetViews>
  <sheetFormatPr defaultColWidth="9.1796875" defaultRowHeight="12.5"/>
  <cols>
    <col min="1" max="1" width="1.54296875" style="93" customWidth="1"/>
    <col min="2" max="2" width="47.453125" style="93" customWidth="1"/>
    <col min="3" max="11" width="15.453125" style="93" customWidth="1"/>
    <col min="12" max="16384" width="9.1796875" style="93"/>
  </cols>
  <sheetData>
    <row r="1" spans="2:11" ht="15.5">
      <c r="B1" s="15" t="s">
        <v>539</v>
      </c>
      <c r="C1" s="1229"/>
      <c r="D1" s="1229"/>
      <c r="E1" s="1229"/>
      <c r="F1" s="1229"/>
      <c r="G1" s="1229"/>
      <c r="H1" s="206"/>
      <c r="I1" s="206"/>
      <c r="J1" s="206"/>
      <c r="K1" s="205"/>
    </row>
    <row r="2" spans="2:11" ht="33" customHeight="1">
      <c r="B2" s="52" t="s">
        <v>540</v>
      </c>
      <c r="C2" s="20"/>
      <c r="D2" s="20"/>
      <c r="E2" s="20"/>
      <c r="F2" s="20"/>
      <c r="G2" s="20"/>
      <c r="H2" s="206"/>
      <c r="I2" s="20"/>
      <c r="J2" s="206"/>
      <c r="K2" s="206"/>
    </row>
    <row r="3" spans="2:11" ht="29.15" customHeight="1">
      <c r="B3" s="52"/>
      <c r="C3" s="1230" t="s">
        <v>541</v>
      </c>
      <c r="D3" s="1230"/>
      <c r="E3" s="1230"/>
      <c r="F3" s="1230"/>
      <c r="G3" s="1230"/>
      <c r="H3" s="1230"/>
      <c r="I3" s="1230"/>
      <c r="J3" s="1230"/>
      <c r="K3" s="1230"/>
    </row>
    <row r="4" spans="2:11" ht="44.25" customHeight="1">
      <c r="B4" s="1056" t="s">
        <v>542</v>
      </c>
      <c r="C4" s="960" t="s">
        <v>493</v>
      </c>
      <c r="D4" s="960" t="s">
        <v>494</v>
      </c>
      <c r="E4" s="960" t="s">
        <v>495</v>
      </c>
      <c r="F4" s="960" t="s">
        <v>496</v>
      </c>
      <c r="G4" s="960" t="s">
        <v>497</v>
      </c>
      <c r="H4" s="997" t="s">
        <v>498</v>
      </c>
      <c r="I4" s="960" t="s">
        <v>499</v>
      </c>
      <c r="J4" s="960" t="s">
        <v>500</v>
      </c>
      <c r="K4" s="997" t="s">
        <v>501</v>
      </c>
    </row>
    <row r="5" spans="2:11" ht="44.25" customHeight="1">
      <c r="B5" s="1057" t="s">
        <v>543</v>
      </c>
      <c r="C5" s="54"/>
      <c r="D5" s="54"/>
      <c r="E5" s="54"/>
      <c r="F5" s="54"/>
      <c r="G5" s="54"/>
      <c r="H5" s="219">
        <f>SUM(C5:G5)</f>
        <v>0</v>
      </c>
      <c r="I5" s="54"/>
      <c r="J5" s="54"/>
      <c r="K5" s="219">
        <f>SUM(H5:J5)</f>
        <v>0</v>
      </c>
    </row>
    <row r="6" spans="2:11" ht="44.25" customHeight="1">
      <c r="B6" s="1057" t="s">
        <v>1591</v>
      </c>
      <c r="C6" s="54"/>
      <c r="D6" s="54"/>
      <c r="E6" s="54"/>
      <c r="F6" s="54"/>
      <c r="G6" s="54"/>
      <c r="H6" s="219">
        <f t="shared" ref="H6" si="0">SUM(C6:G6)</f>
        <v>0</v>
      </c>
      <c r="I6" s="54"/>
      <c r="J6" s="54"/>
      <c r="K6" s="219">
        <f t="shared" ref="K6" si="1">SUM(H6:J6)</f>
        <v>0</v>
      </c>
    </row>
    <row r="7" spans="2:11" ht="31.5" customHeight="1">
      <c r="B7" s="1055"/>
      <c r="C7" s="220">
        <f t="shared" ref="C7:K7" si="2">SUM(C5:C6)</f>
        <v>0</v>
      </c>
      <c r="D7" s="220">
        <f t="shared" si="2"/>
        <v>0</v>
      </c>
      <c r="E7" s="220">
        <f t="shared" si="2"/>
        <v>0</v>
      </c>
      <c r="F7" s="220">
        <f t="shared" si="2"/>
        <v>0</v>
      </c>
      <c r="G7" s="220">
        <f t="shared" si="2"/>
        <v>0</v>
      </c>
      <c r="H7" s="220">
        <f t="shared" si="2"/>
        <v>0</v>
      </c>
      <c r="I7" s="220">
        <f t="shared" si="2"/>
        <v>0</v>
      </c>
      <c r="J7" s="220">
        <f t="shared" si="2"/>
        <v>0</v>
      </c>
      <c r="K7" s="220">
        <f t="shared" si="2"/>
        <v>0</v>
      </c>
    </row>
    <row r="9" spans="2:11" ht="44.25" customHeight="1">
      <c r="B9" s="1056" t="s">
        <v>544</v>
      </c>
      <c r="C9" s="960" t="s">
        <v>493</v>
      </c>
      <c r="D9" s="960" t="s">
        <v>494</v>
      </c>
      <c r="E9" s="960" t="s">
        <v>495</v>
      </c>
      <c r="F9" s="960" t="s">
        <v>496</v>
      </c>
      <c r="G9" s="960" t="s">
        <v>497</v>
      </c>
      <c r="H9" s="997" t="s">
        <v>498</v>
      </c>
      <c r="I9" s="960" t="s">
        <v>499</v>
      </c>
      <c r="J9" s="960" t="s">
        <v>500</v>
      </c>
      <c r="K9" s="997" t="s">
        <v>501</v>
      </c>
    </row>
    <row r="10" spans="2:11" ht="44.25" customHeight="1">
      <c r="B10" s="1057" t="s">
        <v>543</v>
      </c>
      <c r="C10" s="54"/>
      <c r="D10" s="54"/>
      <c r="E10" s="54"/>
      <c r="F10" s="54"/>
      <c r="G10" s="54"/>
      <c r="H10" s="219">
        <f t="shared" ref="H10:H11" si="3">SUM(C10:G10)</f>
        <v>0</v>
      </c>
      <c r="I10" s="54"/>
      <c r="J10" s="54"/>
      <c r="K10" s="219">
        <f t="shared" ref="K10:K11" si="4">SUM(H10:J10)</f>
        <v>0</v>
      </c>
    </row>
    <row r="11" spans="2:11" ht="44.25" customHeight="1">
      <c r="B11" s="1057" t="s">
        <v>1591</v>
      </c>
      <c r="C11" s="54"/>
      <c r="D11" s="54"/>
      <c r="E11" s="54"/>
      <c r="F11" s="54"/>
      <c r="G11" s="54"/>
      <c r="H11" s="219">
        <f t="shared" si="3"/>
        <v>0</v>
      </c>
      <c r="I11" s="54"/>
      <c r="J11" s="54"/>
      <c r="K11" s="219">
        <f t="shared" si="4"/>
        <v>0</v>
      </c>
    </row>
    <row r="12" spans="2:11" ht="31.5" customHeight="1">
      <c r="B12" s="1055"/>
      <c r="C12" s="220">
        <f t="shared" ref="C12:K12" si="5">SUM(C10:C11)</f>
        <v>0</v>
      </c>
      <c r="D12" s="220">
        <f t="shared" si="5"/>
        <v>0</v>
      </c>
      <c r="E12" s="220">
        <f t="shared" si="5"/>
        <v>0</v>
      </c>
      <c r="F12" s="220">
        <f t="shared" si="5"/>
        <v>0</v>
      </c>
      <c r="G12" s="220">
        <f t="shared" si="5"/>
        <v>0</v>
      </c>
      <c r="H12" s="220">
        <f t="shared" si="5"/>
        <v>0</v>
      </c>
      <c r="I12" s="220">
        <f t="shared" si="5"/>
        <v>0</v>
      </c>
      <c r="J12" s="220">
        <f t="shared" si="5"/>
        <v>0</v>
      </c>
      <c r="K12" s="220">
        <f t="shared" si="5"/>
        <v>0</v>
      </c>
    </row>
    <row r="14" spans="2:11" ht="44.25" customHeight="1">
      <c r="B14" s="1056" t="s">
        <v>545</v>
      </c>
      <c r="C14" s="960" t="s">
        <v>493</v>
      </c>
      <c r="D14" s="960" t="s">
        <v>494</v>
      </c>
      <c r="E14" s="960" t="s">
        <v>495</v>
      </c>
      <c r="F14" s="960" t="s">
        <v>496</v>
      </c>
      <c r="G14" s="960" t="s">
        <v>497</v>
      </c>
      <c r="H14" s="997" t="s">
        <v>498</v>
      </c>
      <c r="I14" s="960" t="s">
        <v>499</v>
      </c>
      <c r="J14" s="960" t="s">
        <v>500</v>
      </c>
      <c r="K14" s="997" t="s">
        <v>501</v>
      </c>
    </row>
    <row r="15" spans="2:11" ht="44.25" customHeight="1">
      <c r="B15" s="1057" t="s">
        <v>543</v>
      </c>
      <c r="C15" s="54"/>
      <c r="D15" s="54"/>
      <c r="E15" s="54"/>
      <c r="F15" s="54"/>
      <c r="G15" s="54"/>
      <c r="H15" s="219">
        <f t="shared" ref="H15:H16" si="6">SUM(C15:G15)</f>
        <v>0</v>
      </c>
      <c r="I15" s="54"/>
      <c r="J15" s="54"/>
      <c r="K15" s="219">
        <f t="shared" ref="K15:K16" si="7">SUM(H15:J15)</f>
        <v>0</v>
      </c>
    </row>
    <row r="16" spans="2:11" ht="44.25" customHeight="1">
      <c r="B16" s="1057" t="s">
        <v>1591</v>
      </c>
      <c r="C16" s="54"/>
      <c r="D16" s="54"/>
      <c r="E16" s="54"/>
      <c r="F16" s="54"/>
      <c r="G16" s="54"/>
      <c r="H16" s="219">
        <f t="shared" si="6"/>
        <v>0</v>
      </c>
      <c r="I16" s="54"/>
      <c r="J16" s="54"/>
      <c r="K16" s="219">
        <f t="shared" si="7"/>
        <v>0</v>
      </c>
    </row>
    <row r="17" spans="2:11" ht="31.5" customHeight="1">
      <c r="B17" s="1055"/>
      <c r="C17" s="220">
        <f t="shared" ref="C17:K17" si="8">SUM(C15:C16)</f>
        <v>0</v>
      </c>
      <c r="D17" s="220">
        <f t="shared" si="8"/>
        <v>0</v>
      </c>
      <c r="E17" s="220">
        <f t="shared" si="8"/>
        <v>0</v>
      </c>
      <c r="F17" s="220">
        <f t="shared" si="8"/>
        <v>0</v>
      </c>
      <c r="G17" s="220">
        <f t="shared" si="8"/>
        <v>0</v>
      </c>
      <c r="H17" s="220">
        <f t="shared" si="8"/>
        <v>0</v>
      </c>
      <c r="I17" s="220">
        <f>SUM(I15:I16)</f>
        <v>0</v>
      </c>
      <c r="J17" s="220">
        <f t="shared" si="8"/>
        <v>0</v>
      </c>
      <c r="K17" s="220">
        <f t="shared" si="8"/>
        <v>0</v>
      </c>
    </row>
    <row r="19" spans="2:11" ht="44.25" customHeight="1">
      <c r="B19" s="1056" t="s">
        <v>546</v>
      </c>
      <c r="C19" s="960" t="s">
        <v>493</v>
      </c>
      <c r="D19" s="960" t="s">
        <v>494</v>
      </c>
      <c r="E19" s="960" t="s">
        <v>495</v>
      </c>
      <c r="F19" s="960" t="s">
        <v>496</v>
      </c>
      <c r="G19" s="960" t="s">
        <v>497</v>
      </c>
      <c r="H19" s="997" t="s">
        <v>498</v>
      </c>
      <c r="I19" s="960" t="s">
        <v>499</v>
      </c>
      <c r="J19" s="960" t="s">
        <v>500</v>
      </c>
      <c r="K19" s="997" t="s">
        <v>501</v>
      </c>
    </row>
    <row r="20" spans="2:11" ht="44.25" customHeight="1">
      <c r="B20" s="1057" t="s">
        <v>543</v>
      </c>
      <c r="C20" s="54"/>
      <c r="D20" s="54"/>
      <c r="E20" s="54"/>
      <c r="F20" s="54"/>
      <c r="G20" s="54"/>
      <c r="H20" s="219">
        <f t="shared" ref="H20:H21" si="9">SUM(C20:G20)</f>
        <v>0</v>
      </c>
      <c r="I20" s="54"/>
      <c r="J20" s="54"/>
      <c r="K20" s="219">
        <f t="shared" ref="K20:K21" si="10">SUM(H20:J20)</f>
        <v>0</v>
      </c>
    </row>
    <row r="21" spans="2:11" ht="44.25" customHeight="1">
      <c r="B21" s="1057" t="s">
        <v>1591</v>
      </c>
      <c r="C21" s="54"/>
      <c r="D21" s="54"/>
      <c r="E21" s="54"/>
      <c r="F21" s="54"/>
      <c r="G21" s="54"/>
      <c r="H21" s="219">
        <f t="shared" si="9"/>
        <v>0</v>
      </c>
      <c r="I21" s="54"/>
      <c r="J21" s="54"/>
      <c r="K21" s="219">
        <f t="shared" si="10"/>
        <v>0</v>
      </c>
    </row>
    <row r="22" spans="2:11" ht="31.5" customHeight="1">
      <c r="B22" s="1055"/>
      <c r="C22" s="220">
        <f t="shared" ref="C22:K22" si="11">SUM(C20:C21)</f>
        <v>0</v>
      </c>
      <c r="D22" s="220">
        <f t="shared" si="11"/>
        <v>0</v>
      </c>
      <c r="E22" s="220">
        <f t="shared" si="11"/>
        <v>0</v>
      </c>
      <c r="F22" s="220">
        <f t="shared" si="11"/>
        <v>0</v>
      </c>
      <c r="G22" s="220">
        <f t="shared" si="11"/>
        <v>0</v>
      </c>
      <c r="H22" s="220">
        <f t="shared" si="11"/>
        <v>0</v>
      </c>
      <c r="I22" s="220">
        <f t="shared" si="11"/>
        <v>0</v>
      </c>
      <c r="J22" s="220">
        <f t="shared" si="11"/>
        <v>0</v>
      </c>
      <c r="K22" s="220">
        <f t="shared" si="11"/>
        <v>0</v>
      </c>
    </row>
    <row r="23" spans="2:11" customFormat="1" ht="31.5" customHeight="1"/>
    <row r="24" spans="2:11" ht="44.25" customHeight="1">
      <c r="B24" s="1056" t="s">
        <v>547</v>
      </c>
      <c r="C24" s="960" t="s">
        <v>493</v>
      </c>
      <c r="D24" s="960" t="s">
        <v>494</v>
      </c>
      <c r="E24" s="960" t="s">
        <v>495</v>
      </c>
      <c r="F24" s="960" t="s">
        <v>496</v>
      </c>
      <c r="G24" s="960" t="s">
        <v>497</v>
      </c>
      <c r="H24" s="997" t="s">
        <v>498</v>
      </c>
      <c r="I24" s="960" t="s">
        <v>499</v>
      </c>
      <c r="J24" s="960" t="s">
        <v>500</v>
      </c>
      <c r="K24" s="997" t="s">
        <v>501</v>
      </c>
    </row>
    <row r="25" spans="2:11" ht="44.25" customHeight="1">
      <c r="B25" s="1057" t="s">
        <v>543</v>
      </c>
      <c r="C25" s="54"/>
      <c r="D25" s="54"/>
      <c r="E25" s="54"/>
      <c r="F25" s="54"/>
      <c r="G25" s="54"/>
      <c r="H25" s="219">
        <f t="shared" ref="H25:H26" si="12">SUM(C25:G25)</f>
        <v>0</v>
      </c>
      <c r="I25" s="54"/>
      <c r="J25" s="54"/>
      <c r="K25" s="219">
        <f t="shared" ref="K25:K26" si="13">SUM(H25:J25)</f>
        <v>0</v>
      </c>
    </row>
    <row r="26" spans="2:11" ht="44.25" customHeight="1">
      <c r="B26" s="1057" t="s">
        <v>1591</v>
      </c>
      <c r="C26" s="54"/>
      <c r="D26" s="54"/>
      <c r="E26" s="54"/>
      <c r="F26" s="54"/>
      <c r="G26" s="54"/>
      <c r="H26" s="219">
        <f t="shared" si="12"/>
        <v>0</v>
      </c>
      <c r="I26" s="54"/>
      <c r="J26" s="54"/>
      <c r="K26" s="219">
        <f t="shared" si="13"/>
        <v>0</v>
      </c>
    </row>
    <row r="27" spans="2:11" ht="31.5" customHeight="1">
      <c r="B27" s="1055"/>
      <c r="C27" s="220">
        <f t="shared" ref="C27:K27" si="14">SUM(C25:C26)</f>
        <v>0</v>
      </c>
      <c r="D27" s="220">
        <f t="shared" si="14"/>
        <v>0</v>
      </c>
      <c r="E27" s="220">
        <f t="shared" si="14"/>
        <v>0</v>
      </c>
      <c r="F27" s="220">
        <f t="shared" si="14"/>
        <v>0</v>
      </c>
      <c r="G27" s="220">
        <f t="shared" si="14"/>
        <v>0</v>
      </c>
      <c r="H27" s="220">
        <f t="shared" si="14"/>
        <v>0</v>
      </c>
      <c r="I27" s="220">
        <f t="shared" si="14"/>
        <v>0</v>
      </c>
      <c r="J27" s="220">
        <f t="shared" si="14"/>
        <v>0</v>
      </c>
      <c r="K27" s="220">
        <f t="shared" si="14"/>
        <v>0</v>
      </c>
    </row>
    <row r="28" spans="2:11" ht="31.5" customHeight="1"/>
    <row r="29" spans="2:11" ht="44.25" customHeight="1">
      <c r="B29" s="1056" t="s">
        <v>548</v>
      </c>
      <c r="C29" s="960" t="s">
        <v>493</v>
      </c>
      <c r="D29" s="960" t="s">
        <v>494</v>
      </c>
      <c r="E29" s="960" t="s">
        <v>495</v>
      </c>
      <c r="F29" s="960" t="s">
        <v>496</v>
      </c>
      <c r="G29" s="960" t="s">
        <v>497</v>
      </c>
      <c r="H29" s="997" t="s">
        <v>498</v>
      </c>
      <c r="I29" s="960" t="s">
        <v>499</v>
      </c>
      <c r="J29" s="960" t="s">
        <v>500</v>
      </c>
      <c r="K29" s="997" t="s">
        <v>501</v>
      </c>
    </row>
    <row r="30" spans="2:11" ht="44.25" customHeight="1">
      <c r="B30" s="1057" t="s">
        <v>543</v>
      </c>
      <c r="C30" s="54"/>
      <c r="D30" s="54"/>
      <c r="E30" s="54"/>
      <c r="F30" s="54"/>
      <c r="G30" s="54"/>
      <c r="H30" s="219">
        <f t="shared" ref="H30:H31" si="15">SUM(C30:G30)</f>
        <v>0</v>
      </c>
      <c r="I30" s="54"/>
      <c r="J30" s="54"/>
      <c r="K30" s="219">
        <f t="shared" ref="K30:K31" si="16">SUM(H30:J30)</f>
        <v>0</v>
      </c>
    </row>
    <row r="31" spans="2:11" ht="44.25" customHeight="1">
      <c r="B31" s="1057" t="s">
        <v>1591</v>
      </c>
      <c r="C31" s="54"/>
      <c r="D31" s="54"/>
      <c r="E31" s="54"/>
      <c r="F31" s="54"/>
      <c r="G31" s="54"/>
      <c r="H31" s="219">
        <f t="shared" si="15"/>
        <v>0</v>
      </c>
      <c r="I31" s="54"/>
      <c r="J31" s="54"/>
      <c r="K31" s="219">
        <f t="shared" si="16"/>
        <v>0</v>
      </c>
    </row>
    <row r="32" spans="2:11" ht="31.5" customHeight="1">
      <c r="B32" s="1055"/>
      <c r="C32" s="220">
        <f t="shared" ref="C32:K32" si="17">SUM(C30:C31)</f>
        <v>0</v>
      </c>
      <c r="D32" s="220">
        <f t="shared" si="17"/>
        <v>0</v>
      </c>
      <c r="E32" s="220">
        <f t="shared" si="17"/>
        <v>0</v>
      </c>
      <c r="F32" s="220">
        <f t="shared" si="17"/>
        <v>0</v>
      </c>
      <c r="G32" s="220">
        <f t="shared" si="17"/>
        <v>0</v>
      </c>
      <c r="H32" s="220">
        <f>SUM(H30:H31)</f>
        <v>0</v>
      </c>
      <c r="I32" s="220">
        <f t="shared" si="17"/>
        <v>0</v>
      </c>
      <c r="J32" s="220">
        <f t="shared" si="17"/>
        <v>0</v>
      </c>
      <c r="K32" s="220">
        <f t="shared" si="17"/>
        <v>0</v>
      </c>
    </row>
    <row r="33" spans="2:11" ht="31.5" customHeight="1"/>
    <row r="34" spans="2:11" ht="31.5" customHeight="1">
      <c r="B34" s="1056" t="s">
        <v>1592</v>
      </c>
      <c r="C34" s="960" t="s">
        <v>493</v>
      </c>
      <c r="D34" s="960" t="s">
        <v>494</v>
      </c>
      <c r="E34" s="960" t="s">
        <v>495</v>
      </c>
      <c r="F34" s="960" t="s">
        <v>496</v>
      </c>
      <c r="G34" s="960" t="s">
        <v>497</v>
      </c>
      <c r="H34" s="997" t="s">
        <v>498</v>
      </c>
      <c r="I34" s="960" t="s">
        <v>499</v>
      </c>
      <c r="J34" s="960" t="s">
        <v>500</v>
      </c>
      <c r="K34" s="997" t="s">
        <v>501</v>
      </c>
    </row>
    <row r="35" spans="2:11" ht="31.5" customHeight="1">
      <c r="B35" s="1057" t="s">
        <v>543</v>
      </c>
      <c r="C35" s="183">
        <f t="shared" ref="C35:G36" si="18">C30+C25+C20+C15+C10+C5</f>
        <v>0</v>
      </c>
      <c r="D35" s="183">
        <f t="shared" si="18"/>
        <v>0</v>
      </c>
      <c r="E35" s="183">
        <f t="shared" si="18"/>
        <v>0</v>
      </c>
      <c r="F35" s="183">
        <f t="shared" si="18"/>
        <v>0</v>
      </c>
      <c r="G35" s="183">
        <f t="shared" si="18"/>
        <v>0</v>
      </c>
      <c r="H35" s="219">
        <f t="shared" ref="H35:H36" si="19">SUM(C35:G35)</f>
        <v>0</v>
      </c>
      <c r="I35" s="183">
        <f>I30+I25+I20+I15+I10+I5</f>
        <v>0</v>
      </c>
      <c r="J35" s="183">
        <f>J30+J25+J20+J15+J10+J5</f>
        <v>0</v>
      </c>
      <c r="K35" s="219">
        <f t="shared" ref="K35:K36" si="20">SUM(H35:J35)</f>
        <v>0</v>
      </c>
    </row>
    <row r="36" spans="2:11" ht="31.5" customHeight="1">
      <c r="B36" s="1057" t="s">
        <v>1591</v>
      </c>
      <c r="C36" s="183">
        <f t="shared" si="18"/>
        <v>0</v>
      </c>
      <c r="D36" s="183">
        <f t="shared" si="18"/>
        <v>0</v>
      </c>
      <c r="E36" s="183">
        <f t="shared" si="18"/>
        <v>0</v>
      </c>
      <c r="F36" s="183">
        <f t="shared" si="18"/>
        <v>0</v>
      </c>
      <c r="G36" s="183">
        <f t="shared" si="18"/>
        <v>0</v>
      </c>
      <c r="H36" s="219">
        <f t="shared" si="19"/>
        <v>0</v>
      </c>
      <c r="I36" s="183">
        <f>I31+I26+I21+I16+I11+I6</f>
        <v>0</v>
      </c>
      <c r="J36" s="183">
        <f>J31+J26+J21+J16+J11+J6</f>
        <v>0</v>
      </c>
      <c r="K36" s="219">
        <f t="shared" si="20"/>
        <v>0</v>
      </c>
    </row>
    <row r="37" spans="2:11" ht="31.5" customHeight="1">
      <c r="B37" s="1058" t="s">
        <v>1678</v>
      </c>
      <c r="C37" s="183">
        <f>'Module F - DAS'!K122</f>
        <v>0</v>
      </c>
      <c r="D37" s="183">
        <f>'Module F - DAS'!L122</f>
        <v>0</v>
      </c>
      <c r="E37" s="183">
        <f>'Module F - DAS'!M122</f>
        <v>0</v>
      </c>
      <c r="F37" s="183">
        <f>'Module F - DAS'!N122</f>
        <v>0</v>
      </c>
      <c r="G37" s="183">
        <f>'Module F - DAS'!O122</f>
        <v>0</v>
      </c>
      <c r="H37" s="219">
        <f>SUM(C37:G37)</f>
        <v>0</v>
      </c>
      <c r="I37" s="183">
        <f>'Module F - DAS'!Q122</f>
        <v>0</v>
      </c>
      <c r="J37" s="183">
        <f>'Module F - DAS'!R122</f>
        <v>0</v>
      </c>
      <c r="K37" s="219">
        <f>SUM(H37:J37)</f>
        <v>0</v>
      </c>
    </row>
    <row r="38" spans="2:11" s="1059" customFormat="1" ht="31.5" customHeight="1">
      <c r="C38" s="222">
        <f>SUM(C35:C37)</f>
        <v>0</v>
      </c>
      <c r="D38" s="222">
        <f t="shared" ref="D38:K38" si="21">SUM(D35:D37)</f>
        <v>0</v>
      </c>
      <c r="E38" s="222">
        <f t="shared" si="21"/>
        <v>0</v>
      </c>
      <c r="F38" s="222">
        <f t="shared" si="21"/>
        <v>0</v>
      </c>
      <c r="G38" s="222">
        <f t="shared" si="21"/>
        <v>0</v>
      </c>
      <c r="H38" s="222">
        <f t="shared" si="21"/>
        <v>0</v>
      </c>
      <c r="I38" s="222">
        <f t="shared" si="21"/>
        <v>0</v>
      </c>
      <c r="J38" s="222">
        <f t="shared" si="21"/>
        <v>0</v>
      </c>
      <c r="K38" s="222">
        <f t="shared" si="21"/>
        <v>0</v>
      </c>
    </row>
    <row r="39" spans="2:11" ht="31.5" customHeight="1"/>
    <row r="40" spans="2:11" ht="31.5" customHeight="1"/>
    <row r="41" spans="2:11" ht="13">
      <c r="B41" s="1031" t="s">
        <v>520</v>
      </c>
      <c r="C41" s="1032">
        <f>C38*'Overheads, Profit'!$C$13</f>
        <v>0</v>
      </c>
      <c r="D41" s="1032">
        <f>D38*'Overheads, Profit'!$C$13</f>
        <v>0</v>
      </c>
      <c r="E41" s="1032">
        <f>E38*'Overheads, Profit'!$C$13</f>
        <v>0</v>
      </c>
      <c r="F41" s="1032">
        <f>F38*'Overheads, Profit'!$C$13</f>
        <v>0</v>
      </c>
      <c r="G41" s="1032">
        <f>G38*'Overheads, Profit'!$C$13</f>
        <v>0</v>
      </c>
      <c r="H41" s="1032">
        <f>H38*'Overheads, Profit'!$C$13</f>
        <v>0</v>
      </c>
      <c r="I41" s="1032">
        <f>I38*'Overheads, Profit'!$C$13</f>
        <v>0</v>
      </c>
      <c r="J41" s="1032">
        <f>J38*'Overheads, Profit'!$C$13</f>
        <v>0</v>
      </c>
      <c r="K41" s="1032">
        <f>K38*'Overheads, Profit'!$C$13</f>
        <v>0</v>
      </c>
    </row>
    <row r="44" spans="2:11">
      <c r="B44" s="205"/>
    </row>
  </sheetData>
  <sheetProtection algorithmName="SHA-512" hashValue="OuSwKpA3wqRrAuEqAm1ilyec70y49tfXhn/KeaigxQOueFg77sT8lJPsThLJRn4Wb93q4Jl9oCWZFCtC1CAWag==" saltValue="IuJf6a2x8mnmqnDVwHbOSA==" spinCount="100000" sheet="1" formatCells="0" formatColumns="0" formatRows="0" selectLockedCells="1" sort="0" autoFilter="0"/>
  <mergeCells count="2">
    <mergeCell ref="C1:G1"/>
    <mergeCell ref="C3:K3"/>
  </mergeCells>
  <phoneticPr fontId="19" type="noConversion"/>
  <pageMargins left="0.74803149606299213" right="0.74803149606299213" top="0.82677165354330717" bottom="0.9055118110236221" header="0.51181102362204722" footer="0.31496062992125984"/>
  <pageSetup paperSize="9"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ignoredErrors>
    <ignoredError sqref="H35"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0296B-2BD3-4A73-A579-002FDE2B6B93}">
  <sheetPr>
    <tabColor theme="8" tint="0.79998168889431442"/>
  </sheetPr>
  <dimension ref="A2:S127"/>
  <sheetViews>
    <sheetView zoomScale="85" zoomScaleNormal="85" workbookViewId="0">
      <selection activeCell="K5" sqref="K5:S5"/>
    </sheetView>
  </sheetViews>
  <sheetFormatPr defaultColWidth="9.26953125" defaultRowHeight="14"/>
  <cols>
    <col min="1" max="1" width="11.1796875" style="806" customWidth="1"/>
    <col min="2" max="2" width="50.453125" style="807" customWidth="1"/>
    <col min="3" max="19" width="11" style="12" customWidth="1"/>
    <col min="20" max="16384" width="9.26953125" style="12"/>
  </cols>
  <sheetData>
    <row r="2" spans="1:19">
      <c r="A2" s="27" t="s">
        <v>1681</v>
      </c>
      <c r="C2" s="807"/>
    </row>
    <row r="3" spans="1:19" customFormat="1" ht="12.5"/>
    <row r="4" spans="1:19" customFormat="1" ht="13" thickBot="1"/>
    <row r="5" spans="1:19" ht="14.5" thickBot="1">
      <c r="C5" s="807"/>
      <c r="D5" s="1232" t="s">
        <v>671</v>
      </c>
      <c r="E5" s="1237"/>
      <c r="F5" s="1237"/>
      <c r="G5" s="1237"/>
      <c r="H5" s="1237"/>
      <c r="I5" s="1237"/>
      <c r="J5" s="1238"/>
      <c r="K5" s="1232" t="s">
        <v>672</v>
      </c>
      <c r="L5" s="1233"/>
      <c r="M5" s="1233"/>
      <c r="N5" s="1233"/>
      <c r="O5" s="1233"/>
      <c r="P5" s="1233"/>
      <c r="Q5" s="1233"/>
      <c r="R5" s="1233"/>
      <c r="S5" s="1234"/>
    </row>
    <row r="6" spans="1:19" ht="28.5" thickBot="1">
      <c r="A6" s="808" t="s">
        <v>1474</v>
      </c>
      <c r="B6" s="809" t="s">
        <v>1266</v>
      </c>
      <c r="C6" s="810" t="s">
        <v>1590</v>
      </c>
      <c r="D6" s="811" t="s">
        <v>493</v>
      </c>
      <c r="E6" s="812" t="s">
        <v>494</v>
      </c>
      <c r="F6" s="812" t="s">
        <v>495</v>
      </c>
      <c r="G6" s="812" t="s">
        <v>496</v>
      </c>
      <c r="H6" s="812" t="s">
        <v>497</v>
      </c>
      <c r="I6" s="812" t="s">
        <v>499</v>
      </c>
      <c r="J6" s="821" t="s">
        <v>500</v>
      </c>
      <c r="K6" s="822" t="s">
        <v>493</v>
      </c>
      <c r="L6" s="823" t="s">
        <v>494</v>
      </c>
      <c r="M6" s="823" t="s">
        <v>495</v>
      </c>
      <c r="N6" s="823" t="s">
        <v>496</v>
      </c>
      <c r="O6" s="823" t="s">
        <v>497</v>
      </c>
      <c r="P6" s="824" t="s">
        <v>498</v>
      </c>
      <c r="Q6" s="823" t="s">
        <v>499</v>
      </c>
      <c r="R6" s="823" t="s">
        <v>500</v>
      </c>
      <c r="S6" s="825" t="s">
        <v>501</v>
      </c>
    </row>
    <row r="7" spans="1:19" ht="13.5" thickBot="1">
      <c r="A7" s="813" t="s">
        <v>1475</v>
      </c>
      <c r="B7" s="814"/>
      <c r="C7" s="814"/>
      <c r="D7" s="1239"/>
      <c r="E7" s="1239"/>
      <c r="F7" s="1239"/>
      <c r="G7" s="1239"/>
      <c r="H7" s="1239"/>
      <c r="I7" s="1239"/>
      <c r="J7" s="1239"/>
      <c r="K7" s="832"/>
      <c r="L7" s="815"/>
      <c r="M7" s="815"/>
      <c r="N7" s="815"/>
      <c r="O7" s="815"/>
      <c r="P7" s="815"/>
      <c r="Q7" s="815"/>
      <c r="R7" s="815"/>
      <c r="S7" s="816"/>
    </row>
    <row r="8" spans="1:19" ht="12.5">
      <c r="A8" s="833">
        <v>1</v>
      </c>
      <c r="B8" s="834" t="s">
        <v>1476</v>
      </c>
      <c r="C8" s="882">
        <v>6</v>
      </c>
      <c r="D8" s="836"/>
      <c r="E8" s="837"/>
      <c r="F8" s="837"/>
      <c r="G8" s="837"/>
      <c r="H8" s="837"/>
      <c r="I8" s="1048"/>
      <c r="J8" s="1048"/>
      <c r="K8" s="826">
        <f>$C8*D8</f>
        <v>0</v>
      </c>
      <c r="L8" s="827">
        <f t="shared" ref="L8:N8" si="0">$C8*E8</f>
        <v>0</v>
      </c>
      <c r="M8" s="827">
        <f t="shared" si="0"/>
        <v>0</v>
      </c>
      <c r="N8" s="827">
        <f t="shared" si="0"/>
        <v>0</v>
      </c>
      <c r="O8" s="827">
        <f>$C8*H8</f>
        <v>0</v>
      </c>
      <c r="P8" s="861">
        <f>SUM(K8:O8)</f>
        <v>0</v>
      </c>
      <c r="Q8" s="827">
        <f>$C8*I8</f>
        <v>0</v>
      </c>
      <c r="R8" s="827">
        <f>$C8*J8</f>
        <v>0</v>
      </c>
      <c r="S8" s="862">
        <f>SUM(P8:R8)</f>
        <v>0</v>
      </c>
    </row>
    <row r="9" spans="1:19" ht="12.5">
      <c r="A9" s="833">
        <v>2</v>
      </c>
      <c r="B9" s="834" t="s">
        <v>1477</v>
      </c>
      <c r="C9" s="882">
        <v>82</v>
      </c>
      <c r="D9" s="836"/>
      <c r="E9" s="837"/>
      <c r="F9" s="837"/>
      <c r="G9" s="837"/>
      <c r="H9" s="837"/>
      <c r="I9" s="1049"/>
      <c r="J9" s="1049"/>
      <c r="K9" s="872">
        <f t="shared" ref="K9" si="1">$C9*D9</f>
        <v>0</v>
      </c>
      <c r="L9" s="873">
        <f t="shared" ref="L9" si="2">$C9*E9</f>
        <v>0</v>
      </c>
      <c r="M9" s="873">
        <f t="shared" ref="M9" si="3">$C9*F9</f>
        <v>0</v>
      </c>
      <c r="N9" s="873">
        <f t="shared" ref="N9" si="4">$C9*G9</f>
        <v>0</v>
      </c>
      <c r="O9" s="873">
        <f t="shared" ref="O9" si="5">$C9*H9</f>
        <v>0</v>
      </c>
      <c r="P9" s="219">
        <f t="shared" ref="P9:P43" si="6">SUM(K9:O9)</f>
        <v>0</v>
      </c>
      <c r="Q9" s="829">
        <f t="shared" ref="Q9:Q43" si="7">$C9*I9</f>
        <v>0</v>
      </c>
      <c r="R9" s="829">
        <f t="shared" ref="R9:R43" si="8">$C9*J9</f>
        <v>0</v>
      </c>
      <c r="S9" s="278">
        <f t="shared" ref="S9:S43" si="9">SUM(P9:R9)</f>
        <v>0</v>
      </c>
    </row>
    <row r="10" spans="1:19" ht="12.5">
      <c r="A10" s="833">
        <v>3</v>
      </c>
      <c r="B10" s="834" t="s">
        <v>1478</v>
      </c>
      <c r="C10" s="835"/>
      <c r="D10" s="836"/>
      <c r="E10" s="837"/>
      <c r="F10" s="837"/>
      <c r="G10" s="837"/>
      <c r="H10" s="837"/>
      <c r="I10" s="1049"/>
      <c r="J10" s="1049"/>
      <c r="K10" s="1093"/>
      <c r="L10" s="1084"/>
      <c r="M10" s="1084"/>
      <c r="N10" s="1084"/>
      <c r="O10" s="1084"/>
      <c r="P10" s="1083"/>
      <c r="Q10" s="1083"/>
      <c r="R10" s="1083"/>
      <c r="S10" s="1096"/>
    </row>
    <row r="11" spans="1:19" ht="12.5">
      <c r="A11" s="833">
        <v>4</v>
      </c>
      <c r="B11" s="834" t="s">
        <v>1479</v>
      </c>
      <c r="C11" s="835"/>
      <c r="D11" s="836"/>
      <c r="E11" s="837"/>
      <c r="F11" s="837"/>
      <c r="G11" s="837"/>
      <c r="H11" s="837"/>
      <c r="I11" s="1049"/>
      <c r="J11" s="1049"/>
      <c r="K11" s="1095"/>
      <c r="L11" s="1083"/>
      <c r="M11" s="1083"/>
      <c r="N11" s="1083"/>
      <c r="O11" s="1083"/>
      <c r="P11" s="1083"/>
      <c r="Q11" s="1083"/>
      <c r="R11" s="1083"/>
      <c r="S11" s="1096"/>
    </row>
    <row r="12" spans="1:19" ht="12.5">
      <c r="A12" s="833">
        <v>5</v>
      </c>
      <c r="B12" s="834" t="s">
        <v>1480</v>
      </c>
      <c r="C12" s="835"/>
      <c r="D12" s="836"/>
      <c r="E12" s="837"/>
      <c r="F12" s="837"/>
      <c r="G12" s="837"/>
      <c r="H12" s="837"/>
      <c r="I12" s="1049"/>
      <c r="J12" s="1049"/>
      <c r="K12" s="1097"/>
      <c r="L12" s="1085"/>
      <c r="M12" s="1085"/>
      <c r="N12" s="1085"/>
      <c r="O12" s="1085"/>
      <c r="P12" s="1083"/>
      <c r="Q12" s="1083"/>
      <c r="R12" s="1083"/>
      <c r="S12" s="1096"/>
    </row>
    <row r="13" spans="1:19" ht="12.5">
      <c r="A13" s="833">
        <v>6</v>
      </c>
      <c r="B13" s="834" t="s">
        <v>1481</v>
      </c>
      <c r="C13" s="835">
        <v>17</v>
      </c>
      <c r="D13" s="836"/>
      <c r="E13" s="837"/>
      <c r="F13" s="837"/>
      <c r="G13" s="837"/>
      <c r="H13" s="837"/>
      <c r="I13" s="1049"/>
      <c r="J13" s="1049"/>
      <c r="K13" s="878">
        <f t="shared" ref="K13:K43" si="10">$C13*D13</f>
        <v>0</v>
      </c>
      <c r="L13" s="879">
        <f t="shared" ref="L13:L43" si="11">$C13*E13</f>
        <v>0</v>
      </c>
      <c r="M13" s="879">
        <f t="shared" ref="M13:M43" si="12">$C13*F13</f>
        <v>0</v>
      </c>
      <c r="N13" s="879">
        <f t="shared" ref="N13:N43" si="13">$C13*G13</f>
        <v>0</v>
      </c>
      <c r="O13" s="879">
        <f t="shared" ref="O13:O43" si="14">$C13*H13</f>
        <v>0</v>
      </c>
      <c r="P13" s="219">
        <f t="shared" si="6"/>
        <v>0</v>
      </c>
      <c r="Q13" s="829">
        <f t="shared" si="7"/>
        <v>0</v>
      </c>
      <c r="R13" s="829">
        <f t="shared" si="8"/>
        <v>0</v>
      </c>
      <c r="S13" s="278">
        <f t="shared" si="9"/>
        <v>0</v>
      </c>
    </row>
    <row r="14" spans="1:19" ht="12.5">
      <c r="A14" s="833">
        <v>7</v>
      </c>
      <c r="B14" s="834" t="s">
        <v>1482</v>
      </c>
      <c r="C14" s="882">
        <v>67</v>
      </c>
      <c r="D14" s="836"/>
      <c r="E14" s="837"/>
      <c r="F14" s="837"/>
      <c r="G14" s="837"/>
      <c r="H14" s="837"/>
      <c r="I14" s="1049"/>
      <c r="J14" s="1049"/>
      <c r="K14" s="828">
        <f t="shared" si="10"/>
        <v>0</v>
      </c>
      <c r="L14" s="829">
        <f t="shared" si="11"/>
        <v>0</v>
      </c>
      <c r="M14" s="829">
        <f t="shared" si="12"/>
        <v>0</v>
      </c>
      <c r="N14" s="829">
        <f t="shared" si="13"/>
        <v>0</v>
      </c>
      <c r="O14" s="829">
        <f t="shared" si="14"/>
        <v>0</v>
      </c>
      <c r="P14" s="219">
        <f t="shared" si="6"/>
        <v>0</v>
      </c>
      <c r="Q14" s="829">
        <f t="shared" si="7"/>
        <v>0</v>
      </c>
      <c r="R14" s="829">
        <f t="shared" si="8"/>
        <v>0</v>
      </c>
      <c r="S14" s="278">
        <f t="shared" si="9"/>
        <v>0</v>
      </c>
    </row>
    <row r="15" spans="1:19" ht="12.5">
      <c r="A15" s="833">
        <v>8</v>
      </c>
      <c r="B15" s="834" t="s">
        <v>1483</v>
      </c>
      <c r="C15" s="835">
        <v>100</v>
      </c>
      <c r="D15" s="836"/>
      <c r="E15" s="837"/>
      <c r="F15" s="837"/>
      <c r="G15" s="837"/>
      <c r="H15" s="837"/>
      <c r="I15" s="1049"/>
      <c r="J15" s="1049"/>
      <c r="K15" s="828">
        <f t="shared" si="10"/>
        <v>0</v>
      </c>
      <c r="L15" s="829">
        <f t="shared" si="11"/>
        <v>0</v>
      </c>
      <c r="M15" s="829">
        <f t="shared" si="12"/>
        <v>0</v>
      </c>
      <c r="N15" s="829">
        <f t="shared" si="13"/>
        <v>0</v>
      </c>
      <c r="O15" s="829">
        <f t="shared" si="14"/>
        <v>0</v>
      </c>
      <c r="P15" s="219">
        <f t="shared" si="6"/>
        <v>0</v>
      </c>
      <c r="Q15" s="829">
        <f t="shared" si="7"/>
        <v>0</v>
      </c>
      <c r="R15" s="829">
        <f t="shared" si="8"/>
        <v>0</v>
      </c>
      <c r="S15" s="278">
        <f t="shared" si="9"/>
        <v>0</v>
      </c>
    </row>
    <row r="16" spans="1:19" ht="12.5">
      <c r="A16" s="833">
        <v>9</v>
      </c>
      <c r="B16" s="834" t="s">
        <v>1484</v>
      </c>
      <c r="C16" s="882">
        <v>105</v>
      </c>
      <c r="D16" s="836"/>
      <c r="E16" s="837"/>
      <c r="F16" s="837"/>
      <c r="G16" s="837"/>
      <c r="H16" s="837"/>
      <c r="I16" s="1049"/>
      <c r="J16" s="1049"/>
      <c r="K16" s="828">
        <f t="shared" si="10"/>
        <v>0</v>
      </c>
      <c r="L16" s="829">
        <f t="shared" si="11"/>
        <v>0</v>
      </c>
      <c r="M16" s="829">
        <f t="shared" si="12"/>
        <v>0</v>
      </c>
      <c r="N16" s="829">
        <f t="shared" si="13"/>
        <v>0</v>
      </c>
      <c r="O16" s="829">
        <f t="shared" si="14"/>
        <v>0</v>
      </c>
      <c r="P16" s="219">
        <f t="shared" si="6"/>
        <v>0</v>
      </c>
      <c r="Q16" s="829">
        <f t="shared" si="7"/>
        <v>0</v>
      </c>
      <c r="R16" s="829">
        <f t="shared" si="8"/>
        <v>0</v>
      </c>
      <c r="S16" s="278">
        <f t="shared" si="9"/>
        <v>0</v>
      </c>
    </row>
    <row r="17" spans="1:19" ht="12.5">
      <c r="A17" s="833">
        <v>10</v>
      </c>
      <c r="B17" s="834" t="s">
        <v>1485</v>
      </c>
      <c r="C17" s="835"/>
      <c r="D17" s="836"/>
      <c r="E17" s="837"/>
      <c r="F17" s="837"/>
      <c r="G17" s="837"/>
      <c r="H17" s="837"/>
      <c r="I17" s="1049"/>
      <c r="J17" s="1049"/>
      <c r="K17" s="1093"/>
      <c r="L17" s="1084"/>
      <c r="M17" s="1084"/>
      <c r="N17" s="1084"/>
      <c r="O17" s="1084"/>
      <c r="P17" s="1084"/>
      <c r="Q17" s="1084"/>
      <c r="R17" s="1084"/>
      <c r="S17" s="1094"/>
    </row>
    <row r="18" spans="1:19" ht="12.5">
      <c r="A18" s="833">
        <v>11</v>
      </c>
      <c r="B18" s="834" t="s">
        <v>1486</v>
      </c>
      <c r="C18" s="835"/>
      <c r="D18" s="836"/>
      <c r="E18" s="837"/>
      <c r="F18" s="837"/>
      <c r="G18" s="837"/>
      <c r="H18" s="837"/>
      <c r="I18" s="1049"/>
      <c r="J18" s="1049"/>
      <c r="K18" s="1095"/>
      <c r="L18" s="1083"/>
      <c r="M18" s="1083"/>
      <c r="N18" s="1083"/>
      <c r="O18" s="1083"/>
      <c r="P18" s="1083"/>
      <c r="Q18" s="1083"/>
      <c r="R18" s="1083"/>
      <c r="S18" s="1096"/>
    </row>
    <row r="19" spans="1:19" ht="12.5">
      <c r="A19" s="833">
        <v>12</v>
      </c>
      <c r="B19" s="834" t="s">
        <v>1487</v>
      </c>
      <c r="C19" s="835"/>
      <c r="D19" s="836"/>
      <c r="E19" s="837"/>
      <c r="F19" s="837"/>
      <c r="G19" s="837"/>
      <c r="H19" s="837"/>
      <c r="I19" s="1049"/>
      <c r="J19" s="1049"/>
      <c r="K19" s="1095"/>
      <c r="L19" s="1083"/>
      <c r="M19" s="1083"/>
      <c r="N19" s="1083"/>
      <c r="O19" s="1083"/>
      <c r="P19" s="1083"/>
      <c r="Q19" s="1083"/>
      <c r="R19" s="1083"/>
      <c r="S19" s="1096"/>
    </row>
    <row r="20" spans="1:19" ht="12.5">
      <c r="A20" s="833">
        <v>13</v>
      </c>
      <c r="B20" s="834" t="s">
        <v>1488</v>
      </c>
      <c r="C20" s="835"/>
      <c r="D20" s="836"/>
      <c r="E20" s="837"/>
      <c r="F20" s="837"/>
      <c r="G20" s="837"/>
      <c r="H20" s="837"/>
      <c r="I20" s="1049"/>
      <c r="J20" s="1049"/>
      <c r="K20" s="1095"/>
      <c r="L20" s="1083"/>
      <c r="M20" s="1083"/>
      <c r="N20" s="1083"/>
      <c r="O20" s="1083"/>
      <c r="P20" s="1083"/>
      <c r="Q20" s="1083"/>
      <c r="R20" s="1083"/>
      <c r="S20" s="1096"/>
    </row>
    <row r="21" spans="1:19" ht="12.5">
      <c r="A21" s="833">
        <v>14</v>
      </c>
      <c r="B21" s="834" t="s">
        <v>1489</v>
      </c>
      <c r="C21" s="835"/>
      <c r="D21" s="836"/>
      <c r="E21" s="837"/>
      <c r="F21" s="837"/>
      <c r="G21" s="837"/>
      <c r="H21" s="837"/>
      <c r="I21" s="1049"/>
      <c r="J21" s="1049"/>
      <c r="K21" s="1095"/>
      <c r="L21" s="1083"/>
      <c r="M21" s="1083"/>
      <c r="N21" s="1083"/>
      <c r="O21" s="1083"/>
      <c r="P21" s="1083"/>
      <c r="Q21" s="1083"/>
      <c r="R21" s="1083"/>
      <c r="S21" s="1096"/>
    </row>
    <row r="22" spans="1:19" ht="12.5">
      <c r="A22" s="833">
        <v>15</v>
      </c>
      <c r="B22" s="834" t="s">
        <v>1490</v>
      </c>
      <c r="C22" s="835"/>
      <c r="D22" s="836"/>
      <c r="E22" s="837"/>
      <c r="F22" s="837"/>
      <c r="G22" s="837"/>
      <c r="H22" s="837"/>
      <c r="I22" s="1049"/>
      <c r="J22" s="1049"/>
      <c r="K22" s="1095"/>
      <c r="L22" s="1083"/>
      <c r="M22" s="1083"/>
      <c r="N22" s="1083"/>
      <c r="O22" s="1083"/>
      <c r="P22" s="1083"/>
      <c r="Q22" s="1083"/>
      <c r="R22" s="1083"/>
      <c r="S22" s="1096"/>
    </row>
    <row r="23" spans="1:19" ht="12.5">
      <c r="A23" s="833">
        <v>16</v>
      </c>
      <c r="B23" s="834" t="s">
        <v>1491</v>
      </c>
      <c r="C23" s="835">
        <v>17</v>
      </c>
      <c r="D23" s="836"/>
      <c r="E23" s="837"/>
      <c r="F23" s="837"/>
      <c r="G23" s="837"/>
      <c r="H23" s="837"/>
      <c r="I23" s="1049"/>
      <c r="J23" s="1049"/>
      <c r="K23" s="828">
        <f t="shared" si="10"/>
        <v>0</v>
      </c>
      <c r="L23" s="829">
        <f t="shared" si="11"/>
        <v>0</v>
      </c>
      <c r="M23" s="829">
        <f t="shared" si="12"/>
        <v>0</v>
      </c>
      <c r="N23" s="829">
        <f t="shared" si="13"/>
        <v>0</v>
      </c>
      <c r="O23" s="829">
        <f t="shared" si="14"/>
        <v>0</v>
      </c>
      <c r="P23" s="219">
        <f t="shared" si="6"/>
        <v>0</v>
      </c>
      <c r="Q23" s="829">
        <f t="shared" si="7"/>
        <v>0</v>
      </c>
      <c r="R23" s="829">
        <f t="shared" si="8"/>
        <v>0</v>
      </c>
      <c r="S23" s="278">
        <f t="shared" si="9"/>
        <v>0</v>
      </c>
    </row>
    <row r="24" spans="1:19" ht="12.5">
      <c r="A24" s="833">
        <v>17</v>
      </c>
      <c r="B24" s="834" t="s">
        <v>1492</v>
      </c>
      <c r="C24" s="835">
        <v>28</v>
      </c>
      <c r="D24" s="836"/>
      <c r="E24" s="837"/>
      <c r="F24" s="837"/>
      <c r="G24" s="837"/>
      <c r="H24" s="837"/>
      <c r="I24" s="1049"/>
      <c r="J24" s="1049"/>
      <c r="K24" s="828">
        <f t="shared" si="10"/>
        <v>0</v>
      </c>
      <c r="L24" s="829">
        <f t="shared" si="11"/>
        <v>0</v>
      </c>
      <c r="M24" s="829">
        <f t="shared" si="12"/>
        <v>0</v>
      </c>
      <c r="N24" s="829">
        <f t="shared" si="13"/>
        <v>0</v>
      </c>
      <c r="O24" s="829">
        <f t="shared" si="14"/>
        <v>0</v>
      </c>
      <c r="P24" s="219">
        <f t="shared" si="6"/>
        <v>0</v>
      </c>
      <c r="Q24" s="829">
        <f t="shared" si="7"/>
        <v>0</v>
      </c>
      <c r="R24" s="829">
        <f t="shared" si="8"/>
        <v>0</v>
      </c>
      <c r="S24" s="278">
        <f t="shared" si="9"/>
        <v>0</v>
      </c>
    </row>
    <row r="25" spans="1:19" ht="12.5">
      <c r="A25" s="833">
        <v>18</v>
      </c>
      <c r="B25" s="834" t="s">
        <v>1493</v>
      </c>
      <c r="C25" s="835">
        <v>4</v>
      </c>
      <c r="D25" s="836"/>
      <c r="E25" s="837"/>
      <c r="F25" s="837"/>
      <c r="G25" s="837"/>
      <c r="H25" s="837"/>
      <c r="I25" s="1049"/>
      <c r="J25" s="1049"/>
      <c r="K25" s="828">
        <f t="shared" si="10"/>
        <v>0</v>
      </c>
      <c r="L25" s="829">
        <f t="shared" si="11"/>
        <v>0</v>
      </c>
      <c r="M25" s="829">
        <f t="shared" si="12"/>
        <v>0</v>
      </c>
      <c r="N25" s="829">
        <f t="shared" si="13"/>
        <v>0</v>
      </c>
      <c r="O25" s="829">
        <f t="shared" si="14"/>
        <v>0</v>
      </c>
      <c r="P25" s="219">
        <f t="shared" si="6"/>
        <v>0</v>
      </c>
      <c r="Q25" s="829">
        <f t="shared" si="7"/>
        <v>0</v>
      </c>
      <c r="R25" s="829">
        <f t="shared" si="8"/>
        <v>0</v>
      </c>
      <c r="S25" s="278">
        <f t="shared" si="9"/>
        <v>0</v>
      </c>
    </row>
    <row r="26" spans="1:19" ht="12.5">
      <c r="A26" s="833">
        <v>19</v>
      </c>
      <c r="B26" s="834" t="s">
        <v>1494</v>
      </c>
      <c r="C26" s="835">
        <v>1</v>
      </c>
      <c r="D26" s="836"/>
      <c r="E26" s="837"/>
      <c r="F26" s="837"/>
      <c r="G26" s="837"/>
      <c r="H26" s="837"/>
      <c r="I26" s="1049"/>
      <c r="J26" s="1049"/>
      <c r="K26" s="828">
        <f t="shared" si="10"/>
        <v>0</v>
      </c>
      <c r="L26" s="829">
        <f t="shared" si="11"/>
        <v>0</v>
      </c>
      <c r="M26" s="829">
        <f t="shared" si="12"/>
        <v>0</v>
      </c>
      <c r="N26" s="829">
        <f t="shared" si="13"/>
        <v>0</v>
      </c>
      <c r="O26" s="829">
        <f t="shared" si="14"/>
        <v>0</v>
      </c>
      <c r="P26" s="219">
        <f t="shared" si="6"/>
        <v>0</v>
      </c>
      <c r="Q26" s="829">
        <f t="shared" si="7"/>
        <v>0</v>
      </c>
      <c r="R26" s="829">
        <f t="shared" si="8"/>
        <v>0</v>
      </c>
      <c r="S26" s="278">
        <f t="shared" si="9"/>
        <v>0</v>
      </c>
    </row>
    <row r="27" spans="1:19" ht="12.5">
      <c r="A27" s="833">
        <v>20</v>
      </c>
      <c r="B27" s="834" t="s">
        <v>1495</v>
      </c>
      <c r="C27" s="835">
        <v>18</v>
      </c>
      <c r="D27" s="836"/>
      <c r="E27" s="837"/>
      <c r="F27" s="837"/>
      <c r="G27" s="837"/>
      <c r="H27" s="837"/>
      <c r="I27" s="1049"/>
      <c r="J27" s="1049"/>
      <c r="K27" s="828">
        <f t="shared" si="10"/>
        <v>0</v>
      </c>
      <c r="L27" s="829">
        <f t="shared" si="11"/>
        <v>0</v>
      </c>
      <c r="M27" s="829">
        <f t="shared" si="12"/>
        <v>0</v>
      </c>
      <c r="N27" s="829">
        <f t="shared" si="13"/>
        <v>0</v>
      </c>
      <c r="O27" s="829">
        <f t="shared" si="14"/>
        <v>0</v>
      </c>
      <c r="P27" s="219">
        <f t="shared" si="6"/>
        <v>0</v>
      </c>
      <c r="Q27" s="829">
        <f t="shared" si="7"/>
        <v>0</v>
      </c>
      <c r="R27" s="829">
        <f t="shared" si="8"/>
        <v>0</v>
      </c>
      <c r="S27" s="278">
        <f t="shared" si="9"/>
        <v>0</v>
      </c>
    </row>
    <row r="28" spans="1:19" ht="12.5">
      <c r="A28" s="833">
        <v>21</v>
      </c>
      <c r="B28" s="834" t="s">
        <v>1496</v>
      </c>
      <c r="C28" s="835"/>
      <c r="D28" s="836"/>
      <c r="E28" s="837"/>
      <c r="F28" s="837"/>
      <c r="G28" s="837"/>
      <c r="H28" s="837"/>
      <c r="I28" s="1049"/>
      <c r="J28" s="1049"/>
      <c r="K28" s="1093"/>
      <c r="L28" s="1084"/>
      <c r="M28" s="1084"/>
      <c r="N28" s="1084"/>
      <c r="O28" s="1084"/>
      <c r="P28" s="1084"/>
      <c r="Q28" s="1084"/>
      <c r="R28" s="1084"/>
      <c r="S28" s="1094"/>
    </row>
    <row r="29" spans="1:19" ht="12.5">
      <c r="A29" s="833">
        <v>22</v>
      </c>
      <c r="B29" s="834" t="s">
        <v>1497</v>
      </c>
      <c r="C29" s="835">
        <v>10</v>
      </c>
      <c r="D29" s="836"/>
      <c r="E29" s="837"/>
      <c r="F29" s="837"/>
      <c r="G29" s="837"/>
      <c r="H29" s="837"/>
      <c r="I29" s="1049"/>
      <c r="J29" s="1049"/>
      <c r="K29" s="828">
        <f t="shared" si="10"/>
        <v>0</v>
      </c>
      <c r="L29" s="829">
        <f t="shared" si="11"/>
        <v>0</v>
      </c>
      <c r="M29" s="829">
        <f t="shared" si="12"/>
        <v>0</v>
      </c>
      <c r="N29" s="829">
        <f t="shared" si="13"/>
        <v>0</v>
      </c>
      <c r="O29" s="829">
        <f t="shared" si="14"/>
        <v>0</v>
      </c>
      <c r="P29" s="219">
        <f t="shared" si="6"/>
        <v>0</v>
      </c>
      <c r="Q29" s="829">
        <f t="shared" si="7"/>
        <v>0</v>
      </c>
      <c r="R29" s="829">
        <f t="shared" si="8"/>
        <v>0</v>
      </c>
      <c r="S29" s="278">
        <f t="shared" si="9"/>
        <v>0</v>
      </c>
    </row>
    <row r="30" spans="1:19" ht="12.5">
      <c r="A30" s="833">
        <v>23</v>
      </c>
      <c r="B30" s="834" t="s">
        <v>1498</v>
      </c>
      <c r="C30" s="835">
        <v>3</v>
      </c>
      <c r="D30" s="836"/>
      <c r="E30" s="837"/>
      <c r="F30" s="837"/>
      <c r="G30" s="837"/>
      <c r="H30" s="837"/>
      <c r="I30" s="1049"/>
      <c r="J30" s="1049"/>
      <c r="K30" s="872">
        <f t="shared" si="10"/>
        <v>0</v>
      </c>
      <c r="L30" s="873">
        <f t="shared" si="11"/>
        <v>0</v>
      </c>
      <c r="M30" s="873">
        <f t="shared" si="12"/>
        <v>0</v>
      </c>
      <c r="N30" s="873">
        <f t="shared" si="13"/>
        <v>0</v>
      </c>
      <c r="O30" s="873">
        <f t="shared" si="14"/>
        <v>0</v>
      </c>
      <c r="P30" s="874">
        <f t="shared" si="6"/>
        <v>0</v>
      </c>
      <c r="Q30" s="873">
        <f t="shared" si="7"/>
        <v>0</v>
      </c>
      <c r="R30" s="873">
        <f t="shared" si="8"/>
        <v>0</v>
      </c>
      <c r="S30" s="875">
        <f t="shared" si="9"/>
        <v>0</v>
      </c>
    </row>
    <row r="31" spans="1:19" ht="12.5">
      <c r="A31" s="833">
        <v>24</v>
      </c>
      <c r="B31" s="834" t="s">
        <v>1499</v>
      </c>
      <c r="C31" s="835"/>
      <c r="D31" s="836"/>
      <c r="E31" s="837"/>
      <c r="F31" s="837"/>
      <c r="G31" s="837"/>
      <c r="H31" s="837"/>
      <c r="I31" s="1049"/>
      <c r="J31" s="1049"/>
      <c r="K31" s="1093"/>
      <c r="L31" s="1084"/>
      <c r="M31" s="1084"/>
      <c r="N31" s="1084"/>
      <c r="O31" s="1084"/>
      <c r="P31" s="1084"/>
      <c r="Q31" s="1084"/>
      <c r="R31" s="1084"/>
      <c r="S31" s="1094"/>
    </row>
    <row r="32" spans="1:19" ht="12.5">
      <c r="A32" s="833">
        <v>25</v>
      </c>
      <c r="B32" s="834" t="s">
        <v>1500</v>
      </c>
      <c r="C32" s="835"/>
      <c r="D32" s="836"/>
      <c r="E32" s="837"/>
      <c r="F32" s="837"/>
      <c r="G32" s="837"/>
      <c r="H32" s="837"/>
      <c r="I32" s="1049"/>
      <c r="J32" s="1049"/>
      <c r="K32" s="1097"/>
      <c r="L32" s="1085"/>
      <c r="M32" s="1085"/>
      <c r="N32" s="1085"/>
      <c r="O32" s="1085"/>
      <c r="P32" s="1085"/>
      <c r="Q32" s="1085"/>
      <c r="R32" s="1085"/>
      <c r="S32" s="1098"/>
    </row>
    <row r="33" spans="1:19" ht="12.5">
      <c r="A33" s="833">
        <v>26</v>
      </c>
      <c r="B33" s="834" t="s">
        <v>1501</v>
      </c>
      <c r="C33" s="835">
        <v>2</v>
      </c>
      <c r="D33" s="836"/>
      <c r="E33" s="837"/>
      <c r="F33" s="837"/>
      <c r="G33" s="837"/>
      <c r="H33" s="837"/>
      <c r="I33" s="1049"/>
      <c r="J33" s="1049"/>
      <c r="K33" s="1089">
        <f t="shared" si="10"/>
        <v>0</v>
      </c>
      <c r="L33" s="1090">
        <f t="shared" si="11"/>
        <v>0</v>
      </c>
      <c r="M33" s="1090">
        <f t="shared" si="12"/>
        <v>0</v>
      </c>
      <c r="N33" s="1090">
        <f t="shared" si="13"/>
        <v>0</v>
      </c>
      <c r="O33" s="1090">
        <f t="shared" si="14"/>
        <v>0</v>
      </c>
      <c r="P33" s="1091">
        <f t="shared" si="6"/>
        <v>0</v>
      </c>
      <c r="Q33" s="1090">
        <f t="shared" si="7"/>
        <v>0</v>
      </c>
      <c r="R33" s="1090">
        <f t="shared" si="8"/>
        <v>0</v>
      </c>
      <c r="S33" s="1092">
        <f t="shared" si="9"/>
        <v>0</v>
      </c>
    </row>
    <row r="34" spans="1:19" ht="12.5">
      <c r="A34" s="833">
        <v>27</v>
      </c>
      <c r="B34" s="834" t="s">
        <v>1502</v>
      </c>
      <c r="C34" s="835"/>
      <c r="D34" s="836"/>
      <c r="E34" s="837"/>
      <c r="F34" s="837"/>
      <c r="G34" s="837"/>
      <c r="H34" s="837"/>
      <c r="I34" s="1049"/>
      <c r="J34" s="1049"/>
      <c r="K34" s="1093"/>
      <c r="L34" s="1084"/>
      <c r="M34" s="1084"/>
      <c r="N34" s="1084"/>
      <c r="O34" s="1084"/>
      <c r="P34" s="1084"/>
      <c r="Q34" s="1084"/>
      <c r="R34" s="1084"/>
      <c r="S34" s="1094"/>
    </row>
    <row r="35" spans="1:19" ht="12.5">
      <c r="A35" s="833">
        <v>28</v>
      </c>
      <c r="B35" s="834" t="s">
        <v>1503</v>
      </c>
      <c r="C35" s="835"/>
      <c r="D35" s="836"/>
      <c r="E35" s="837"/>
      <c r="F35" s="837"/>
      <c r="G35" s="837"/>
      <c r="H35" s="837"/>
      <c r="I35" s="1049"/>
      <c r="J35" s="1049"/>
      <c r="K35" s="1095"/>
      <c r="L35" s="1083"/>
      <c r="M35" s="1083"/>
      <c r="N35" s="1083"/>
      <c r="O35" s="1083"/>
      <c r="P35" s="1083"/>
      <c r="Q35" s="1083"/>
      <c r="R35" s="1083"/>
      <c r="S35" s="1096"/>
    </row>
    <row r="36" spans="1:19" ht="12.5">
      <c r="A36" s="833">
        <v>29</v>
      </c>
      <c r="B36" s="834" t="s">
        <v>1504</v>
      </c>
      <c r="C36" s="835"/>
      <c r="D36" s="836"/>
      <c r="E36" s="837"/>
      <c r="F36" s="837"/>
      <c r="G36" s="837"/>
      <c r="H36" s="837"/>
      <c r="I36" s="1049"/>
      <c r="J36" s="1049"/>
      <c r="K36" s="1097"/>
      <c r="L36" s="1085"/>
      <c r="M36" s="1085"/>
      <c r="N36" s="1085"/>
      <c r="O36" s="1085"/>
      <c r="P36" s="1085"/>
      <c r="Q36" s="1085"/>
      <c r="R36" s="1085"/>
      <c r="S36" s="1098"/>
    </row>
    <row r="37" spans="1:19" ht="12.5">
      <c r="A37" s="833">
        <v>30</v>
      </c>
      <c r="B37" s="834" t="s">
        <v>1505</v>
      </c>
      <c r="C37" s="835">
        <v>13</v>
      </c>
      <c r="D37" s="836"/>
      <c r="E37" s="837"/>
      <c r="F37" s="837"/>
      <c r="G37" s="837"/>
      <c r="H37" s="837"/>
      <c r="I37" s="1049"/>
      <c r="J37" s="1049"/>
      <c r="K37" s="878">
        <f t="shared" si="10"/>
        <v>0</v>
      </c>
      <c r="L37" s="879">
        <f t="shared" si="11"/>
        <v>0</v>
      </c>
      <c r="M37" s="879">
        <f t="shared" si="12"/>
        <v>0</v>
      </c>
      <c r="N37" s="879">
        <f t="shared" si="13"/>
        <v>0</v>
      </c>
      <c r="O37" s="879">
        <f t="shared" si="14"/>
        <v>0</v>
      </c>
      <c r="P37" s="880">
        <f t="shared" si="6"/>
        <v>0</v>
      </c>
      <c r="Q37" s="879">
        <f t="shared" si="7"/>
        <v>0</v>
      </c>
      <c r="R37" s="879">
        <f t="shared" si="8"/>
        <v>0</v>
      </c>
      <c r="S37" s="881">
        <f t="shared" si="9"/>
        <v>0</v>
      </c>
    </row>
    <row r="38" spans="1:19" ht="12.5">
      <c r="A38" s="833">
        <v>31</v>
      </c>
      <c r="B38" s="834" t="s">
        <v>1506</v>
      </c>
      <c r="C38" s="835">
        <v>1</v>
      </c>
      <c r="D38" s="836"/>
      <c r="E38" s="837"/>
      <c r="F38" s="837"/>
      <c r="G38" s="837"/>
      <c r="H38" s="837"/>
      <c r="I38" s="1049"/>
      <c r="J38" s="1049"/>
      <c r="K38" s="828">
        <f t="shared" si="10"/>
        <v>0</v>
      </c>
      <c r="L38" s="829">
        <f t="shared" si="11"/>
        <v>0</v>
      </c>
      <c r="M38" s="829">
        <f t="shared" si="12"/>
        <v>0</v>
      </c>
      <c r="N38" s="829">
        <f t="shared" si="13"/>
        <v>0</v>
      </c>
      <c r="O38" s="829">
        <f t="shared" si="14"/>
        <v>0</v>
      </c>
      <c r="P38" s="219">
        <f t="shared" si="6"/>
        <v>0</v>
      </c>
      <c r="Q38" s="829">
        <f t="shared" si="7"/>
        <v>0</v>
      </c>
      <c r="R38" s="829">
        <f t="shared" si="8"/>
        <v>0</v>
      </c>
      <c r="S38" s="278">
        <f t="shared" si="9"/>
        <v>0</v>
      </c>
    </row>
    <row r="39" spans="1:19" ht="12.5">
      <c r="A39" s="833">
        <v>32</v>
      </c>
      <c r="B39" s="834" t="s">
        <v>1507</v>
      </c>
      <c r="C39" s="835">
        <v>3</v>
      </c>
      <c r="D39" s="836"/>
      <c r="E39" s="837"/>
      <c r="F39" s="837"/>
      <c r="G39" s="837"/>
      <c r="H39" s="837"/>
      <c r="I39" s="1049"/>
      <c r="J39" s="1049"/>
      <c r="K39" s="828">
        <f t="shared" si="10"/>
        <v>0</v>
      </c>
      <c r="L39" s="829">
        <f t="shared" si="11"/>
        <v>0</v>
      </c>
      <c r="M39" s="829">
        <f t="shared" si="12"/>
        <v>0</v>
      </c>
      <c r="N39" s="829">
        <f t="shared" si="13"/>
        <v>0</v>
      </c>
      <c r="O39" s="829">
        <f t="shared" si="14"/>
        <v>0</v>
      </c>
      <c r="P39" s="219">
        <f t="shared" si="6"/>
        <v>0</v>
      </c>
      <c r="Q39" s="829">
        <f t="shared" si="7"/>
        <v>0</v>
      </c>
      <c r="R39" s="829">
        <f t="shared" si="8"/>
        <v>0</v>
      </c>
      <c r="S39" s="278">
        <f t="shared" si="9"/>
        <v>0</v>
      </c>
    </row>
    <row r="40" spans="1:19" ht="12.5">
      <c r="A40" s="833">
        <v>33</v>
      </c>
      <c r="B40" s="834" t="s">
        <v>1508</v>
      </c>
      <c r="C40" s="835"/>
      <c r="D40" s="836"/>
      <c r="E40" s="837"/>
      <c r="F40" s="837"/>
      <c r="G40" s="837"/>
      <c r="H40" s="837"/>
      <c r="I40" s="1049"/>
      <c r="J40" s="1049"/>
      <c r="K40" s="1093"/>
      <c r="L40" s="1084"/>
      <c r="M40" s="1084"/>
      <c r="N40" s="1084"/>
      <c r="O40" s="1084"/>
      <c r="P40" s="1084"/>
      <c r="Q40" s="1084"/>
      <c r="R40" s="1084"/>
      <c r="S40" s="1094"/>
    </row>
    <row r="41" spans="1:19" ht="12.5">
      <c r="A41" s="833">
        <v>34</v>
      </c>
      <c r="B41" s="834" t="s">
        <v>1509</v>
      </c>
      <c r="C41" s="835"/>
      <c r="D41" s="836"/>
      <c r="E41" s="837"/>
      <c r="F41" s="837"/>
      <c r="G41" s="837"/>
      <c r="H41" s="837"/>
      <c r="I41" s="1049"/>
      <c r="J41" s="1049"/>
      <c r="K41" s="1095"/>
      <c r="L41" s="1083"/>
      <c r="M41" s="1083"/>
      <c r="N41" s="1083"/>
      <c r="O41" s="1083"/>
      <c r="P41" s="1083"/>
      <c r="Q41" s="1083"/>
      <c r="R41" s="1083"/>
      <c r="S41" s="1096"/>
    </row>
    <row r="42" spans="1:19" ht="12.5">
      <c r="A42" s="833">
        <v>35</v>
      </c>
      <c r="B42" s="834" t="s">
        <v>1510</v>
      </c>
      <c r="C42" s="835"/>
      <c r="D42" s="836"/>
      <c r="E42" s="837"/>
      <c r="F42" s="837"/>
      <c r="G42" s="837"/>
      <c r="H42" s="837"/>
      <c r="I42" s="1049"/>
      <c r="J42" s="1049"/>
      <c r="K42" s="1095"/>
      <c r="L42" s="1083"/>
      <c r="M42" s="1083"/>
      <c r="N42" s="1083"/>
      <c r="O42" s="1083"/>
      <c r="P42" s="1083"/>
      <c r="Q42" s="1083"/>
      <c r="R42" s="1083"/>
      <c r="S42" s="1096"/>
    </row>
    <row r="43" spans="1:19" ht="12.5">
      <c r="A43" s="833">
        <v>36</v>
      </c>
      <c r="B43" s="834" t="s">
        <v>1593</v>
      </c>
      <c r="C43" s="882">
        <v>100</v>
      </c>
      <c r="D43" s="836"/>
      <c r="E43" s="837"/>
      <c r="F43" s="837"/>
      <c r="G43" s="837"/>
      <c r="H43" s="837"/>
      <c r="I43" s="1049"/>
      <c r="J43" s="1049"/>
      <c r="K43" s="872">
        <f t="shared" si="10"/>
        <v>0</v>
      </c>
      <c r="L43" s="873">
        <f t="shared" si="11"/>
        <v>0</v>
      </c>
      <c r="M43" s="873">
        <f t="shared" si="12"/>
        <v>0</v>
      </c>
      <c r="N43" s="873">
        <f t="shared" si="13"/>
        <v>0</v>
      </c>
      <c r="O43" s="873">
        <f t="shared" si="14"/>
        <v>0</v>
      </c>
      <c r="P43" s="874">
        <f t="shared" si="6"/>
        <v>0</v>
      </c>
      <c r="Q43" s="873">
        <f t="shared" si="7"/>
        <v>0</v>
      </c>
      <c r="R43" s="873">
        <f t="shared" si="8"/>
        <v>0</v>
      </c>
      <c r="S43" s="875">
        <f t="shared" si="9"/>
        <v>0</v>
      </c>
    </row>
    <row r="44" spans="1:19" ht="12.5">
      <c r="A44" s="833">
        <v>37</v>
      </c>
      <c r="B44" s="834" t="s">
        <v>1511</v>
      </c>
      <c r="C44" s="835"/>
      <c r="D44" s="836"/>
      <c r="E44" s="837"/>
      <c r="F44" s="837"/>
      <c r="G44" s="837"/>
      <c r="H44" s="837"/>
      <c r="I44" s="1049"/>
      <c r="J44" s="1049"/>
      <c r="K44" s="1093"/>
      <c r="L44" s="1084"/>
      <c r="M44" s="1084"/>
      <c r="N44" s="1084"/>
      <c r="O44" s="1084"/>
      <c r="P44" s="1084"/>
      <c r="Q44" s="1084"/>
      <c r="R44" s="1084"/>
      <c r="S44" s="1094"/>
    </row>
    <row r="45" spans="1:19" ht="12.5">
      <c r="A45" s="833">
        <v>38</v>
      </c>
      <c r="B45" s="834" t="s">
        <v>1512</v>
      </c>
      <c r="C45" s="835"/>
      <c r="D45" s="836"/>
      <c r="E45" s="837"/>
      <c r="F45" s="837"/>
      <c r="G45" s="837"/>
      <c r="H45" s="837"/>
      <c r="I45" s="1049"/>
      <c r="J45" s="1049"/>
      <c r="K45" s="1095"/>
      <c r="L45" s="1083"/>
      <c r="M45" s="1083"/>
      <c r="N45" s="1083"/>
      <c r="O45" s="1083"/>
      <c r="P45" s="1083"/>
      <c r="Q45" s="1083"/>
      <c r="R45" s="1083"/>
      <c r="S45" s="1096"/>
    </row>
    <row r="46" spans="1:19" ht="12.5">
      <c r="A46" s="833">
        <v>39</v>
      </c>
      <c r="B46" s="834" t="s">
        <v>1513</v>
      </c>
      <c r="C46" s="835"/>
      <c r="D46" s="836"/>
      <c r="E46" s="837"/>
      <c r="F46" s="837"/>
      <c r="G46" s="837"/>
      <c r="H46" s="837"/>
      <c r="I46" s="1049"/>
      <c r="J46" s="1049"/>
      <c r="K46" s="1095"/>
      <c r="L46" s="1083"/>
      <c r="M46" s="1083"/>
      <c r="N46" s="1083"/>
      <c r="O46" s="1083"/>
      <c r="P46" s="1083"/>
      <c r="Q46" s="1083"/>
      <c r="R46" s="1083"/>
      <c r="S46" s="1096"/>
    </row>
    <row r="47" spans="1:19" ht="12.5">
      <c r="A47" s="833">
        <v>40</v>
      </c>
      <c r="B47" s="834" t="s">
        <v>1514</v>
      </c>
      <c r="C47" s="835"/>
      <c r="D47" s="836"/>
      <c r="E47" s="837"/>
      <c r="F47" s="837"/>
      <c r="G47" s="837"/>
      <c r="H47" s="837"/>
      <c r="I47" s="1049"/>
      <c r="J47" s="1049"/>
      <c r="K47" s="1095"/>
      <c r="L47" s="1083"/>
      <c r="M47" s="1083"/>
      <c r="N47" s="1083"/>
      <c r="O47" s="1083"/>
      <c r="P47" s="1083"/>
      <c r="Q47" s="1083"/>
      <c r="R47" s="1083"/>
      <c r="S47" s="1096"/>
    </row>
    <row r="48" spans="1:19" ht="12.5">
      <c r="A48" s="833">
        <v>41</v>
      </c>
      <c r="B48" s="834" t="s">
        <v>1515</v>
      </c>
      <c r="C48" s="835"/>
      <c r="D48" s="836"/>
      <c r="E48" s="837"/>
      <c r="F48" s="837"/>
      <c r="G48" s="837"/>
      <c r="H48" s="837"/>
      <c r="I48" s="1049"/>
      <c r="J48" s="1049"/>
      <c r="K48" s="1095"/>
      <c r="L48" s="1083"/>
      <c r="M48" s="1083"/>
      <c r="N48" s="1083"/>
      <c r="O48" s="1083"/>
      <c r="P48" s="1083"/>
      <c r="Q48" s="1083"/>
      <c r="R48" s="1083"/>
      <c r="S48" s="1096"/>
    </row>
    <row r="49" spans="1:19" ht="12.5">
      <c r="A49" s="833">
        <v>42</v>
      </c>
      <c r="B49" s="834" t="s">
        <v>1516</v>
      </c>
      <c r="C49" s="835"/>
      <c r="D49" s="836"/>
      <c r="E49" s="837"/>
      <c r="F49" s="837"/>
      <c r="G49" s="837"/>
      <c r="H49" s="837"/>
      <c r="I49" s="1049"/>
      <c r="J49" s="1049"/>
      <c r="K49" s="1095"/>
      <c r="L49" s="1083"/>
      <c r="M49" s="1083"/>
      <c r="N49" s="1083"/>
      <c r="O49" s="1083"/>
      <c r="P49" s="1083"/>
      <c r="Q49" s="1083"/>
      <c r="R49" s="1083"/>
      <c r="S49" s="1096"/>
    </row>
    <row r="50" spans="1:19" ht="12.5">
      <c r="A50" s="833">
        <v>43</v>
      </c>
      <c r="B50" s="834" t="s">
        <v>1517</v>
      </c>
      <c r="C50" s="835"/>
      <c r="D50" s="836"/>
      <c r="E50" s="837"/>
      <c r="F50" s="837"/>
      <c r="G50" s="837"/>
      <c r="H50" s="837"/>
      <c r="I50" s="1049"/>
      <c r="J50" s="1049"/>
      <c r="K50" s="1095"/>
      <c r="L50" s="1083"/>
      <c r="M50" s="1083"/>
      <c r="N50" s="1083"/>
      <c r="O50" s="1083"/>
      <c r="P50" s="1083"/>
      <c r="Q50" s="1083"/>
      <c r="R50" s="1083"/>
      <c r="S50" s="1096"/>
    </row>
    <row r="51" spans="1:19" ht="13" thickBot="1">
      <c r="A51" s="838">
        <v>44</v>
      </c>
      <c r="B51" s="839" t="s">
        <v>1518</v>
      </c>
      <c r="C51" s="840"/>
      <c r="D51" s="841"/>
      <c r="E51" s="842"/>
      <c r="F51" s="842"/>
      <c r="G51" s="842"/>
      <c r="H51" s="842"/>
      <c r="I51" s="1050"/>
      <c r="J51" s="1050"/>
      <c r="K51" s="1099"/>
      <c r="L51" s="1100"/>
      <c r="M51" s="1100"/>
      <c r="N51" s="1100"/>
      <c r="O51" s="1100"/>
      <c r="P51" s="1100"/>
      <c r="Q51" s="1100"/>
      <c r="R51" s="1100"/>
      <c r="S51" s="1101"/>
    </row>
    <row r="52" spans="1:19" ht="13.5" thickBot="1">
      <c r="A52" s="813" t="s">
        <v>1519</v>
      </c>
      <c r="B52" s="814"/>
      <c r="C52" s="814"/>
      <c r="D52" s="1231"/>
      <c r="E52" s="1231"/>
      <c r="F52" s="1231"/>
      <c r="G52" s="1231"/>
      <c r="H52" s="1231"/>
      <c r="I52" s="1231"/>
      <c r="J52" s="1231"/>
      <c r="K52" s="1086"/>
      <c r="L52" s="1087"/>
      <c r="M52" s="1087"/>
      <c r="N52" s="1087"/>
      <c r="O52" s="1087"/>
      <c r="P52" s="1087"/>
      <c r="Q52" s="1087"/>
      <c r="R52" s="1087"/>
      <c r="S52" s="1088"/>
    </row>
    <row r="53" spans="1:19" ht="12.5">
      <c r="A53" s="833">
        <v>1</v>
      </c>
      <c r="B53" s="834" t="s">
        <v>1520</v>
      </c>
      <c r="C53" s="835"/>
      <c r="D53" s="836"/>
      <c r="E53" s="837"/>
      <c r="F53" s="837"/>
      <c r="G53" s="837"/>
      <c r="H53" s="837"/>
      <c r="I53" s="1048"/>
      <c r="J53" s="1051"/>
      <c r="K53" s="1102"/>
      <c r="L53" s="1103"/>
      <c r="M53" s="1103"/>
      <c r="N53" s="1103"/>
      <c r="O53" s="1103"/>
      <c r="P53" s="1103"/>
      <c r="Q53" s="1103"/>
      <c r="R53" s="1103"/>
      <c r="S53" s="1104"/>
    </row>
    <row r="54" spans="1:19" ht="12.5">
      <c r="A54" s="833">
        <v>2</v>
      </c>
      <c r="B54" s="834" t="s">
        <v>1521</v>
      </c>
      <c r="C54" s="835">
        <v>902</v>
      </c>
      <c r="D54" s="836"/>
      <c r="E54" s="837"/>
      <c r="F54" s="837"/>
      <c r="G54" s="837"/>
      <c r="H54" s="837"/>
      <c r="I54" s="1048"/>
      <c r="J54" s="1051"/>
      <c r="K54" s="828">
        <f t="shared" ref="K54" si="15">$C54*D54</f>
        <v>0</v>
      </c>
      <c r="L54" s="829">
        <f t="shared" ref="L54" si="16">$C54*E54</f>
        <v>0</v>
      </c>
      <c r="M54" s="829">
        <f t="shared" ref="M54" si="17">$C54*F54</f>
        <v>0</v>
      </c>
      <c r="N54" s="829">
        <f t="shared" ref="N54" si="18">$C54*G54</f>
        <v>0</v>
      </c>
      <c r="O54" s="829">
        <f t="shared" ref="O54" si="19">$C54*H54</f>
        <v>0</v>
      </c>
      <c r="P54" s="219">
        <f t="shared" ref="P54" si="20">SUM(K54:O54)</f>
        <v>0</v>
      </c>
      <c r="Q54" s="829">
        <f t="shared" ref="Q54" si="21">$C54*I54</f>
        <v>0</v>
      </c>
      <c r="R54" s="829">
        <f t="shared" ref="R54" si="22">$C54*J54</f>
        <v>0</v>
      </c>
      <c r="S54" s="278">
        <f t="shared" ref="S54" si="23">SUM(P54:R54)</f>
        <v>0</v>
      </c>
    </row>
    <row r="55" spans="1:19" ht="12.5">
      <c r="A55" s="833">
        <v>3</v>
      </c>
      <c r="B55" s="834" t="s">
        <v>1522</v>
      </c>
      <c r="C55" s="835">
        <v>334</v>
      </c>
      <c r="D55" s="836"/>
      <c r="E55" s="837"/>
      <c r="F55" s="837"/>
      <c r="G55" s="837"/>
      <c r="H55" s="837"/>
      <c r="I55" s="1048"/>
      <c r="J55" s="1051"/>
      <c r="K55" s="828">
        <f t="shared" ref="K55:K60" si="24">$C55*D55</f>
        <v>0</v>
      </c>
      <c r="L55" s="829">
        <f t="shared" ref="L55:L60" si="25">$C55*E55</f>
        <v>0</v>
      </c>
      <c r="M55" s="829">
        <f t="shared" ref="M55:M60" si="26">$C55*F55</f>
        <v>0</v>
      </c>
      <c r="N55" s="829">
        <f t="shared" ref="N55:N60" si="27">$C55*G55</f>
        <v>0</v>
      </c>
      <c r="O55" s="829">
        <f t="shared" ref="O55:O60" si="28">$C55*H55</f>
        <v>0</v>
      </c>
      <c r="P55" s="219">
        <f t="shared" ref="P55:P60" si="29">SUM(K55:O55)</f>
        <v>0</v>
      </c>
      <c r="Q55" s="829">
        <f t="shared" ref="Q55:Q60" si="30">$C55*I55</f>
        <v>0</v>
      </c>
      <c r="R55" s="829">
        <f t="shared" ref="R55:R60" si="31">$C55*J55</f>
        <v>0</v>
      </c>
      <c r="S55" s="278">
        <f t="shared" ref="S55:S60" si="32">SUM(P55:R55)</f>
        <v>0</v>
      </c>
    </row>
    <row r="56" spans="1:19" ht="12.5">
      <c r="A56" s="833">
        <v>4</v>
      </c>
      <c r="B56" s="834" t="s">
        <v>1523</v>
      </c>
      <c r="C56" s="835">
        <v>632</v>
      </c>
      <c r="D56" s="836"/>
      <c r="E56" s="837"/>
      <c r="F56" s="837"/>
      <c r="G56" s="837"/>
      <c r="H56" s="837"/>
      <c r="I56" s="1048"/>
      <c r="J56" s="1051"/>
      <c r="K56" s="828">
        <f t="shared" si="24"/>
        <v>0</v>
      </c>
      <c r="L56" s="829">
        <f t="shared" si="25"/>
        <v>0</v>
      </c>
      <c r="M56" s="829">
        <f t="shared" si="26"/>
        <v>0</v>
      </c>
      <c r="N56" s="829">
        <f t="shared" si="27"/>
        <v>0</v>
      </c>
      <c r="O56" s="829">
        <f t="shared" si="28"/>
        <v>0</v>
      </c>
      <c r="P56" s="219">
        <f t="shared" si="29"/>
        <v>0</v>
      </c>
      <c r="Q56" s="829">
        <f t="shared" si="30"/>
        <v>0</v>
      </c>
      <c r="R56" s="829">
        <f t="shared" si="31"/>
        <v>0</v>
      </c>
      <c r="S56" s="278">
        <f t="shared" si="32"/>
        <v>0</v>
      </c>
    </row>
    <row r="57" spans="1:19" ht="12.5">
      <c r="A57" s="833">
        <v>5</v>
      </c>
      <c r="B57" s="834" t="s">
        <v>1524</v>
      </c>
      <c r="C57" s="835">
        <v>205</v>
      </c>
      <c r="D57" s="836"/>
      <c r="E57" s="837"/>
      <c r="F57" s="837"/>
      <c r="G57" s="837"/>
      <c r="H57" s="837"/>
      <c r="I57" s="1048"/>
      <c r="J57" s="1051"/>
      <c r="K57" s="828">
        <f t="shared" si="24"/>
        <v>0</v>
      </c>
      <c r="L57" s="829">
        <f t="shared" si="25"/>
        <v>0</v>
      </c>
      <c r="M57" s="829">
        <f t="shared" si="26"/>
        <v>0</v>
      </c>
      <c r="N57" s="829">
        <f t="shared" si="27"/>
        <v>0</v>
      </c>
      <c r="O57" s="829">
        <f t="shared" si="28"/>
        <v>0</v>
      </c>
      <c r="P57" s="219">
        <f t="shared" si="29"/>
        <v>0</v>
      </c>
      <c r="Q57" s="829">
        <f t="shared" si="30"/>
        <v>0</v>
      </c>
      <c r="R57" s="829">
        <f t="shared" si="31"/>
        <v>0</v>
      </c>
      <c r="S57" s="278">
        <f t="shared" si="32"/>
        <v>0</v>
      </c>
    </row>
    <row r="58" spans="1:19" ht="12.5">
      <c r="A58" s="833">
        <v>6</v>
      </c>
      <c r="B58" s="834" t="s">
        <v>1525</v>
      </c>
      <c r="C58" s="835"/>
      <c r="D58" s="836"/>
      <c r="E58" s="837"/>
      <c r="F58" s="837"/>
      <c r="G58" s="837"/>
      <c r="H58" s="837"/>
      <c r="I58" s="1048"/>
      <c r="J58" s="1051"/>
      <c r="K58" s="1093"/>
      <c r="L58" s="1084"/>
      <c r="M58" s="1084"/>
      <c r="N58" s="1084"/>
      <c r="O58" s="1084"/>
      <c r="P58" s="1084"/>
      <c r="Q58" s="1084"/>
      <c r="R58" s="1084"/>
      <c r="S58" s="1094"/>
    </row>
    <row r="59" spans="1:19" ht="12.5">
      <c r="A59" s="833">
        <v>7</v>
      </c>
      <c r="B59" s="834" t="s">
        <v>1526</v>
      </c>
      <c r="C59" s="835">
        <v>17</v>
      </c>
      <c r="D59" s="836"/>
      <c r="E59" s="837"/>
      <c r="F59" s="837"/>
      <c r="G59" s="837"/>
      <c r="H59" s="837"/>
      <c r="I59" s="1048"/>
      <c r="J59" s="1051"/>
      <c r="K59" s="828">
        <f t="shared" si="24"/>
        <v>0</v>
      </c>
      <c r="L59" s="829">
        <f t="shared" si="25"/>
        <v>0</v>
      </c>
      <c r="M59" s="829">
        <f t="shared" si="26"/>
        <v>0</v>
      </c>
      <c r="N59" s="829">
        <f t="shared" si="27"/>
        <v>0</v>
      </c>
      <c r="O59" s="829">
        <f t="shared" si="28"/>
        <v>0</v>
      </c>
      <c r="P59" s="219">
        <f t="shared" si="29"/>
        <v>0</v>
      </c>
      <c r="Q59" s="829">
        <f t="shared" si="30"/>
        <v>0</v>
      </c>
      <c r="R59" s="829">
        <f t="shared" si="31"/>
        <v>0</v>
      </c>
      <c r="S59" s="278">
        <f t="shared" si="32"/>
        <v>0</v>
      </c>
    </row>
    <row r="60" spans="1:19" ht="13" thickBot="1">
      <c r="A60" s="838">
        <v>8</v>
      </c>
      <c r="B60" s="839" t="s">
        <v>1527</v>
      </c>
      <c r="C60" s="840">
        <v>14</v>
      </c>
      <c r="D60" s="841"/>
      <c r="E60" s="842"/>
      <c r="F60" s="842"/>
      <c r="G60" s="842"/>
      <c r="H60" s="842"/>
      <c r="I60" s="1050"/>
      <c r="J60" s="1052"/>
      <c r="K60" s="830">
        <f t="shared" si="24"/>
        <v>0</v>
      </c>
      <c r="L60" s="831">
        <f t="shared" si="25"/>
        <v>0</v>
      </c>
      <c r="M60" s="831">
        <f t="shared" si="26"/>
        <v>0</v>
      </c>
      <c r="N60" s="831">
        <f t="shared" si="27"/>
        <v>0</v>
      </c>
      <c r="O60" s="831">
        <f t="shared" si="28"/>
        <v>0</v>
      </c>
      <c r="P60" s="863">
        <f t="shared" si="29"/>
        <v>0</v>
      </c>
      <c r="Q60" s="831">
        <f t="shared" si="30"/>
        <v>0</v>
      </c>
      <c r="R60" s="831">
        <f t="shared" si="31"/>
        <v>0</v>
      </c>
      <c r="S60" s="864">
        <f t="shared" si="32"/>
        <v>0</v>
      </c>
    </row>
    <row r="61" spans="1:19" ht="13.5" thickBot="1">
      <c r="A61" s="813" t="s">
        <v>1528</v>
      </c>
      <c r="B61" s="814"/>
      <c r="C61" s="814"/>
      <c r="D61" s="1231"/>
      <c r="E61" s="1231"/>
      <c r="F61" s="1231"/>
      <c r="G61" s="1231"/>
      <c r="H61" s="1231"/>
      <c r="I61" s="1231"/>
      <c r="J61" s="1231"/>
      <c r="K61" s="832"/>
      <c r="L61" s="815"/>
      <c r="M61" s="815"/>
      <c r="N61" s="815"/>
      <c r="O61" s="815"/>
      <c r="P61" s="815"/>
      <c r="Q61" s="815"/>
      <c r="R61" s="815"/>
      <c r="S61" s="816"/>
    </row>
    <row r="62" spans="1:19" ht="12.5">
      <c r="A62" s="833">
        <v>1</v>
      </c>
      <c r="B62" s="834" t="s">
        <v>1529</v>
      </c>
      <c r="C62" s="835">
        <v>24</v>
      </c>
      <c r="D62" s="843"/>
      <c r="E62" s="844"/>
      <c r="F62" s="844"/>
      <c r="G62" s="844"/>
      <c r="H62" s="844"/>
      <c r="I62" s="1053"/>
      <c r="J62" s="1053"/>
      <c r="K62" s="826">
        <f>$C62*D62</f>
        <v>0</v>
      </c>
      <c r="L62" s="827">
        <f t="shared" ref="L62:L63" si="33">$C62*E62</f>
        <v>0</v>
      </c>
      <c r="M62" s="827">
        <f t="shared" ref="M62:M63" si="34">$C62*F62</f>
        <v>0</v>
      </c>
      <c r="N62" s="827">
        <f t="shared" ref="N62:N63" si="35">$C62*G62</f>
        <v>0</v>
      </c>
      <c r="O62" s="827">
        <f t="shared" ref="O62:O63" si="36">$C62*H62</f>
        <v>0</v>
      </c>
      <c r="P62" s="861">
        <f>SUM(K62:O62)</f>
        <v>0</v>
      </c>
      <c r="Q62" s="827">
        <f>$C62*I62</f>
        <v>0</v>
      </c>
      <c r="R62" s="827">
        <f>$C62*J62</f>
        <v>0</v>
      </c>
      <c r="S62" s="862">
        <f>SUM(P62:R62)</f>
        <v>0</v>
      </c>
    </row>
    <row r="63" spans="1:19" ht="12.5">
      <c r="A63" s="845">
        <v>2</v>
      </c>
      <c r="B63" s="846" t="s">
        <v>1594</v>
      </c>
      <c r="C63" s="847">
        <v>75</v>
      </c>
      <c r="D63" s="836"/>
      <c r="E63" s="837"/>
      <c r="F63" s="837"/>
      <c r="G63" s="837"/>
      <c r="H63" s="837"/>
      <c r="I63" s="1048"/>
      <c r="J63" s="1048"/>
      <c r="K63" s="872">
        <f t="shared" ref="K63" si="37">$C63*D63</f>
        <v>0</v>
      </c>
      <c r="L63" s="873">
        <f t="shared" si="33"/>
        <v>0</v>
      </c>
      <c r="M63" s="873">
        <f t="shared" si="34"/>
        <v>0</v>
      </c>
      <c r="N63" s="873">
        <f t="shared" si="35"/>
        <v>0</v>
      </c>
      <c r="O63" s="873">
        <f t="shared" si="36"/>
        <v>0</v>
      </c>
      <c r="P63" s="874">
        <f t="shared" ref="P63" si="38">SUM(K63:O63)</f>
        <v>0</v>
      </c>
      <c r="Q63" s="873">
        <f t="shared" ref="Q63" si="39">$C63*I63</f>
        <v>0</v>
      </c>
      <c r="R63" s="873">
        <f t="shared" ref="R63" si="40">$C63*J63</f>
        <v>0</v>
      </c>
      <c r="S63" s="875">
        <f t="shared" ref="S63" si="41">SUM(P63:R63)</f>
        <v>0</v>
      </c>
    </row>
    <row r="64" spans="1:19" ht="12.5">
      <c r="A64" s="845">
        <v>3</v>
      </c>
      <c r="B64" s="846" t="s">
        <v>1530</v>
      </c>
      <c r="C64" s="847"/>
      <c r="D64" s="836"/>
      <c r="E64" s="837"/>
      <c r="F64" s="837"/>
      <c r="G64" s="837"/>
      <c r="H64" s="837"/>
      <c r="I64" s="1048"/>
      <c r="J64" s="1048"/>
      <c r="K64" s="1093"/>
      <c r="L64" s="1084"/>
      <c r="M64" s="1084"/>
      <c r="N64" s="1084"/>
      <c r="O64" s="1084"/>
      <c r="P64" s="1084"/>
      <c r="Q64" s="1084"/>
      <c r="R64" s="1084"/>
      <c r="S64" s="1094"/>
    </row>
    <row r="65" spans="1:19" ht="12.5">
      <c r="A65" s="845">
        <v>4</v>
      </c>
      <c r="B65" s="848" t="s">
        <v>1531</v>
      </c>
      <c r="C65" s="849"/>
      <c r="D65" s="836"/>
      <c r="E65" s="837"/>
      <c r="F65" s="837"/>
      <c r="G65" s="837"/>
      <c r="H65" s="837"/>
      <c r="I65" s="1048"/>
      <c r="J65" s="1048"/>
      <c r="K65" s="1097"/>
      <c r="L65" s="1085"/>
      <c r="M65" s="1085"/>
      <c r="N65" s="1085"/>
      <c r="O65" s="1085"/>
      <c r="P65" s="1085"/>
      <c r="Q65" s="1085"/>
      <c r="R65" s="1085"/>
      <c r="S65" s="1098"/>
    </row>
    <row r="66" spans="1:19" ht="12.5">
      <c r="A66" s="845">
        <v>5</v>
      </c>
      <c r="B66" s="848" t="s">
        <v>1532</v>
      </c>
      <c r="C66" s="849">
        <v>84</v>
      </c>
      <c r="D66" s="836"/>
      <c r="E66" s="837"/>
      <c r="F66" s="837"/>
      <c r="G66" s="837"/>
      <c r="H66" s="837"/>
      <c r="I66" s="1048"/>
      <c r="J66" s="1048"/>
      <c r="K66" s="878">
        <f t="shared" ref="K66:K115" si="42">$C66*D66</f>
        <v>0</v>
      </c>
      <c r="L66" s="879">
        <f t="shared" ref="L66:L115" si="43">$C66*E66</f>
        <v>0</v>
      </c>
      <c r="M66" s="879">
        <f t="shared" ref="M66:M115" si="44">$C66*F66</f>
        <v>0</v>
      </c>
      <c r="N66" s="879">
        <f t="shared" ref="N66:N115" si="45">$C66*G66</f>
        <v>0</v>
      </c>
      <c r="O66" s="879">
        <f t="shared" ref="O66:O115" si="46">$C66*H66</f>
        <v>0</v>
      </c>
      <c r="P66" s="880">
        <f t="shared" ref="P66:P115" si="47">SUM(K66:O66)</f>
        <v>0</v>
      </c>
      <c r="Q66" s="879">
        <f t="shared" ref="Q66:Q115" si="48">$C66*I66</f>
        <v>0</v>
      </c>
      <c r="R66" s="879">
        <f t="shared" ref="R66:R115" si="49">$C66*J66</f>
        <v>0</v>
      </c>
      <c r="S66" s="881">
        <f t="shared" ref="S66:S115" si="50">SUM(P66:R66)</f>
        <v>0</v>
      </c>
    </row>
    <row r="67" spans="1:19" ht="12.5">
      <c r="A67" s="845">
        <v>6</v>
      </c>
      <c r="B67" s="848" t="s">
        <v>1533</v>
      </c>
      <c r="C67" s="849">
        <v>5</v>
      </c>
      <c r="D67" s="836"/>
      <c r="E67" s="837"/>
      <c r="F67" s="837"/>
      <c r="G67" s="837"/>
      <c r="H67" s="837"/>
      <c r="I67" s="1048"/>
      <c r="J67" s="1048"/>
      <c r="K67" s="828">
        <f t="shared" si="42"/>
        <v>0</v>
      </c>
      <c r="L67" s="829">
        <f t="shared" si="43"/>
        <v>0</v>
      </c>
      <c r="M67" s="829">
        <f t="shared" si="44"/>
        <v>0</v>
      </c>
      <c r="N67" s="829">
        <f t="shared" si="45"/>
        <v>0</v>
      </c>
      <c r="O67" s="829">
        <f t="shared" si="46"/>
        <v>0</v>
      </c>
      <c r="P67" s="219">
        <f t="shared" si="47"/>
        <v>0</v>
      </c>
      <c r="Q67" s="829">
        <f t="shared" si="48"/>
        <v>0</v>
      </c>
      <c r="R67" s="829">
        <f t="shared" si="49"/>
        <v>0</v>
      </c>
      <c r="S67" s="278">
        <f t="shared" si="50"/>
        <v>0</v>
      </c>
    </row>
    <row r="68" spans="1:19" ht="12.5">
      <c r="A68" s="845">
        <v>7</v>
      </c>
      <c r="B68" s="848" t="s">
        <v>1534</v>
      </c>
      <c r="C68" s="849"/>
      <c r="D68" s="836"/>
      <c r="E68" s="837"/>
      <c r="F68" s="837"/>
      <c r="G68" s="837"/>
      <c r="H68" s="837"/>
      <c r="I68" s="1048"/>
      <c r="J68" s="1048"/>
      <c r="K68" s="1093"/>
      <c r="L68" s="1084"/>
      <c r="M68" s="1084"/>
      <c r="N68" s="1084"/>
      <c r="O68" s="1084"/>
      <c r="P68" s="1084"/>
      <c r="Q68" s="1084"/>
      <c r="R68" s="1084"/>
      <c r="S68" s="1094"/>
    </row>
    <row r="69" spans="1:19" ht="12.5">
      <c r="A69" s="845">
        <v>8</v>
      </c>
      <c r="B69" s="848" t="s">
        <v>1535</v>
      </c>
      <c r="C69" s="849">
        <v>152</v>
      </c>
      <c r="D69" s="836"/>
      <c r="E69" s="837"/>
      <c r="F69" s="837"/>
      <c r="G69" s="837"/>
      <c r="H69" s="837"/>
      <c r="I69" s="1048"/>
      <c r="J69" s="1048"/>
      <c r="K69" s="828">
        <f t="shared" si="42"/>
        <v>0</v>
      </c>
      <c r="L69" s="829">
        <f t="shared" si="43"/>
        <v>0</v>
      </c>
      <c r="M69" s="829">
        <f t="shared" si="44"/>
        <v>0</v>
      </c>
      <c r="N69" s="829">
        <f t="shared" si="45"/>
        <v>0</v>
      </c>
      <c r="O69" s="829">
        <f t="shared" si="46"/>
        <v>0</v>
      </c>
      <c r="P69" s="219">
        <f t="shared" si="47"/>
        <v>0</v>
      </c>
      <c r="Q69" s="829">
        <f t="shared" si="48"/>
        <v>0</v>
      </c>
      <c r="R69" s="829">
        <f t="shared" si="49"/>
        <v>0</v>
      </c>
      <c r="S69" s="278">
        <f t="shared" si="50"/>
        <v>0</v>
      </c>
    </row>
    <row r="70" spans="1:19" ht="12.5">
      <c r="A70" s="845">
        <v>9</v>
      </c>
      <c r="B70" s="848" t="s">
        <v>1536</v>
      </c>
      <c r="C70" s="849"/>
      <c r="D70" s="836"/>
      <c r="E70" s="837"/>
      <c r="F70" s="837"/>
      <c r="G70" s="837"/>
      <c r="H70" s="837"/>
      <c r="I70" s="1048"/>
      <c r="J70" s="1048"/>
      <c r="K70" s="1093"/>
      <c r="L70" s="1084"/>
      <c r="M70" s="1084"/>
      <c r="N70" s="1084"/>
      <c r="O70" s="1084"/>
      <c r="P70" s="1084"/>
      <c r="Q70" s="1084"/>
      <c r="R70" s="1084"/>
      <c r="S70" s="1094"/>
    </row>
    <row r="71" spans="1:19" ht="12.5">
      <c r="A71" s="845">
        <v>10</v>
      </c>
      <c r="B71" s="848" t="s">
        <v>1537</v>
      </c>
      <c r="C71" s="849">
        <v>22</v>
      </c>
      <c r="D71" s="836"/>
      <c r="E71" s="837"/>
      <c r="F71" s="837"/>
      <c r="G71" s="837"/>
      <c r="H71" s="837"/>
      <c r="I71" s="1048"/>
      <c r="J71" s="1048"/>
      <c r="K71" s="828">
        <f t="shared" si="42"/>
        <v>0</v>
      </c>
      <c r="L71" s="829">
        <f t="shared" si="43"/>
        <v>0</v>
      </c>
      <c r="M71" s="829">
        <f t="shared" si="44"/>
        <v>0</v>
      </c>
      <c r="N71" s="829">
        <f t="shared" si="45"/>
        <v>0</v>
      </c>
      <c r="O71" s="829">
        <f t="shared" si="46"/>
        <v>0</v>
      </c>
      <c r="P71" s="219">
        <f t="shared" si="47"/>
        <v>0</v>
      </c>
      <c r="Q71" s="829">
        <f t="shared" si="48"/>
        <v>0</v>
      </c>
      <c r="R71" s="829">
        <f t="shared" si="49"/>
        <v>0</v>
      </c>
      <c r="S71" s="278">
        <f t="shared" si="50"/>
        <v>0</v>
      </c>
    </row>
    <row r="72" spans="1:19" ht="12.5">
      <c r="A72" s="845">
        <v>11</v>
      </c>
      <c r="B72" s="848" t="s">
        <v>1538</v>
      </c>
      <c r="C72" s="849">
        <v>5</v>
      </c>
      <c r="D72" s="836"/>
      <c r="E72" s="837"/>
      <c r="F72" s="837"/>
      <c r="G72" s="837"/>
      <c r="H72" s="837"/>
      <c r="I72" s="1048"/>
      <c r="J72" s="1048"/>
      <c r="K72" s="828">
        <f t="shared" si="42"/>
        <v>0</v>
      </c>
      <c r="L72" s="829">
        <f t="shared" si="43"/>
        <v>0</v>
      </c>
      <c r="M72" s="829">
        <f t="shared" si="44"/>
        <v>0</v>
      </c>
      <c r="N72" s="829">
        <f t="shared" si="45"/>
        <v>0</v>
      </c>
      <c r="O72" s="829">
        <f t="shared" si="46"/>
        <v>0</v>
      </c>
      <c r="P72" s="219">
        <f t="shared" si="47"/>
        <v>0</v>
      </c>
      <c r="Q72" s="829">
        <f t="shared" si="48"/>
        <v>0</v>
      </c>
      <c r="R72" s="829">
        <f t="shared" si="49"/>
        <v>0</v>
      </c>
      <c r="S72" s="278">
        <f t="shared" si="50"/>
        <v>0</v>
      </c>
    </row>
    <row r="73" spans="1:19" ht="12.5">
      <c r="A73" s="845">
        <v>12</v>
      </c>
      <c r="B73" s="848" t="s">
        <v>1539</v>
      </c>
      <c r="C73" s="849">
        <v>207</v>
      </c>
      <c r="D73" s="836"/>
      <c r="E73" s="837"/>
      <c r="F73" s="837"/>
      <c r="G73" s="837"/>
      <c r="H73" s="837"/>
      <c r="I73" s="1048"/>
      <c r="J73" s="1048"/>
      <c r="K73" s="828">
        <f t="shared" si="42"/>
        <v>0</v>
      </c>
      <c r="L73" s="829">
        <f t="shared" si="43"/>
        <v>0</v>
      </c>
      <c r="M73" s="829">
        <f t="shared" si="44"/>
        <v>0</v>
      </c>
      <c r="N73" s="829">
        <f t="shared" si="45"/>
        <v>0</v>
      </c>
      <c r="O73" s="829">
        <f t="shared" si="46"/>
        <v>0</v>
      </c>
      <c r="P73" s="219">
        <f t="shared" si="47"/>
        <v>0</v>
      </c>
      <c r="Q73" s="829">
        <f t="shared" si="48"/>
        <v>0</v>
      </c>
      <c r="R73" s="829">
        <f t="shared" si="49"/>
        <v>0</v>
      </c>
      <c r="S73" s="278">
        <f t="shared" si="50"/>
        <v>0</v>
      </c>
    </row>
    <row r="74" spans="1:19" ht="12.5">
      <c r="A74" s="845">
        <v>13</v>
      </c>
      <c r="B74" s="848" t="s">
        <v>1540</v>
      </c>
      <c r="C74" s="849"/>
      <c r="D74" s="836"/>
      <c r="E74" s="837"/>
      <c r="F74" s="837"/>
      <c r="G74" s="837"/>
      <c r="H74" s="837"/>
      <c r="I74" s="1048"/>
      <c r="J74" s="1048"/>
      <c r="K74" s="1093"/>
      <c r="L74" s="1084"/>
      <c r="M74" s="1084"/>
      <c r="N74" s="1084"/>
      <c r="O74" s="1084"/>
      <c r="P74" s="1084"/>
      <c r="Q74" s="1084"/>
      <c r="R74" s="1084"/>
      <c r="S74" s="1094"/>
    </row>
    <row r="75" spans="1:19" ht="12.5">
      <c r="A75" s="845">
        <v>14</v>
      </c>
      <c r="B75" s="848" t="s">
        <v>1541</v>
      </c>
      <c r="C75" s="849"/>
      <c r="D75" s="836"/>
      <c r="E75" s="837"/>
      <c r="F75" s="837"/>
      <c r="G75" s="837"/>
      <c r="H75" s="837"/>
      <c r="I75" s="1048"/>
      <c r="J75" s="1048"/>
      <c r="K75" s="1095"/>
      <c r="L75" s="1083"/>
      <c r="M75" s="1083"/>
      <c r="N75" s="1083"/>
      <c r="O75" s="1083"/>
      <c r="P75" s="1083"/>
      <c r="Q75" s="1083"/>
      <c r="R75" s="1083"/>
      <c r="S75" s="1096"/>
    </row>
    <row r="76" spans="1:19" ht="12.5">
      <c r="A76" s="845">
        <v>15</v>
      </c>
      <c r="B76" s="848" t="s">
        <v>1542</v>
      </c>
      <c r="C76" s="849"/>
      <c r="D76" s="836"/>
      <c r="E76" s="837"/>
      <c r="F76" s="837"/>
      <c r="G76" s="837"/>
      <c r="H76" s="837"/>
      <c r="I76" s="1048"/>
      <c r="J76" s="1048"/>
      <c r="K76" s="1095"/>
      <c r="L76" s="1083"/>
      <c r="M76" s="1083"/>
      <c r="N76" s="1083"/>
      <c r="O76" s="1083"/>
      <c r="P76" s="1083"/>
      <c r="Q76" s="1083"/>
      <c r="R76" s="1083"/>
      <c r="S76" s="1096"/>
    </row>
    <row r="77" spans="1:19" ht="12.5">
      <c r="A77" s="845">
        <v>16</v>
      </c>
      <c r="B77" s="848" t="s">
        <v>1543</v>
      </c>
      <c r="C77" s="849">
        <v>880</v>
      </c>
      <c r="D77" s="836"/>
      <c r="E77" s="837"/>
      <c r="F77" s="837"/>
      <c r="G77" s="837"/>
      <c r="H77" s="837"/>
      <c r="I77" s="1048"/>
      <c r="J77" s="1048"/>
      <c r="K77" s="828">
        <f t="shared" si="42"/>
        <v>0</v>
      </c>
      <c r="L77" s="829">
        <f t="shared" si="43"/>
        <v>0</v>
      </c>
      <c r="M77" s="829">
        <f t="shared" si="44"/>
        <v>0</v>
      </c>
      <c r="N77" s="829">
        <f t="shared" si="45"/>
        <v>0</v>
      </c>
      <c r="O77" s="829">
        <f t="shared" si="46"/>
        <v>0</v>
      </c>
      <c r="P77" s="219">
        <f t="shared" si="47"/>
        <v>0</v>
      </c>
      <c r="Q77" s="829">
        <f t="shared" si="48"/>
        <v>0</v>
      </c>
      <c r="R77" s="829">
        <f t="shared" si="49"/>
        <v>0</v>
      </c>
      <c r="S77" s="278">
        <f t="shared" si="50"/>
        <v>0</v>
      </c>
    </row>
    <row r="78" spans="1:19" ht="12.5">
      <c r="A78" s="845">
        <v>17</v>
      </c>
      <c r="B78" s="848" t="s">
        <v>1544</v>
      </c>
      <c r="C78" s="849">
        <v>306</v>
      </c>
      <c r="D78" s="836"/>
      <c r="E78" s="837"/>
      <c r="F78" s="837"/>
      <c r="G78" s="837"/>
      <c r="H78" s="837"/>
      <c r="I78" s="1048"/>
      <c r="J78" s="1048"/>
      <c r="K78" s="828">
        <f t="shared" si="42"/>
        <v>0</v>
      </c>
      <c r="L78" s="829">
        <f t="shared" si="43"/>
        <v>0</v>
      </c>
      <c r="M78" s="829">
        <f t="shared" si="44"/>
        <v>0</v>
      </c>
      <c r="N78" s="829">
        <f t="shared" si="45"/>
        <v>0</v>
      </c>
      <c r="O78" s="829">
        <f t="shared" si="46"/>
        <v>0</v>
      </c>
      <c r="P78" s="219">
        <f t="shared" si="47"/>
        <v>0</v>
      </c>
      <c r="Q78" s="829">
        <f t="shared" si="48"/>
        <v>0</v>
      </c>
      <c r="R78" s="829">
        <f t="shared" si="49"/>
        <v>0</v>
      </c>
      <c r="S78" s="278">
        <f t="shared" si="50"/>
        <v>0</v>
      </c>
    </row>
    <row r="79" spans="1:19" ht="12.5">
      <c r="A79" s="845">
        <v>18</v>
      </c>
      <c r="B79" s="850" t="s">
        <v>1545</v>
      </c>
      <c r="C79" s="851" t="s">
        <v>1546</v>
      </c>
      <c r="D79" s="836"/>
      <c r="E79" s="837"/>
      <c r="F79" s="837"/>
      <c r="G79" s="837"/>
      <c r="H79" s="837"/>
      <c r="I79" s="1048"/>
      <c r="J79" s="1048"/>
      <c r="K79" s="872">
        <f t="shared" si="42"/>
        <v>0</v>
      </c>
      <c r="L79" s="873">
        <f t="shared" si="43"/>
        <v>0</v>
      </c>
      <c r="M79" s="873">
        <f t="shared" si="44"/>
        <v>0</v>
      </c>
      <c r="N79" s="873">
        <f t="shared" si="45"/>
        <v>0</v>
      </c>
      <c r="O79" s="873">
        <f t="shared" si="46"/>
        <v>0</v>
      </c>
      <c r="P79" s="874">
        <f t="shared" si="47"/>
        <v>0</v>
      </c>
      <c r="Q79" s="873">
        <f t="shared" si="48"/>
        <v>0</v>
      </c>
      <c r="R79" s="873">
        <f t="shared" si="49"/>
        <v>0</v>
      </c>
      <c r="S79" s="875">
        <f t="shared" si="50"/>
        <v>0</v>
      </c>
    </row>
    <row r="80" spans="1:19" ht="12.5">
      <c r="A80" s="845">
        <v>19</v>
      </c>
      <c r="B80" s="850" t="s">
        <v>1547</v>
      </c>
      <c r="C80" s="851"/>
      <c r="D80" s="836"/>
      <c r="E80" s="837"/>
      <c r="F80" s="837"/>
      <c r="G80" s="837"/>
      <c r="H80" s="837"/>
      <c r="I80" s="1048"/>
      <c r="J80" s="1048"/>
      <c r="K80" s="1093"/>
      <c r="L80" s="1084"/>
      <c r="M80" s="1084"/>
      <c r="N80" s="1084"/>
      <c r="O80" s="1084"/>
      <c r="P80" s="1084"/>
      <c r="Q80" s="1084"/>
      <c r="R80" s="1084"/>
      <c r="S80" s="1094"/>
    </row>
    <row r="81" spans="1:19" ht="12.5">
      <c r="A81" s="845">
        <v>20</v>
      </c>
      <c r="B81" s="850" t="s">
        <v>1548</v>
      </c>
      <c r="C81" s="851"/>
      <c r="D81" s="836"/>
      <c r="E81" s="837"/>
      <c r="F81" s="837"/>
      <c r="G81" s="837"/>
      <c r="H81" s="837"/>
      <c r="I81" s="1048"/>
      <c r="J81" s="1048"/>
      <c r="K81" s="1095"/>
      <c r="L81" s="1083"/>
      <c r="M81" s="1083"/>
      <c r="N81" s="1083"/>
      <c r="O81" s="1083"/>
      <c r="P81" s="1083"/>
      <c r="Q81" s="1083"/>
      <c r="R81" s="1083"/>
      <c r="S81" s="1096"/>
    </row>
    <row r="82" spans="1:19" ht="12.5">
      <c r="A82" s="845">
        <v>21</v>
      </c>
      <c r="B82" s="850" t="s">
        <v>1549</v>
      </c>
      <c r="C82" s="851"/>
      <c r="D82" s="836"/>
      <c r="E82" s="837"/>
      <c r="F82" s="837"/>
      <c r="G82" s="837"/>
      <c r="H82" s="837"/>
      <c r="I82" s="1048"/>
      <c r="J82" s="1048"/>
      <c r="K82" s="1095"/>
      <c r="L82" s="1083"/>
      <c r="M82" s="1083"/>
      <c r="N82" s="1083"/>
      <c r="O82" s="1083"/>
      <c r="P82" s="1083"/>
      <c r="Q82" s="1083"/>
      <c r="R82" s="1083"/>
      <c r="S82" s="1096"/>
    </row>
    <row r="83" spans="1:19" ht="12.5">
      <c r="A83" s="845">
        <v>22</v>
      </c>
      <c r="B83" s="850" t="s">
        <v>1550</v>
      </c>
      <c r="C83" s="851"/>
      <c r="D83" s="836"/>
      <c r="E83" s="837"/>
      <c r="F83" s="837"/>
      <c r="G83" s="837"/>
      <c r="H83" s="837"/>
      <c r="I83" s="1048"/>
      <c r="J83" s="1048"/>
      <c r="K83" s="1097"/>
      <c r="L83" s="1085"/>
      <c r="M83" s="1085"/>
      <c r="N83" s="1085"/>
      <c r="O83" s="1085"/>
      <c r="P83" s="1085"/>
      <c r="Q83" s="1085"/>
      <c r="R83" s="1085"/>
      <c r="S83" s="1098"/>
    </row>
    <row r="84" spans="1:19" ht="12.5">
      <c r="A84" s="845">
        <v>23</v>
      </c>
      <c r="B84" s="848" t="s">
        <v>1551</v>
      </c>
      <c r="C84" s="849">
        <v>6</v>
      </c>
      <c r="D84" s="836"/>
      <c r="E84" s="837"/>
      <c r="F84" s="837"/>
      <c r="G84" s="837"/>
      <c r="H84" s="837"/>
      <c r="I84" s="1048"/>
      <c r="J84" s="1048"/>
      <c r="K84" s="878">
        <f t="shared" si="42"/>
        <v>0</v>
      </c>
      <c r="L84" s="879">
        <f t="shared" si="43"/>
        <v>0</v>
      </c>
      <c r="M84" s="879">
        <f t="shared" si="44"/>
        <v>0</v>
      </c>
      <c r="N84" s="879">
        <f t="shared" si="45"/>
        <v>0</v>
      </c>
      <c r="O84" s="879">
        <f t="shared" si="46"/>
        <v>0</v>
      </c>
      <c r="P84" s="880">
        <f t="shared" si="47"/>
        <v>0</v>
      </c>
      <c r="Q84" s="879">
        <f t="shared" si="48"/>
        <v>0</v>
      </c>
      <c r="R84" s="879">
        <f t="shared" si="49"/>
        <v>0</v>
      </c>
      <c r="S84" s="881">
        <f t="shared" si="50"/>
        <v>0</v>
      </c>
    </row>
    <row r="85" spans="1:19" ht="12.5">
      <c r="A85" s="845">
        <v>24</v>
      </c>
      <c r="B85" s="848" t="s">
        <v>1552</v>
      </c>
      <c r="C85" s="849">
        <v>247</v>
      </c>
      <c r="D85" s="836"/>
      <c r="E85" s="837"/>
      <c r="F85" s="837"/>
      <c r="G85" s="837"/>
      <c r="H85" s="837"/>
      <c r="I85" s="1048"/>
      <c r="J85" s="1048"/>
      <c r="K85" s="828">
        <f t="shared" si="42"/>
        <v>0</v>
      </c>
      <c r="L85" s="829">
        <f t="shared" si="43"/>
        <v>0</v>
      </c>
      <c r="M85" s="829">
        <f t="shared" si="44"/>
        <v>0</v>
      </c>
      <c r="N85" s="829">
        <f t="shared" si="45"/>
        <v>0</v>
      </c>
      <c r="O85" s="829">
        <f t="shared" si="46"/>
        <v>0</v>
      </c>
      <c r="P85" s="219">
        <f t="shared" si="47"/>
        <v>0</v>
      </c>
      <c r="Q85" s="829">
        <f t="shared" si="48"/>
        <v>0</v>
      </c>
      <c r="R85" s="829">
        <f t="shared" si="49"/>
        <v>0</v>
      </c>
      <c r="S85" s="278">
        <f t="shared" si="50"/>
        <v>0</v>
      </c>
    </row>
    <row r="86" spans="1:19" ht="12.5">
      <c r="A86" s="845">
        <v>25</v>
      </c>
      <c r="B86" s="848" t="s">
        <v>1553</v>
      </c>
      <c r="C86" s="849">
        <v>1310</v>
      </c>
      <c r="D86" s="836"/>
      <c r="E86" s="837"/>
      <c r="F86" s="837"/>
      <c r="G86" s="837"/>
      <c r="H86" s="837"/>
      <c r="I86" s="1048"/>
      <c r="J86" s="1048"/>
      <c r="K86" s="872">
        <f t="shared" si="42"/>
        <v>0</v>
      </c>
      <c r="L86" s="873">
        <f t="shared" si="43"/>
        <v>0</v>
      </c>
      <c r="M86" s="873">
        <f t="shared" si="44"/>
        <v>0</v>
      </c>
      <c r="N86" s="873">
        <f t="shared" si="45"/>
        <v>0</v>
      </c>
      <c r="O86" s="873">
        <f t="shared" si="46"/>
        <v>0</v>
      </c>
      <c r="P86" s="874">
        <f t="shared" si="47"/>
        <v>0</v>
      </c>
      <c r="Q86" s="873">
        <f t="shared" si="48"/>
        <v>0</v>
      </c>
      <c r="R86" s="873">
        <f t="shared" si="49"/>
        <v>0</v>
      </c>
      <c r="S86" s="875">
        <f t="shared" si="50"/>
        <v>0</v>
      </c>
    </row>
    <row r="87" spans="1:19" ht="12.5">
      <c r="A87" s="845">
        <v>26</v>
      </c>
      <c r="B87" s="848" t="s">
        <v>1554</v>
      </c>
      <c r="C87" s="849"/>
      <c r="D87" s="836"/>
      <c r="E87" s="837"/>
      <c r="F87" s="837"/>
      <c r="G87" s="837"/>
      <c r="H87" s="837"/>
      <c r="I87" s="1048"/>
      <c r="J87" s="1048"/>
      <c r="K87" s="1093"/>
      <c r="L87" s="1084"/>
      <c r="M87" s="1084"/>
      <c r="N87" s="1084"/>
      <c r="O87" s="1084"/>
      <c r="P87" s="1084"/>
      <c r="Q87" s="1084"/>
      <c r="R87" s="1084"/>
      <c r="S87" s="1094"/>
    </row>
    <row r="88" spans="1:19" ht="12.5">
      <c r="A88" s="845">
        <v>27</v>
      </c>
      <c r="B88" s="848" t="s">
        <v>1555</v>
      </c>
      <c r="C88" s="849"/>
      <c r="D88" s="836"/>
      <c r="E88" s="837"/>
      <c r="F88" s="837"/>
      <c r="G88" s="837"/>
      <c r="H88" s="837"/>
      <c r="I88" s="1048"/>
      <c r="J88" s="1048"/>
      <c r="K88" s="1095"/>
      <c r="L88" s="1083"/>
      <c r="M88" s="1083"/>
      <c r="N88" s="1083"/>
      <c r="O88" s="1083"/>
      <c r="P88" s="1083"/>
      <c r="Q88" s="1083"/>
      <c r="R88" s="1083"/>
      <c r="S88" s="1096"/>
    </row>
    <row r="89" spans="1:19" ht="12.5">
      <c r="A89" s="845">
        <v>28</v>
      </c>
      <c r="B89" s="848" t="s">
        <v>1556</v>
      </c>
      <c r="C89" s="849"/>
      <c r="D89" s="836"/>
      <c r="E89" s="837"/>
      <c r="F89" s="837"/>
      <c r="G89" s="837"/>
      <c r="H89" s="837"/>
      <c r="I89" s="1048"/>
      <c r="J89" s="1048"/>
      <c r="K89" s="1095"/>
      <c r="L89" s="1083"/>
      <c r="M89" s="1083"/>
      <c r="N89" s="1083"/>
      <c r="O89" s="1083"/>
      <c r="P89" s="1083"/>
      <c r="Q89" s="1083"/>
      <c r="R89" s="1083"/>
      <c r="S89" s="1096"/>
    </row>
    <row r="90" spans="1:19" ht="12.5">
      <c r="A90" s="845">
        <v>29</v>
      </c>
      <c r="B90" s="848" t="s">
        <v>1557</v>
      </c>
      <c r="C90" s="849"/>
      <c r="D90" s="836"/>
      <c r="E90" s="837"/>
      <c r="F90" s="837"/>
      <c r="G90" s="837"/>
      <c r="H90" s="837"/>
      <c r="I90" s="1048"/>
      <c r="J90" s="1048"/>
      <c r="K90" s="1095"/>
      <c r="L90" s="1083"/>
      <c r="M90" s="1083"/>
      <c r="N90" s="1083"/>
      <c r="O90" s="1083"/>
      <c r="P90" s="1083"/>
      <c r="Q90" s="1083"/>
      <c r="R90" s="1083"/>
      <c r="S90" s="1096"/>
    </row>
    <row r="91" spans="1:19" ht="12.5">
      <c r="A91" s="845">
        <v>30</v>
      </c>
      <c r="B91" s="848" t="s">
        <v>1558</v>
      </c>
      <c r="C91" s="849"/>
      <c r="D91" s="836"/>
      <c r="E91" s="837"/>
      <c r="F91" s="837"/>
      <c r="G91" s="837"/>
      <c r="H91" s="837"/>
      <c r="I91" s="1048"/>
      <c r="J91" s="1048"/>
      <c r="K91" s="1095"/>
      <c r="L91" s="1083"/>
      <c r="M91" s="1083"/>
      <c r="N91" s="1083"/>
      <c r="O91" s="1083"/>
      <c r="P91" s="1083"/>
      <c r="Q91" s="1083"/>
      <c r="R91" s="1083"/>
      <c r="S91" s="1096"/>
    </row>
    <row r="92" spans="1:19" ht="12.5">
      <c r="A92" s="845">
        <v>31</v>
      </c>
      <c r="B92" s="848" t="s">
        <v>1559</v>
      </c>
      <c r="C92" s="849"/>
      <c r="D92" s="836"/>
      <c r="E92" s="837"/>
      <c r="F92" s="837"/>
      <c r="G92" s="837"/>
      <c r="H92" s="837"/>
      <c r="I92" s="1048"/>
      <c r="J92" s="1048"/>
      <c r="K92" s="1095"/>
      <c r="L92" s="1083"/>
      <c r="M92" s="1083"/>
      <c r="N92" s="1083"/>
      <c r="O92" s="1083"/>
      <c r="P92" s="1083"/>
      <c r="Q92" s="1083"/>
      <c r="R92" s="1083"/>
      <c r="S92" s="1096"/>
    </row>
    <row r="93" spans="1:19" ht="12.5">
      <c r="A93" s="845">
        <v>32</v>
      </c>
      <c r="B93" s="848" t="s">
        <v>1560</v>
      </c>
      <c r="C93" s="849"/>
      <c r="D93" s="836"/>
      <c r="E93" s="837"/>
      <c r="F93" s="837"/>
      <c r="G93" s="837"/>
      <c r="H93" s="837"/>
      <c r="I93" s="1048"/>
      <c r="J93" s="1048"/>
      <c r="K93" s="1095"/>
      <c r="L93" s="1083"/>
      <c r="M93" s="1083"/>
      <c r="N93" s="1083"/>
      <c r="O93" s="1083"/>
      <c r="P93" s="1083"/>
      <c r="Q93" s="1083"/>
      <c r="R93" s="1083"/>
      <c r="S93" s="1096"/>
    </row>
    <row r="94" spans="1:19" ht="12.5">
      <c r="A94" s="845">
        <v>33</v>
      </c>
      <c r="B94" s="848" t="s">
        <v>1561</v>
      </c>
      <c r="C94" s="849"/>
      <c r="D94" s="836"/>
      <c r="E94" s="837"/>
      <c r="F94" s="837"/>
      <c r="G94" s="837"/>
      <c r="H94" s="837"/>
      <c r="I94" s="1048"/>
      <c r="J94" s="1048"/>
      <c r="K94" s="1095"/>
      <c r="L94" s="1083"/>
      <c r="M94" s="1083"/>
      <c r="N94" s="1083"/>
      <c r="O94" s="1083"/>
      <c r="P94" s="1083"/>
      <c r="Q94" s="1083"/>
      <c r="R94" s="1083"/>
      <c r="S94" s="1096"/>
    </row>
    <row r="95" spans="1:19" ht="12.5">
      <c r="A95" s="845">
        <v>34</v>
      </c>
      <c r="B95" s="848" t="s">
        <v>1562</v>
      </c>
      <c r="C95" s="849"/>
      <c r="D95" s="836"/>
      <c r="E95" s="837"/>
      <c r="F95" s="837"/>
      <c r="G95" s="837"/>
      <c r="H95" s="837"/>
      <c r="I95" s="1048"/>
      <c r="J95" s="1048"/>
      <c r="K95" s="1095"/>
      <c r="L95" s="1083"/>
      <c r="M95" s="1083"/>
      <c r="N95" s="1083"/>
      <c r="O95" s="1083"/>
      <c r="P95" s="1083"/>
      <c r="Q95" s="1083"/>
      <c r="R95" s="1083"/>
      <c r="S95" s="1096"/>
    </row>
    <row r="96" spans="1:19" ht="12.5">
      <c r="A96" s="845">
        <v>35</v>
      </c>
      <c r="B96" s="848" t="s">
        <v>1563</v>
      </c>
      <c r="C96" s="849"/>
      <c r="D96" s="836"/>
      <c r="E96" s="837"/>
      <c r="F96" s="837"/>
      <c r="G96" s="837"/>
      <c r="H96" s="837"/>
      <c r="I96" s="1048"/>
      <c r="J96" s="1048"/>
      <c r="K96" s="1095"/>
      <c r="L96" s="1083"/>
      <c r="M96" s="1083"/>
      <c r="N96" s="1083"/>
      <c r="O96" s="1083"/>
      <c r="P96" s="1083"/>
      <c r="Q96" s="1083"/>
      <c r="R96" s="1083"/>
      <c r="S96" s="1096"/>
    </row>
    <row r="97" spans="1:19" ht="12.5">
      <c r="A97" s="845">
        <v>36</v>
      </c>
      <c r="B97" s="848" t="s">
        <v>1564</v>
      </c>
      <c r="C97" s="849"/>
      <c r="D97" s="836"/>
      <c r="E97" s="837"/>
      <c r="F97" s="837"/>
      <c r="G97" s="837"/>
      <c r="H97" s="837"/>
      <c r="I97" s="1048"/>
      <c r="J97" s="1048"/>
      <c r="K97" s="1097"/>
      <c r="L97" s="1085"/>
      <c r="M97" s="1085"/>
      <c r="N97" s="1085"/>
      <c r="O97" s="1085"/>
      <c r="P97" s="1085"/>
      <c r="Q97" s="1085"/>
      <c r="R97" s="1085"/>
      <c r="S97" s="1098"/>
    </row>
    <row r="98" spans="1:19" ht="12.5">
      <c r="A98" s="845">
        <v>37</v>
      </c>
      <c r="B98" s="850" t="s">
        <v>1565</v>
      </c>
      <c r="C98" s="851" t="s">
        <v>1566</v>
      </c>
      <c r="D98" s="836"/>
      <c r="E98" s="837"/>
      <c r="F98" s="837"/>
      <c r="G98" s="837"/>
      <c r="H98" s="837"/>
      <c r="I98" s="1048"/>
      <c r="J98" s="1048"/>
      <c r="K98" s="878">
        <f t="shared" si="42"/>
        <v>0</v>
      </c>
      <c r="L98" s="879">
        <f t="shared" si="43"/>
        <v>0</v>
      </c>
      <c r="M98" s="879">
        <f t="shared" si="44"/>
        <v>0</v>
      </c>
      <c r="N98" s="879">
        <f t="shared" si="45"/>
        <v>0</v>
      </c>
      <c r="O98" s="879">
        <f t="shared" si="46"/>
        <v>0</v>
      </c>
      <c r="P98" s="880">
        <f t="shared" si="47"/>
        <v>0</v>
      </c>
      <c r="Q98" s="879">
        <f t="shared" si="48"/>
        <v>0</v>
      </c>
      <c r="R98" s="879">
        <f t="shared" si="49"/>
        <v>0</v>
      </c>
      <c r="S98" s="881">
        <f t="shared" si="50"/>
        <v>0</v>
      </c>
    </row>
    <row r="99" spans="1:19" ht="12.5">
      <c r="A99" s="845">
        <v>38</v>
      </c>
      <c r="B99" s="848" t="s">
        <v>1567</v>
      </c>
      <c r="C99" s="849">
        <v>110</v>
      </c>
      <c r="D99" s="836"/>
      <c r="E99" s="837"/>
      <c r="F99" s="837"/>
      <c r="G99" s="837"/>
      <c r="H99" s="837"/>
      <c r="I99" s="1048"/>
      <c r="J99" s="1048"/>
      <c r="K99" s="828">
        <f t="shared" si="42"/>
        <v>0</v>
      </c>
      <c r="L99" s="829">
        <f t="shared" si="43"/>
        <v>0</v>
      </c>
      <c r="M99" s="829">
        <f t="shared" si="44"/>
        <v>0</v>
      </c>
      <c r="N99" s="829">
        <f t="shared" si="45"/>
        <v>0</v>
      </c>
      <c r="O99" s="829">
        <f t="shared" si="46"/>
        <v>0</v>
      </c>
      <c r="P99" s="219">
        <f t="shared" si="47"/>
        <v>0</v>
      </c>
      <c r="Q99" s="829">
        <f t="shared" si="48"/>
        <v>0</v>
      </c>
      <c r="R99" s="829">
        <f t="shared" si="49"/>
        <v>0</v>
      </c>
      <c r="S99" s="278">
        <f t="shared" si="50"/>
        <v>0</v>
      </c>
    </row>
    <row r="100" spans="1:19" ht="12.5">
      <c r="A100" s="845">
        <v>39</v>
      </c>
      <c r="B100" s="850" t="s">
        <v>1568</v>
      </c>
      <c r="C100" s="851" t="s">
        <v>879</v>
      </c>
      <c r="D100" s="836"/>
      <c r="E100" s="837"/>
      <c r="F100" s="837"/>
      <c r="G100" s="837"/>
      <c r="H100" s="837"/>
      <c r="I100" s="1048"/>
      <c r="J100" s="1048"/>
      <c r="K100" s="828">
        <f t="shared" si="42"/>
        <v>0</v>
      </c>
      <c r="L100" s="829">
        <f t="shared" si="43"/>
        <v>0</v>
      </c>
      <c r="M100" s="829">
        <f t="shared" si="44"/>
        <v>0</v>
      </c>
      <c r="N100" s="829">
        <f t="shared" si="45"/>
        <v>0</v>
      </c>
      <c r="O100" s="829">
        <f t="shared" si="46"/>
        <v>0</v>
      </c>
      <c r="P100" s="219">
        <f t="shared" si="47"/>
        <v>0</v>
      </c>
      <c r="Q100" s="829">
        <f t="shared" si="48"/>
        <v>0</v>
      </c>
      <c r="R100" s="829">
        <f t="shared" si="49"/>
        <v>0</v>
      </c>
      <c r="S100" s="278">
        <f t="shared" si="50"/>
        <v>0</v>
      </c>
    </row>
    <row r="101" spans="1:19" ht="12.5">
      <c r="A101" s="845">
        <v>40</v>
      </c>
      <c r="B101" s="850" t="s">
        <v>1569</v>
      </c>
      <c r="C101" s="851" t="s">
        <v>1570</v>
      </c>
      <c r="D101" s="836"/>
      <c r="E101" s="837"/>
      <c r="F101" s="837"/>
      <c r="G101" s="837"/>
      <c r="H101" s="837"/>
      <c r="I101" s="1048"/>
      <c r="J101" s="1048"/>
      <c r="K101" s="872">
        <f t="shared" si="42"/>
        <v>0</v>
      </c>
      <c r="L101" s="873">
        <f t="shared" si="43"/>
        <v>0</v>
      </c>
      <c r="M101" s="873">
        <f t="shared" si="44"/>
        <v>0</v>
      </c>
      <c r="N101" s="873">
        <f t="shared" si="45"/>
        <v>0</v>
      </c>
      <c r="O101" s="873">
        <f t="shared" si="46"/>
        <v>0</v>
      </c>
      <c r="P101" s="874">
        <f t="shared" si="47"/>
        <v>0</v>
      </c>
      <c r="Q101" s="873">
        <f t="shared" si="48"/>
        <v>0</v>
      </c>
      <c r="R101" s="873">
        <f t="shared" si="49"/>
        <v>0</v>
      </c>
      <c r="S101" s="875">
        <f t="shared" si="50"/>
        <v>0</v>
      </c>
    </row>
    <row r="102" spans="1:19" ht="12.5">
      <c r="A102" s="845">
        <v>41</v>
      </c>
      <c r="B102" s="850" t="s">
        <v>1571</v>
      </c>
      <c r="C102" s="851"/>
      <c r="D102" s="836"/>
      <c r="E102" s="837"/>
      <c r="F102" s="837"/>
      <c r="G102" s="837"/>
      <c r="H102" s="837"/>
      <c r="I102" s="1048"/>
      <c r="J102" s="1048"/>
      <c r="K102" s="1093"/>
      <c r="L102" s="1084"/>
      <c r="M102" s="1084"/>
      <c r="N102" s="1084"/>
      <c r="O102" s="1084"/>
      <c r="P102" s="1084"/>
      <c r="Q102" s="1084"/>
      <c r="R102" s="1084"/>
      <c r="S102" s="1094"/>
    </row>
    <row r="103" spans="1:19" ht="12.5">
      <c r="A103" s="845">
        <v>42</v>
      </c>
      <c r="B103" s="850" t="s">
        <v>1572</v>
      </c>
      <c r="C103" s="851"/>
      <c r="D103" s="836"/>
      <c r="E103" s="837"/>
      <c r="F103" s="837"/>
      <c r="G103" s="837"/>
      <c r="H103" s="837"/>
      <c r="I103" s="1048"/>
      <c r="J103" s="1048"/>
      <c r="K103" s="1095"/>
      <c r="L103" s="1083"/>
      <c r="M103" s="1083"/>
      <c r="N103" s="1083"/>
      <c r="O103" s="1083"/>
      <c r="P103" s="1083"/>
      <c r="Q103" s="1083"/>
      <c r="R103" s="1083"/>
      <c r="S103" s="1096"/>
    </row>
    <row r="104" spans="1:19" ht="12.5">
      <c r="A104" s="845">
        <v>43</v>
      </c>
      <c r="B104" s="850" t="s">
        <v>1573</v>
      </c>
      <c r="C104" s="851"/>
      <c r="D104" s="836"/>
      <c r="E104" s="837"/>
      <c r="F104" s="837"/>
      <c r="G104" s="837"/>
      <c r="H104" s="837"/>
      <c r="I104" s="1048"/>
      <c r="J104" s="1048"/>
      <c r="K104" s="1095"/>
      <c r="L104" s="1083"/>
      <c r="M104" s="1083"/>
      <c r="N104" s="1083"/>
      <c r="O104" s="1083"/>
      <c r="P104" s="1083"/>
      <c r="Q104" s="1083"/>
      <c r="R104" s="1083"/>
      <c r="S104" s="1096"/>
    </row>
    <row r="105" spans="1:19" ht="12.5">
      <c r="A105" s="845">
        <v>44</v>
      </c>
      <c r="B105" s="850" t="s">
        <v>1574</v>
      </c>
      <c r="C105" s="851"/>
      <c r="D105" s="836"/>
      <c r="E105" s="837"/>
      <c r="F105" s="837"/>
      <c r="G105" s="837"/>
      <c r="H105" s="837"/>
      <c r="I105" s="1048"/>
      <c r="J105" s="1048"/>
      <c r="K105" s="1095"/>
      <c r="L105" s="1083"/>
      <c r="M105" s="1083"/>
      <c r="N105" s="1083"/>
      <c r="O105" s="1083"/>
      <c r="P105" s="1083"/>
      <c r="Q105" s="1083"/>
      <c r="R105" s="1083"/>
      <c r="S105" s="1096"/>
    </row>
    <row r="106" spans="1:19" ht="12.5">
      <c r="A106" s="845">
        <v>45</v>
      </c>
      <c r="B106" s="850" t="s">
        <v>1575</v>
      </c>
      <c r="C106" s="851"/>
      <c r="D106" s="836"/>
      <c r="E106" s="837"/>
      <c r="F106" s="837"/>
      <c r="G106" s="837"/>
      <c r="H106" s="837"/>
      <c r="I106" s="1048"/>
      <c r="J106" s="1048"/>
      <c r="K106" s="1095"/>
      <c r="L106" s="1083"/>
      <c r="M106" s="1083"/>
      <c r="N106" s="1083"/>
      <c r="O106" s="1083"/>
      <c r="P106" s="1083"/>
      <c r="Q106" s="1083"/>
      <c r="R106" s="1083"/>
      <c r="S106" s="1096"/>
    </row>
    <row r="107" spans="1:19" ht="12.5">
      <c r="A107" s="845">
        <v>46</v>
      </c>
      <c r="B107" s="850" t="s">
        <v>1576</v>
      </c>
      <c r="C107" s="851"/>
      <c r="D107" s="836"/>
      <c r="E107" s="837"/>
      <c r="F107" s="837"/>
      <c r="G107" s="837"/>
      <c r="H107" s="837"/>
      <c r="I107" s="1048"/>
      <c r="J107" s="1048"/>
      <c r="K107" s="1095"/>
      <c r="L107" s="1083"/>
      <c r="M107" s="1083"/>
      <c r="N107" s="1083"/>
      <c r="O107" s="1083"/>
      <c r="P107" s="1083"/>
      <c r="Q107" s="1083"/>
      <c r="R107" s="1083"/>
      <c r="S107" s="1096"/>
    </row>
    <row r="108" spans="1:19" ht="12.5">
      <c r="A108" s="845">
        <v>47</v>
      </c>
      <c r="B108" s="848" t="s">
        <v>1577</v>
      </c>
      <c r="C108" s="849"/>
      <c r="D108" s="836"/>
      <c r="E108" s="837"/>
      <c r="F108" s="837"/>
      <c r="G108" s="837"/>
      <c r="H108" s="837"/>
      <c r="I108" s="1048"/>
      <c r="J108" s="1048"/>
      <c r="K108" s="1095"/>
      <c r="L108" s="1083"/>
      <c r="M108" s="1083"/>
      <c r="N108" s="1083"/>
      <c r="O108" s="1083"/>
      <c r="P108" s="1083"/>
      <c r="Q108" s="1083"/>
      <c r="R108" s="1083"/>
      <c r="S108" s="1096"/>
    </row>
    <row r="109" spans="1:19" ht="12.5">
      <c r="A109" s="845">
        <v>48</v>
      </c>
      <c r="B109" s="848" t="s">
        <v>1578</v>
      </c>
      <c r="C109" s="849"/>
      <c r="D109" s="836"/>
      <c r="E109" s="837"/>
      <c r="F109" s="837"/>
      <c r="G109" s="837"/>
      <c r="H109" s="837"/>
      <c r="I109" s="1048"/>
      <c r="J109" s="1048"/>
      <c r="K109" s="1095"/>
      <c r="L109" s="1083"/>
      <c r="M109" s="1083"/>
      <c r="N109" s="1083"/>
      <c r="O109" s="1083"/>
      <c r="P109" s="1083"/>
      <c r="Q109" s="1083"/>
      <c r="R109" s="1083"/>
      <c r="S109" s="1096"/>
    </row>
    <row r="110" spans="1:19" ht="12.5">
      <c r="A110" s="845">
        <v>49</v>
      </c>
      <c r="B110" s="850" t="s">
        <v>1517</v>
      </c>
      <c r="C110" s="851"/>
      <c r="D110" s="836"/>
      <c r="E110" s="837"/>
      <c r="F110" s="837"/>
      <c r="G110" s="837"/>
      <c r="H110" s="837"/>
      <c r="I110" s="1048"/>
      <c r="J110" s="1048"/>
      <c r="K110" s="1095"/>
      <c r="L110" s="1083"/>
      <c r="M110" s="1083"/>
      <c r="N110" s="1083"/>
      <c r="O110" s="1083"/>
      <c r="P110" s="1083"/>
      <c r="Q110" s="1083"/>
      <c r="R110" s="1083"/>
      <c r="S110" s="1096"/>
    </row>
    <row r="111" spans="1:19" ht="12.5">
      <c r="A111" s="845">
        <v>50</v>
      </c>
      <c r="B111" s="850" t="s">
        <v>1518</v>
      </c>
      <c r="C111" s="851"/>
      <c r="D111" s="836"/>
      <c r="E111" s="837"/>
      <c r="F111" s="837"/>
      <c r="G111" s="837"/>
      <c r="H111" s="837"/>
      <c r="I111" s="1048"/>
      <c r="J111" s="1048"/>
      <c r="K111" s="1097"/>
      <c r="L111" s="1085"/>
      <c r="M111" s="1085"/>
      <c r="N111" s="1085"/>
      <c r="O111" s="1085"/>
      <c r="P111" s="1085"/>
      <c r="Q111" s="1085"/>
      <c r="R111" s="1085"/>
      <c r="S111" s="1098"/>
    </row>
    <row r="112" spans="1:19" ht="12.5">
      <c r="A112" s="845"/>
      <c r="B112" s="850" t="s">
        <v>1579</v>
      </c>
      <c r="C112" s="851">
        <v>100</v>
      </c>
      <c r="D112" s="836"/>
      <c r="E112" s="837"/>
      <c r="F112" s="837"/>
      <c r="G112" s="837"/>
      <c r="H112" s="837"/>
      <c r="I112" s="1048"/>
      <c r="J112" s="1048"/>
      <c r="K112" s="878">
        <f t="shared" si="42"/>
        <v>0</v>
      </c>
      <c r="L112" s="879">
        <f t="shared" si="43"/>
        <v>0</v>
      </c>
      <c r="M112" s="879">
        <f t="shared" si="44"/>
        <v>0</v>
      </c>
      <c r="N112" s="879">
        <f t="shared" si="45"/>
        <v>0</v>
      </c>
      <c r="O112" s="879">
        <f t="shared" si="46"/>
        <v>0</v>
      </c>
      <c r="P112" s="880">
        <f t="shared" si="47"/>
        <v>0</v>
      </c>
      <c r="Q112" s="879">
        <f t="shared" si="48"/>
        <v>0</v>
      </c>
      <c r="R112" s="879">
        <f t="shared" si="49"/>
        <v>0</v>
      </c>
      <c r="S112" s="881">
        <f t="shared" si="50"/>
        <v>0</v>
      </c>
    </row>
    <row r="113" spans="1:19" ht="12.5">
      <c r="A113" s="845"/>
      <c r="B113" s="850" t="s">
        <v>1580</v>
      </c>
      <c r="C113" s="851">
        <v>200</v>
      </c>
      <c r="D113" s="836"/>
      <c r="E113" s="837"/>
      <c r="F113" s="837"/>
      <c r="G113" s="837"/>
      <c r="H113" s="837"/>
      <c r="I113" s="1048"/>
      <c r="J113" s="1048"/>
      <c r="K113" s="828">
        <f t="shared" si="42"/>
        <v>0</v>
      </c>
      <c r="L113" s="829">
        <f t="shared" si="43"/>
        <v>0</v>
      </c>
      <c r="M113" s="829">
        <f t="shared" si="44"/>
        <v>0</v>
      </c>
      <c r="N113" s="829">
        <f t="shared" si="45"/>
        <v>0</v>
      </c>
      <c r="O113" s="829">
        <f t="shared" si="46"/>
        <v>0</v>
      </c>
      <c r="P113" s="219">
        <f t="shared" si="47"/>
        <v>0</v>
      </c>
      <c r="Q113" s="829">
        <f t="shared" si="48"/>
        <v>0</v>
      </c>
      <c r="R113" s="829">
        <f t="shared" si="49"/>
        <v>0</v>
      </c>
      <c r="S113" s="278">
        <f t="shared" si="50"/>
        <v>0</v>
      </c>
    </row>
    <row r="114" spans="1:19" ht="12.5">
      <c r="A114" s="845"/>
      <c r="B114" s="850" t="s">
        <v>1581</v>
      </c>
      <c r="C114" s="851">
        <v>1415</v>
      </c>
      <c r="D114" s="836"/>
      <c r="E114" s="837"/>
      <c r="F114" s="837"/>
      <c r="G114" s="837"/>
      <c r="H114" s="837"/>
      <c r="I114" s="1048"/>
      <c r="J114" s="1048"/>
      <c r="K114" s="828">
        <f t="shared" si="42"/>
        <v>0</v>
      </c>
      <c r="L114" s="829">
        <f t="shared" si="43"/>
        <v>0</v>
      </c>
      <c r="M114" s="829">
        <f t="shared" si="44"/>
        <v>0</v>
      </c>
      <c r="N114" s="829">
        <f t="shared" si="45"/>
        <v>0</v>
      </c>
      <c r="O114" s="829">
        <f t="shared" si="46"/>
        <v>0</v>
      </c>
      <c r="P114" s="219">
        <f t="shared" si="47"/>
        <v>0</v>
      </c>
      <c r="Q114" s="829">
        <f t="shared" si="48"/>
        <v>0</v>
      </c>
      <c r="R114" s="829">
        <f t="shared" si="49"/>
        <v>0</v>
      </c>
      <c r="S114" s="278">
        <f t="shared" si="50"/>
        <v>0</v>
      </c>
    </row>
    <row r="115" spans="1:19" ht="13" thickBot="1">
      <c r="A115" s="867"/>
      <c r="B115" s="868" t="s">
        <v>1582</v>
      </c>
      <c r="C115" s="869">
        <v>456</v>
      </c>
      <c r="D115" s="870"/>
      <c r="E115" s="871"/>
      <c r="F115" s="871"/>
      <c r="G115" s="871"/>
      <c r="H115" s="871"/>
      <c r="I115" s="1054"/>
      <c r="J115" s="1054"/>
      <c r="K115" s="830">
        <f t="shared" si="42"/>
        <v>0</v>
      </c>
      <c r="L115" s="831">
        <f t="shared" si="43"/>
        <v>0</v>
      </c>
      <c r="M115" s="831">
        <f t="shared" si="44"/>
        <v>0</v>
      </c>
      <c r="N115" s="831">
        <f t="shared" si="45"/>
        <v>0</v>
      </c>
      <c r="O115" s="831">
        <f t="shared" si="46"/>
        <v>0</v>
      </c>
      <c r="P115" s="863">
        <f t="shared" si="47"/>
        <v>0</v>
      </c>
      <c r="Q115" s="831">
        <f t="shared" si="48"/>
        <v>0</v>
      </c>
      <c r="R115" s="831">
        <f t="shared" si="49"/>
        <v>0</v>
      </c>
      <c r="S115" s="864">
        <f t="shared" si="50"/>
        <v>0</v>
      </c>
    </row>
    <row r="116" spans="1:19" ht="13.5" thickBot="1">
      <c r="A116" s="813" t="s">
        <v>1583</v>
      </c>
      <c r="B116" s="814"/>
      <c r="C116" s="814"/>
      <c r="D116" s="1231"/>
      <c r="E116" s="1231"/>
      <c r="F116" s="1231"/>
      <c r="G116" s="1231"/>
      <c r="H116" s="1231"/>
      <c r="I116" s="1231"/>
      <c r="J116" s="1231"/>
      <c r="K116" s="1105"/>
      <c r="L116" s="1106"/>
      <c r="M116" s="1106"/>
      <c r="N116" s="1106"/>
      <c r="O116" s="1106"/>
      <c r="P116" s="1106"/>
      <c r="Q116" s="1106"/>
      <c r="R116" s="1106"/>
      <c r="S116" s="1107"/>
    </row>
    <row r="117" spans="1:19" ht="12.5">
      <c r="A117" s="876">
        <v>1</v>
      </c>
      <c r="B117" s="877" t="s">
        <v>1584</v>
      </c>
      <c r="C117" s="877"/>
      <c r="D117" s="836"/>
      <c r="E117" s="837"/>
      <c r="F117" s="837"/>
      <c r="G117" s="837"/>
      <c r="H117" s="837"/>
      <c r="I117" s="1048"/>
      <c r="J117" s="1048"/>
      <c r="K117" s="1102"/>
      <c r="L117" s="1103"/>
      <c r="M117" s="1103"/>
      <c r="N117" s="1103"/>
      <c r="O117" s="1103"/>
      <c r="P117" s="1103"/>
      <c r="Q117" s="1103"/>
      <c r="R117" s="1103"/>
      <c r="S117" s="1104"/>
    </row>
    <row r="118" spans="1:19" ht="12.5">
      <c r="A118" s="852">
        <v>2</v>
      </c>
      <c r="B118" s="853" t="s">
        <v>1585</v>
      </c>
      <c r="C118" s="853"/>
      <c r="D118" s="854"/>
      <c r="E118" s="855"/>
      <c r="F118" s="855"/>
      <c r="G118" s="855"/>
      <c r="H118" s="855"/>
      <c r="I118" s="1049"/>
      <c r="J118" s="1049"/>
      <c r="K118" s="1097"/>
      <c r="L118" s="1085"/>
      <c r="M118" s="1085"/>
      <c r="N118" s="1085"/>
      <c r="O118" s="1085"/>
      <c r="P118" s="1085"/>
      <c r="Q118" s="1085"/>
      <c r="R118" s="1085"/>
      <c r="S118" s="1098"/>
    </row>
    <row r="119" spans="1:19" ht="12.5">
      <c r="A119" s="852">
        <v>3</v>
      </c>
      <c r="B119" s="853" t="s">
        <v>1586</v>
      </c>
      <c r="C119" s="851">
        <v>615</v>
      </c>
      <c r="D119" s="854"/>
      <c r="E119" s="855"/>
      <c r="F119" s="855"/>
      <c r="G119" s="855"/>
      <c r="H119" s="855"/>
      <c r="I119" s="1049"/>
      <c r="J119" s="1049"/>
      <c r="K119" s="878">
        <f t="shared" ref="K119:K121" si="51">$C119*D119</f>
        <v>0</v>
      </c>
      <c r="L119" s="879">
        <f t="shared" ref="L119:L121" si="52">$C119*E119</f>
        <v>0</v>
      </c>
      <c r="M119" s="879">
        <f t="shared" ref="M119:M121" si="53">$C119*F119</f>
        <v>0</v>
      </c>
      <c r="N119" s="879">
        <f t="shared" ref="N119:N121" si="54">$C119*G119</f>
        <v>0</v>
      </c>
      <c r="O119" s="879">
        <f t="shared" ref="O119:O121" si="55">$C119*H119</f>
        <v>0</v>
      </c>
      <c r="P119" s="880">
        <f t="shared" ref="P119:P121" si="56">SUM(K119:O119)</f>
        <v>0</v>
      </c>
      <c r="Q119" s="879">
        <f t="shared" ref="Q119:Q121" si="57">$C119*I119</f>
        <v>0</v>
      </c>
      <c r="R119" s="879">
        <f t="shared" ref="R119:R121" si="58">$C119*J119</f>
        <v>0</v>
      </c>
      <c r="S119" s="881">
        <f t="shared" ref="S119:S121" si="59">SUM(P119:R119)</f>
        <v>0</v>
      </c>
    </row>
    <row r="120" spans="1:19" ht="12.5">
      <c r="A120" s="852">
        <v>4</v>
      </c>
      <c r="B120" s="853" t="s">
        <v>1587</v>
      </c>
      <c r="C120" s="851">
        <v>439</v>
      </c>
      <c r="D120" s="854"/>
      <c r="E120" s="855"/>
      <c r="F120" s="855"/>
      <c r="G120" s="855"/>
      <c r="H120" s="855"/>
      <c r="I120" s="1049"/>
      <c r="J120" s="1049"/>
      <c r="K120" s="828">
        <f t="shared" si="51"/>
        <v>0</v>
      </c>
      <c r="L120" s="829">
        <f t="shared" si="52"/>
        <v>0</v>
      </c>
      <c r="M120" s="829">
        <f t="shared" si="53"/>
        <v>0</v>
      </c>
      <c r="N120" s="829">
        <f t="shared" si="54"/>
        <v>0</v>
      </c>
      <c r="O120" s="829">
        <f t="shared" si="55"/>
        <v>0</v>
      </c>
      <c r="P120" s="219">
        <f t="shared" si="56"/>
        <v>0</v>
      </c>
      <c r="Q120" s="829">
        <f t="shared" si="57"/>
        <v>0</v>
      </c>
      <c r="R120" s="829">
        <f t="shared" si="58"/>
        <v>0</v>
      </c>
      <c r="S120" s="278">
        <f t="shared" si="59"/>
        <v>0</v>
      </c>
    </row>
    <row r="121" spans="1:19" ht="13" thickBot="1">
      <c r="A121" s="856">
        <v>5</v>
      </c>
      <c r="B121" s="857" t="s">
        <v>1588</v>
      </c>
      <c r="C121" s="858">
        <v>123</v>
      </c>
      <c r="D121" s="859"/>
      <c r="E121" s="860"/>
      <c r="F121" s="860"/>
      <c r="G121" s="860"/>
      <c r="H121" s="860"/>
      <c r="I121" s="1050"/>
      <c r="J121" s="1050"/>
      <c r="K121" s="830">
        <f t="shared" si="51"/>
        <v>0</v>
      </c>
      <c r="L121" s="831">
        <f t="shared" si="52"/>
        <v>0</v>
      </c>
      <c r="M121" s="831">
        <f t="shared" si="53"/>
        <v>0</v>
      </c>
      <c r="N121" s="831">
        <f t="shared" si="54"/>
        <v>0</v>
      </c>
      <c r="O121" s="831">
        <f t="shared" si="55"/>
        <v>0</v>
      </c>
      <c r="P121" s="863">
        <f t="shared" si="56"/>
        <v>0</v>
      </c>
      <c r="Q121" s="831">
        <f t="shared" si="57"/>
        <v>0</v>
      </c>
      <c r="R121" s="831">
        <f t="shared" si="58"/>
        <v>0</v>
      </c>
      <c r="S121" s="864">
        <f t="shared" si="59"/>
        <v>0</v>
      </c>
    </row>
    <row r="122" spans="1:19" ht="14.5" thickBot="1">
      <c r="A122" s="1235" t="s">
        <v>1589</v>
      </c>
      <c r="B122" s="1236"/>
      <c r="C122" s="1236"/>
      <c r="D122" s="865"/>
      <c r="E122" s="865"/>
      <c r="F122" s="865"/>
      <c r="G122" s="865"/>
      <c r="H122" s="865"/>
      <c r="I122" s="866"/>
      <c r="J122" s="866"/>
      <c r="K122" s="1108">
        <f>SUM(K8:K121)</f>
        <v>0</v>
      </c>
      <c r="L122" s="1109">
        <f t="shared" ref="L122:N122" si="60">SUM(L8:L121)</f>
        <v>0</v>
      </c>
      <c r="M122" s="1109">
        <f t="shared" si="60"/>
        <v>0</v>
      </c>
      <c r="N122" s="1109">
        <f t="shared" si="60"/>
        <v>0</v>
      </c>
      <c r="O122" s="1109">
        <f>SUM(O8:O121)</f>
        <v>0</v>
      </c>
      <c r="P122" s="1109">
        <f>SUM(P8:P121)</f>
        <v>0</v>
      </c>
      <c r="Q122" s="1109">
        <f t="shared" ref="Q122" si="61">SUM(Q8:Q121)</f>
        <v>0</v>
      </c>
      <c r="R122" s="1109">
        <f>SUM(R8:R121)</f>
        <v>0</v>
      </c>
      <c r="S122" s="1110">
        <f>SUM(S8:S121)</f>
        <v>0</v>
      </c>
    </row>
    <row r="123" spans="1:19" ht="14.5" thickBot="1">
      <c r="A123" s="817"/>
      <c r="B123" s="818"/>
      <c r="C123" s="818"/>
      <c r="D123" s="819"/>
      <c r="E123" s="819"/>
      <c r="F123" s="819"/>
      <c r="G123" s="819"/>
      <c r="H123" s="819"/>
      <c r="I123" s="819"/>
      <c r="J123" s="819"/>
      <c r="K123" s="819"/>
      <c r="L123" s="819"/>
      <c r="M123" s="819"/>
      <c r="N123" s="819"/>
      <c r="O123" s="819"/>
      <c r="P123" s="819"/>
      <c r="Q123" s="819"/>
      <c r="R123" s="819"/>
      <c r="S123" s="820"/>
    </row>
    <row r="125" spans="1:19">
      <c r="B125" s="1111" t="s">
        <v>1720</v>
      </c>
    </row>
    <row r="126" spans="1:19">
      <c r="B126" s="1112" t="s">
        <v>1721</v>
      </c>
    </row>
    <row r="127" spans="1:19">
      <c r="B127" s="1112"/>
    </row>
  </sheetData>
  <sheetProtection algorithmName="SHA-512" hashValue="giMYYAjWckhExjTPEzALMei67g6K3hZJnhyaDRy0Kf/6RwLLrFCU5uqJXk4FHve/M/Uq0318PjyhJz0im58lVg==" saltValue="0H2hKHetZO2w3l3UZYlMRw==" spinCount="100000" sheet="1" formatCells="0" formatColumns="0" formatRows="0" sort="0" autoFilter="0"/>
  <mergeCells count="7">
    <mergeCell ref="D116:J116"/>
    <mergeCell ref="K5:S5"/>
    <mergeCell ref="A122:C122"/>
    <mergeCell ref="D5:J5"/>
    <mergeCell ref="D7:J7"/>
    <mergeCell ref="D52:J52"/>
    <mergeCell ref="D61:J6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7">
    <tabColor theme="7"/>
  </sheetPr>
  <dimension ref="B1:V46"/>
  <sheetViews>
    <sheetView zoomScale="115" zoomScaleNormal="115" zoomScaleSheetLayoutView="100" zoomScalePageLayoutView="70" workbookViewId="0">
      <selection activeCell="C8" sqref="C8"/>
    </sheetView>
  </sheetViews>
  <sheetFormatPr defaultRowHeight="12.5"/>
  <cols>
    <col min="1" max="1" width="1.54296875" style="1025" customWidth="1"/>
    <col min="2" max="2" width="57.1796875" style="1025" customWidth="1"/>
    <col min="3" max="11" width="17.54296875" style="1025" customWidth="1"/>
    <col min="12" max="13" width="9.1796875" style="1025"/>
    <col min="14" max="18" width="10.1796875" style="1025" bestFit="1" customWidth="1"/>
    <col min="19" max="19" width="10.453125" style="1025" bestFit="1" customWidth="1"/>
    <col min="20" max="21" width="10.1796875" style="1025" bestFit="1" customWidth="1"/>
    <col min="22" max="22" width="10.453125" style="1025" bestFit="1" customWidth="1"/>
    <col min="23" max="254" width="9.1796875" style="1025"/>
    <col min="255" max="255" width="1.54296875" style="1025" customWidth="1"/>
    <col min="256" max="256" width="22.453125" style="1025" customWidth="1"/>
    <col min="257" max="261" width="10.453125" style="1025" customWidth="1"/>
    <col min="262" max="262" width="16" style="1025" customWidth="1"/>
    <col min="263" max="264" width="10.453125" style="1025" customWidth="1"/>
    <col min="265" max="265" width="4.54296875" style="1025" customWidth="1"/>
    <col min="266" max="510" width="9.1796875" style="1025"/>
    <col min="511" max="511" width="1.54296875" style="1025" customWidth="1"/>
    <col min="512" max="512" width="22.453125" style="1025" customWidth="1"/>
    <col min="513" max="517" width="10.453125" style="1025" customWidth="1"/>
    <col min="518" max="518" width="16" style="1025" customWidth="1"/>
    <col min="519" max="520" width="10.453125" style="1025" customWidth="1"/>
    <col min="521" max="521" width="4.54296875" style="1025" customWidth="1"/>
    <col min="522" max="766" width="9.1796875" style="1025"/>
    <col min="767" max="767" width="1.54296875" style="1025" customWidth="1"/>
    <col min="768" max="768" width="22.453125" style="1025" customWidth="1"/>
    <col min="769" max="773" width="10.453125" style="1025" customWidth="1"/>
    <col min="774" max="774" width="16" style="1025" customWidth="1"/>
    <col min="775" max="776" width="10.453125" style="1025" customWidth="1"/>
    <col min="777" max="777" width="4.54296875" style="1025" customWidth="1"/>
    <col min="778" max="1022" width="9.1796875" style="1025"/>
    <col min="1023" max="1023" width="1.54296875" style="1025" customWidth="1"/>
    <col min="1024" max="1024" width="22.453125" style="1025" customWidth="1"/>
    <col min="1025" max="1029" width="10.453125" style="1025" customWidth="1"/>
    <col min="1030" max="1030" width="16" style="1025" customWidth="1"/>
    <col min="1031" max="1032" width="10.453125" style="1025" customWidth="1"/>
    <col min="1033" max="1033" width="4.54296875" style="1025" customWidth="1"/>
    <col min="1034" max="1278" width="9.1796875" style="1025"/>
    <col min="1279" max="1279" width="1.54296875" style="1025" customWidth="1"/>
    <col min="1280" max="1280" width="22.453125" style="1025" customWidth="1"/>
    <col min="1281" max="1285" width="10.453125" style="1025" customWidth="1"/>
    <col min="1286" max="1286" width="16" style="1025" customWidth="1"/>
    <col min="1287" max="1288" width="10.453125" style="1025" customWidth="1"/>
    <col min="1289" max="1289" width="4.54296875" style="1025" customWidth="1"/>
    <col min="1290" max="1534" width="9.1796875" style="1025"/>
    <col min="1535" max="1535" width="1.54296875" style="1025" customWidth="1"/>
    <col min="1536" max="1536" width="22.453125" style="1025" customWidth="1"/>
    <col min="1537" max="1541" width="10.453125" style="1025" customWidth="1"/>
    <col min="1542" max="1542" width="16" style="1025" customWidth="1"/>
    <col min="1543" max="1544" width="10.453125" style="1025" customWidth="1"/>
    <col min="1545" max="1545" width="4.54296875" style="1025" customWidth="1"/>
    <col min="1546" max="1790" width="9.1796875" style="1025"/>
    <col min="1791" max="1791" width="1.54296875" style="1025" customWidth="1"/>
    <col min="1792" max="1792" width="22.453125" style="1025" customWidth="1"/>
    <col min="1793" max="1797" width="10.453125" style="1025" customWidth="1"/>
    <col min="1798" max="1798" width="16" style="1025" customWidth="1"/>
    <col min="1799" max="1800" width="10.453125" style="1025" customWidth="1"/>
    <col min="1801" max="1801" width="4.54296875" style="1025" customWidth="1"/>
    <col min="1802" max="2046" width="9.1796875" style="1025"/>
    <col min="2047" max="2047" width="1.54296875" style="1025" customWidth="1"/>
    <col min="2048" max="2048" width="22.453125" style="1025" customWidth="1"/>
    <col min="2049" max="2053" width="10.453125" style="1025" customWidth="1"/>
    <col min="2054" max="2054" width="16" style="1025" customWidth="1"/>
    <col min="2055" max="2056" width="10.453125" style="1025" customWidth="1"/>
    <col min="2057" max="2057" width="4.54296875" style="1025" customWidth="1"/>
    <col min="2058" max="2302" width="9.1796875" style="1025"/>
    <col min="2303" max="2303" width="1.54296875" style="1025" customWidth="1"/>
    <col min="2304" max="2304" width="22.453125" style="1025" customWidth="1"/>
    <col min="2305" max="2309" width="10.453125" style="1025" customWidth="1"/>
    <col min="2310" max="2310" width="16" style="1025" customWidth="1"/>
    <col min="2311" max="2312" width="10.453125" style="1025" customWidth="1"/>
    <col min="2313" max="2313" width="4.54296875" style="1025" customWidth="1"/>
    <col min="2314" max="2558" width="9.1796875" style="1025"/>
    <col min="2559" max="2559" width="1.54296875" style="1025" customWidth="1"/>
    <col min="2560" max="2560" width="22.453125" style="1025" customWidth="1"/>
    <col min="2561" max="2565" width="10.453125" style="1025" customWidth="1"/>
    <col min="2566" max="2566" width="16" style="1025" customWidth="1"/>
    <col min="2567" max="2568" width="10.453125" style="1025" customWidth="1"/>
    <col min="2569" max="2569" width="4.54296875" style="1025" customWidth="1"/>
    <col min="2570" max="2814" width="9.1796875" style="1025"/>
    <col min="2815" max="2815" width="1.54296875" style="1025" customWidth="1"/>
    <col min="2816" max="2816" width="22.453125" style="1025" customWidth="1"/>
    <col min="2817" max="2821" width="10.453125" style="1025" customWidth="1"/>
    <col min="2822" max="2822" width="16" style="1025" customWidth="1"/>
    <col min="2823" max="2824" width="10.453125" style="1025" customWidth="1"/>
    <col min="2825" max="2825" width="4.54296875" style="1025" customWidth="1"/>
    <col min="2826" max="3070" width="9.1796875" style="1025"/>
    <col min="3071" max="3071" width="1.54296875" style="1025" customWidth="1"/>
    <col min="3072" max="3072" width="22.453125" style="1025" customWidth="1"/>
    <col min="3073" max="3077" width="10.453125" style="1025" customWidth="1"/>
    <col min="3078" max="3078" width="16" style="1025" customWidth="1"/>
    <col min="3079" max="3080" width="10.453125" style="1025" customWidth="1"/>
    <col min="3081" max="3081" width="4.54296875" style="1025" customWidth="1"/>
    <col min="3082" max="3326" width="9.1796875" style="1025"/>
    <col min="3327" max="3327" width="1.54296875" style="1025" customWidth="1"/>
    <col min="3328" max="3328" width="22.453125" style="1025" customWidth="1"/>
    <col min="3329" max="3333" width="10.453125" style="1025" customWidth="1"/>
    <col min="3334" max="3334" width="16" style="1025" customWidth="1"/>
    <col min="3335" max="3336" width="10.453125" style="1025" customWidth="1"/>
    <col min="3337" max="3337" width="4.54296875" style="1025" customWidth="1"/>
    <col min="3338" max="3582" width="9.1796875" style="1025"/>
    <col min="3583" max="3583" width="1.54296875" style="1025" customWidth="1"/>
    <col min="3584" max="3584" width="22.453125" style="1025" customWidth="1"/>
    <col min="3585" max="3589" width="10.453125" style="1025" customWidth="1"/>
    <col min="3590" max="3590" width="16" style="1025" customWidth="1"/>
    <col min="3591" max="3592" width="10.453125" style="1025" customWidth="1"/>
    <col min="3593" max="3593" width="4.54296875" style="1025" customWidth="1"/>
    <col min="3594" max="3838" width="9.1796875" style="1025"/>
    <col min="3839" max="3839" width="1.54296875" style="1025" customWidth="1"/>
    <col min="3840" max="3840" width="22.453125" style="1025" customWidth="1"/>
    <col min="3841" max="3845" width="10.453125" style="1025" customWidth="1"/>
    <col min="3846" max="3846" width="16" style="1025" customWidth="1"/>
    <col min="3847" max="3848" width="10.453125" style="1025" customWidth="1"/>
    <col min="3849" max="3849" width="4.54296875" style="1025" customWidth="1"/>
    <col min="3850" max="4094" width="9.1796875" style="1025"/>
    <col min="4095" max="4095" width="1.54296875" style="1025" customWidth="1"/>
    <col min="4096" max="4096" width="22.453125" style="1025" customWidth="1"/>
    <col min="4097" max="4101" width="10.453125" style="1025" customWidth="1"/>
    <col min="4102" max="4102" width="16" style="1025" customWidth="1"/>
    <col min="4103" max="4104" width="10.453125" style="1025" customWidth="1"/>
    <col min="4105" max="4105" width="4.54296875" style="1025" customWidth="1"/>
    <col min="4106" max="4350" width="9.1796875" style="1025"/>
    <col min="4351" max="4351" width="1.54296875" style="1025" customWidth="1"/>
    <col min="4352" max="4352" width="22.453125" style="1025" customWidth="1"/>
    <col min="4353" max="4357" width="10.453125" style="1025" customWidth="1"/>
    <col min="4358" max="4358" width="16" style="1025" customWidth="1"/>
    <col min="4359" max="4360" width="10.453125" style="1025" customWidth="1"/>
    <col min="4361" max="4361" width="4.54296875" style="1025" customWidth="1"/>
    <col min="4362" max="4606" width="9.1796875" style="1025"/>
    <col min="4607" max="4607" width="1.54296875" style="1025" customWidth="1"/>
    <col min="4608" max="4608" width="22.453125" style="1025" customWidth="1"/>
    <col min="4609" max="4613" width="10.453125" style="1025" customWidth="1"/>
    <col min="4614" max="4614" width="16" style="1025" customWidth="1"/>
    <col min="4615" max="4616" width="10.453125" style="1025" customWidth="1"/>
    <col min="4617" max="4617" width="4.54296875" style="1025" customWidth="1"/>
    <col min="4618" max="4862" width="9.1796875" style="1025"/>
    <col min="4863" max="4863" width="1.54296875" style="1025" customWidth="1"/>
    <col min="4864" max="4864" width="22.453125" style="1025" customWidth="1"/>
    <col min="4865" max="4869" width="10.453125" style="1025" customWidth="1"/>
    <col min="4870" max="4870" width="16" style="1025" customWidth="1"/>
    <col min="4871" max="4872" width="10.453125" style="1025" customWidth="1"/>
    <col min="4873" max="4873" width="4.54296875" style="1025" customWidth="1"/>
    <col min="4874" max="5118" width="9.1796875" style="1025"/>
    <col min="5119" max="5119" width="1.54296875" style="1025" customWidth="1"/>
    <col min="5120" max="5120" width="22.453125" style="1025" customWidth="1"/>
    <col min="5121" max="5125" width="10.453125" style="1025" customWidth="1"/>
    <col min="5126" max="5126" width="16" style="1025" customWidth="1"/>
    <col min="5127" max="5128" width="10.453125" style="1025" customWidth="1"/>
    <col min="5129" max="5129" width="4.54296875" style="1025" customWidth="1"/>
    <col min="5130" max="5374" width="9.1796875" style="1025"/>
    <col min="5375" max="5375" width="1.54296875" style="1025" customWidth="1"/>
    <col min="5376" max="5376" width="22.453125" style="1025" customWidth="1"/>
    <col min="5377" max="5381" width="10.453125" style="1025" customWidth="1"/>
    <col min="5382" max="5382" width="16" style="1025" customWidth="1"/>
    <col min="5383" max="5384" width="10.453125" style="1025" customWidth="1"/>
    <col min="5385" max="5385" width="4.54296875" style="1025" customWidth="1"/>
    <col min="5386" max="5630" width="9.1796875" style="1025"/>
    <col min="5631" max="5631" width="1.54296875" style="1025" customWidth="1"/>
    <col min="5632" max="5632" width="22.453125" style="1025" customWidth="1"/>
    <col min="5633" max="5637" width="10.453125" style="1025" customWidth="1"/>
    <col min="5638" max="5638" width="16" style="1025" customWidth="1"/>
    <col min="5639" max="5640" width="10.453125" style="1025" customWidth="1"/>
    <col min="5641" max="5641" width="4.54296875" style="1025" customWidth="1"/>
    <col min="5642" max="5886" width="9.1796875" style="1025"/>
    <col min="5887" max="5887" width="1.54296875" style="1025" customWidth="1"/>
    <col min="5888" max="5888" width="22.453125" style="1025" customWidth="1"/>
    <col min="5889" max="5893" width="10.453125" style="1025" customWidth="1"/>
    <col min="5894" max="5894" width="16" style="1025" customWidth="1"/>
    <col min="5895" max="5896" width="10.453125" style="1025" customWidth="1"/>
    <col min="5897" max="5897" width="4.54296875" style="1025" customWidth="1"/>
    <col min="5898" max="6142" width="9.1796875" style="1025"/>
    <col min="6143" max="6143" width="1.54296875" style="1025" customWidth="1"/>
    <col min="6144" max="6144" width="22.453125" style="1025" customWidth="1"/>
    <col min="6145" max="6149" width="10.453125" style="1025" customWidth="1"/>
    <col min="6150" max="6150" width="16" style="1025" customWidth="1"/>
    <col min="6151" max="6152" width="10.453125" style="1025" customWidth="1"/>
    <col min="6153" max="6153" width="4.54296875" style="1025" customWidth="1"/>
    <col min="6154" max="6398" width="9.1796875" style="1025"/>
    <col min="6399" max="6399" width="1.54296875" style="1025" customWidth="1"/>
    <col min="6400" max="6400" width="22.453125" style="1025" customWidth="1"/>
    <col min="6401" max="6405" width="10.453125" style="1025" customWidth="1"/>
    <col min="6406" max="6406" width="16" style="1025" customWidth="1"/>
    <col min="6407" max="6408" width="10.453125" style="1025" customWidth="1"/>
    <col min="6409" max="6409" width="4.54296875" style="1025" customWidth="1"/>
    <col min="6410" max="6654" width="9.1796875" style="1025"/>
    <col min="6655" max="6655" width="1.54296875" style="1025" customWidth="1"/>
    <col min="6656" max="6656" width="22.453125" style="1025" customWidth="1"/>
    <col min="6657" max="6661" width="10.453125" style="1025" customWidth="1"/>
    <col min="6662" max="6662" width="16" style="1025" customWidth="1"/>
    <col min="6663" max="6664" width="10.453125" style="1025" customWidth="1"/>
    <col min="6665" max="6665" width="4.54296875" style="1025" customWidth="1"/>
    <col min="6666" max="6910" width="9.1796875" style="1025"/>
    <col min="6911" max="6911" width="1.54296875" style="1025" customWidth="1"/>
    <col min="6912" max="6912" width="22.453125" style="1025" customWidth="1"/>
    <col min="6913" max="6917" width="10.453125" style="1025" customWidth="1"/>
    <col min="6918" max="6918" width="16" style="1025" customWidth="1"/>
    <col min="6919" max="6920" width="10.453125" style="1025" customWidth="1"/>
    <col min="6921" max="6921" width="4.54296875" style="1025" customWidth="1"/>
    <col min="6922" max="7166" width="9.1796875" style="1025"/>
    <col min="7167" max="7167" width="1.54296875" style="1025" customWidth="1"/>
    <col min="7168" max="7168" width="22.453125" style="1025" customWidth="1"/>
    <col min="7169" max="7173" width="10.453125" style="1025" customWidth="1"/>
    <col min="7174" max="7174" width="16" style="1025" customWidth="1"/>
    <col min="7175" max="7176" width="10.453125" style="1025" customWidth="1"/>
    <col min="7177" max="7177" width="4.54296875" style="1025" customWidth="1"/>
    <col min="7178" max="7422" width="9.1796875" style="1025"/>
    <col min="7423" max="7423" width="1.54296875" style="1025" customWidth="1"/>
    <col min="7424" max="7424" width="22.453125" style="1025" customWidth="1"/>
    <col min="7425" max="7429" width="10.453125" style="1025" customWidth="1"/>
    <col min="7430" max="7430" width="16" style="1025" customWidth="1"/>
    <col min="7431" max="7432" width="10.453125" style="1025" customWidth="1"/>
    <col min="7433" max="7433" width="4.54296875" style="1025" customWidth="1"/>
    <col min="7434" max="7678" width="9.1796875" style="1025"/>
    <col min="7679" max="7679" width="1.54296875" style="1025" customWidth="1"/>
    <col min="7680" max="7680" width="22.453125" style="1025" customWidth="1"/>
    <col min="7681" max="7685" width="10.453125" style="1025" customWidth="1"/>
    <col min="7686" max="7686" width="16" style="1025" customWidth="1"/>
    <col min="7687" max="7688" width="10.453125" style="1025" customWidth="1"/>
    <col min="7689" max="7689" width="4.54296875" style="1025" customWidth="1"/>
    <col min="7690" max="7934" width="9.1796875" style="1025"/>
    <col min="7935" max="7935" width="1.54296875" style="1025" customWidth="1"/>
    <col min="7936" max="7936" width="22.453125" style="1025" customWidth="1"/>
    <col min="7937" max="7941" width="10.453125" style="1025" customWidth="1"/>
    <col min="7942" max="7942" width="16" style="1025" customWidth="1"/>
    <col min="7943" max="7944" width="10.453125" style="1025" customWidth="1"/>
    <col min="7945" max="7945" width="4.54296875" style="1025" customWidth="1"/>
    <col min="7946" max="8190" width="9.1796875" style="1025"/>
    <col min="8191" max="8191" width="1.54296875" style="1025" customWidth="1"/>
    <col min="8192" max="8192" width="22.453125" style="1025" customWidth="1"/>
    <col min="8193" max="8197" width="10.453125" style="1025" customWidth="1"/>
    <col min="8198" max="8198" width="16" style="1025" customWidth="1"/>
    <col min="8199" max="8200" width="10.453125" style="1025" customWidth="1"/>
    <col min="8201" max="8201" width="4.54296875" style="1025" customWidth="1"/>
    <col min="8202" max="8446" width="9.1796875" style="1025"/>
    <col min="8447" max="8447" width="1.54296875" style="1025" customWidth="1"/>
    <col min="8448" max="8448" width="22.453125" style="1025" customWidth="1"/>
    <col min="8449" max="8453" width="10.453125" style="1025" customWidth="1"/>
    <col min="8454" max="8454" width="16" style="1025" customWidth="1"/>
    <col min="8455" max="8456" width="10.453125" style="1025" customWidth="1"/>
    <col min="8457" max="8457" width="4.54296875" style="1025" customWidth="1"/>
    <col min="8458" max="8702" width="9.1796875" style="1025"/>
    <col min="8703" max="8703" width="1.54296875" style="1025" customWidth="1"/>
    <col min="8704" max="8704" width="22.453125" style="1025" customWidth="1"/>
    <col min="8705" max="8709" width="10.453125" style="1025" customWidth="1"/>
    <col min="8710" max="8710" width="16" style="1025" customWidth="1"/>
    <col min="8711" max="8712" width="10.453125" style="1025" customWidth="1"/>
    <col min="8713" max="8713" width="4.54296875" style="1025" customWidth="1"/>
    <col min="8714" max="8958" width="9.1796875" style="1025"/>
    <col min="8959" max="8959" width="1.54296875" style="1025" customWidth="1"/>
    <col min="8960" max="8960" width="22.453125" style="1025" customWidth="1"/>
    <col min="8961" max="8965" width="10.453125" style="1025" customWidth="1"/>
    <col min="8966" max="8966" width="16" style="1025" customWidth="1"/>
    <col min="8967" max="8968" width="10.453125" style="1025" customWidth="1"/>
    <col min="8969" max="8969" width="4.54296875" style="1025" customWidth="1"/>
    <col min="8970" max="9214" width="9.1796875" style="1025"/>
    <col min="9215" max="9215" width="1.54296875" style="1025" customWidth="1"/>
    <col min="9216" max="9216" width="22.453125" style="1025" customWidth="1"/>
    <col min="9217" max="9221" width="10.453125" style="1025" customWidth="1"/>
    <col min="9222" max="9222" width="16" style="1025" customWidth="1"/>
    <col min="9223" max="9224" width="10.453125" style="1025" customWidth="1"/>
    <col min="9225" max="9225" width="4.54296875" style="1025" customWidth="1"/>
    <col min="9226" max="9470" width="9.1796875" style="1025"/>
    <col min="9471" max="9471" width="1.54296875" style="1025" customWidth="1"/>
    <col min="9472" max="9472" width="22.453125" style="1025" customWidth="1"/>
    <col min="9473" max="9477" width="10.453125" style="1025" customWidth="1"/>
    <col min="9478" max="9478" width="16" style="1025" customWidth="1"/>
    <col min="9479" max="9480" width="10.453125" style="1025" customWidth="1"/>
    <col min="9481" max="9481" width="4.54296875" style="1025" customWidth="1"/>
    <col min="9482" max="9726" width="9.1796875" style="1025"/>
    <col min="9727" max="9727" width="1.54296875" style="1025" customWidth="1"/>
    <col min="9728" max="9728" width="22.453125" style="1025" customWidth="1"/>
    <col min="9729" max="9733" width="10.453125" style="1025" customWidth="1"/>
    <col min="9734" max="9734" width="16" style="1025" customWidth="1"/>
    <col min="9735" max="9736" width="10.453125" style="1025" customWidth="1"/>
    <col min="9737" max="9737" width="4.54296875" style="1025" customWidth="1"/>
    <col min="9738" max="9982" width="9.1796875" style="1025"/>
    <col min="9983" max="9983" width="1.54296875" style="1025" customWidth="1"/>
    <col min="9984" max="9984" width="22.453125" style="1025" customWidth="1"/>
    <col min="9985" max="9989" width="10.453125" style="1025" customWidth="1"/>
    <col min="9990" max="9990" width="16" style="1025" customWidth="1"/>
    <col min="9991" max="9992" width="10.453125" style="1025" customWidth="1"/>
    <col min="9993" max="9993" width="4.54296875" style="1025" customWidth="1"/>
    <col min="9994" max="10238" width="9.1796875" style="1025"/>
    <col min="10239" max="10239" width="1.54296875" style="1025" customWidth="1"/>
    <col min="10240" max="10240" width="22.453125" style="1025" customWidth="1"/>
    <col min="10241" max="10245" width="10.453125" style="1025" customWidth="1"/>
    <col min="10246" max="10246" width="16" style="1025" customWidth="1"/>
    <col min="10247" max="10248" width="10.453125" style="1025" customWidth="1"/>
    <col min="10249" max="10249" width="4.54296875" style="1025" customWidth="1"/>
    <col min="10250" max="10494" width="9.1796875" style="1025"/>
    <col min="10495" max="10495" width="1.54296875" style="1025" customWidth="1"/>
    <col min="10496" max="10496" width="22.453125" style="1025" customWidth="1"/>
    <col min="10497" max="10501" width="10.453125" style="1025" customWidth="1"/>
    <col min="10502" max="10502" width="16" style="1025" customWidth="1"/>
    <col min="10503" max="10504" width="10.453125" style="1025" customWidth="1"/>
    <col min="10505" max="10505" width="4.54296875" style="1025" customWidth="1"/>
    <col min="10506" max="10750" width="9.1796875" style="1025"/>
    <col min="10751" max="10751" width="1.54296875" style="1025" customWidth="1"/>
    <col min="10752" max="10752" width="22.453125" style="1025" customWidth="1"/>
    <col min="10753" max="10757" width="10.453125" style="1025" customWidth="1"/>
    <col min="10758" max="10758" width="16" style="1025" customWidth="1"/>
    <col min="10759" max="10760" width="10.453125" style="1025" customWidth="1"/>
    <col min="10761" max="10761" width="4.54296875" style="1025" customWidth="1"/>
    <col min="10762" max="11006" width="9.1796875" style="1025"/>
    <col min="11007" max="11007" width="1.54296875" style="1025" customWidth="1"/>
    <col min="11008" max="11008" width="22.453125" style="1025" customWidth="1"/>
    <col min="11009" max="11013" width="10.453125" style="1025" customWidth="1"/>
    <col min="11014" max="11014" width="16" style="1025" customWidth="1"/>
    <col min="11015" max="11016" width="10.453125" style="1025" customWidth="1"/>
    <col min="11017" max="11017" width="4.54296875" style="1025" customWidth="1"/>
    <col min="11018" max="11262" width="9.1796875" style="1025"/>
    <col min="11263" max="11263" width="1.54296875" style="1025" customWidth="1"/>
    <col min="11264" max="11264" width="22.453125" style="1025" customWidth="1"/>
    <col min="11265" max="11269" width="10.453125" style="1025" customWidth="1"/>
    <col min="11270" max="11270" width="16" style="1025" customWidth="1"/>
    <col min="11271" max="11272" width="10.453125" style="1025" customWidth="1"/>
    <col min="11273" max="11273" width="4.54296875" style="1025" customWidth="1"/>
    <col min="11274" max="11518" width="9.1796875" style="1025"/>
    <col min="11519" max="11519" width="1.54296875" style="1025" customWidth="1"/>
    <col min="11520" max="11520" width="22.453125" style="1025" customWidth="1"/>
    <col min="11521" max="11525" width="10.453125" style="1025" customWidth="1"/>
    <col min="11526" max="11526" width="16" style="1025" customWidth="1"/>
    <col min="11527" max="11528" width="10.453125" style="1025" customWidth="1"/>
    <col min="11529" max="11529" width="4.54296875" style="1025" customWidth="1"/>
    <col min="11530" max="11774" width="9.1796875" style="1025"/>
    <col min="11775" max="11775" width="1.54296875" style="1025" customWidth="1"/>
    <col min="11776" max="11776" width="22.453125" style="1025" customWidth="1"/>
    <col min="11777" max="11781" width="10.453125" style="1025" customWidth="1"/>
    <col min="11782" max="11782" width="16" style="1025" customWidth="1"/>
    <col min="11783" max="11784" width="10.453125" style="1025" customWidth="1"/>
    <col min="11785" max="11785" width="4.54296875" style="1025" customWidth="1"/>
    <col min="11786" max="12030" width="9.1796875" style="1025"/>
    <col min="12031" max="12031" width="1.54296875" style="1025" customWidth="1"/>
    <col min="12032" max="12032" width="22.453125" style="1025" customWidth="1"/>
    <col min="12033" max="12037" width="10.453125" style="1025" customWidth="1"/>
    <col min="12038" max="12038" width="16" style="1025" customWidth="1"/>
    <col min="12039" max="12040" width="10.453125" style="1025" customWidth="1"/>
    <col min="12041" max="12041" width="4.54296875" style="1025" customWidth="1"/>
    <col min="12042" max="12286" width="9.1796875" style="1025"/>
    <col min="12287" max="12287" width="1.54296875" style="1025" customWidth="1"/>
    <col min="12288" max="12288" width="22.453125" style="1025" customWidth="1"/>
    <col min="12289" max="12293" width="10.453125" style="1025" customWidth="1"/>
    <col min="12294" max="12294" width="16" style="1025" customWidth="1"/>
    <col min="12295" max="12296" width="10.453125" style="1025" customWidth="1"/>
    <col min="12297" max="12297" width="4.54296875" style="1025" customWidth="1"/>
    <col min="12298" max="12542" width="9.1796875" style="1025"/>
    <col min="12543" max="12543" width="1.54296875" style="1025" customWidth="1"/>
    <col min="12544" max="12544" width="22.453125" style="1025" customWidth="1"/>
    <col min="12545" max="12549" width="10.453125" style="1025" customWidth="1"/>
    <col min="12550" max="12550" width="16" style="1025" customWidth="1"/>
    <col min="12551" max="12552" width="10.453125" style="1025" customWidth="1"/>
    <col min="12553" max="12553" width="4.54296875" style="1025" customWidth="1"/>
    <col min="12554" max="12798" width="9.1796875" style="1025"/>
    <col min="12799" max="12799" width="1.54296875" style="1025" customWidth="1"/>
    <col min="12800" max="12800" width="22.453125" style="1025" customWidth="1"/>
    <col min="12801" max="12805" width="10.453125" style="1025" customWidth="1"/>
    <col min="12806" max="12806" width="16" style="1025" customWidth="1"/>
    <col min="12807" max="12808" width="10.453125" style="1025" customWidth="1"/>
    <col min="12809" max="12809" width="4.54296875" style="1025" customWidth="1"/>
    <col min="12810" max="13054" width="9.1796875" style="1025"/>
    <col min="13055" max="13055" width="1.54296875" style="1025" customWidth="1"/>
    <col min="13056" max="13056" width="22.453125" style="1025" customWidth="1"/>
    <col min="13057" max="13061" width="10.453125" style="1025" customWidth="1"/>
    <col min="13062" max="13062" width="16" style="1025" customWidth="1"/>
    <col min="13063" max="13064" width="10.453125" style="1025" customWidth="1"/>
    <col min="13065" max="13065" width="4.54296875" style="1025" customWidth="1"/>
    <col min="13066" max="13310" width="9.1796875" style="1025"/>
    <col min="13311" max="13311" width="1.54296875" style="1025" customWidth="1"/>
    <col min="13312" max="13312" width="22.453125" style="1025" customWidth="1"/>
    <col min="13313" max="13317" width="10.453125" style="1025" customWidth="1"/>
    <col min="13318" max="13318" width="16" style="1025" customWidth="1"/>
    <col min="13319" max="13320" width="10.453125" style="1025" customWidth="1"/>
    <col min="13321" max="13321" width="4.54296875" style="1025" customWidth="1"/>
    <col min="13322" max="13566" width="9.1796875" style="1025"/>
    <col min="13567" max="13567" width="1.54296875" style="1025" customWidth="1"/>
    <col min="13568" max="13568" width="22.453125" style="1025" customWidth="1"/>
    <col min="13569" max="13573" width="10.453125" style="1025" customWidth="1"/>
    <col min="13574" max="13574" width="16" style="1025" customWidth="1"/>
    <col min="13575" max="13576" width="10.453125" style="1025" customWidth="1"/>
    <col min="13577" max="13577" width="4.54296875" style="1025" customWidth="1"/>
    <col min="13578" max="13822" width="9.1796875" style="1025"/>
    <col min="13823" max="13823" width="1.54296875" style="1025" customWidth="1"/>
    <col min="13824" max="13824" width="22.453125" style="1025" customWidth="1"/>
    <col min="13825" max="13829" width="10.453125" style="1025" customWidth="1"/>
    <col min="13830" max="13830" width="16" style="1025" customWidth="1"/>
    <col min="13831" max="13832" width="10.453125" style="1025" customWidth="1"/>
    <col min="13833" max="13833" width="4.54296875" style="1025" customWidth="1"/>
    <col min="13834" max="14078" width="9.1796875" style="1025"/>
    <col min="14079" max="14079" width="1.54296875" style="1025" customWidth="1"/>
    <col min="14080" max="14080" width="22.453125" style="1025" customWidth="1"/>
    <col min="14081" max="14085" width="10.453125" style="1025" customWidth="1"/>
    <col min="14086" max="14086" width="16" style="1025" customWidth="1"/>
    <col min="14087" max="14088" width="10.453125" style="1025" customWidth="1"/>
    <col min="14089" max="14089" width="4.54296875" style="1025" customWidth="1"/>
    <col min="14090" max="14334" width="9.1796875" style="1025"/>
    <col min="14335" max="14335" width="1.54296875" style="1025" customWidth="1"/>
    <col min="14336" max="14336" width="22.453125" style="1025" customWidth="1"/>
    <col min="14337" max="14341" width="10.453125" style="1025" customWidth="1"/>
    <col min="14342" max="14342" width="16" style="1025" customWidth="1"/>
    <col min="14343" max="14344" width="10.453125" style="1025" customWidth="1"/>
    <col min="14345" max="14345" width="4.54296875" style="1025" customWidth="1"/>
    <col min="14346" max="14590" width="9.1796875" style="1025"/>
    <col min="14591" max="14591" width="1.54296875" style="1025" customWidth="1"/>
    <col min="14592" max="14592" width="22.453125" style="1025" customWidth="1"/>
    <col min="14593" max="14597" width="10.453125" style="1025" customWidth="1"/>
    <col min="14598" max="14598" width="16" style="1025" customWidth="1"/>
    <col min="14599" max="14600" width="10.453125" style="1025" customWidth="1"/>
    <col min="14601" max="14601" width="4.54296875" style="1025" customWidth="1"/>
    <col min="14602" max="14846" width="9.1796875" style="1025"/>
    <col min="14847" max="14847" width="1.54296875" style="1025" customWidth="1"/>
    <col min="14848" max="14848" width="22.453125" style="1025" customWidth="1"/>
    <col min="14849" max="14853" width="10.453125" style="1025" customWidth="1"/>
    <col min="14854" max="14854" width="16" style="1025" customWidth="1"/>
    <col min="14855" max="14856" width="10.453125" style="1025" customWidth="1"/>
    <col min="14857" max="14857" width="4.54296875" style="1025" customWidth="1"/>
    <col min="14858" max="15102" width="9.1796875" style="1025"/>
    <col min="15103" max="15103" width="1.54296875" style="1025" customWidth="1"/>
    <col min="15104" max="15104" width="22.453125" style="1025" customWidth="1"/>
    <col min="15105" max="15109" width="10.453125" style="1025" customWidth="1"/>
    <col min="15110" max="15110" width="16" style="1025" customWidth="1"/>
    <col min="15111" max="15112" width="10.453125" style="1025" customWidth="1"/>
    <col min="15113" max="15113" width="4.54296875" style="1025" customWidth="1"/>
    <col min="15114" max="15358" width="9.1796875" style="1025"/>
    <col min="15359" max="15359" width="1.54296875" style="1025" customWidth="1"/>
    <col min="15360" max="15360" width="22.453125" style="1025" customWidth="1"/>
    <col min="15361" max="15365" width="10.453125" style="1025" customWidth="1"/>
    <col min="15366" max="15366" width="16" style="1025" customWidth="1"/>
    <col min="15367" max="15368" width="10.453125" style="1025" customWidth="1"/>
    <col min="15369" max="15369" width="4.54296875" style="1025" customWidth="1"/>
    <col min="15370" max="15614" width="9.1796875" style="1025"/>
    <col min="15615" max="15615" width="1.54296875" style="1025" customWidth="1"/>
    <col min="15616" max="15616" width="22.453125" style="1025" customWidth="1"/>
    <col min="15617" max="15621" width="10.453125" style="1025" customWidth="1"/>
    <col min="15622" max="15622" width="16" style="1025" customWidth="1"/>
    <col min="15623" max="15624" width="10.453125" style="1025" customWidth="1"/>
    <col min="15625" max="15625" width="4.54296875" style="1025" customWidth="1"/>
    <col min="15626" max="15870" width="9.1796875" style="1025"/>
    <col min="15871" max="15871" width="1.54296875" style="1025" customWidth="1"/>
    <col min="15872" max="15872" width="22.453125" style="1025" customWidth="1"/>
    <col min="15873" max="15877" width="10.453125" style="1025" customWidth="1"/>
    <col min="15878" max="15878" width="16" style="1025" customWidth="1"/>
    <col min="15879" max="15880" width="10.453125" style="1025" customWidth="1"/>
    <col min="15881" max="15881" width="4.54296875" style="1025" customWidth="1"/>
    <col min="15882" max="16126" width="9.1796875" style="1025"/>
    <col min="16127" max="16127" width="1.54296875" style="1025" customWidth="1"/>
    <col min="16128" max="16128" width="22.453125" style="1025" customWidth="1"/>
    <col min="16129" max="16133" width="10.453125" style="1025" customWidth="1"/>
    <col min="16134" max="16134" width="16" style="1025" customWidth="1"/>
    <col min="16135" max="16136" width="10.453125" style="1025" customWidth="1"/>
    <col min="16137" max="16137" width="4.54296875" style="1025" customWidth="1"/>
    <col min="16138" max="16381" width="9.1796875" style="1025"/>
    <col min="16382" max="16384" width="9.1796875" style="1025" customWidth="1"/>
  </cols>
  <sheetData>
    <row r="1" spans="2:11" ht="25">
      <c r="B1" s="990"/>
    </row>
    <row r="2" spans="2:11">
      <c r="C2" s="1033"/>
    </row>
    <row r="3" spans="2:11" ht="14">
      <c r="B3" s="1034" t="s">
        <v>549</v>
      </c>
    </row>
    <row r="4" spans="2:11" ht="14.5" thickBot="1">
      <c r="C4" s="1035"/>
      <c r="D4" s="1035"/>
      <c r="E4" s="1035"/>
      <c r="F4" s="1035"/>
      <c r="G4" s="1035"/>
      <c r="H4" s="1035"/>
    </row>
    <row r="5" spans="2:11" ht="29.15" customHeight="1">
      <c r="B5" s="1026" t="s">
        <v>550</v>
      </c>
      <c r="C5" s="1240" t="s">
        <v>491</v>
      </c>
      <c r="D5" s="1241"/>
      <c r="E5" s="1241"/>
      <c r="F5" s="1241"/>
      <c r="G5" s="1241"/>
      <c r="H5" s="1241"/>
      <c r="I5" s="1241"/>
      <c r="J5" s="1241"/>
      <c r="K5" s="1242"/>
    </row>
    <row r="6" spans="2:11" ht="29.15" customHeight="1">
      <c r="B6" s="1036" t="s">
        <v>551</v>
      </c>
      <c r="C6" s="960" t="s">
        <v>493</v>
      </c>
      <c r="D6" s="959" t="s">
        <v>494</v>
      </c>
      <c r="E6" s="959" t="s">
        <v>495</v>
      </c>
      <c r="F6" s="959" t="s">
        <v>496</v>
      </c>
      <c r="G6" s="959" t="s">
        <v>497</v>
      </c>
      <c r="H6" s="997" t="s">
        <v>498</v>
      </c>
      <c r="I6" s="959" t="s">
        <v>499</v>
      </c>
      <c r="J6" s="959" t="s">
        <v>500</v>
      </c>
      <c r="K6" s="1028" t="s">
        <v>501</v>
      </c>
    </row>
    <row r="7" spans="2:11">
      <c r="B7" s="1037" t="s">
        <v>552</v>
      </c>
      <c r="C7" s="1038">
        <f>C28</f>
        <v>0</v>
      </c>
      <c r="D7" s="1038">
        <f t="shared" ref="D7:J7" si="0">D28</f>
        <v>0</v>
      </c>
      <c r="E7" s="1038">
        <f t="shared" si="0"/>
        <v>0</v>
      </c>
      <c r="F7" s="1038">
        <f t="shared" si="0"/>
        <v>0</v>
      </c>
      <c r="G7" s="1038">
        <f t="shared" si="0"/>
        <v>0</v>
      </c>
      <c r="H7" s="1039">
        <f>SUM(C7:G7)</f>
        <v>0</v>
      </c>
      <c r="I7" s="1038">
        <f t="shared" si="0"/>
        <v>0</v>
      </c>
      <c r="J7" s="1038">
        <f t="shared" si="0"/>
        <v>0</v>
      </c>
      <c r="K7" s="1040">
        <f>SUM(H7:J7)</f>
        <v>0</v>
      </c>
    </row>
    <row r="8" spans="2:11">
      <c r="B8" s="1037" t="s">
        <v>79</v>
      </c>
      <c r="C8" s="1038">
        <f>'HL-01 Cleaning (Summary)'!C12+'HL-01 Cleaning (Summary)'!C17+'HL-01 Cleaning (Summary)'!C25+'HL-01 Cleaning (Summary)'!C32+'HL-01 Cleaning (Summary)'!C40+'HL-01 Cleaning (Summary)'!C47+'HL-01 Cleaning (Summary)'!C51</f>
        <v>0</v>
      </c>
      <c r="D8" s="1038">
        <f>'HL-01 Cleaning (Summary)'!D12+'HL-01 Cleaning (Summary)'!D17+'HL-01 Cleaning (Summary)'!D25+'HL-01 Cleaning (Summary)'!D32+'HL-01 Cleaning (Summary)'!D40+'HL-01 Cleaning (Summary)'!D47+'HL-01 Cleaning (Summary)'!D51</f>
        <v>0</v>
      </c>
      <c r="E8" s="1038">
        <f>'HL-01 Cleaning (Summary)'!E12+'HL-01 Cleaning (Summary)'!E17+'HL-01 Cleaning (Summary)'!E25+'HL-01 Cleaning (Summary)'!E32+'HL-01 Cleaning (Summary)'!E40+'HL-01 Cleaning (Summary)'!E47+'HL-01 Cleaning (Summary)'!E51</f>
        <v>0</v>
      </c>
      <c r="F8" s="1038">
        <f>'HL-01 Cleaning (Summary)'!F12+'HL-01 Cleaning (Summary)'!F17+'HL-01 Cleaning (Summary)'!F25+'HL-01 Cleaning (Summary)'!F32+'HL-01 Cleaning (Summary)'!F40+'HL-01 Cleaning (Summary)'!F47+'HL-01 Cleaning (Summary)'!F51</f>
        <v>0</v>
      </c>
      <c r="G8" s="1038">
        <f>'HL-01 Cleaning (Summary)'!G12+'HL-01 Cleaning (Summary)'!G17+'HL-01 Cleaning (Summary)'!G25+'HL-01 Cleaning (Summary)'!G32+'HL-01 Cleaning (Summary)'!G40+'HL-01 Cleaning (Summary)'!G47+'HL-01 Cleaning (Summary)'!G51</f>
        <v>0</v>
      </c>
      <c r="H8" s="1039">
        <f>SUM(C8:G8)</f>
        <v>0</v>
      </c>
      <c r="I8" s="1038">
        <f>'HL-01 Cleaning (Summary)'!I12+'HL-01 Cleaning (Summary)'!I17+'HL-01 Cleaning (Summary)'!I25+'HL-01 Cleaning (Summary)'!I32+'HL-01 Cleaning (Summary)'!I40+'HL-01 Cleaning (Summary)'!I47+'HL-01 Cleaning (Summary)'!I51</f>
        <v>0</v>
      </c>
      <c r="J8" s="1038">
        <f>'HL-01 Cleaning (Summary)'!J12+'HL-01 Cleaning (Summary)'!J17+'HL-01 Cleaning (Summary)'!J25+'HL-01 Cleaning (Summary)'!J32+'HL-01 Cleaning (Summary)'!J40+'HL-01 Cleaning (Summary)'!J47+'HL-01 Cleaning (Summary)'!J51</f>
        <v>0</v>
      </c>
      <c r="K8" s="1040">
        <f>SUM(H8:J8)</f>
        <v>0</v>
      </c>
    </row>
    <row r="9" spans="2:11">
      <c r="B9" s="1037" t="s">
        <v>1711</v>
      </c>
      <c r="C9" s="1038">
        <f>'HL-01 Laundry &amp; Dry Cleaning'!M82+'HL-01 Tailoring'!M101</f>
        <v>0</v>
      </c>
      <c r="D9" s="1038">
        <f>'HL-01 Laundry &amp; Dry Cleaning'!N82+'HL-01 Tailoring'!N101</f>
        <v>0</v>
      </c>
      <c r="E9" s="1038">
        <f>'HL-01 Laundry &amp; Dry Cleaning'!O82+'HL-01 Tailoring'!O101</f>
        <v>0</v>
      </c>
      <c r="F9" s="1038">
        <f>'HL-01 Laundry &amp; Dry Cleaning'!P82+'HL-01 Tailoring'!P101</f>
        <v>0</v>
      </c>
      <c r="G9" s="1038">
        <f>'HL-01 Laundry &amp; Dry Cleaning'!Q82+'HL-01 Tailoring'!Q101</f>
        <v>0</v>
      </c>
      <c r="H9" s="1039">
        <f>SUM(C9:G9)</f>
        <v>0</v>
      </c>
      <c r="I9" s="1038">
        <f>'HL-01 Laundry &amp; Dry Cleaning'!R82+'HL-01 Tailoring'!R101</f>
        <v>0</v>
      </c>
      <c r="J9" s="1038">
        <f>'HL-01 Laundry &amp; Dry Cleaning'!S82+'HL-01 Tailoring'!S101</f>
        <v>0</v>
      </c>
      <c r="K9" s="1040">
        <f>SUM(H9:J9)</f>
        <v>0</v>
      </c>
    </row>
    <row r="10" spans="2:11">
      <c r="B10" s="1037" t="s">
        <v>553</v>
      </c>
      <c r="C10" s="1038">
        <f>'HL-02 Extraneous Services'!L8</f>
        <v>0</v>
      </c>
      <c r="D10" s="1038">
        <f>'HL-02 Extraneous Services'!M8</f>
        <v>0</v>
      </c>
      <c r="E10" s="1038">
        <f>'HL-02 Extraneous Services'!N8</f>
        <v>0</v>
      </c>
      <c r="F10" s="1038">
        <f>'HL-02 Extraneous Services'!O8</f>
        <v>0</v>
      </c>
      <c r="G10" s="1038">
        <f>'HL-02 Extraneous Services'!P8</f>
        <v>0</v>
      </c>
      <c r="H10" s="1039">
        <f t="shared" ref="H10:H15" si="1">SUM(C10:G10)</f>
        <v>0</v>
      </c>
      <c r="I10" s="1038">
        <f>'HL-02 Extraneous Services'!R8</f>
        <v>0</v>
      </c>
      <c r="J10" s="1038">
        <f>'HL-02 Extraneous Services'!S8</f>
        <v>0</v>
      </c>
      <c r="K10" s="1040">
        <f t="shared" ref="K10:K15" si="2">SUM(H10:J10)</f>
        <v>0</v>
      </c>
    </row>
    <row r="11" spans="2:11">
      <c r="B11" s="1037" t="s">
        <v>1716</v>
      </c>
      <c r="C11" s="1038">
        <f>'HL-07 Mess and Accom Services '!C13</f>
        <v>0</v>
      </c>
      <c r="D11" s="1038">
        <f>'HL-07 Mess and Accom Services '!D13</f>
        <v>0</v>
      </c>
      <c r="E11" s="1038">
        <f>'HL-07 Mess and Accom Services '!E13</f>
        <v>0</v>
      </c>
      <c r="F11" s="1038">
        <f>'HL-07 Mess and Accom Services '!F13</f>
        <v>0</v>
      </c>
      <c r="G11" s="1038">
        <f>'HL-07 Mess and Accom Services '!G13</f>
        <v>0</v>
      </c>
      <c r="H11" s="1039">
        <f t="shared" si="1"/>
        <v>0</v>
      </c>
      <c r="I11" s="1038">
        <f>'HL-07 Mess and Accom Services '!I13</f>
        <v>0</v>
      </c>
      <c r="J11" s="1038">
        <f>'HL-07 Mess and Accom Services '!J13</f>
        <v>0</v>
      </c>
      <c r="K11" s="1040">
        <f t="shared" si="2"/>
        <v>0</v>
      </c>
    </row>
    <row r="12" spans="2:11">
      <c r="B12" s="1037" t="s">
        <v>1713</v>
      </c>
      <c r="C12" s="1038">
        <f>'HL-07A Functions'!C13</f>
        <v>0</v>
      </c>
      <c r="D12" s="1038">
        <f>'HL-07A Functions'!D13</f>
        <v>0</v>
      </c>
      <c r="E12" s="1038">
        <f>'HL-07A Functions'!E13</f>
        <v>0</v>
      </c>
      <c r="F12" s="1038">
        <f>'HL-07A Functions'!F13</f>
        <v>0</v>
      </c>
      <c r="G12" s="1038">
        <f>'HL-07A Functions'!G13</f>
        <v>0</v>
      </c>
      <c r="H12" s="1039">
        <f t="shared" si="1"/>
        <v>0</v>
      </c>
      <c r="I12" s="1038">
        <f>'HL-07A Functions'!I13</f>
        <v>0</v>
      </c>
      <c r="J12" s="1038">
        <f>'HL-07A Functions'!J13</f>
        <v>0</v>
      </c>
      <c r="K12" s="1040">
        <f t="shared" si="2"/>
        <v>0</v>
      </c>
    </row>
    <row r="13" spans="2:11">
      <c r="B13" s="1037" t="s">
        <v>1597</v>
      </c>
      <c r="C13" s="1038">
        <f>'HL-08 CRL Catering (Core &amp; Op)'!C34-'HL-08 CRL Catering (Core &amp; Op)'!D303</f>
        <v>0</v>
      </c>
      <c r="D13" s="1038">
        <f>'HL-08 CRL Catering (Core &amp; Op)'!D34-'HL-08 CRL Catering (Core &amp; Op)'!E303</f>
        <v>0</v>
      </c>
      <c r="E13" s="1038">
        <f>'HL-08 CRL Catering (Core &amp; Op)'!E34-'HL-08 CRL Catering (Core &amp; Op)'!F303</f>
        <v>0</v>
      </c>
      <c r="F13" s="1038">
        <f>'HL-08 CRL Catering (Core &amp; Op)'!F34-'HL-08 CRL Catering (Core &amp; Op)'!G303</f>
        <v>0</v>
      </c>
      <c r="G13" s="1038">
        <f>'HL-08 CRL Catering (Core &amp; Op)'!G34-'HL-08 CRL Catering (Core &amp; Op)'!H303</f>
        <v>0</v>
      </c>
      <c r="H13" s="1039">
        <f>SUM(C13:G13)</f>
        <v>0</v>
      </c>
      <c r="I13" s="1038">
        <f>'HL-08 CRL Catering (Core &amp; Op)'!I34-'HL-08 CRL Catering (Core &amp; Op)'!I303</f>
        <v>0</v>
      </c>
      <c r="J13" s="1038">
        <f>'HL-08 CRL Catering (Core &amp; Op)'!J34-'HL-08 CRL Catering (Core &amp; Op)'!J303</f>
        <v>0</v>
      </c>
      <c r="K13" s="1040">
        <f>SUM(H13:J13)</f>
        <v>0</v>
      </c>
    </row>
    <row r="14" spans="2:11">
      <c r="B14" s="1037" t="s">
        <v>1598</v>
      </c>
      <c r="C14" s="1038">
        <f>'HL-08 CRL Catering (Core)'!C34</f>
        <v>0</v>
      </c>
      <c r="D14" s="1038">
        <f>'HL-08 CRL Catering (Core)'!D34</f>
        <v>0</v>
      </c>
      <c r="E14" s="1038">
        <f>'HL-08 CRL Catering (Core)'!E34</f>
        <v>0</v>
      </c>
      <c r="F14" s="1038">
        <f>'HL-08 CRL Catering (Core)'!F34</f>
        <v>0</v>
      </c>
      <c r="G14" s="1038">
        <f>'HL-08 CRL Catering (Core)'!G34</f>
        <v>0</v>
      </c>
      <c r="H14" s="1039">
        <f t="shared" si="1"/>
        <v>0</v>
      </c>
      <c r="I14" s="1038">
        <f>'HL-08 CRL Catering (Core)'!I34</f>
        <v>0</v>
      </c>
      <c r="J14" s="1038">
        <f>'HL-08 CRL Catering (Core)'!J34</f>
        <v>0</v>
      </c>
      <c r="K14" s="1040">
        <f t="shared" si="2"/>
        <v>0</v>
      </c>
    </row>
    <row r="15" spans="2:11">
      <c r="B15" s="1037" t="s">
        <v>1432</v>
      </c>
      <c r="C15" s="1038">
        <f>'HL-08 CRL (Retail)'!C12+'HL-08 CRL (Retail)'!C22</f>
        <v>0</v>
      </c>
      <c r="D15" s="1038">
        <f>'HL-08 CRL (Retail)'!D12+'HL-08 CRL (Retail)'!D22</f>
        <v>0</v>
      </c>
      <c r="E15" s="1038">
        <f>'HL-08 CRL (Retail)'!E12+'HL-08 CRL (Retail)'!E22</f>
        <v>0</v>
      </c>
      <c r="F15" s="1038">
        <f>'HL-08 CRL (Retail)'!F12+'HL-08 CRL (Retail)'!F22</f>
        <v>0</v>
      </c>
      <c r="G15" s="1038">
        <f>'HL-08 CRL (Retail)'!G12+'HL-08 CRL (Retail)'!G22</f>
        <v>0</v>
      </c>
      <c r="H15" s="1039">
        <f t="shared" si="1"/>
        <v>0</v>
      </c>
      <c r="I15" s="1038">
        <f>'HL-08 CRL (Retail)'!I12+'HL-08 CRL (Retail)'!I22</f>
        <v>0</v>
      </c>
      <c r="J15" s="1038">
        <f>'HL-08 CRL (Retail)'!J12+'HL-08 CRL (Retail)'!J22</f>
        <v>0</v>
      </c>
      <c r="K15" s="1040">
        <f t="shared" si="2"/>
        <v>0</v>
      </c>
    </row>
    <row r="16" spans="2:11">
      <c r="B16" s="1037" t="s">
        <v>1595</v>
      </c>
      <c r="C16" s="1243" t="s">
        <v>554</v>
      </c>
      <c r="D16" s="1244"/>
      <c r="E16" s="1244"/>
      <c r="F16" s="1244"/>
      <c r="G16" s="1244"/>
      <c r="H16" s="1244"/>
      <c r="I16" s="1244"/>
      <c r="J16" s="1244"/>
      <c r="K16" s="1245"/>
    </row>
    <row r="17" spans="2:22">
      <c r="B17" s="1037" t="s">
        <v>83</v>
      </c>
      <c r="C17" s="1038">
        <f>'HL-10 Waste Management'!C12+'HL-10 Waste Management'!C17</f>
        <v>0</v>
      </c>
      <c r="D17" s="1038">
        <f>'HL-10 Waste Management'!D12+'HL-10 Waste Management'!D17</f>
        <v>0</v>
      </c>
      <c r="E17" s="1038">
        <f>'HL-10 Waste Management'!E12+'HL-10 Waste Management'!E17</f>
        <v>0</v>
      </c>
      <c r="F17" s="1038">
        <f>'HL-10 Waste Management'!F12+'HL-10 Waste Management'!F17</f>
        <v>0</v>
      </c>
      <c r="G17" s="1038">
        <f>'HL-10 Waste Management'!G12+'HL-10 Waste Management'!G17</f>
        <v>0</v>
      </c>
      <c r="H17" s="1039">
        <f>SUM(C17:G17)</f>
        <v>0</v>
      </c>
      <c r="I17" s="1038">
        <f>'HL-10 Waste Management'!I12+'HL-10 Waste Management'!I17</f>
        <v>0</v>
      </c>
      <c r="J17" s="1038">
        <f>'HL-10 Waste Management'!J12+'HL-10 Waste Management'!J17</f>
        <v>0</v>
      </c>
      <c r="K17" s="1040">
        <f>SUM(H17:J17)</f>
        <v>0</v>
      </c>
    </row>
    <row r="18" spans="2:22" ht="17.899999999999999" customHeight="1">
      <c r="B18" s="1041" t="s">
        <v>1600</v>
      </c>
      <c r="C18" s="1042">
        <f t="shared" ref="C18:K18" si="3">(SUM(C7:C17))-C14</f>
        <v>0</v>
      </c>
      <c r="D18" s="1042">
        <f t="shared" si="3"/>
        <v>0</v>
      </c>
      <c r="E18" s="1042">
        <f t="shared" si="3"/>
        <v>0</v>
      </c>
      <c r="F18" s="1042">
        <f t="shared" si="3"/>
        <v>0</v>
      </c>
      <c r="G18" s="1042">
        <f t="shared" si="3"/>
        <v>0</v>
      </c>
      <c r="H18" s="1042">
        <f t="shared" si="3"/>
        <v>0</v>
      </c>
      <c r="I18" s="1042">
        <f t="shared" si="3"/>
        <v>0</v>
      </c>
      <c r="J18" s="1042">
        <f t="shared" si="3"/>
        <v>0</v>
      </c>
      <c r="K18" s="1043">
        <f t="shared" si="3"/>
        <v>0</v>
      </c>
    </row>
    <row r="19" spans="2:22" ht="17.899999999999999" customHeight="1" thickBot="1">
      <c r="B19" s="1044" t="s">
        <v>1599</v>
      </c>
      <c r="C19" s="1045">
        <f t="shared" ref="C19:K19" si="4">(SUM(C7:C17))-C13</f>
        <v>0</v>
      </c>
      <c r="D19" s="1045">
        <f t="shared" si="4"/>
        <v>0</v>
      </c>
      <c r="E19" s="1045">
        <f t="shared" si="4"/>
        <v>0</v>
      </c>
      <c r="F19" s="1045">
        <f t="shared" si="4"/>
        <v>0</v>
      </c>
      <c r="G19" s="1045">
        <f t="shared" si="4"/>
        <v>0</v>
      </c>
      <c r="H19" s="1045">
        <f t="shared" si="4"/>
        <v>0</v>
      </c>
      <c r="I19" s="1045">
        <f t="shared" si="4"/>
        <v>0</v>
      </c>
      <c r="J19" s="1045">
        <f t="shared" si="4"/>
        <v>0</v>
      </c>
      <c r="K19" s="1046">
        <f t="shared" si="4"/>
        <v>0</v>
      </c>
    </row>
    <row r="21" spans="2:22" ht="13">
      <c r="B21" s="1031" t="s">
        <v>1715</v>
      </c>
      <c r="C21" s="1032">
        <f>C19*'Overheads, Profit'!$C$13</f>
        <v>0</v>
      </c>
      <c r="D21" s="1032">
        <f>D19*'Overheads, Profit'!$C$13</f>
        <v>0</v>
      </c>
      <c r="E21" s="1032">
        <f>E19*'Overheads, Profit'!$C$13</f>
        <v>0</v>
      </c>
      <c r="F21" s="1032">
        <f>F19*'Overheads, Profit'!$C$13</f>
        <v>0</v>
      </c>
      <c r="G21" s="1032">
        <f>G19*'Overheads, Profit'!$C$13</f>
        <v>0</v>
      </c>
      <c r="H21" s="1032">
        <f>H19*'Overheads, Profit'!$C$13</f>
        <v>0</v>
      </c>
      <c r="I21" s="1032">
        <f>I19*'Overheads, Profit'!$C$13</f>
        <v>0</v>
      </c>
      <c r="J21" s="1032">
        <f>J19*'Overheads, Profit'!$C$13</f>
        <v>0</v>
      </c>
      <c r="K21" s="1032">
        <f>K19*'Overheads, Profit'!$C$13</f>
        <v>0</v>
      </c>
    </row>
    <row r="22" spans="2:22" ht="28" thickBot="1">
      <c r="B22" s="1047"/>
    </row>
    <row r="23" spans="2:22" ht="30.65" customHeight="1">
      <c r="B23" s="1026" t="s">
        <v>550</v>
      </c>
      <c r="C23" s="1240" t="s">
        <v>491</v>
      </c>
      <c r="D23" s="1241"/>
      <c r="E23" s="1241"/>
      <c r="F23" s="1241"/>
      <c r="G23" s="1241"/>
      <c r="H23" s="1241"/>
      <c r="I23" s="1241"/>
      <c r="J23" s="1241"/>
      <c r="K23" s="1242"/>
    </row>
    <row r="24" spans="2:22" ht="26">
      <c r="B24" s="1027" t="s">
        <v>555</v>
      </c>
      <c r="C24" s="960" t="s">
        <v>493</v>
      </c>
      <c r="D24" s="960" t="s">
        <v>494</v>
      </c>
      <c r="E24" s="960" t="s">
        <v>495</v>
      </c>
      <c r="F24" s="960" t="s">
        <v>496</v>
      </c>
      <c r="G24" s="960" t="s">
        <v>497</v>
      </c>
      <c r="H24" s="997" t="s">
        <v>498</v>
      </c>
      <c r="I24" s="960" t="s">
        <v>499</v>
      </c>
      <c r="J24" s="960" t="s">
        <v>500</v>
      </c>
      <c r="K24" s="1028" t="s">
        <v>501</v>
      </c>
    </row>
    <row r="25" spans="2:22">
      <c r="B25" s="1246" t="s">
        <v>556</v>
      </c>
      <c r="C25" s="1247"/>
      <c r="D25" s="1247"/>
      <c r="E25" s="1247"/>
      <c r="F25" s="1247"/>
      <c r="G25" s="1247"/>
      <c r="H25" s="1247"/>
      <c r="I25" s="1247"/>
      <c r="J25" s="1247"/>
      <c r="K25" s="1248"/>
    </row>
    <row r="26" spans="2:22">
      <c r="B26" s="1029" t="s">
        <v>557</v>
      </c>
      <c r="C26" s="54"/>
      <c r="D26" s="54"/>
      <c r="E26" s="54"/>
      <c r="F26" s="54"/>
      <c r="G26" s="54"/>
      <c r="H26" s="219">
        <f>SUM(C26:G26)</f>
        <v>0</v>
      </c>
      <c r="I26" s="54"/>
      <c r="J26" s="54"/>
      <c r="K26" s="278">
        <f>SUM(H26:J26)</f>
        <v>0</v>
      </c>
    </row>
    <row r="27" spans="2:22">
      <c r="B27" s="1029" t="s">
        <v>558</v>
      </c>
      <c r="C27" s="54"/>
      <c r="D27" s="54"/>
      <c r="E27" s="54"/>
      <c r="F27" s="54"/>
      <c r="G27" s="54"/>
      <c r="H27" s="219">
        <f t="shared" ref="H27" si="5">SUM(C27:G27)</f>
        <v>0</v>
      </c>
      <c r="I27" s="54"/>
      <c r="J27" s="54"/>
      <c r="K27" s="278">
        <f t="shared" ref="K27" si="6">SUM(H27:J27)</f>
        <v>0</v>
      </c>
    </row>
    <row r="28" spans="2:22" ht="13" thickBot="1">
      <c r="B28" s="1022" t="s">
        <v>484</v>
      </c>
      <c r="C28" s="1023">
        <f>SUM(C26:C27)</f>
        <v>0</v>
      </c>
      <c r="D28" s="1023">
        <f t="shared" ref="D28:K28" si="7">SUM(D26:D27)</f>
        <v>0</v>
      </c>
      <c r="E28" s="1023">
        <f t="shared" si="7"/>
        <v>0</v>
      </c>
      <c r="F28" s="1023">
        <f t="shared" si="7"/>
        <v>0</v>
      </c>
      <c r="G28" s="1023">
        <f t="shared" si="7"/>
        <v>0</v>
      </c>
      <c r="H28" s="1023">
        <f t="shared" si="7"/>
        <v>0</v>
      </c>
      <c r="I28" s="1023">
        <f t="shared" si="7"/>
        <v>0</v>
      </c>
      <c r="J28" s="1023">
        <f t="shared" si="7"/>
        <v>0</v>
      </c>
      <c r="K28" s="1024">
        <f t="shared" si="7"/>
        <v>0</v>
      </c>
    </row>
    <row r="30" spans="2:22" ht="13">
      <c r="B30" s="1031" t="s">
        <v>520</v>
      </c>
      <c r="C30" s="1032">
        <f>C28*'Overheads, Profit'!$C$13</f>
        <v>0</v>
      </c>
      <c r="D30" s="1032">
        <f>D28*'Overheads, Profit'!$C$13</f>
        <v>0</v>
      </c>
      <c r="E30" s="1032">
        <f>E28*'Overheads, Profit'!$C$13</f>
        <v>0</v>
      </c>
      <c r="F30" s="1032">
        <f>F28*'Overheads, Profit'!$C$13</f>
        <v>0</v>
      </c>
      <c r="G30" s="1032">
        <f>G28*'Overheads, Profit'!$C$13</f>
        <v>0</v>
      </c>
      <c r="H30" s="1032">
        <f>H28*'Overheads, Profit'!$C$13</f>
        <v>0</v>
      </c>
      <c r="I30" s="1032">
        <f>I28*'Overheads, Profit'!$C$13</f>
        <v>0</v>
      </c>
      <c r="J30" s="1032">
        <f>J28*'Overheads, Profit'!$C$13</f>
        <v>0</v>
      </c>
      <c r="K30" s="1032">
        <f>K28*'Overheads, Profit'!$C$13</f>
        <v>0</v>
      </c>
    </row>
    <row r="31" spans="2:22" ht="13" thickBot="1"/>
    <row r="32" spans="2:22" ht="36" customHeight="1">
      <c r="B32" s="1026" t="s">
        <v>559</v>
      </c>
      <c r="C32" s="1240" t="s">
        <v>491</v>
      </c>
      <c r="D32" s="1241"/>
      <c r="E32" s="1241"/>
      <c r="F32" s="1241"/>
      <c r="G32" s="1241"/>
      <c r="H32" s="1241"/>
      <c r="I32" s="1241"/>
      <c r="J32" s="1241"/>
      <c r="K32" s="1242"/>
      <c r="M32" s="1026"/>
      <c r="N32" s="1240" t="s">
        <v>491</v>
      </c>
      <c r="O32" s="1241"/>
      <c r="P32" s="1241"/>
      <c r="Q32" s="1241"/>
      <c r="R32" s="1241"/>
      <c r="S32" s="1241"/>
      <c r="T32" s="1241"/>
      <c r="U32" s="1241"/>
      <c r="V32" s="1242"/>
    </row>
    <row r="33" spans="2:22" ht="26">
      <c r="B33" s="1027"/>
      <c r="C33" s="960" t="s">
        <v>493</v>
      </c>
      <c r="D33" s="960" t="s">
        <v>494</v>
      </c>
      <c r="E33" s="960" t="s">
        <v>495</v>
      </c>
      <c r="F33" s="960" t="s">
        <v>496</v>
      </c>
      <c r="G33" s="960" t="s">
        <v>497</v>
      </c>
      <c r="H33" s="997" t="s">
        <v>498</v>
      </c>
      <c r="I33" s="960" t="s">
        <v>499</v>
      </c>
      <c r="J33" s="960" t="s">
        <v>500</v>
      </c>
      <c r="K33" s="1028" t="s">
        <v>501</v>
      </c>
      <c r="M33" s="1027"/>
      <c r="N33" s="960" t="s">
        <v>560</v>
      </c>
      <c r="O33" s="960" t="s">
        <v>561</v>
      </c>
      <c r="P33" s="960" t="s">
        <v>562</v>
      </c>
      <c r="Q33" s="960" t="s">
        <v>563</v>
      </c>
      <c r="R33" s="960" t="s">
        <v>564</v>
      </c>
      <c r="S33" s="997" t="s">
        <v>565</v>
      </c>
      <c r="T33" s="960" t="s">
        <v>566</v>
      </c>
      <c r="U33" s="960" t="s">
        <v>567</v>
      </c>
      <c r="V33" s="1028" t="s">
        <v>568</v>
      </c>
    </row>
    <row r="34" spans="2:22">
      <c r="B34" s="1246" t="s">
        <v>559</v>
      </c>
      <c r="C34" s="1247"/>
      <c r="D34" s="1247"/>
      <c r="E34" s="1247"/>
      <c r="F34" s="1247"/>
      <c r="G34" s="1247"/>
      <c r="H34" s="1247"/>
      <c r="I34" s="1247"/>
      <c r="J34" s="1247"/>
      <c r="K34" s="1248"/>
      <c r="M34" s="1246" t="s">
        <v>559</v>
      </c>
      <c r="N34" s="1247"/>
      <c r="O34" s="1247"/>
      <c r="P34" s="1247"/>
      <c r="Q34" s="1247"/>
      <c r="R34" s="1247"/>
      <c r="S34" s="1247"/>
      <c r="T34" s="1247"/>
      <c r="U34" s="1247"/>
      <c r="V34" s="1248"/>
    </row>
    <row r="35" spans="2:22" ht="34.5">
      <c r="B35" s="1029" t="s">
        <v>569</v>
      </c>
      <c r="C35" s="750"/>
      <c r="D35" s="750"/>
      <c r="E35" s="750"/>
      <c r="F35" s="750"/>
      <c r="G35" s="750"/>
      <c r="H35" s="767">
        <f>SUM(C35:G35)</f>
        <v>0</v>
      </c>
      <c r="I35" s="750"/>
      <c r="J35" s="750"/>
      <c r="K35" s="1030">
        <f>SUM(H35:J35)</f>
        <v>0</v>
      </c>
      <c r="M35" s="1029" t="s">
        <v>569</v>
      </c>
      <c r="N35" s="159">
        <v>1040</v>
      </c>
      <c r="O35" s="159">
        <v>1040</v>
      </c>
      <c r="P35" s="159">
        <v>1040</v>
      </c>
      <c r="Q35" s="159">
        <v>1040</v>
      </c>
      <c r="R35" s="159">
        <v>1040</v>
      </c>
      <c r="S35" s="767">
        <f>SUM(N35:R35)</f>
        <v>5200</v>
      </c>
      <c r="T35" s="159">
        <v>1040</v>
      </c>
      <c r="U35" s="159">
        <v>1040</v>
      </c>
      <c r="V35" s="1030">
        <f>SUM(S35:U35)</f>
        <v>7280</v>
      </c>
    </row>
    <row r="36" spans="2:22" ht="34.5">
      <c r="B36" s="1029" t="s">
        <v>570</v>
      </c>
      <c r="C36" s="750"/>
      <c r="D36" s="750"/>
      <c r="E36" s="750"/>
      <c r="F36" s="750"/>
      <c r="G36" s="750"/>
      <c r="H36" s="767">
        <f t="shared" ref="H36" si="8">SUM(C36:G36)</f>
        <v>0</v>
      </c>
      <c r="I36" s="750"/>
      <c r="J36" s="750"/>
      <c r="K36" s="1030">
        <f t="shared" ref="K36" si="9">SUM(H36:J36)</f>
        <v>0</v>
      </c>
      <c r="M36" s="1029" t="s">
        <v>570</v>
      </c>
      <c r="N36" s="159">
        <v>220</v>
      </c>
      <c r="O36" s="159">
        <v>220</v>
      </c>
      <c r="P36" s="159">
        <v>220</v>
      </c>
      <c r="Q36" s="159">
        <v>220</v>
      </c>
      <c r="R36" s="159">
        <v>220</v>
      </c>
      <c r="S36" s="767">
        <f t="shared" ref="S36" si="10">SUM(N36:R36)</f>
        <v>1100</v>
      </c>
      <c r="T36" s="159">
        <v>220</v>
      </c>
      <c r="U36" s="159">
        <v>220</v>
      </c>
      <c r="V36" s="1030">
        <f t="shared" ref="V36" si="11">SUM(S36:U36)</f>
        <v>1540</v>
      </c>
    </row>
    <row r="37" spans="2:22" ht="13" thickBot="1">
      <c r="B37" s="1022" t="s">
        <v>484</v>
      </c>
      <c r="C37" s="1023">
        <f>SUM(C35:C36)</f>
        <v>0</v>
      </c>
      <c r="D37" s="1023">
        <f t="shared" ref="D37:K37" si="12">SUM(D35:D36)</f>
        <v>0</v>
      </c>
      <c r="E37" s="1023">
        <f t="shared" si="12"/>
        <v>0</v>
      </c>
      <c r="F37" s="1023">
        <f t="shared" si="12"/>
        <v>0</v>
      </c>
      <c r="G37" s="1023">
        <f t="shared" si="12"/>
        <v>0</v>
      </c>
      <c r="H37" s="1023">
        <f t="shared" si="12"/>
        <v>0</v>
      </c>
      <c r="I37" s="1023">
        <f t="shared" si="12"/>
        <v>0</v>
      </c>
      <c r="J37" s="1023">
        <f t="shared" si="12"/>
        <v>0</v>
      </c>
      <c r="K37" s="1024">
        <f t="shared" si="12"/>
        <v>0</v>
      </c>
      <c r="M37" s="1022" t="s">
        <v>484</v>
      </c>
      <c r="N37" s="1023">
        <f>SUM(N35:N36)</f>
        <v>1260</v>
      </c>
      <c r="O37" s="1023">
        <f t="shared" ref="O37:V37" si="13">SUM(O35:O36)</f>
        <v>1260</v>
      </c>
      <c r="P37" s="1023">
        <f t="shared" si="13"/>
        <v>1260</v>
      </c>
      <c r="Q37" s="1023">
        <f t="shared" si="13"/>
        <v>1260</v>
      </c>
      <c r="R37" s="1023">
        <f t="shared" si="13"/>
        <v>1260</v>
      </c>
      <c r="S37" s="1023">
        <f t="shared" si="13"/>
        <v>6300</v>
      </c>
      <c r="T37" s="1023">
        <f t="shared" si="13"/>
        <v>1260</v>
      </c>
      <c r="U37" s="1023">
        <f t="shared" si="13"/>
        <v>1260</v>
      </c>
      <c r="V37" s="1024">
        <f t="shared" si="13"/>
        <v>8820</v>
      </c>
    </row>
    <row r="38" spans="2:22" ht="13" thickBot="1"/>
    <row r="39" spans="2:22" ht="32.5" customHeight="1">
      <c r="B39" s="1026" t="s">
        <v>571</v>
      </c>
      <c r="C39" s="1240" t="s">
        <v>491</v>
      </c>
      <c r="D39" s="1241"/>
      <c r="E39" s="1241"/>
      <c r="F39" s="1241"/>
      <c r="G39" s="1241"/>
      <c r="H39" s="1241"/>
      <c r="I39" s="1241"/>
      <c r="J39" s="1241"/>
      <c r="K39" s="1242"/>
    </row>
    <row r="40" spans="2:22" ht="26">
      <c r="B40" s="1027"/>
      <c r="C40" s="960" t="s">
        <v>493</v>
      </c>
      <c r="D40" s="960" t="s">
        <v>494</v>
      </c>
      <c r="E40" s="960" t="s">
        <v>495</v>
      </c>
      <c r="F40" s="960" t="s">
        <v>496</v>
      </c>
      <c r="G40" s="960" t="s">
        <v>497</v>
      </c>
      <c r="H40" s="997" t="s">
        <v>498</v>
      </c>
      <c r="I40" s="960" t="s">
        <v>499</v>
      </c>
      <c r="J40" s="960" t="s">
        <v>500</v>
      </c>
      <c r="K40" s="1028" t="s">
        <v>501</v>
      </c>
    </row>
    <row r="41" spans="2:22">
      <c r="B41" s="1246" t="s">
        <v>559</v>
      </c>
      <c r="C41" s="1247"/>
      <c r="D41" s="1247"/>
      <c r="E41" s="1247"/>
      <c r="F41" s="1247"/>
      <c r="G41" s="1247"/>
      <c r="H41" s="1247"/>
      <c r="I41" s="1247"/>
      <c r="J41" s="1247"/>
      <c r="K41" s="1248"/>
    </row>
    <row r="42" spans="2:22" ht="28.5" customHeight="1">
      <c r="B42" s="1029" t="s">
        <v>1676</v>
      </c>
      <c r="C42" s="159">
        <f>C35*N35</f>
        <v>0</v>
      </c>
      <c r="D42" s="159">
        <f t="shared" ref="D42:G42" si="14">D35*O35</f>
        <v>0</v>
      </c>
      <c r="E42" s="159">
        <f t="shared" si="14"/>
        <v>0</v>
      </c>
      <c r="F42" s="159">
        <f t="shared" si="14"/>
        <v>0</v>
      </c>
      <c r="G42" s="159">
        <f t="shared" si="14"/>
        <v>0</v>
      </c>
      <c r="H42" s="767">
        <f>SUM(C42:G42)</f>
        <v>0</v>
      </c>
      <c r="I42" s="159">
        <f t="shared" ref="I42" si="15">I35*T35</f>
        <v>0</v>
      </c>
      <c r="J42" s="159">
        <f t="shared" ref="J42" si="16">J35*U35</f>
        <v>0</v>
      </c>
      <c r="K42" s="1030">
        <f>SUM(H42:J42)</f>
        <v>0</v>
      </c>
    </row>
    <row r="43" spans="2:22" ht="28.5" customHeight="1">
      <c r="B43" s="1029" t="s">
        <v>1677</v>
      </c>
      <c r="C43" s="159">
        <f>C36*N36</f>
        <v>0</v>
      </c>
      <c r="D43" s="159">
        <f t="shared" ref="D43" si="17">D36*O36</f>
        <v>0</v>
      </c>
      <c r="E43" s="159">
        <f t="shared" ref="E43" si="18">E36*P36</f>
        <v>0</v>
      </c>
      <c r="F43" s="159">
        <f t="shared" ref="F43" si="19">F36*Q36</f>
        <v>0</v>
      </c>
      <c r="G43" s="159">
        <f t="shared" ref="G43" si="20">G36*R36</f>
        <v>0</v>
      </c>
      <c r="H43" s="767">
        <f t="shared" ref="H43" si="21">SUM(C43:G43)</f>
        <v>0</v>
      </c>
      <c r="I43" s="159">
        <f t="shared" ref="I43" si="22">I36*T36</f>
        <v>0</v>
      </c>
      <c r="J43" s="159">
        <f t="shared" ref="J43" si="23">J36*U36</f>
        <v>0</v>
      </c>
      <c r="K43" s="1030">
        <f t="shared" ref="K43" si="24">SUM(H43:J43)</f>
        <v>0</v>
      </c>
    </row>
    <row r="44" spans="2:22" ht="13" thickBot="1">
      <c r="B44" s="1022" t="s">
        <v>484</v>
      </c>
      <c r="C44" s="1023">
        <f>SUM(C42:C43)</f>
        <v>0</v>
      </c>
      <c r="D44" s="1023">
        <f t="shared" ref="D44:K44" si="25">SUM(D42:D43)</f>
        <v>0</v>
      </c>
      <c r="E44" s="1023">
        <f t="shared" si="25"/>
        <v>0</v>
      </c>
      <c r="F44" s="1023">
        <f t="shared" si="25"/>
        <v>0</v>
      </c>
      <c r="G44" s="1023">
        <f t="shared" si="25"/>
        <v>0</v>
      </c>
      <c r="H44" s="1023">
        <f t="shared" si="25"/>
        <v>0</v>
      </c>
      <c r="I44" s="1023">
        <f t="shared" si="25"/>
        <v>0</v>
      </c>
      <c r="J44" s="1023">
        <f t="shared" si="25"/>
        <v>0</v>
      </c>
      <c r="K44" s="1024">
        <f t="shared" si="25"/>
        <v>0</v>
      </c>
    </row>
    <row r="46" spans="2:22" ht="13">
      <c r="B46" s="1031" t="s">
        <v>520</v>
      </c>
      <c r="C46" s="1032">
        <f>C44*'Overheads, Profit'!$C$13</f>
        <v>0</v>
      </c>
      <c r="D46" s="1032">
        <f>D44*'Overheads, Profit'!$C$13</f>
        <v>0</v>
      </c>
      <c r="E46" s="1032">
        <f>E44*'Overheads, Profit'!$C$13</f>
        <v>0</v>
      </c>
      <c r="F46" s="1032">
        <f>F44*'Overheads, Profit'!$C$13</f>
        <v>0</v>
      </c>
      <c r="G46" s="1032">
        <f>G44*'Overheads, Profit'!$C$13</f>
        <v>0</v>
      </c>
      <c r="H46" s="1032">
        <f>H44*'Overheads, Profit'!$C$13</f>
        <v>0</v>
      </c>
      <c r="I46" s="1032">
        <f>I44*'Overheads, Profit'!$C$13</f>
        <v>0</v>
      </c>
      <c r="J46" s="1032">
        <f>J44*'Overheads, Profit'!$C$13</f>
        <v>0</v>
      </c>
      <c r="K46" s="1032">
        <f>K44*'Overheads, Profit'!$C$13</f>
        <v>0</v>
      </c>
    </row>
  </sheetData>
  <sheetProtection algorithmName="SHA-512" hashValue="L93Neti3hiwjs5ayJSC8I28cLD2wCZ5n3lC4NTxG7KsNPAv+a445HWiiA6IDSVilGl49FrwFgvbsVbveLNoPzw==" saltValue="nwy0sTBChKWznQeDo9fgAg==" spinCount="100000" sheet="1" formatCells="0" formatColumns="0" formatRows="0" sort="0" autoFilter="0"/>
  <mergeCells count="10">
    <mergeCell ref="B34:K34"/>
    <mergeCell ref="C39:K39"/>
    <mergeCell ref="B41:K41"/>
    <mergeCell ref="N32:V32"/>
    <mergeCell ref="M34:V34"/>
    <mergeCell ref="C5:K5"/>
    <mergeCell ref="C16:K16"/>
    <mergeCell ref="C23:K23"/>
    <mergeCell ref="B25:K25"/>
    <mergeCell ref="C32:K32"/>
  </mergeCells>
  <pageMargins left="0.74803149606299213" right="0.74803149606299213" top="0.82677165354330717" bottom="0.9055118110236221" header="0.51181102362204722" footer="0.31496062992125984"/>
  <pageSetup paperSize="9" scale="54"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7926E-EC28-4E06-9493-E4203DAFC5E6}">
  <sheetPr>
    <tabColor theme="7" tint="0.59999389629810485"/>
  </sheetPr>
  <dimension ref="B1:Y59"/>
  <sheetViews>
    <sheetView zoomScale="50" zoomScaleNormal="50" workbookViewId="0">
      <selection activeCell="M25" sqref="M25"/>
    </sheetView>
  </sheetViews>
  <sheetFormatPr defaultRowHeight="12.5"/>
  <cols>
    <col min="1" max="1" width="1.54296875" style="991" customWidth="1"/>
    <col min="2" max="2" width="106" style="991" customWidth="1"/>
    <col min="3" max="3" width="15.453125" style="991" customWidth="1"/>
    <col min="4" max="38" width="18.54296875" style="991" customWidth="1"/>
    <col min="39" max="54" width="15.54296875" style="991" customWidth="1"/>
    <col min="55" max="270" width="8.81640625" style="991"/>
    <col min="271" max="271" width="1.54296875" style="991" customWidth="1"/>
    <col min="272" max="272" width="22.453125" style="991" customWidth="1"/>
    <col min="273" max="277" width="10.453125" style="991" customWidth="1"/>
    <col min="278" max="278" width="17.453125" style="991" customWidth="1"/>
    <col min="279" max="280" width="10.453125" style="991" customWidth="1"/>
    <col min="281" max="281" width="4.54296875" style="991" customWidth="1"/>
    <col min="282" max="526" width="8.81640625" style="991"/>
    <col min="527" max="527" width="1.54296875" style="991" customWidth="1"/>
    <col min="528" max="528" width="22.453125" style="991" customWidth="1"/>
    <col min="529" max="533" width="10.453125" style="991" customWidth="1"/>
    <col min="534" max="534" width="17.453125" style="991" customWidth="1"/>
    <col min="535" max="536" width="10.453125" style="991" customWidth="1"/>
    <col min="537" max="537" width="4.54296875" style="991" customWidth="1"/>
    <col min="538" max="782" width="8.81640625" style="991"/>
    <col min="783" max="783" width="1.54296875" style="991" customWidth="1"/>
    <col min="784" max="784" width="22.453125" style="991" customWidth="1"/>
    <col min="785" max="789" width="10.453125" style="991" customWidth="1"/>
    <col min="790" max="790" width="17.453125" style="991" customWidth="1"/>
    <col min="791" max="792" width="10.453125" style="991" customWidth="1"/>
    <col min="793" max="793" width="4.54296875" style="991" customWidth="1"/>
    <col min="794" max="1038" width="8.81640625" style="991"/>
    <col min="1039" max="1039" width="1.54296875" style="991" customWidth="1"/>
    <col min="1040" max="1040" width="22.453125" style="991" customWidth="1"/>
    <col min="1041" max="1045" width="10.453125" style="991" customWidth="1"/>
    <col min="1046" max="1046" width="17.453125" style="991" customWidth="1"/>
    <col min="1047" max="1048" width="10.453125" style="991" customWidth="1"/>
    <col min="1049" max="1049" width="4.54296875" style="991" customWidth="1"/>
    <col min="1050" max="1294" width="8.81640625" style="991"/>
    <col min="1295" max="1295" width="1.54296875" style="991" customWidth="1"/>
    <col min="1296" max="1296" width="22.453125" style="991" customWidth="1"/>
    <col min="1297" max="1301" width="10.453125" style="991" customWidth="1"/>
    <col min="1302" max="1302" width="17.453125" style="991" customWidth="1"/>
    <col min="1303" max="1304" width="10.453125" style="991" customWidth="1"/>
    <col min="1305" max="1305" width="4.54296875" style="991" customWidth="1"/>
    <col min="1306" max="1550" width="8.81640625" style="991"/>
    <col min="1551" max="1551" width="1.54296875" style="991" customWidth="1"/>
    <col min="1552" max="1552" width="22.453125" style="991" customWidth="1"/>
    <col min="1553" max="1557" width="10.453125" style="991" customWidth="1"/>
    <col min="1558" max="1558" width="17.453125" style="991" customWidth="1"/>
    <col min="1559" max="1560" width="10.453125" style="991" customWidth="1"/>
    <col min="1561" max="1561" width="4.54296875" style="991" customWidth="1"/>
    <col min="1562" max="1806" width="8.81640625" style="991"/>
    <col min="1807" max="1807" width="1.54296875" style="991" customWidth="1"/>
    <col min="1808" max="1808" width="22.453125" style="991" customWidth="1"/>
    <col min="1809" max="1813" width="10.453125" style="991" customWidth="1"/>
    <col min="1814" max="1814" width="17.453125" style="991" customWidth="1"/>
    <col min="1815" max="1816" width="10.453125" style="991" customWidth="1"/>
    <col min="1817" max="1817" width="4.54296875" style="991" customWidth="1"/>
    <col min="1818" max="2062" width="8.81640625" style="991"/>
    <col min="2063" max="2063" width="1.54296875" style="991" customWidth="1"/>
    <col min="2064" max="2064" width="22.453125" style="991" customWidth="1"/>
    <col min="2065" max="2069" width="10.453125" style="991" customWidth="1"/>
    <col min="2070" max="2070" width="17.453125" style="991" customWidth="1"/>
    <col min="2071" max="2072" width="10.453125" style="991" customWidth="1"/>
    <col min="2073" max="2073" width="4.54296875" style="991" customWidth="1"/>
    <col min="2074" max="2318" width="8.81640625" style="991"/>
    <col min="2319" max="2319" width="1.54296875" style="991" customWidth="1"/>
    <col min="2320" max="2320" width="22.453125" style="991" customWidth="1"/>
    <col min="2321" max="2325" width="10.453125" style="991" customWidth="1"/>
    <col min="2326" max="2326" width="17.453125" style="991" customWidth="1"/>
    <col min="2327" max="2328" width="10.453125" style="991" customWidth="1"/>
    <col min="2329" max="2329" width="4.54296875" style="991" customWidth="1"/>
    <col min="2330" max="2574" width="8.81640625" style="991"/>
    <col min="2575" max="2575" width="1.54296875" style="991" customWidth="1"/>
    <col min="2576" max="2576" width="22.453125" style="991" customWidth="1"/>
    <col min="2577" max="2581" width="10.453125" style="991" customWidth="1"/>
    <col min="2582" max="2582" width="17.453125" style="991" customWidth="1"/>
    <col min="2583" max="2584" width="10.453125" style="991" customWidth="1"/>
    <col min="2585" max="2585" width="4.54296875" style="991" customWidth="1"/>
    <col min="2586" max="2830" width="8.81640625" style="991"/>
    <col min="2831" max="2831" width="1.54296875" style="991" customWidth="1"/>
    <col min="2832" max="2832" width="22.453125" style="991" customWidth="1"/>
    <col min="2833" max="2837" width="10.453125" style="991" customWidth="1"/>
    <col min="2838" max="2838" width="17.453125" style="991" customWidth="1"/>
    <col min="2839" max="2840" width="10.453125" style="991" customWidth="1"/>
    <col min="2841" max="2841" width="4.54296875" style="991" customWidth="1"/>
    <col min="2842" max="3086" width="8.81640625" style="991"/>
    <col min="3087" max="3087" width="1.54296875" style="991" customWidth="1"/>
    <col min="3088" max="3088" width="22.453125" style="991" customWidth="1"/>
    <col min="3089" max="3093" width="10.453125" style="991" customWidth="1"/>
    <col min="3094" max="3094" width="17.453125" style="991" customWidth="1"/>
    <col min="3095" max="3096" width="10.453125" style="991" customWidth="1"/>
    <col min="3097" max="3097" width="4.54296875" style="991" customWidth="1"/>
    <col min="3098" max="3342" width="8.81640625" style="991"/>
    <col min="3343" max="3343" width="1.54296875" style="991" customWidth="1"/>
    <col min="3344" max="3344" width="22.453125" style="991" customWidth="1"/>
    <col min="3345" max="3349" width="10.453125" style="991" customWidth="1"/>
    <col min="3350" max="3350" width="17.453125" style="991" customWidth="1"/>
    <col min="3351" max="3352" width="10.453125" style="991" customWidth="1"/>
    <col min="3353" max="3353" width="4.54296875" style="991" customWidth="1"/>
    <col min="3354" max="3598" width="8.81640625" style="991"/>
    <col min="3599" max="3599" width="1.54296875" style="991" customWidth="1"/>
    <col min="3600" max="3600" width="22.453125" style="991" customWidth="1"/>
    <col min="3601" max="3605" width="10.453125" style="991" customWidth="1"/>
    <col min="3606" max="3606" width="17.453125" style="991" customWidth="1"/>
    <col min="3607" max="3608" width="10.453125" style="991" customWidth="1"/>
    <col min="3609" max="3609" width="4.54296875" style="991" customWidth="1"/>
    <col min="3610" max="3854" width="8.81640625" style="991"/>
    <col min="3855" max="3855" width="1.54296875" style="991" customWidth="1"/>
    <col min="3856" max="3856" width="22.453125" style="991" customWidth="1"/>
    <col min="3857" max="3861" width="10.453125" style="991" customWidth="1"/>
    <col min="3862" max="3862" width="17.453125" style="991" customWidth="1"/>
    <col min="3863" max="3864" width="10.453125" style="991" customWidth="1"/>
    <col min="3865" max="3865" width="4.54296875" style="991" customWidth="1"/>
    <col min="3866" max="4110" width="8.81640625" style="991"/>
    <col min="4111" max="4111" width="1.54296875" style="991" customWidth="1"/>
    <col min="4112" max="4112" width="22.453125" style="991" customWidth="1"/>
    <col min="4113" max="4117" width="10.453125" style="991" customWidth="1"/>
    <col min="4118" max="4118" width="17.453125" style="991" customWidth="1"/>
    <col min="4119" max="4120" width="10.453125" style="991" customWidth="1"/>
    <col min="4121" max="4121" width="4.54296875" style="991" customWidth="1"/>
    <col min="4122" max="4366" width="8.81640625" style="991"/>
    <col min="4367" max="4367" width="1.54296875" style="991" customWidth="1"/>
    <col min="4368" max="4368" width="22.453125" style="991" customWidth="1"/>
    <col min="4369" max="4373" width="10.453125" style="991" customWidth="1"/>
    <col min="4374" max="4374" width="17.453125" style="991" customWidth="1"/>
    <col min="4375" max="4376" width="10.453125" style="991" customWidth="1"/>
    <col min="4377" max="4377" width="4.54296875" style="991" customWidth="1"/>
    <col min="4378" max="4622" width="8.81640625" style="991"/>
    <col min="4623" max="4623" width="1.54296875" style="991" customWidth="1"/>
    <col min="4624" max="4624" width="22.453125" style="991" customWidth="1"/>
    <col min="4625" max="4629" width="10.453125" style="991" customWidth="1"/>
    <col min="4630" max="4630" width="17.453125" style="991" customWidth="1"/>
    <col min="4631" max="4632" width="10.453125" style="991" customWidth="1"/>
    <col min="4633" max="4633" width="4.54296875" style="991" customWidth="1"/>
    <col min="4634" max="4878" width="8.81640625" style="991"/>
    <col min="4879" max="4879" width="1.54296875" style="991" customWidth="1"/>
    <col min="4880" max="4880" width="22.453125" style="991" customWidth="1"/>
    <col min="4881" max="4885" width="10.453125" style="991" customWidth="1"/>
    <col min="4886" max="4886" width="17.453125" style="991" customWidth="1"/>
    <col min="4887" max="4888" width="10.453125" style="991" customWidth="1"/>
    <col min="4889" max="4889" width="4.54296875" style="991" customWidth="1"/>
    <col min="4890" max="5134" width="8.81640625" style="991"/>
    <col min="5135" max="5135" width="1.54296875" style="991" customWidth="1"/>
    <col min="5136" max="5136" width="22.453125" style="991" customWidth="1"/>
    <col min="5137" max="5141" width="10.453125" style="991" customWidth="1"/>
    <col min="5142" max="5142" width="17.453125" style="991" customWidth="1"/>
    <col min="5143" max="5144" width="10.453125" style="991" customWidth="1"/>
    <col min="5145" max="5145" width="4.54296875" style="991" customWidth="1"/>
    <col min="5146" max="5390" width="8.81640625" style="991"/>
    <col min="5391" max="5391" width="1.54296875" style="991" customWidth="1"/>
    <col min="5392" max="5392" width="22.453125" style="991" customWidth="1"/>
    <col min="5393" max="5397" width="10.453125" style="991" customWidth="1"/>
    <col min="5398" max="5398" width="17.453125" style="991" customWidth="1"/>
    <col min="5399" max="5400" width="10.453125" style="991" customWidth="1"/>
    <col min="5401" max="5401" width="4.54296875" style="991" customWidth="1"/>
    <col min="5402" max="5646" width="8.81640625" style="991"/>
    <col min="5647" max="5647" width="1.54296875" style="991" customWidth="1"/>
    <col min="5648" max="5648" width="22.453125" style="991" customWidth="1"/>
    <col min="5649" max="5653" width="10.453125" style="991" customWidth="1"/>
    <col min="5654" max="5654" width="17.453125" style="991" customWidth="1"/>
    <col min="5655" max="5656" width="10.453125" style="991" customWidth="1"/>
    <col min="5657" max="5657" width="4.54296875" style="991" customWidth="1"/>
    <col min="5658" max="5902" width="8.81640625" style="991"/>
    <col min="5903" max="5903" width="1.54296875" style="991" customWidth="1"/>
    <col min="5904" max="5904" width="22.453125" style="991" customWidth="1"/>
    <col min="5905" max="5909" width="10.453125" style="991" customWidth="1"/>
    <col min="5910" max="5910" width="17.453125" style="991" customWidth="1"/>
    <col min="5911" max="5912" width="10.453125" style="991" customWidth="1"/>
    <col min="5913" max="5913" width="4.54296875" style="991" customWidth="1"/>
    <col min="5914" max="6158" width="8.81640625" style="991"/>
    <col min="6159" max="6159" width="1.54296875" style="991" customWidth="1"/>
    <col min="6160" max="6160" width="22.453125" style="991" customWidth="1"/>
    <col min="6161" max="6165" width="10.453125" style="991" customWidth="1"/>
    <col min="6166" max="6166" width="17.453125" style="991" customWidth="1"/>
    <col min="6167" max="6168" width="10.453125" style="991" customWidth="1"/>
    <col min="6169" max="6169" width="4.54296875" style="991" customWidth="1"/>
    <col min="6170" max="6414" width="8.81640625" style="991"/>
    <col min="6415" max="6415" width="1.54296875" style="991" customWidth="1"/>
    <col min="6416" max="6416" width="22.453125" style="991" customWidth="1"/>
    <col min="6417" max="6421" width="10.453125" style="991" customWidth="1"/>
    <col min="6422" max="6422" width="17.453125" style="991" customWidth="1"/>
    <col min="6423" max="6424" width="10.453125" style="991" customWidth="1"/>
    <col min="6425" max="6425" width="4.54296875" style="991" customWidth="1"/>
    <col min="6426" max="6670" width="8.81640625" style="991"/>
    <col min="6671" max="6671" width="1.54296875" style="991" customWidth="1"/>
    <col min="6672" max="6672" width="22.453125" style="991" customWidth="1"/>
    <col min="6673" max="6677" width="10.453125" style="991" customWidth="1"/>
    <col min="6678" max="6678" width="17.453125" style="991" customWidth="1"/>
    <col min="6679" max="6680" width="10.453125" style="991" customWidth="1"/>
    <col min="6681" max="6681" width="4.54296875" style="991" customWidth="1"/>
    <col min="6682" max="6926" width="8.81640625" style="991"/>
    <col min="6927" max="6927" width="1.54296875" style="991" customWidth="1"/>
    <col min="6928" max="6928" width="22.453125" style="991" customWidth="1"/>
    <col min="6929" max="6933" width="10.453125" style="991" customWidth="1"/>
    <col min="6934" max="6934" width="17.453125" style="991" customWidth="1"/>
    <col min="6935" max="6936" width="10.453125" style="991" customWidth="1"/>
    <col min="6937" max="6937" width="4.54296875" style="991" customWidth="1"/>
    <col min="6938" max="7182" width="8.81640625" style="991"/>
    <col min="7183" max="7183" width="1.54296875" style="991" customWidth="1"/>
    <col min="7184" max="7184" width="22.453125" style="991" customWidth="1"/>
    <col min="7185" max="7189" width="10.453125" style="991" customWidth="1"/>
    <col min="7190" max="7190" width="17.453125" style="991" customWidth="1"/>
    <col min="7191" max="7192" width="10.453125" style="991" customWidth="1"/>
    <col min="7193" max="7193" width="4.54296875" style="991" customWidth="1"/>
    <col min="7194" max="7438" width="8.81640625" style="991"/>
    <col min="7439" max="7439" width="1.54296875" style="991" customWidth="1"/>
    <col min="7440" max="7440" width="22.453125" style="991" customWidth="1"/>
    <col min="7441" max="7445" width="10.453125" style="991" customWidth="1"/>
    <col min="7446" max="7446" width="17.453125" style="991" customWidth="1"/>
    <col min="7447" max="7448" width="10.453125" style="991" customWidth="1"/>
    <col min="7449" max="7449" width="4.54296875" style="991" customWidth="1"/>
    <col min="7450" max="7694" width="8.81640625" style="991"/>
    <col min="7695" max="7695" width="1.54296875" style="991" customWidth="1"/>
    <col min="7696" max="7696" width="22.453125" style="991" customWidth="1"/>
    <col min="7697" max="7701" width="10.453125" style="991" customWidth="1"/>
    <col min="7702" max="7702" width="17.453125" style="991" customWidth="1"/>
    <col min="7703" max="7704" width="10.453125" style="991" customWidth="1"/>
    <col min="7705" max="7705" width="4.54296875" style="991" customWidth="1"/>
    <col min="7706" max="7950" width="8.81640625" style="991"/>
    <col min="7951" max="7951" width="1.54296875" style="991" customWidth="1"/>
    <col min="7952" max="7952" width="22.453125" style="991" customWidth="1"/>
    <col min="7953" max="7957" width="10.453125" style="991" customWidth="1"/>
    <col min="7958" max="7958" width="17.453125" style="991" customWidth="1"/>
    <col min="7959" max="7960" width="10.453125" style="991" customWidth="1"/>
    <col min="7961" max="7961" width="4.54296875" style="991" customWidth="1"/>
    <col min="7962" max="8206" width="8.81640625" style="991"/>
    <col min="8207" max="8207" width="1.54296875" style="991" customWidth="1"/>
    <col min="8208" max="8208" width="22.453125" style="991" customWidth="1"/>
    <col min="8209" max="8213" width="10.453125" style="991" customWidth="1"/>
    <col min="8214" max="8214" width="17.453125" style="991" customWidth="1"/>
    <col min="8215" max="8216" width="10.453125" style="991" customWidth="1"/>
    <col min="8217" max="8217" width="4.54296875" style="991" customWidth="1"/>
    <col min="8218" max="8462" width="8.81640625" style="991"/>
    <col min="8463" max="8463" width="1.54296875" style="991" customWidth="1"/>
    <col min="8464" max="8464" width="22.453125" style="991" customWidth="1"/>
    <col min="8465" max="8469" width="10.453125" style="991" customWidth="1"/>
    <col min="8470" max="8470" width="17.453125" style="991" customWidth="1"/>
    <col min="8471" max="8472" width="10.453125" style="991" customWidth="1"/>
    <col min="8473" max="8473" width="4.54296875" style="991" customWidth="1"/>
    <col min="8474" max="8718" width="8.81640625" style="991"/>
    <col min="8719" max="8719" width="1.54296875" style="991" customWidth="1"/>
    <col min="8720" max="8720" width="22.453125" style="991" customWidth="1"/>
    <col min="8721" max="8725" width="10.453125" style="991" customWidth="1"/>
    <col min="8726" max="8726" width="17.453125" style="991" customWidth="1"/>
    <col min="8727" max="8728" width="10.453125" style="991" customWidth="1"/>
    <col min="8729" max="8729" width="4.54296875" style="991" customWidth="1"/>
    <col min="8730" max="8974" width="8.81640625" style="991"/>
    <col min="8975" max="8975" width="1.54296875" style="991" customWidth="1"/>
    <col min="8976" max="8976" width="22.453125" style="991" customWidth="1"/>
    <col min="8977" max="8981" width="10.453125" style="991" customWidth="1"/>
    <col min="8982" max="8982" width="17.453125" style="991" customWidth="1"/>
    <col min="8983" max="8984" width="10.453125" style="991" customWidth="1"/>
    <col min="8985" max="8985" width="4.54296875" style="991" customWidth="1"/>
    <col min="8986" max="9230" width="8.81640625" style="991"/>
    <col min="9231" max="9231" width="1.54296875" style="991" customWidth="1"/>
    <col min="9232" max="9232" width="22.453125" style="991" customWidth="1"/>
    <col min="9233" max="9237" width="10.453125" style="991" customWidth="1"/>
    <col min="9238" max="9238" width="17.453125" style="991" customWidth="1"/>
    <col min="9239" max="9240" width="10.453125" style="991" customWidth="1"/>
    <col min="9241" max="9241" width="4.54296875" style="991" customWidth="1"/>
    <col min="9242" max="9486" width="8.81640625" style="991"/>
    <col min="9487" max="9487" width="1.54296875" style="991" customWidth="1"/>
    <col min="9488" max="9488" width="22.453125" style="991" customWidth="1"/>
    <col min="9489" max="9493" width="10.453125" style="991" customWidth="1"/>
    <col min="9494" max="9494" width="17.453125" style="991" customWidth="1"/>
    <col min="9495" max="9496" width="10.453125" style="991" customWidth="1"/>
    <col min="9497" max="9497" width="4.54296875" style="991" customWidth="1"/>
    <col min="9498" max="9742" width="8.81640625" style="991"/>
    <col min="9743" max="9743" width="1.54296875" style="991" customWidth="1"/>
    <col min="9744" max="9744" width="22.453125" style="991" customWidth="1"/>
    <col min="9745" max="9749" width="10.453125" style="991" customWidth="1"/>
    <col min="9750" max="9750" width="17.453125" style="991" customWidth="1"/>
    <col min="9751" max="9752" width="10.453125" style="991" customWidth="1"/>
    <col min="9753" max="9753" width="4.54296875" style="991" customWidth="1"/>
    <col min="9754" max="9998" width="8.81640625" style="991"/>
    <col min="9999" max="9999" width="1.54296875" style="991" customWidth="1"/>
    <col min="10000" max="10000" width="22.453125" style="991" customWidth="1"/>
    <col min="10001" max="10005" width="10.453125" style="991" customWidth="1"/>
    <col min="10006" max="10006" width="17.453125" style="991" customWidth="1"/>
    <col min="10007" max="10008" width="10.453125" style="991" customWidth="1"/>
    <col min="10009" max="10009" width="4.54296875" style="991" customWidth="1"/>
    <col min="10010" max="10254" width="8.81640625" style="991"/>
    <col min="10255" max="10255" width="1.54296875" style="991" customWidth="1"/>
    <col min="10256" max="10256" width="22.453125" style="991" customWidth="1"/>
    <col min="10257" max="10261" width="10.453125" style="991" customWidth="1"/>
    <col min="10262" max="10262" width="17.453125" style="991" customWidth="1"/>
    <col min="10263" max="10264" width="10.453125" style="991" customWidth="1"/>
    <col min="10265" max="10265" width="4.54296875" style="991" customWidth="1"/>
    <col min="10266" max="10510" width="8.81640625" style="991"/>
    <col min="10511" max="10511" width="1.54296875" style="991" customWidth="1"/>
    <col min="10512" max="10512" width="22.453125" style="991" customWidth="1"/>
    <col min="10513" max="10517" width="10.453125" style="991" customWidth="1"/>
    <col min="10518" max="10518" width="17.453125" style="991" customWidth="1"/>
    <col min="10519" max="10520" width="10.453125" style="991" customWidth="1"/>
    <col min="10521" max="10521" width="4.54296875" style="991" customWidth="1"/>
    <col min="10522" max="10766" width="8.81640625" style="991"/>
    <col min="10767" max="10767" width="1.54296875" style="991" customWidth="1"/>
    <col min="10768" max="10768" width="22.453125" style="991" customWidth="1"/>
    <col min="10769" max="10773" width="10.453125" style="991" customWidth="1"/>
    <col min="10774" max="10774" width="17.453125" style="991" customWidth="1"/>
    <col min="10775" max="10776" width="10.453125" style="991" customWidth="1"/>
    <col min="10777" max="10777" width="4.54296875" style="991" customWidth="1"/>
    <col min="10778" max="11022" width="8.81640625" style="991"/>
    <col min="11023" max="11023" width="1.54296875" style="991" customWidth="1"/>
    <col min="11024" max="11024" width="22.453125" style="991" customWidth="1"/>
    <col min="11025" max="11029" width="10.453125" style="991" customWidth="1"/>
    <col min="11030" max="11030" width="17.453125" style="991" customWidth="1"/>
    <col min="11031" max="11032" width="10.453125" style="991" customWidth="1"/>
    <col min="11033" max="11033" width="4.54296875" style="991" customWidth="1"/>
    <col min="11034" max="11278" width="8.81640625" style="991"/>
    <col min="11279" max="11279" width="1.54296875" style="991" customWidth="1"/>
    <col min="11280" max="11280" width="22.453125" style="991" customWidth="1"/>
    <col min="11281" max="11285" width="10.453125" style="991" customWidth="1"/>
    <col min="11286" max="11286" width="17.453125" style="991" customWidth="1"/>
    <col min="11287" max="11288" width="10.453125" style="991" customWidth="1"/>
    <col min="11289" max="11289" width="4.54296875" style="991" customWidth="1"/>
    <col min="11290" max="11534" width="8.81640625" style="991"/>
    <col min="11535" max="11535" width="1.54296875" style="991" customWidth="1"/>
    <col min="11536" max="11536" width="22.453125" style="991" customWidth="1"/>
    <col min="11537" max="11541" width="10.453125" style="991" customWidth="1"/>
    <col min="11542" max="11542" width="17.453125" style="991" customWidth="1"/>
    <col min="11543" max="11544" width="10.453125" style="991" customWidth="1"/>
    <col min="11545" max="11545" width="4.54296875" style="991" customWidth="1"/>
    <col min="11546" max="11790" width="8.81640625" style="991"/>
    <col min="11791" max="11791" width="1.54296875" style="991" customWidth="1"/>
    <col min="11792" max="11792" width="22.453125" style="991" customWidth="1"/>
    <col min="11793" max="11797" width="10.453125" style="991" customWidth="1"/>
    <col min="11798" max="11798" width="17.453125" style="991" customWidth="1"/>
    <col min="11799" max="11800" width="10.453125" style="991" customWidth="1"/>
    <col min="11801" max="11801" width="4.54296875" style="991" customWidth="1"/>
    <col min="11802" max="12046" width="8.81640625" style="991"/>
    <col min="12047" max="12047" width="1.54296875" style="991" customWidth="1"/>
    <col min="12048" max="12048" width="22.453125" style="991" customWidth="1"/>
    <col min="12049" max="12053" width="10.453125" style="991" customWidth="1"/>
    <col min="12054" max="12054" width="17.453125" style="991" customWidth="1"/>
    <col min="12055" max="12056" width="10.453125" style="991" customWidth="1"/>
    <col min="12057" max="12057" width="4.54296875" style="991" customWidth="1"/>
    <col min="12058" max="12302" width="8.81640625" style="991"/>
    <col min="12303" max="12303" width="1.54296875" style="991" customWidth="1"/>
    <col min="12304" max="12304" width="22.453125" style="991" customWidth="1"/>
    <col min="12305" max="12309" width="10.453125" style="991" customWidth="1"/>
    <col min="12310" max="12310" width="17.453125" style="991" customWidth="1"/>
    <col min="12311" max="12312" width="10.453125" style="991" customWidth="1"/>
    <col min="12313" max="12313" width="4.54296875" style="991" customWidth="1"/>
    <col min="12314" max="12558" width="8.81640625" style="991"/>
    <col min="12559" max="12559" width="1.54296875" style="991" customWidth="1"/>
    <col min="12560" max="12560" width="22.453125" style="991" customWidth="1"/>
    <col min="12561" max="12565" width="10.453125" style="991" customWidth="1"/>
    <col min="12566" max="12566" width="17.453125" style="991" customWidth="1"/>
    <col min="12567" max="12568" width="10.453125" style="991" customWidth="1"/>
    <col min="12569" max="12569" width="4.54296875" style="991" customWidth="1"/>
    <col min="12570" max="12814" width="8.81640625" style="991"/>
    <col min="12815" max="12815" width="1.54296875" style="991" customWidth="1"/>
    <col min="12816" max="12816" width="22.453125" style="991" customWidth="1"/>
    <col min="12817" max="12821" width="10.453125" style="991" customWidth="1"/>
    <col min="12822" max="12822" width="17.453125" style="991" customWidth="1"/>
    <col min="12823" max="12824" width="10.453125" style="991" customWidth="1"/>
    <col min="12825" max="12825" width="4.54296875" style="991" customWidth="1"/>
    <col min="12826" max="13070" width="8.81640625" style="991"/>
    <col min="13071" max="13071" width="1.54296875" style="991" customWidth="1"/>
    <col min="13072" max="13072" width="22.453125" style="991" customWidth="1"/>
    <col min="13073" max="13077" width="10.453125" style="991" customWidth="1"/>
    <col min="13078" max="13078" width="17.453125" style="991" customWidth="1"/>
    <col min="13079" max="13080" width="10.453125" style="991" customWidth="1"/>
    <col min="13081" max="13081" width="4.54296875" style="991" customWidth="1"/>
    <col min="13082" max="13326" width="8.81640625" style="991"/>
    <col min="13327" max="13327" width="1.54296875" style="991" customWidth="1"/>
    <col min="13328" max="13328" width="22.453125" style="991" customWidth="1"/>
    <col min="13329" max="13333" width="10.453125" style="991" customWidth="1"/>
    <col min="13334" max="13334" width="17.453125" style="991" customWidth="1"/>
    <col min="13335" max="13336" width="10.453125" style="991" customWidth="1"/>
    <col min="13337" max="13337" width="4.54296875" style="991" customWidth="1"/>
    <col min="13338" max="13582" width="8.81640625" style="991"/>
    <col min="13583" max="13583" width="1.54296875" style="991" customWidth="1"/>
    <col min="13584" max="13584" width="22.453125" style="991" customWidth="1"/>
    <col min="13585" max="13589" width="10.453125" style="991" customWidth="1"/>
    <col min="13590" max="13590" width="17.453125" style="991" customWidth="1"/>
    <col min="13591" max="13592" width="10.453125" style="991" customWidth="1"/>
    <col min="13593" max="13593" width="4.54296875" style="991" customWidth="1"/>
    <col min="13594" max="13838" width="8.81640625" style="991"/>
    <col min="13839" max="13839" width="1.54296875" style="991" customWidth="1"/>
    <col min="13840" max="13840" width="22.453125" style="991" customWidth="1"/>
    <col min="13841" max="13845" width="10.453125" style="991" customWidth="1"/>
    <col min="13846" max="13846" width="17.453125" style="991" customWidth="1"/>
    <col min="13847" max="13848" width="10.453125" style="991" customWidth="1"/>
    <col min="13849" max="13849" width="4.54296875" style="991" customWidth="1"/>
    <col min="13850" max="14094" width="8.81640625" style="991"/>
    <col min="14095" max="14095" width="1.54296875" style="991" customWidth="1"/>
    <col min="14096" max="14096" width="22.453125" style="991" customWidth="1"/>
    <col min="14097" max="14101" width="10.453125" style="991" customWidth="1"/>
    <col min="14102" max="14102" width="17.453125" style="991" customWidth="1"/>
    <col min="14103" max="14104" width="10.453125" style="991" customWidth="1"/>
    <col min="14105" max="14105" width="4.54296875" style="991" customWidth="1"/>
    <col min="14106" max="14350" width="8.81640625" style="991"/>
    <col min="14351" max="14351" width="1.54296875" style="991" customWidth="1"/>
    <col min="14352" max="14352" width="22.453125" style="991" customWidth="1"/>
    <col min="14353" max="14357" width="10.453125" style="991" customWidth="1"/>
    <col min="14358" max="14358" width="17.453125" style="991" customWidth="1"/>
    <col min="14359" max="14360" width="10.453125" style="991" customWidth="1"/>
    <col min="14361" max="14361" width="4.54296875" style="991" customWidth="1"/>
    <col min="14362" max="14606" width="8.81640625" style="991"/>
    <col min="14607" max="14607" width="1.54296875" style="991" customWidth="1"/>
    <col min="14608" max="14608" width="22.453125" style="991" customWidth="1"/>
    <col min="14609" max="14613" width="10.453125" style="991" customWidth="1"/>
    <col min="14614" max="14614" width="17.453125" style="991" customWidth="1"/>
    <col min="14615" max="14616" width="10.453125" style="991" customWidth="1"/>
    <col min="14617" max="14617" width="4.54296875" style="991" customWidth="1"/>
    <col min="14618" max="14862" width="8.81640625" style="991"/>
    <col min="14863" max="14863" width="1.54296875" style="991" customWidth="1"/>
    <col min="14864" max="14864" width="22.453125" style="991" customWidth="1"/>
    <col min="14865" max="14869" width="10.453125" style="991" customWidth="1"/>
    <col min="14870" max="14870" width="17.453125" style="991" customWidth="1"/>
    <col min="14871" max="14872" width="10.453125" style="991" customWidth="1"/>
    <col min="14873" max="14873" width="4.54296875" style="991" customWidth="1"/>
    <col min="14874" max="15118" width="8.81640625" style="991"/>
    <col min="15119" max="15119" width="1.54296875" style="991" customWidth="1"/>
    <col min="15120" max="15120" width="22.453125" style="991" customWidth="1"/>
    <col min="15121" max="15125" width="10.453125" style="991" customWidth="1"/>
    <col min="15126" max="15126" width="17.453125" style="991" customWidth="1"/>
    <col min="15127" max="15128" width="10.453125" style="991" customWidth="1"/>
    <col min="15129" max="15129" width="4.54296875" style="991" customWidth="1"/>
    <col min="15130" max="15374" width="8.81640625" style="991"/>
    <col min="15375" max="15375" width="1.54296875" style="991" customWidth="1"/>
    <col min="15376" max="15376" width="22.453125" style="991" customWidth="1"/>
    <col min="15377" max="15381" width="10.453125" style="991" customWidth="1"/>
    <col min="15382" max="15382" width="17.453125" style="991" customWidth="1"/>
    <col min="15383" max="15384" width="10.453125" style="991" customWidth="1"/>
    <col min="15385" max="15385" width="4.54296875" style="991" customWidth="1"/>
    <col min="15386" max="15630" width="8.81640625" style="991"/>
    <col min="15631" max="15631" width="1.54296875" style="991" customWidth="1"/>
    <col min="15632" max="15632" width="22.453125" style="991" customWidth="1"/>
    <col min="15633" max="15637" width="10.453125" style="991" customWidth="1"/>
    <col min="15638" max="15638" width="17.453125" style="991" customWidth="1"/>
    <col min="15639" max="15640" width="10.453125" style="991" customWidth="1"/>
    <col min="15641" max="15641" width="4.54296875" style="991" customWidth="1"/>
    <col min="15642" max="15886" width="8.81640625" style="991"/>
    <col min="15887" max="15887" width="1.54296875" style="991" customWidth="1"/>
    <col min="15888" max="15888" width="22.453125" style="991" customWidth="1"/>
    <col min="15889" max="15893" width="10.453125" style="991" customWidth="1"/>
    <col min="15894" max="15894" width="17.453125" style="991" customWidth="1"/>
    <col min="15895" max="15896" width="10.453125" style="991" customWidth="1"/>
    <col min="15897" max="15897" width="4.54296875" style="991" customWidth="1"/>
    <col min="15898" max="16142" width="8.81640625" style="991"/>
    <col min="16143" max="16143" width="1.54296875" style="991" customWidth="1"/>
    <col min="16144" max="16144" width="22.453125" style="991" customWidth="1"/>
    <col min="16145" max="16149" width="10.453125" style="991" customWidth="1"/>
    <col min="16150" max="16150" width="17.453125" style="991" customWidth="1"/>
    <col min="16151" max="16152" width="10.453125" style="991" customWidth="1"/>
    <col min="16153" max="16153" width="4.54296875" style="991" customWidth="1"/>
    <col min="16154" max="16384" width="8.81640625" style="991"/>
  </cols>
  <sheetData>
    <row r="1" spans="2:17" ht="25">
      <c r="B1" s="990"/>
      <c r="C1" s="990"/>
      <c r="D1" s="990"/>
      <c r="E1" s="990"/>
      <c r="F1" s="990"/>
      <c r="G1" s="990"/>
      <c r="H1" s="990"/>
      <c r="I1" s="990"/>
      <c r="J1" s="990"/>
      <c r="K1" s="990"/>
      <c r="L1" s="990"/>
      <c r="M1" s="990"/>
      <c r="N1" s="990"/>
      <c r="O1" s="990"/>
      <c r="P1" s="990"/>
      <c r="Q1" s="990"/>
    </row>
    <row r="3" spans="2:17" ht="18">
      <c r="B3" s="992" t="s">
        <v>572</v>
      </c>
      <c r="C3" s="992"/>
      <c r="D3" s="992"/>
      <c r="E3" s="992"/>
      <c r="F3" s="992"/>
      <c r="G3" s="992"/>
      <c r="H3" s="992"/>
      <c r="I3" s="992"/>
      <c r="J3" s="992"/>
      <c r="K3" s="992"/>
      <c r="L3" s="992"/>
      <c r="M3" s="992"/>
      <c r="N3" s="992"/>
      <c r="O3" s="992"/>
      <c r="P3" s="992"/>
      <c r="Q3" s="992"/>
    </row>
    <row r="4" spans="2:17" ht="39.65" customHeight="1">
      <c r="B4" s="993"/>
      <c r="C4" s="1249" t="s">
        <v>491</v>
      </c>
      <c r="D4" s="1250"/>
      <c r="E4" s="1250"/>
      <c r="F4" s="1250"/>
      <c r="G4" s="1250"/>
      <c r="H4" s="1250"/>
      <c r="I4" s="1250"/>
      <c r="J4" s="1250"/>
      <c r="K4" s="1251"/>
    </row>
    <row r="5" spans="2:17" ht="110.9" customHeight="1">
      <c r="B5" s="994"/>
      <c r="C5" s="995" t="s">
        <v>493</v>
      </c>
      <c r="D5" s="996" t="s">
        <v>494</v>
      </c>
      <c r="E5" s="996" t="s">
        <v>495</v>
      </c>
      <c r="F5" s="996" t="s">
        <v>496</v>
      </c>
      <c r="G5" s="996" t="s">
        <v>497</v>
      </c>
      <c r="H5" s="997" t="s">
        <v>498</v>
      </c>
      <c r="I5" s="996" t="s">
        <v>499</v>
      </c>
      <c r="J5" s="996" t="s">
        <v>500</v>
      </c>
      <c r="K5" s="997" t="s">
        <v>501</v>
      </c>
      <c r="M5" s="998"/>
      <c r="P5" s="999"/>
    </row>
    <row r="6" spans="2:17" s="1003" customFormat="1" ht="42" customHeight="1">
      <c r="B6" s="1000" t="s">
        <v>573</v>
      </c>
      <c r="C6" s="1021"/>
      <c r="D6" s="1001"/>
      <c r="E6" s="1001"/>
      <c r="F6" s="1001"/>
      <c r="G6" s="1001"/>
      <c r="H6" s="1001"/>
      <c r="I6" s="1001"/>
      <c r="J6" s="1001"/>
      <c r="K6" s="1002"/>
      <c r="M6" s="1004"/>
    </row>
    <row r="7" spans="2:17" ht="24" customHeight="1">
      <c r="B7" s="1005" t="s">
        <v>77</v>
      </c>
      <c r="C7" s="1019">
        <f>'HL-01 Cleaning'!AM8</f>
        <v>0</v>
      </c>
      <c r="D7" s="1019">
        <f>'HL-01 Cleaning'!AN8</f>
        <v>0</v>
      </c>
      <c r="E7" s="1019">
        <f>'HL-01 Cleaning'!AO8</f>
        <v>0</v>
      </c>
      <c r="F7" s="1019">
        <f>'HL-01 Cleaning'!AP8</f>
        <v>0</v>
      </c>
      <c r="G7" s="1019">
        <f>'HL-01 Cleaning'!AQ8</f>
        <v>0</v>
      </c>
      <c r="H7" s="1006">
        <f t="shared" ref="H7:H11" si="0">SUM(C7:G7)</f>
        <v>0</v>
      </c>
      <c r="I7" s="1019">
        <f>'HL-01 Cleaning'!AS8</f>
        <v>0</v>
      </c>
      <c r="J7" s="1019">
        <f>'HL-01 Cleaning'!AT8</f>
        <v>0</v>
      </c>
      <c r="K7" s="1006">
        <f t="shared" ref="K7:K11" si="1">SUM(H7:J7)</f>
        <v>0</v>
      </c>
      <c r="L7" s="991" t="s">
        <v>61</v>
      </c>
    </row>
    <row r="8" spans="2:17" ht="24" customHeight="1">
      <c r="B8" s="1005" t="s">
        <v>85</v>
      </c>
      <c r="C8" s="1019">
        <f>'HL-01 Cleaning'!AM16</f>
        <v>0</v>
      </c>
      <c r="D8" s="1019">
        <f>'HL-01 Cleaning'!AN16</f>
        <v>0</v>
      </c>
      <c r="E8" s="1019">
        <f>'HL-01 Cleaning'!AO16</f>
        <v>0</v>
      </c>
      <c r="F8" s="1019">
        <f>'HL-01 Cleaning'!AP16</f>
        <v>0</v>
      </c>
      <c r="G8" s="1019">
        <f>'HL-01 Cleaning'!AQ16</f>
        <v>0</v>
      </c>
      <c r="H8" s="1006">
        <f t="shared" si="0"/>
        <v>0</v>
      </c>
      <c r="I8" s="1019">
        <f>'HL-01 Cleaning'!AS16</f>
        <v>0</v>
      </c>
      <c r="J8" s="1019">
        <f>'HL-01 Cleaning'!AT16</f>
        <v>0</v>
      </c>
      <c r="K8" s="1006">
        <f t="shared" si="1"/>
        <v>0</v>
      </c>
    </row>
    <row r="9" spans="2:17" ht="24" customHeight="1">
      <c r="B9" s="1005" t="s">
        <v>86</v>
      </c>
      <c r="C9" s="1019">
        <f>'HL-01 Cleaning'!AM24</f>
        <v>0</v>
      </c>
      <c r="D9" s="1019">
        <f>'HL-01 Cleaning'!AN24</f>
        <v>0</v>
      </c>
      <c r="E9" s="1019">
        <f>'HL-01 Cleaning'!AO24</f>
        <v>0</v>
      </c>
      <c r="F9" s="1019">
        <f>'HL-01 Cleaning'!AP24</f>
        <v>0</v>
      </c>
      <c r="G9" s="1019">
        <f>'HL-01 Cleaning'!AQ24</f>
        <v>0</v>
      </c>
      <c r="H9" s="1006">
        <f t="shared" si="0"/>
        <v>0</v>
      </c>
      <c r="I9" s="1019">
        <f>'HL-01 Cleaning'!AS24</f>
        <v>0</v>
      </c>
      <c r="J9" s="1019">
        <f>'HL-01 Cleaning'!AT24</f>
        <v>0</v>
      </c>
      <c r="K9" s="1006">
        <f t="shared" si="1"/>
        <v>0</v>
      </c>
    </row>
    <row r="10" spans="2:17" ht="24" customHeight="1">
      <c r="B10" s="1005" t="s">
        <v>87</v>
      </c>
      <c r="C10" s="1019">
        <f>'HL-01 Cleaning'!AM32</f>
        <v>0</v>
      </c>
      <c r="D10" s="1019">
        <f>'HL-01 Cleaning'!AN32</f>
        <v>0</v>
      </c>
      <c r="E10" s="1019">
        <f>'HL-01 Cleaning'!AO32</f>
        <v>0</v>
      </c>
      <c r="F10" s="1019">
        <f>'HL-01 Cleaning'!AP32</f>
        <v>0</v>
      </c>
      <c r="G10" s="1019">
        <f>'HL-01 Cleaning'!AQ32</f>
        <v>0</v>
      </c>
      <c r="H10" s="1006">
        <f t="shared" si="0"/>
        <v>0</v>
      </c>
      <c r="I10" s="1019">
        <f>'HL-01 Cleaning'!AS32</f>
        <v>0</v>
      </c>
      <c r="J10" s="1019">
        <f>'HL-01 Cleaning'!AT32</f>
        <v>0</v>
      </c>
      <c r="K10" s="1006">
        <f t="shared" si="1"/>
        <v>0</v>
      </c>
    </row>
    <row r="11" spans="2:17" ht="24" customHeight="1">
      <c r="B11" s="1005" t="s">
        <v>88</v>
      </c>
      <c r="C11" s="1019">
        <f>'HL-01 Cleaning'!AM40</f>
        <v>0</v>
      </c>
      <c r="D11" s="1019">
        <f>'HL-01 Cleaning'!AN40</f>
        <v>0</v>
      </c>
      <c r="E11" s="1019">
        <f>'HL-01 Cleaning'!AO40</f>
        <v>0</v>
      </c>
      <c r="F11" s="1019">
        <f>'HL-01 Cleaning'!AP40</f>
        <v>0</v>
      </c>
      <c r="G11" s="1019">
        <f>'HL-01 Cleaning'!AQ40</f>
        <v>0</v>
      </c>
      <c r="H11" s="1006">
        <f t="shared" si="0"/>
        <v>0</v>
      </c>
      <c r="I11" s="1019">
        <f>'HL-01 Cleaning'!AS40</f>
        <v>0</v>
      </c>
      <c r="J11" s="1019">
        <f>'HL-01 Cleaning'!AT40</f>
        <v>0</v>
      </c>
      <c r="K11" s="1006">
        <f t="shared" si="1"/>
        <v>0</v>
      </c>
    </row>
    <row r="12" spans="2:17" ht="31.4" customHeight="1">
      <c r="B12" s="1007" t="s">
        <v>603</v>
      </c>
      <c r="C12" s="1008">
        <f>SUM(C7,C8,C9,C10,C11)</f>
        <v>0</v>
      </c>
      <c r="D12" s="1008">
        <f t="shared" ref="D12:K12" si="2">SUM(D7,D8,D9,D10,D11)</f>
        <v>0</v>
      </c>
      <c r="E12" s="1008">
        <f t="shared" si="2"/>
        <v>0</v>
      </c>
      <c r="F12" s="1008">
        <f t="shared" si="2"/>
        <v>0</v>
      </c>
      <c r="G12" s="1008">
        <f t="shared" si="2"/>
        <v>0</v>
      </c>
      <c r="H12" s="1008">
        <f t="shared" si="2"/>
        <v>0</v>
      </c>
      <c r="I12" s="1008">
        <f t="shared" si="2"/>
        <v>0</v>
      </c>
      <c r="J12" s="1008">
        <f t="shared" si="2"/>
        <v>0</v>
      </c>
      <c r="K12" s="1008">
        <f t="shared" si="2"/>
        <v>0</v>
      </c>
    </row>
    <row r="13" spans="2:17" ht="31.4" customHeight="1">
      <c r="B13" s="1009"/>
      <c r="C13" s="1010"/>
      <c r="D13" s="1010"/>
      <c r="E13" s="1010"/>
      <c r="F13" s="1010"/>
      <c r="G13" s="1010"/>
      <c r="H13" s="1010"/>
      <c r="I13" s="1010"/>
      <c r="J13" s="1010"/>
      <c r="K13" s="1010"/>
      <c r="L13" s="1011"/>
      <c r="M13" s="1011"/>
      <c r="O13" s="1011"/>
      <c r="P13" s="1011"/>
      <c r="Q13" s="1011"/>
    </row>
    <row r="14" spans="2:17" s="1003" customFormat="1" ht="86.15" hidden="1" customHeight="1">
      <c r="B14" s="1012" t="s">
        <v>825</v>
      </c>
      <c r="C14" s="1021"/>
      <c r="D14" s="1001"/>
      <c r="E14" s="1001"/>
      <c r="F14" s="1001"/>
      <c r="G14" s="1001"/>
      <c r="H14" s="1001"/>
      <c r="I14" s="1001"/>
      <c r="J14" s="1001"/>
      <c r="K14" s="1002"/>
    </row>
    <row r="15" spans="2:17" ht="24" hidden="1" customHeight="1">
      <c r="B15" s="1005" t="s">
        <v>826</v>
      </c>
      <c r="C15" s="1019">
        <f>'HL-01 Cleaning'!AN54</f>
        <v>0</v>
      </c>
      <c r="D15" s="1019">
        <f>'HL-01 Cleaning'!AO54</f>
        <v>0</v>
      </c>
      <c r="E15" s="1019">
        <f>'HL-01 Cleaning'!AP54</f>
        <v>0</v>
      </c>
      <c r="F15" s="1019">
        <f>'HL-01 Cleaning'!AQ54</f>
        <v>0</v>
      </c>
      <c r="G15" s="1019">
        <f>'HL-01 Cleaning'!AR54</f>
        <v>0</v>
      </c>
      <c r="H15" s="1006">
        <f t="shared" ref="H15" si="3">SUM(C15:G15)</f>
        <v>0</v>
      </c>
      <c r="I15" s="1019">
        <f>'HL-01 Cleaning'!AT54</f>
        <v>0</v>
      </c>
      <c r="J15" s="1019">
        <f>'HL-01 Cleaning'!AU54</f>
        <v>0</v>
      </c>
      <c r="K15" s="1006">
        <f t="shared" ref="K15:K16" si="4">SUM(H15:J15)</f>
        <v>0</v>
      </c>
    </row>
    <row r="16" spans="2:17" ht="24" hidden="1" customHeight="1">
      <c r="B16" s="1005" t="s">
        <v>827</v>
      </c>
      <c r="C16" s="1019">
        <f>'HL-01 Cleaning'!AN62</f>
        <v>0</v>
      </c>
      <c r="D16" s="1019">
        <f>'HL-01 Cleaning'!AO62</f>
        <v>0</v>
      </c>
      <c r="E16" s="1019">
        <f>'HL-01 Cleaning'!AP62</f>
        <v>0</v>
      </c>
      <c r="F16" s="1019">
        <f>'HL-01 Cleaning'!AQ62</f>
        <v>0</v>
      </c>
      <c r="G16" s="1019">
        <f>'HL-01 Cleaning'!AR62</f>
        <v>0</v>
      </c>
      <c r="H16" s="1006">
        <f>SUM(C16:G16)</f>
        <v>0</v>
      </c>
      <c r="I16" s="1019">
        <f>'HL-01 Cleaning'!AT62</f>
        <v>0</v>
      </c>
      <c r="J16" s="1019">
        <f>'HL-01 Cleaning'!AU62</f>
        <v>0</v>
      </c>
      <c r="K16" s="1006">
        <f t="shared" si="4"/>
        <v>0</v>
      </c>
    </row>
    <row r="17" spans="2:25" ht="31.4" hidden="1" customHeight="1">
      <c r="B17" s="1007" t="s">
        <v>603</v>
      </c>
      <c r="C17" s="1008">
        <f>SUM(C15,C16)</f>
        <v>0</v>
      </c>
      <c r="D17" s="1008">
        <f t="shared" ref="D17:G17" si="5">SUM(D15,D16)</f>
        <v>0</v>
      </c>
      <c r="E17" s="1008">
        <f t="shared" si="5"/>
        <v>0</v>
      </c>
      <c r="F17" s="1008">
        <f t="shared" si="5"/>
        <v>0</v>
      </c>
      <c r="G17" s="1008">
        <f t="shared" si="5"/>
        <v>0</v>
      </c>
      <c r="H17" s="1008">
        <f t="shared" ref="H17:K17" si="6">SUM(H15,H16)</f>
        <v>0</v>
      </c>
      <c r="I17" s="1008">
        <f t="shared" si="6"/>
        <v>0</v>
      </c>
      <c r="J17" s="1008">
        <f t="shared" si="6"/>
        <v>0</v>
      </c>
      <c r="K17" s="1008">
        <f t="shared" si="6"/>
        <v>0</v>
      </c>
    </row>
    <row r="18" spans="2:25" ht="31.4" hidden="1" customHeight="1">
      <c r="B18" s="1009"/>
      <c r="C18" s="1010"/>
      <c r="D18" s="1010"/>
      <c r="E18" s="1010"/>
      <c r="F18" s="1010"/>
      <c r="G18" s="1010"/>
      <c r="H18" s="1010"/>
      <c r="I18" s="1010"/>
      <c r="J18" s="1010"/>
      <c r="K18" s="1010"/>
      <c r="L18" s="1011"/>
      <c r="M18" s="1011"/>
      <c r="O18" s="1011"/>
      <c r="P18" s="1011"/>
      <c r="Q18" s="1011"/>
    </row>
    <row r="19" spans="2:25" ht="60.65" hidden="1" customHeight="1">
      <c r="B19" s="1012" t="s">
        <v>828</v>
      </c>
      <c r="C19" s="1021"/>
      <c r="D19" s="1001"/>
      <c r="E19" s="1001"/>
      <c r="F19" s="1001"/>
      <c r="G19" s="1001"/>
      <c r="H19" s="1001"/>
      <c r="I19" s="1001"/>
      <c r="J19" s="1001"/>
      <c r="K19" s="1002"/>
    </row>
    <row r="20" spans="2:25" ht="24" hidden="1" customHeight="1">
      <c r="B20" s="1005" t="s">
        <v>85</v>
      </c>
      <c r="C20" s="1019">
        <f>'HL-01 Cleaning'!AM84</f>
        <v>0</v>
      </c>
      <c r="D20" s="1019">
        <f>'HL-01 Cleaning'!AN84</f>
        <v>0</v>
      </c>
      <c r="E20" s="1019">
        <f>'HL-01 Cleaning'!AO84</f>
        <v>0</v>
      </c>
      <c r="F20" s="1019">
        <f>'HL-01 Cleaning'!AP84</f>
        <v>0</v>
      </c>
      <c r="G20" s="1019">
        <f>'HL-01 Cleaning'!AQ84</f>
        <v>0</v>
      </c>
      <c r="H20" s="1006">
        <f>SUM(C20:G20)</f>
        <v>0</v>
      </c>
      <c r="I20" s="1019">
        <f>'HL-01 Cleaning'!AS84</f>
        <v>0</v>
      </c>
      <c r="J20" s="1019">
        <f>'HL-01 Cleaning'!AT84</f>
        <v>0</v>
      </c>
      <c r="K20" s="1006">
        <f t="shared" ref="K20" si="7">SUM(H20:J20)</f>
        <v>0</v>
      </c>
    </row>
    <row r="21" spans="2:25" ht="32.9" hidden="1" customHeight="1">
      <c r="B21" s="1007" t="s">
        <v>603</v>
      </c>
      <c r="C21" s="1008">
        <f>SUM(C20)</f>
        <v>0</v>
      </c>
      <c r="D21" s="1008">
        <f t="shared" ref="D21:K21" si="8">SUM(D20)</f>
        <v>0</v>
      </c>
      <c r="E21" s="1008">
        <f t="shared" si="8"/>
        <v>0</v>
      </c>
      <c r="F21" s="1008">
        <f t="shared" si="8"/>
        <v>0</v>
      </c>
      <c r="G21" s="1008">
        <f t="shared" si="8"/>
        <v>0</v>
      </c>
      <c r="H21" s="1008">
        <f t="shared" si="8"/>
        <v>0</v>
      </c>
      <c r="I21" s="1008">
        <f t="shared" si="8"/>
        <v>0</v>
      </c>
      <c r="J21" s="1008">
        <f t="shared" si="8"/>
        <v>0</v>
      </c>
      <c r="K21" s="1008">
        <f t="shared" si="8"/>
        <v>0</v>
      </c>
    </row>
    <row r="22" spans="2:25" ht="33.65" hidden="1" customHeight="1">
      <c r="C22" s="1010"/>
      <c r="D22" s="1010"/>
      <c r="E22" s="1010"/>
      <c r="F22" s="1010"/>
      <c r="G22" s="1010"/>
      <c r="H22" s="1010"/>
      <c r="I22" s="1010"/>
      <c r="J22" s="1010"/>
      <c r="K22" s="1010"/>
    </row>
    <row r="23" spans="2:25" ht="43.4" customHeight="1">
      <c r="B23" s="1000" t="s">
        <v>829</v>
      </c>
      <c r="C23" s="1001"/>
      <c r="D23" s="1001"/>
      <c r="E23" s="1001"/>
      <c r="F23" s="1001"/>
      <c r="G23" s="1001"/>
      <c r="H23" s="1001"/>
      <c r="I23" s="1001"/>
      <c r="J23" s="1001"/>
      <c r="K23" s="1002"/>
    </row>
    <row r="24" spans="2:25" ht="24" customHeight="1">
      <c r="B24" s="1005" t="s">
        <v>830</v>
      </c>
      <c r="C24" s="429"/>
      <c r="D24" s="429"/>
      <c r="E24" s="429"/>
      <c r="F24" s="429"/>
      <c r="G24" s="429"/>
      <c r="H24" s="1020">
        <f t="shared" ref="H24" si="9">SUM(C24:G24)</f>
        <v>0</v>
      </c>
      <c r="I24" s="429"/>
      <c r="J24" s="429"/>
      <c r="K24" s="1020">
        <f t="shared" ref="K24" si="10">SUM(H24:J24)</f>
        <v>0</v>
      </c>
    </row>
    <row r="25" spans="2:25" ht="33.65" customHeight="1">
      <c r="B25" s="1007" t="s">
        <v>603</v>
      </c>
      <c r="C25" s="1008">
        <f t="shared" ref="C25:K25" si="11">SUM(C24:C24)</f>
        <v>0</v>
      </c>
      <c r="D25" s="1008">
        <f t="shared" si="11"/>
        <v>0</v>
      </c>
      <c r="E25" s="1008">
        <f t="shared" si="11"/>
        <v>0</v>
      </c>
      <c r="F25" s="1008">
        <f t="shared" si="11"/>
        <v>0</v>
      </c>
      <c r="G25" s="1008">
        <f t="shared" si="11"/>
        <v>0</v>
      </c>
      <c r="H25" s="1008">
        <f t="shared" si="11"/>
        <v>0</v>
      </c>
      <c r="I25" s="1008">
        <f t="shared" si="11"/>
        <v>0</v>
      </c>
      <c r="J25" s="1008">
        <f t="shared" si="11"/>
        <v>0</v>
      </c>
      <c r="K25" s="1008">
        <f t="shared" si="11"/>
        <v>0</v>
      </c>
    </row>
    <row r="26" spans="2:25" ht="36" customHeight="1">
      <c r="B26" s="1011"/>
      <c r="C26" s="1011"/>
      <c r="D26" s="1011"/>
      <c r="E26" s="1011"/>
      <c r="F26" s="1011"/>
      <c r="G26" s="1011"/>
      <c r="H26" s="1011"/>
      <c r="I26" s="1011"/>
      <c r="J26" s="1011"/>
      <c r="K26" s="1011"/>
      <c r="L26" s="1011"/>
      <c r="M26" s="1011"/>
      <c r="N26" s="1011"/>
      <c r="O26" s="1011"/>
      <c r="P26" s="1011"/>
      <c r="Q26" s="1011"/>
      <c r="R26" s="1013"/>
      <c r="S26" s="1013"/>
      <c r="T26" s="1013"/>
      <c r="U26" s="1013"/>
      <c r="V26" s="1013"/>
      <c r="W26" s="1013"/>
      <c r="X26" s="1013"/>
      <c r="Y26" s="1013"/>
    </row>
    <row r="27" spans="2:25" ht="43.4" customHeight="1">
      <c r="B27" s="1000" t="s">
        <v>831</v>
      </c>
      <c r="C27" s="1001"/>
      <c r="D27" s="1001"/>
      <c r="E27" s="1001"/>
      <c r="F27" s="1001"/>
      <c r="G27" s="1001"/>
      <c r="H27" s="1001"/>
      <c r="I27" s="1001"/>
      <c r="J27" s="1001"/>
      <c r="K27" s="1002"/>
    </row>
    <row r="28" spans="2:25" ht="24" customHeight="1">
      <c r="B28" s="1005" t="s">
        <v>77</v>
      </c>
      <c r="C28" s="1019">
        <f>'HL-01 Cleaning'!AT90</f>
        <v>0</v>
      </c>
      <c r="D28" s="1019">
        <f>'HL-01 Cleaning'!AU90</f>
        <v>0</v>
      </c>
      <c r="E28" s="1019">
        <f>'HL-01 Cleaning'!AV90</f>
        <v>0</v>
      </c>
      <c r="F28" s="1019">
        <f>'HL-01 Cleaning'!AW90</f>
        <v>0</v>
      </c>
      <c r="G28" s="1019">
        <f>'HL-01 Cleaning'!AX90</f>
        <v>0</v>
      </c>
      <c r="H28" s="1020">
        <f t="shared" ref="H28:H31" si="12">SUM(C28:G28)</f>
        <v>0</v>
      </c>
      <c r="I28" s="1019">
        <f>'HL-01 Cleaning'!AZ90</f>
        <v>0</v>
      </c>
      <c r="J28" s="1019">
        <f>'HL-01 Cleaning'!BA90</f>
        <v>0</v>
      </c>
      <c r="K28" s="1020">
        <f t="shared" ref="K28:K31" si="13">SUM(H28:J28)</f>
        <v>0</v>
      </c>
    </row>
    <row r="29" spans="2:25" ht="24" customHeight="1">
      <c r="B29" s="1005" t="s">
        <v>85</v>
      </c>
      <c r="C29" s="1019">
        <f>'HL-01 Cleaning'!AT103</f>
        <v>0</v>
      </c>
      <c r="D29" s="1019">
        <f>'HL-01 Cleaning'!AU103</f>
        <v>0</v>
      </c>
      <c r="E29" s="1019">
        <f>'HL-01 Cleaning'!AV103</f>
        <v>0</v>
      </c>
      <c r="F29" s="1019">
        <f>'HL-01 Cleaning'!AW103</f>
        <v>0</v>
      </c>
      <c r="G29" s="1019">
        <f>'HL-01 Cleaning'!AX103</f>
        <v>0</v>
      </c>
      <c r="H29" s="1006">
        <f t="shared" si="12"/>
        <v>0</v>
      </c>
      <c r="I29" s="1019">
        <f>'HL-01 Cleaning'!AZ103</f>
        <v>0</v>
      </c>
      <c r="J29" s="1019">
        <f>'HL-01 Cleaning'!BA103</f>
        <v>0</v>
      </c>
      <c r="K29" s="1006">
        <f t="shared" si="13"/>
        <v>0</v>
      </c>
    </row>
    <row r="30" spans="2:25" ht="24" customHeight="1">
      <c r="B30" s="1005" t="s">
        <v>86</v>
      </c>
      <c r="C30" s="1019">
        <f>'HL-01 Cleaning'!AT116</f>
        <v>0</v>
      </c>
      <c r="D30" s="1019">
        <f>'HL-01 Cleaning'!AU116</f>
        <v>0</v>
      </c>
      <c r="E30" s="1019">
        <f>'HL-01 Cleaning'!AV116</f>
        <v>0</v>
      </c>
      <c r="F30" s="1019">
        <f>'HL-01 Cleaning'!AW116</f>
        <v>0</v>
      </c>
      <c r="G30" s="1019">
        <f>'HL-01 Cleaning'!AX116</f>
        <v>0</v>
      </c>
      <c r="H30" s="1006">
        <f t="shared" si="12"/>
        <v>0</v>
      </c>
      <c r="I30" s="1019">
        <f>'HL-01 Cleaning'!AZ116</f>
        <v>0</v>
      </c>
      <c r="J30" s="1019">
        <f>'HL-01 Cleaning'!BA116</f>
        <v>0</v>
      </c>
      <c r="K30" s="1006">
        <f t="shared" si="13"/>
        <v>0</v>
      </c>
    </row>
    <row r="31" spans="2:25" ht="24" customHeight="1">
      <c r="B31" s="1005" t="s">
        <v>88</v>
      </c>
      <c r="C31" s="1019">
        <f>'HL-01 Cleaning'!AT129</f>
        <v>0</v>
      </c>
      <c r="D31" s="1019">
        <f>'HL-01 Cleaning'!AU129</f>
        <v>0</v>
      </c>
      <c r="E31" s="1019">
        <f>'HL-01 Cleaning'!AV129</f>
        <v>0</v>
      </c>
      <c r="F31" s="1019">
        <f>'HL-01 Cleaning'!AW129</f>
        <v>0</v>
      </c>
      <c r="G31" s="1019">
        <f>'HL-01 Cleaning'!AX129</f>
        <v>0</v>
      </c>
      <c r="H31" s="1006">
        <f t="shared" si="12"/>
        <v>0</v>
      </c>
      <c r="I31" s="1019">
        <f>'HL-01 Cleaning'!AZ129</f>
        <v>0</v>
      </c>
      <c r="J31" s="1019">
        <f>'HL-01 Cleaning'!BA129</f>
        <v>0</v>
      </c>
      <c r="K31" s="1006">
        <f t="shared" si="13"/>
        <v>0</v>
      </c>
    </row>
    <row r="32" spans="2:25" ht="33.65" customHeight="1">
      <c r="B32" s="1007" t="s">
        <v>603</v>
      </c>
      <c r="C32" s="1008">
        <f>SUM(C28:C31)</f>
        <v>0</v>
      </c>
      <c r="D32" s="1008">
        <f t="shared" ref="D32:K32" si="14">SUM(D28:D31)</f>
        <v>0</v>
      </c>
      <c r="E32" s="1008">
        <f t="shared" si="14"/>
        <v>0</v>
      </c>
      <c r="F32" s="1008">
        <f t="shared" si="14"/>
        <v>0</v>
      </c>
      <c r="G32" s="1008">
        <f t="shared" si="14"/>
        <v>0</v>
      </c>
      <c r="H32" s="1008">
        <f t="shared" si="14"/>
        <v>0</v>
      </c>
      <c r="I32" s="1008">
        <f t="shared" si="14"/>
        <v>0</v>
      </c>
      <c r="J32" s="1008">
        <f t="shared" si="14"/>
        <v>0</v>
      </c>
      <c r="K32" s="1008">
        <f t="shared" si="14"/>
        <v>0</v>
      </c>
    </row>
    <row r="33" spans="2:25" ht="33.65" customHeight="1">
      <c r="C33" s="1010"/>
      <c r="D33" s="1010"/>
      <c r="E33" s="1010"/>
      <c r="F33" s="1010"/>
      <c r="G33" s="1010"/>
      <c r="H33" s="1010"/>
      <c r="I33" s="1010"/>
      <c r="J33" s="1010"/>
      <c r="K33" s="1010"/>
    </row>
    <row r="34" spans="2:25" ht="43.4" customHeight="1">
      <c r="B34" s="1000" t="s">
        <v>832</v>
      </c>
      <c r="C34" s="1001"/>
      <c r="D34" s="1001"/>
      <c r="E34" s="1001"/>
      <c r="F34" s="1001"/>
      <c r="G34" s="1001"/>
      <c r="H34" s="1001"/>
      <c r="I34" s="1001"/>
      <c r="J34" s="1001"/>
      <c r="K34" s="1002"/>
    </row>
    <row r="35" spans="2:25" ht="24" customHeight="1">
      <c r="B35" s="1005" t="s">
        <v>77</v>
      </c>
      <c r="C35" s="1019">
        <f>'HL-01 Cleaning'!M148</f>
        <v>0</v>
      </c>
      <c r="D35" s="1019">
        <f>'HL-01 Cleaning'!N148</f>
        <v>0</v>
      </c>
      <c r="E35" s="1019">
        <f>'HL-01 Cleaning'!O148</f>
        <v>0</v>
      </c>
      <c r="F35" s="1019">
        <f>'HL-01 Cleaning'!P148</f>
        <v>0</v>
      </c>
      <c r="G35" s="1019">
        <f>'HL-01 Cleaning'!Q148</f>
        <v>0</v>
      </c>
      <c r="H35" s="1020">
        <f t="shared" ref="H35:H39" si="15">SUM(C35:G35)</f>
        <v>0</v>
      </c>
      <c r="I35" s="1019">
        <f>'HL-01 Cleaning'!S148</f>
        <v>0</v>
      </c>
      <c r="J35" s="1019">
        <f>'HL-01 Cleaning'!T148</f>
        <v>0</v>
      </c>
      <c r="K35" s="1020">
        <f t="shared" ref="K35:K39" si="16">SUM(H35:J35)</f>
        <v>0</v>
      </c>
    </row>
    <row r="36" spans="2:25" s="1003" customFormat="1" ht="24" customHeight="1">
      <c r="B36" s="1005" t="s">
        <v>85</v>
      </c>
      <c r="C36" s="1019">
        <f>'HL-01 Cleaning'!M152</f>
        <v>0</v>
      </c>
      <c r="D36" s="1019">
        <f>'HL-01 Cleaning'!N152</f>
        <v>0</v>
      </c>
      <c r="E36" s="1019">
        <f>'HL-01 Cleaning'!O152</f>
        <v>0</v>
      </c>
      <c r="F36" s="1019">
        <f>'HL-01 Cleaning'!P152</f>
        <v>0</v>
      </c>
      <c r="G36" s="1019">
        <f>'HL-01 Cleaning'!Q152</f>
        <v>0</v>
      </c>
      <c r="H36" s="1020">
        <f t="shared" si="15"/>
        <v>0</v>
      </c>
      <c r="I36" s="1019">
        <f>'HL-01 Cleaning'!S152</f>
        <v>0</v>
      </c>
      <c r="J36" s="1019">
        <f>'HL-01 Cleaning'!T152</f>
        <v>0</v>
      </c>
      <c r="K36" s="1020">
        <f t="shared" si="16"/>
        <v>0</v>
      </c>
    </row>
    <row r="37" spans="2:25" ht="24" customHeight="1">
      <c r="B37" s="1005" t="s">
        <v>86</v>
      </c>
      <c r="C37" s="1019">
        <f>'HL-01 Cleaning'!M157</f>
        <v>0</v>
      </c>
      <c r="D37" s="1019">
        <f>'HL-01 Cleaning'!N157</f>
        <v>0</v>
      </c>
      <c r="E37" s="1019">
        <f>'HL-01 Cleaning'!O157</f>
        <v>0</v>
      </c>
      <c r="F37" s="1019">
        <f>'HL-01 Cleaning'!P157</f>
        <v>0</v>
      </c>
      <c r="G37" s="1019">
        <f>'HL-01 Cleaning'!Q157</f>
        <v>0</v>
      </c>
      <c r="H37" s="1020">
        <f t="shared" si="15"/>
        <v>0</v>
      </c>
      <c r="I37" s="1019">
        <f>'HL-01 Cleaning'!S157</f>
        <v>0</v>
      </c>
      <c r="J37" s="1019">
        <f>'HL-01 Cleaning'!T157</f>
        <v>0</v>
      </c>
      <c r="K37" s="1020">
        <f t="shared" si="16"/>
        <v>0</v>
      </c>
    </row>
    <row r="38" spans="2:25" ht="24" customHeight="1">
      <c r="B38" s="1005" t="s">
        <v>87</v>
      </c>
      <c r="C38" s="1019">
        <f>'HL-01 Cleaning'!M161</f>
        <v>0</v>
      </c>
      <c r="D38" s="1019">
        <f>'HL-01 Cleaning'!N161</f>
        <v>0</v>
      </c>
      <c r="E38" s="1019">
        <f>'HL-01 Cleaning'!O161</f>
        <v>0</v>
      </c>
      <c r="F38" s="1019">
        <f>'HL-01 Cleaning'!P161</f>
        <v>0</v>
      </c>
      <c r="G38" s="1019">
        <f>'HL-01 Cleaning'!Q161</f>
        <v>0</v>
      </c>
      <c r="H38" s="1020">
        <f t="shared" si="15"/>
        <v>0</v>
      </c>
      <c r="I38" s="1019">
        <f>'HL-01 Cleaning'!S161</f>
        <v>0</v>
      </c>
      <c r="J38" s="1019">
        <f>'HL-01 Cleaning'!T161</f>
        <v>0</v>
      </c>
      <c r="K38" s="1020">
        <f t="shared" si="16"/>
        <v>0</v>
      </c>
    </row>
    <row r="39" spans="2:25" ht="24" customHeight="1">
      <c r="B39" s="1005" t="s">
        <v>88</v>
      </c>
      <c r="C39" s="1019">
        <f>'HL-01 Cleaning'!M165</f>
        <v>0</v>
      </c>
      <c r="D39" s="1019">
        <f>'HL-01 Cleaning'!N165</f>
        <v>0</v>
      </c>
      <c r="E39" s="1019">
        <f>'HL-01 Cleaning'!O165</f>
        <v>0</v>
      </c>
      <c r="F39" s="1019">
        <f>'HL-01 Cleaning'!P165</f>
        <v>0</v>
      </c>
      <c r="G39" s="1019">
        <f>'HL-01 Cleaning'!Q165</f>
        <v>0</v>
      </c>
      <c r="H39" s="1020">
        <f t="shared" si="15"/>
        <v>0</v>
      </c>
      <c r="I39" s="1019">
        <f>'HL-01 Cleaning'!S165</f>
        <v>0</v>
      </c>
      <c r="J39" s="1019">
        <f>'HL-01 Cleaning'!T165</f>
        <v>0</v>
      </c>
      <c r="K39" s="1020">
        <f t="shared" si="16"/>
        <v>0</v>
      </c>
    </row>
    <row r="40" spans="2:25" ht="38.15" customHeight="1">
      <c r="B40" s="1007" t="s">
        <v>603</v>
      </c>
      <c r="C40" s="1008">
        <f>SUM(C35:C39)</f>
        <v>0</v>
      </c>
      <c r="D40" s="1008">
        <f t="shared" ref="D40:K40" si="17">SUM(D35:D39)</f>
        <v>0</v>
      </c>
      <c r="E40" s="1008">
        <f t="shared" si="17"/>
        <v>0</v>
      </c>
      <c r="F40" s="1008">
        <f t="shared" si="17"/>
        <v>0</v>
      </c>
      <c r="G40" s="1008">
        <f t="shared" si="17"/>
        <v>0</v>
      </c>
      <c r="H40" s="1008">
        <f t="shared" si="17"/>
        <v>0</v>
      </c>
      <c r="I40" s="1008">
        <f t="shared" si="17"/>
        <v>0</v>
      </c>
      <c r="J40" s="1008">
        <f t="shared" si="17"/>
        <v>0</v>
      </c>
      <c r="K40" s="1008">
        <f t="shared" si="17"/>
        <v>0</v>
      </c>
    </row>
    <row r="41" spans="2:25" ht="52.4" customHeight="1">
      <c r="B41" s="1011"/>
      <c r="C41" s="1010"/>
      <c r="D41" s="1010"/>
      <c r="E41" s="1010"/>
      <c r="F41" s="1010"/>
      <c r="G41" s="1010"/>
      <c r="H41" s="1010"/>
      <c r="I41" s="1010"/>
      <c r="J41" s="1010"/>
      <c r="K41" s="1010"/>
      <c r="L41" s="1011"/>
      <c r="M41" s="1011"/>
      <c r="N41" s="1011"/>
      <c r="O41" s="1011"/>
      <c r="P41" s="1011"/>
      <c r="Q41" s="1011"/>
      <c r="R41" s="1013"/>
      <c r="S41" s="1013"/>
      <c r="T41" s="1013"/>
      <c r="U41" s="1013"/>
      <c r="V41" s="1013"/>
      <c r="W41" s="1013"/>
      <c r="X41" s="1013"/>
      <c r="Y41" s="1013"/>
    </row>
    <row r="42" spans="2:25" ht="44.15" customHeight="1">
      <c r="B42" s="1000" t="s">
        <v>646</v>
      </c>
      <c r="C42" s="1001"/>
      <c r="D42" s="1001"/>
      <c r="E42" s="1001"/>
      <c r="F42" s="1001"/>
      <c r="G42" s="1001"/>
      <c r="H42" s="1001"/>
      <c r="I42" s="1001"/>
      <c r="J42" s="1001"/>
      <c r="K42" s="1002"/>
    </row>
    <row r="43" spans="2:25" ht="24" customHeight="1">
      <c r="B43" s="1005" t="s">
        <v>77</v>
      </c>
      <c r="C43" s="1019">
        <f>'HL-01 Cleaning'!M175</f>
        <v>0</v>
      </c>
      <c r="D43" s="1019">
        <f>'HL-01 Cleaning'!N175</f>
        <v>0</v>
      </c>
      <c r="E43" s="1019">
        <f>'HL-01 Cleaning'!O175</f>
        <v>0</v>
      </c>
      <c r="F43" s="1019">
        <f>'HL-01 Cleaning'!P175</f>
        <v>0</v>
      </c>
      <c r="G43" s="1019">
        <f>'HL-01 Cleaning'!Q175</f>
        <v>0</v>
      </c>
      <c r="H43" s="1020">
        <f t="shared" ref="H43:H46" si="18">SUM(C43:G43)</f>
        <v>0</v>
      </c>
      <c r="I43" s="1019">
        <f>'HL-01 Cleaning'!S175</f>
        <v>0</v>
      </c>
      <c r="J43" s="1019">
        <f>'HL-01 Cleaning'!T175</f>
        <v>0</v>
      </c>
      <c r="K43" s="1020">
        <f t="shared" ref="K43:K45" si="19">SUM(H43:J43)</f>
        <v>0</v>
      </c>
      <c r="Q43" s="1014"/>
      <c r="R43" s="1014"/>
      <c r="S43" s="1014"/>
      <c r="T43" s="1014"/>
    </row>
    <row r="44" spans="2:25" ht="24" customHeight="1">
      <c r="B44" s="1005" t="s">
        <v>85</v>
      </c>
      <c r="C44" s="1019">
        <f>'HL-01 Cleaning'!M179</f>
        <v>0</v>
      </c>
      <c r="D44" s="1019">
        <f>'HL-01 Cleaning'!N179</f>
        <v>0</v>
      </c>
      <c r="E44" s="1019">
        <f>'HL-01 Cleaning'!O179</f>
        <v>0</v>
      </c>
      <c r="F44" s="1019">
        <f>'HL-01 Cleaning'!P179</f>
        <v>0</v>
      </c>
      <c r="G44" s="1019">
        <f>'HL-01 Cleaning'!Q179</f>
        <v>0</v>
      </c>
      <c r="H44" s="1020">
        <f t="shared" si="18"/>
        <v>0</v>
      </c>
      <c r="I44" s="1019">
        <f>'HL-01 Cleaning'!S179</f>
        <v>0</v>
      </c>
      <c r="J44" s="1019">
        <f>'HL-01 Cleaning'!T179</f>
        <v>0</v>
      </c>
      <c r="K44" s="1020">
        <f t="shared" si="19"/>
        <v>0</v>
      </c>
      <c r="L44" s="1003"/>
      <c r="M44" s="1003"/>
      <c r="N44" s="1003"/>
      <c r="O44" s="1003"/>
      <c r="P44" s="1003"/>
      <c r="Q44" s="1014"/>
      <c r="R44" s="1014"/>
      <c r="S44" s="1014"/>
      <c r="T44" s="1014"/>
    </row>
    <row r="45" spans="2:25" ht="24" customHeight="1">
      <c r="B45" s="1005" t="s">
        <v>86</v>
      </c>
      <c r="C45" s="1019">
        <f>'HL-01 Cleaning'!M181</f>
        <v>0</v>
      </c>
      <c r="D45" s="1019">
        <f>'HL-01 Cleaning'!N181</f>
        <v>0</v>
      </c>
      <c r="E45" s="1019">
        <f>'HL-01 Cleaning'!O181</f>
        <v>0</v>
      </c>
      <c r="F45" s="1019">
        <f>'HL-01 Cleaning'!P181</f>
        <v>0</v>
      </c>
      <c r="G45" s="1019">
        <f>'HL-01 Cleaning'!Q181</f>
        <v>0</v>
      </c>
      <c r="H45" s="1020">
        <f t="shared" si="18"/>
        <v>0</v>
      </c>
      <c r="I45" s="1019">
        <f>'HL-01 Cleaning'!S181</f>
        <v>0</v>
      </c>
      <c r="J45" s="1019">
        <f>'HL-01 Cleaning'!T181</f>
        <v>0</v>
      </c>
      <c r="K45" s="1020">
        <f t="shared" si="19"/>
        <v>0</v>
      </c>
      <c r="Q45" s="1014"/>
      <c r="R45" s="1014"/>
      <c r="S45" s="1014"/>
      <c r="T45" s="1014"/>
    </row>
    <row r="46" spans="2:25" ht="24" customHeight="1">
      <c r="B46" s="1005" t="s">
        <v>88</v>
      </c>
      <c r="C46" s="1019">
        <f>'HL-01 Cleaning'!M183</f>
        <v>0</v>
      </c>
      <c r="D46" s="1019">
        <f>'HL-01 Cleaning'!N183</f>
        <v>0</v>
      </c>
      <c r="E46" s="1019">
        <f>'HL-01 Cleaning'!O183</f>
        <v>0</v>
      </c>
      <c r="F46" s="1019">
        <f>'HL-01 Cleaning'!P183</f>
        <v>0</v>
      </c>
      <c r="G46" s="1019">
        <f>'HL-01 Cleaning'!Q183</f>
        <v>0</v>
      </c>
      <c r="H46" s="1020">
        <f t="shared" si="18"/>
        <v>0</v>
      </c>
      <c r="I46" s="1019">
        <f>'HL-01 Cleaning'!S183</f>
        <v>0</v>
      </c>
      <c r="J46" s="1019">
        <f>'HL-01 Cleaning'!T183</f>
        <v>0</v>
      </c>
      <c r="K46" s="1020">
        <f>SUM(H46:J46)</f>
        <v>0</v>
      </c>
    </row>
    <row r="47" spans="2:25" ht="48" customHeight="1">
      <c r="B47" s="1007" t="s">
        <v>603</v>
      </c>
      <c r="C47" s="1008">
        <f t="shared" ref="C47:K47" si="20">SUM(C43,C44,C45,C46)</f>
        <v>0</v>
      </c>
      <c r="D47" s="1008">
        <f t="shared" si="20"/>
        <v>0</v>
      </c>
      <c r="E47" s="1008">
        <f t="shared" si="20"/>
        <v>0</v>
      </c>
      <c r="F47" s="1008">
        <f t="shared" si="20"/>
        <v>0</v>
      </c>
      <c r="G47" s="1008">
        <f t="shared" si="20"/>
        <v>0</v>
      </c>
      <c r="H47" s="1008">
        <f t="shared" si="20"/>
        <v>0</v>
      </c>
      <c r="I47" s="1008">
        <f t="shared" si="20"/>
        <v>0</v>
      </c>
      <c r="J47" s="1008">
        <f t="shared" si="20"/>
        <v>0</v>
      </c>
      <c r="K47" s="1008">
        <f t="shared" si="20"/>
        <v>0</v>
      </c>
    </row>
    <row r="48" spans="2:25" ht="42" customHeight="1">
      <c r="B48" s="1011"/>
      <c r="C48" s="1010"/>
      <c r="D48" s="1010"/>
      <c r="E48" s="1010"/>
      <c r="F48" s="1010"/>
      <c r="G48" s="1010"/>
      <c r="H48" s="1010"/>
      <c r="I48" s="1010"/>
      <c r="J48" s="1010"/>
      <c r="K48" s="1010"/>
      <c r="L48" s="1011"/>
      <c r="M48" s="1011"/>
      <c r="N48" s="1011"/>
      <c r="O48" s="1011"/>
      <c r="P48" s="1011"/>
      <c r="Q48" s="1011"/>
      <c r="R48" s="1013"/>
      <c r="S48" s="1013"/>
      <c r="T48" s="1013"/>
      <c r="U48" s="1013"/>
      <c r="V48" s="1013"/>
      <c r="W48" s="1013"/>
      <c r="X48" s="1013"/>
      <c r="Y48" s="1013"/>
    </row>
    <row r="49" spans="2:25" ht="53.15" customHeight="1">
      <c r="B49" s="1000" t="s">
        <v>657</v>
      </c>
      <c r="C49" s="1001"/>
      <c r="D49" s="1001"/>
      <c r="E49" s="1001"/>
      <c r="F49" s="1001"/>
      <c r="G49" s="1001"/>
      <c r="H49" s="1001"/>
      <c r="I49" s="1001"/>
      <c r="J49" s="1001"/>
      <c r="K49" s="1002"/>
    </row>
    <row r="50" spans="2:25" ht="27.65" customHeight="1">
      <c r="B50" s="1005" t="s">
        <v>85</v>
      </c>
      <c r="C50" s="1019">
        <f>'HL-01 Cleaning'!L197</f>
        <v>0</v>
      </c>
      <c r="D50" s="1019">
        <f>'HL-01 Cleaning'!M197</f>
        <v>0</v>
      </c>
      <c r="E50" s="1019">
        <f>'HL-01 Cleaning'!N197</f>
        <v>0</v>
      </c>
      <c r="F50" s="1019">
        <f>'HL-01 Cleaning'!O197</f>
        <v>0</v>
      </c>
      <c r="G50" s="1019">
        <f>'HL-01 Cleaning'!P197</f>
        <v>0</v>
      </c>
      <c r="H50" s="1006">
        <f t="shared" ref="H50" si="21">SUM(C50:G50)</f>
        <v>0</v>
      </c>
      <c r="I50" s="1019">
        <f>'HL-01 Cleaning'!R197</f>
        <v>0</v>
      </c>
      <c r="J50" s="1019">
        <f>'HL-01 Cleaning'!S197</f>
        <v>0</v>
      </c>
      <c r="K50" s="1006">
        <f>SUM(H50:J50)</f>
        <v>0</v>
      </c>
      <c r="L50" s="1003"/>
      <c r="M50" s="1003"/>
      <c r="N50" s="1003"/>
      <c r="O50" s="1003"/>
      <c r="P50" s="1003"/>
    </row>
    <row r="51" spans="2:25" ht="36.65" customHeight="1">
      <c r="B51" s="1007" t="s">
        <v>603</v>
      </c>
      <c r="C51" s="1008">
        <f t="shared" ref="C51:K51" si="22">SUM(C50)</f>
        <v>0</v>
      </c>
      <c r="D51" s="1008">
        <f t="shared" si="22"/>
        <v>0</v>
      </c>
      <c r="E51" s="1008">
        <f t="shared" si="22"/>
        <v>0</v>
      </c>
      <c r="F51" s="1008">
        <f t="shared" si="22"/>
        <v>0</v>
      </c>
      <c r="G51" s="1008">
        <f t="shared" si="22"/>
        <v>0</v>
      </c>
      <c r="H51" s="1008">
        <f t="shared" si="22"/>
        <v>0</v>
      </c>
      <c r="I51" s="1008">
        <f t="shared" si="22"/>
        <v>0</v>
      </c>
      <c r="J51" s="1008">
        <f t="shared" si="22"/>
        <v>0</v>
      </c>
      <c r="K51" s="1008">
        <f t="shared" si="22"/>
        <v>0</v>
      </c>
    </row>
    <row r="52" spans="2:25">
      <c r="B52" s="1011"/>
      <c r="C52" s="1010"/>
      <c r="D52" s="1010"/>
      <c r="E52" s="1010"/>
      <c r="F52" s="1010"/>
      <c r="G52" s="1010"/>
      <c r="H52" s="1010"/>
      <c r="I52" s="1010"/>
      <c r="J52" s="1010"/>
      <c r="K52" s="1010"/>
      <c r="L52" s="1011"/>
      <c r="M52" s="1011"/>
      <c r="N52" s="1011"/>
      <c r="O52" s="1011"/>
      <c r="P52" s="1011"/>
      <c r="Q52" s="1011"/>
      <c r="R52" s="1013"/>
      <c r="S52" s="1013"/>
      <c r="T52" s="1013"/>
      <c r="U52" s="1013"/>
      <c r="V52" s="1013"/>
      <c r="W52" s="1013"/>
      <c r="X52" s="1013"/>
      <c r="Y52" s="1013"/>
    </row>
    <row r="53" spans="2:25" ht="22.5" customHeight="1">
      <c r="B53" s="1011"/>
      <c r="C53" s="1011"/>
      <c r="D53" s="1011"/>
      <c r="E53" s="1011"/>
      <c r="F53" s="1011"/>
      <c r="G53" s="1011"/>
      <c r="H53" s="1011"/>
      <c r="I53" s="1011"/>
      <c r="J53" s="1011"/>
      <c r="K53" s="1011"/>
      <c r="L53" s="1011"/>
      <c r="M53" s="1011"/>
      <c r="N53" s="1011"/>
      <c r="O53" s="1011"/>
      <c r="P53" s="1011"/>
      <c r="Q53" s="1011"/>
      <c r="R53" s="1013"/>
      <c r="S53" s="1013"/>
      <c r="T53" s="1013"/>
      <c r="U53" s="1013"/>
      <c r="V53" s="1013"/>
      <c r="W53" s="1013"/>
      <c r="X53" s="1013"/>
      <c r="Y53" s="1013"/>
    </row>
    <row r="54" spans="2:25" ht="14">
      <c r="B54" s="1015"/>
      <c r="C54" s="1015"/>
      <c r="D54" s="1015"/>
      <c r="E54" s="1015"/>
      <c r="F54" s="1015"/>
      <c r="G54" s="1015"/>
      <c r="H54" s="1015"/>
      <c r="I54" s="1015"/>
      <c r="J54" s="1015"/>
      <c r="K54" s="1015"/>
      <c r="L54" s="1015"/>
      <c r="M54" s="1015"/>
      <c r="N54" s="1015"/>
      <c r="O54" s="1015"/>
      <c r="P54" s="1015"/>
      <c r="Q54" s="1015"/>
      <c r="R54" s="1016"/>
      <c r="S54" s="1016"/>
      <c r="T54" s="1016"/>
      <c r="U54" s="1016"/>
      <c r="V54" s="1016"/>
      <c r="W54" s="1016"/>
      <c r="X54" s="1016"/>
      <c r="Y54" s="1016"/>
    </row>
    <row r="56" spans="2:25" ht="13">
      <c r="B56" s="1017" t="s">
        <v>489</v>
      </c>
      <c r="C56" s="1017"/>
      <c r="D56" s="1017"/>
      <c r="E56" s="1017"/>
      <c r="F56" s="1017"/>
      <c r="G56" s="1017"/>
      <c r="H56" s="1017"/>
      <c r="I56" s="1017"/>
      <c r="J56" s="1017"/>
      <c r="K56" s="1017"/>
      <c r="L56" s="1017"/>
      <c r="M56" s="1017"/>
      <c r="N56" s="1017"/>
      <c r="O56" s="1017"/>
      <c r="P56" s="1017"/>
      <c r="Q56" s="1017"/>
    </row>
    <row r="58" spans="2:25">
      <c r="B58" s="1018" t="s">
        <v>665</v>
      </c>
      <c r="C58" s="1018"/>
      <c r="D58" s="1018"/>
      <c r="E58" s="1018"/>
      <c r="F58" s="1018"/>
      <c r="G58" s="1018"/>
      <c r="H58" s="1018"/>
      <c r="I58" s="1018"/>
      <c r="J58" s="1018"/>
      <c r="K58" s="1018"/>
      <c r="L58" s="1018"/>
      <c r="M58" s="1018"/>
      <c r="N58" s="1018"/>
      <c r="O58" s="1018"/>
      <c r="P58" s="1018"/>
      <c r="Q58" s="1018"/>
    </row>
    <row r="59" spans="2:25">
      <c r="B59" s="1018" t="s">
        <v>666</v>
      </c>
      <c r="C59" s="1018"/>
      <c r="D59" s="1018"/>
      <c r="E59" s="1018"/>
      <c r="F59" s="1018"/>
      <c r="G59" s="1018"/>
      <c r="H59" s="1018"/>
      <c r="I59" s="1018"/>
      <c r="J59" s="1018"/>
      <c r="K59" s="1018"/>
      <c r="L59" s="1018"/>
      <c r="M59" s="1018"/>
      <c r="N59" s="1018"/>
      <c r="O59" s="1018"/>
      <c r="P59" s="1018"/>
      <c r="Q59" s="1018"/>
    </row>
  </sheetData>
  <sheetProtection algorithmName="SHA-512" hashValue="jqlDeYr/RVYfglFRikL7loyxKW5JUKrhr9QMcYpEANE5H2isti4v7gNefcUwB0qATDPKbpoZQAKqYdPZL7xEug==" saltValue="PNiSKJNnHbpBHy5yMMTpTw==" spinCount="100000" sheet="1" formatCells="0" formatColumns="0" formatRows="0" sort="0" autoFilter="0"/>
  <mergeCells count="1">
    <mergeCell ref="C4:K4"/>
  </mergeCells>
  <printOptions horizontalCentered="1"/>
  <pageMargins left="0.25" right="0.25" top="0.75" bottom="0.75" header="0.3" footer="0.3"/>
  <pageSetup paperSize="9" scale="10" orientation="portrait" r:id="rId1"/>
  <headerFooter alignWithMargins="0">
    <oddHeader>&amp;C&amp;14OFFICIAL - SENSITIVE - COMMERCIAL
(When Completed)</oddHeader>
    <oddFooter>&amp;C&amp;14OFFICIAL - SENSITIVE - COMMERCIAL
(When Completed)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B4DCA-9C26-40FE-913D-0A6DD6070602}">
  <dimension ref="A1:H34"/>
  <sheetViews>
    <sheetView zoomScaleNormal="100" workbookViewId="0">
      <selection activeCell="C21" sqref="C21"/>
    </sheetView>
  </sheetViews>
  <sheetFormatPr defaultRowHeight="12.5"/>
  <cols>
    <col min="1" max="1" width="2.1796875" style="343" customWidth="1"/>
    <col min="2" max="2" width="95.453125" bestFit="1" customWidth="1"/>
    <col min="3" max="4" width="15.1796875" customWidth="1"/>
    <col min="5" max="5" width="8.81640625" style="343"/>
  </cols>
  <sheetData>
    <row r="1" spans="2:8" s="343" customFormat="1"/>
    <row r="2" spans="2:8" ht="15" thickBot="1">
      <c r="B2" s="541"/>
      <c r="C2" s="343"/>
      <c r="D2" s="343"/>
    </row>
    <row r="3" spans="2:8" ht="42.5" thickBot="1">
      <c r="B3" s="940" t="s">
        <v>1683</v>
      </c>
      <c r="C3" s="941" t="s">
        <v>1684</v>
      </c>
      <c r="D3" s="942" t="s">
        <v>4</v>
      </c>
    </row>
    <row r="4" spans="2:8" ht="16.5">
      <c r="B4" s="943" t="s">
        <v>5</v>
      </c>
      <c r="C4" s="944" t="s">
        <v>6</v>
      </c>
      <c r="D4" s="951"/>
    </row>
    <row r="5" spans="2:8" ht="16.5">
      <c r="B5" s="945" t="s">
        <v>7</v>
      </c>
      <c r="C5" s="946" t="s">
        <v>6</v>
      </c>
      <c r="D5" s="952"/>
    </row>
    <row r="6" spans="2:8" ht="16.5">
      <c r="B6" s="945" t="s">
        <v>8</v>
      </c>
      <c r="C6" s="946" t="s">
        <v>6</v>
      </c>
      <c r="D6" s="952"/>
    </row>
    <row r="7" spans="2:8" ht="16.5">
      <c r="B7" s="945" t="s">
        <v>1685</v>
      </c>
      <c r="C7" s="946"/>
      <c r="D7" s="947" t="s">
        <v>6</v>
      </c>
    </row>
    <row r="8" spans="2:8" ht="16.5">
      <c r="B8" s="945" t="s">
        <v>9</v>
      </c>
      <c r="C8" s="946" t="s">
        <v>6</v>
      </c>
      <c r="D8" s="952"/>
    </row>
    <row r="9" spans="2:8" ht="12.65" customHeight="1">
      <c r="B9" s="945" t="s">
        <v>1686</v>
      </c>
      <c r="C9" s="953"/>
      <c r="D9" s="947" t="s">
        <v>6</v>
      </c>
    </row>
    <row r="10" spans="2:8" ht="12.65" customHeight="1">
      <c r="B10" s="945" t="s">
        <v>1687</v>
      </c>
      <c r="C10" s="953"/>
      <c r="D10" s="947" t="s">
        <v>6</v>
      </c>
    </row>
    <row r="11" spans="2:8" ht="12.65" customHeight="1">
      <c r="B11" s="945" t="s">
        <v>10</v>
      </c>
      <c r="C11" s="953" t="s">
        <v>1688</v>
      </c>
      <c r="D11" s="952"/>
      <c r="H11" s="12" t="s">
        <v>61</v>
      </c>
    </row>
    <row r="12" spans="2:8" ht="12.65" customHeight="1">
      <c r="B12" s="945" t="s">
        <v>1689</v>
      </c>
      <c r="C12" s="953"/>
      <c r="D12" s="947" t="s">
        <v>6</v>
      </c>
    </row>
    <row r="13" spans="2:8" ht="13" customHeight="1">
      <c r="B13" s="945" t="s">
        <v>1690</v>
      </c>
      <c r="C13" s="946" t="s">
        <v>6</v>
      </c>
      <c r="D13" s="952"/>
    </row>
    <row r="14" spans="2:8" ht="14.5" customHeight="1">
      <c r="B14" s="945" t="s">
        <v>11</v>
      </c>
      <c r="C14" s="953" t="s">
        <v>1688</v>
      </c>
      <c r="D14" s="952"/>
    </row>
    <row r="15" spans="2:8" ht="12.65" customHeight="1">
      <c r="B15" s="945" t="s">
        <v>1691</v>
      </c>
      <c r="C15" s="946" t="s">
        <v>6</v>
      </c>
      <c r="D15" s="954"/>
    </row>
    <row r="16" spans="2:8" ht="12.65" customHeight="1">
      <c r="B16" s="945" t="s">
        <v>1692</v>
      </c>
      <c r="C16" s="946" t="s">
        <v>6</v>
      </c>
      <c r="D16" s="952"/>
    </row>
    <row r="17" spans="2:4" ht="15" customHeight="1">
      <c r="B17" s="945" t="s">
        <v>12</v>
      </c>
      <c r="C17" s="955"/>
      <c r="D17" s="947" t="s">
        <v>1693</v>
      </c>
    </row>
    <row r="18" spans="2:4" ht="16.5">
      <c r="B18" s="945" t="s">
        <v>13</v>
      </c>
      <c r="C18" s="955"/>
      <c r="D18" s="947" t="s">
        <v>6</v>
      </c>
    </row>
    <row r="19" spans="2:4" ht="16.5">
      <c r="B19" s="945" t="s">
        <v>1694</v>
      </c>
      <c r="C19" s="955"/>
      <c r="D19" s="947" t="s">
        <v>6</v>
      </c>
    </row>
    <row r="20" spans="2:4" ht="16.5">
      <c r="B20" s="945" t="s">
        <v>1695</v>
      </c>
      <c r="C20" s="946" t="s">
        <v>6</v>
      </c>
      <c r="D20" s="954"/>
    </row>
    <row r="21" spans="2:4" ht="14">
      <c r="B21" s="945" t="s">
        <v>1682</v>
      </c>
      <c r="C21" s="953" t="s">
        <v>1696</v>
      </c>
      <c r="D21" s="952"/>
    </row>
    <row r="22" spans="2:4" ht="16.5">
      <c r="B22" s="945" t="s">
        <v>1697</v>
      </c>
      <c r="C22" s="953"/>
      <c r="D22" s="947" t="s">
        <v>6</v>
      </c>
    </row>
    <row r="23" spans="2:4" ht="16.5">
      <c r="B23" s="945" t="s">
        <v>1698</v>
      </c>
      <c r="C23" s="955"/>
      <c r="D23" s="947" t="s">
        <v>6</v>
      </c>
    </row>
    <row r="24" spans="2:4" ht="16.5">
      <c r="B24" s="945" t="s">
        <v>1699</v>
      </c>
      <c r="C24" s="946" t="s">
        <v>6</v>
      </c>
      <c r="D24" s="952"/>
    </row>
    <row r="25" spans="2:4" ht="16.5">
      <c r="B25" s="945" t="s">
        <v>1700</v>
      </c>
      <c r="C25" s="946" t="s">
        <v>6</v>
      </c>
      <c r="D25" s="952"/>
    </row>
    <row r="26" spans="2:4" ht="16.5">
      <c r="B26" s="945" t="s">
        <v>1701</v>
      </c>
      <c r="C26" s="946" t="s">
        <v>1693</v>
      </c>
      <c r="D26" s="954"/>
    </row>
    <row r="27" spans="2:4" ht="16.5">
      <c r="B27" s="945" t="s">
        <v>1702</v>
      </c>
      <c r="C27" s="948"/>
      <c r="D27" s="947" t="s">
        <v>6</v>
      </c>
    </row>
    <row r="28" spans="2:4" ht="16.5">
      <c r="B28" s="945" t="s">
        <v>14</v>
      </c>
      <c r="C28" s="946" t="s">
        <v>6</v>
      </c>
      <c r="D28" s="952"/>
    </row>
    <row r="29" spans="2:4" ht="16.5">
      <c r="B29" s="945" t="s">
        <v>15</v>
      </c>
      <c r="C29" s="946" t="s">
        <v>6</v>
      </c>
      <c r="D29" s="952"/>
    </row>
    <row r="30" spans="2:4" ht="16.5">
      <c r="B30" s="945" t="s">
        <v>1703</v>
      </c>
      <c r="C30" s="946"/>
      <c r="D30" s="947" t="s">
        <v>6</v>
      </c>
    </row>
    <row r="31" spans="2:4" s="343" customFormat="1" ht="16.5">
      <c r="B31" s="945" t="s">
        <v>16</v>
      </c>
      <c r="C31" s="946" t="s">
        <v>6</v>
      </c>
      <c r="D31" s="952"/>
    </row>
    <row r="32" spans="2:4" s="343" customFormat="1" ht="16.5">
      <c r="B32" s="945" t="s">
        <v>17</v>
      </c>
      <c r="C32" s="946" t="s">
        <v>6</v>
      </c>
      <c r="D32" s="952"/>
    </row>
    <row r="33" spans="2:4" ht="16.5">
      <c r="B33" s="945" t="s">
        <v>18</v>
      </c>
      <c r="C33" s="953"/>
      <c r="D33" s="947" t="s">
        <v>6</v>
      </c>
    </row>
    <row r="34" spans="2:4" ht="17" thickBot="1">
      <c r="B34" s="949" t="s">
        <v>19</v>
      </c>
      <c r="C34" s="956"/>
      <c r="D34" s="950" t="s">
        <v>6</v>
      </c>
    </row>
  </sheetData>
  <sheetProtection algorithmName="SHA-512" hashValue="T3AnvMFGjtZUSD0ruqcH66Fh8AS0kgA8C8DMMC3j7cJ7V/2e+w67Hfh9hbroVq2a4J+jgUK+PiyoP4w1nTbIgA==" saltValue="66vNFAZf+Wf1P4+jme9v1Q==" spinCount="100000" sheet="1" formatCells="0" formatColumns="0" formatRows="0" insertColumns="0" insertRows="0" insertHyperlinks="0" deleteColumns="0" deleteRows="0" sort="0" autoFilter="0" pivotTables="0"/>
  <phoneticPr fontId="20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1B45C-5B3B-4D86-8327-03CDE70A72CD}">
  <sheetPr>
    <tabColor theme="7" tint="0.79998168889431442"/>
  </sheetPr>
  <dimension ref="B1:BG205"/>
  <sheetViews>
    <sheetView zoomScale="70" zoomScaleNormal="70" zoomScaleSheetLayoutView="70" workbookViewId="0">
      <pane xSplit="3" topLeftCell="D1" activePane="topRight" state="frozen"/>
      <selection pane="topRight" activeCell="F21" sqref="F21"/>
    </sheetView>
  </sheetViews>
  <sheetFormatPr defaultRowHeight="12.5"/>
  <cols>
    <col min="1" max="1" width="1.54296875" style="25" customWidth="1"/>
    <col min="2" max="2" width="64" style="25" customWidth="1"/>
    <col min="3" max="3" width="15.453125" style="25" customWidth="1"/>
    <col min="4" max="38" width="18.54296875" style="25" customWidth="1"/>
    <col min="39" max="54" width="15.54296875" style="25" customWidth="1"/>
    <col min="55" max="270" width="9.1796875" style="25"/>
    <col min="271" max="271" width="1.54296875" style="25" customWidth="1"/>
    <col min="272" max="272" width="22.453125" style="25" customWidth="1"/>
    <col min="273" max="277" width="10.453125" style="25" customWidth="1"/>
    <col min="278" max="278" width="17.453125" style="25" customWidth="1"/>
    <col min="279" max="280" width="10.453125" style="25" customWidth="1"/>
    <col min="281" max="281" width="4.54296875" style="25" customWidth="1"/>
    <col min="282" max="526" width="9.1796875" style="25"/>
    <col min="527" max="527" width="1.54296875" style="25" customWidth="1"/>
    <col min="528" max="528" width="22.453125" style="25" customWidth="1"/>
    <col min="529" max="533" width="10.453125" style="25" customWidth="1"/>
    <col min="534" max="534" width="17.453125" style="25" customWidth="1"/>
    <col min="535" max="536" width="10.453125" style="25" customWidth="1"/>
    <col min="537" max="537" width="4.54296875" style="25" customWidth="1"/>
    <col min="538" max="782" width="9.1796875" style="25"/>
    <col min="783" max="783" width="1.54296875" style="25" customWidth="1"/>
    <col min="784" max="784" width="22.453125" style="25" customWidth="1"/>
    <col min="785" max="789" width="10.453125" style="25" customWidth="1"/>
    <col min="790" max="790" width="17.453125" style="25" customWidth="1"/>
    <col min="791" max="792" width="10.453125" style="25" customWidth="1"/>
    <col min="793" max="793" width="4.54296875" style="25" customWidth="1"/>
    <col min="794" max="1038" width="9.1796875" style="25"/>
    <col min="1039" max="1039" width="1.54296875" style="25" customWidth="1"/>
    <col min="1040" max="1040" width="22.453125" style="25" customWidth="1"/>
    <col min="1041" max="1045" width="10.453125" style="25" customWidth="1"/>
    <col min="1046" max="1046" width="17.453125" style="25" customWidth="1"/>
    <col min="1047" max="1048" width="10.453125" style="25" customWidth="1"/>
    <col min="1049" max="1049" width="4.54296875" style="25" customWidth="1"/>
    <col min="1050" max="1294" width="9.1796875" style="25"/>
    <col min="1295" max="1295" width="1.54296875" style="25" customWidth="1"/>
    <col min="1296" max="1296" width="22.453125" style="25" customWidth="1"/>
    <col min="1297" max="1301" width="10.453125" style="25" customWidth="1"/>
    <col min="1302" max="1302" width="17.453125" style="25" customWidth="1"/>
    <col min="1303" max="1304" width="10.453125" style="25" customWidth="1"/>
    <col min="1305" max="1305" width="4.54296875" style="25" customWidth="1"/>
    <col min="1306" max="1550" width="9.1796875" style="25"/>
    <col min="1551" max="1551" width="1.54296875" style="25" customWidth="1"/>
    <col min="1552" max="1552" width="22.453125" style="25" customWidth="1"/>
    <col min="1553" max="1557" width="10.453125" style="25" customWidth="1"/>
    <col min="1558" max="1558" width="17.453125" style="25" customWidth="1"/>
    <col min="1559" max="1560" width="10.453125" style="25" customWidth="1"/>
    <col min="1561" max="1561" width="4.54296875" style="25" customWidth="1"/>
    <col min="1562" max="1806" width="9.1796875" style="25"/>
    <col min="1807" max="1807" width="1.54296875" style="25" customWidth="1"/>
    <col min="1808" max="1808" width="22.453125" style="25" customWidth="1"/>
    <col min="1809" max="1813" width="10.453125" style="25" customWidth="1"/>
    <col min="1814" max="1814" width="17.453125" style="25" customWidth="1"/>
    <col min="1815" max="1816" width="10.453125" style="25" customWidth="1"/>
    <col min="1817" max="1817" width="4.54296875" style="25" customWidth="1"/>
    <col min="1818" max="2062" width="9.1796875" style="25"/>
    <col min="2063" max="2063" width="1.54296875" style="25" customWidth="1"/>
    <col min="2064" max="2064" width="22.453125" style="25" customWidth="1"/>
    <col min="2065" max="2069" width="10.453125" style="25" customWidth="1"/>
    <col min="2070" max="2070" width="17.453125" style="25" customWidth="1"/>
    <col min="2071" max="2072" width="10.453125" style="25" customWidth="1"/>
    <col min="2073" max="2073" width="4.54296875" style="25" customWidth="1"/>
    <col min="2074" max="2318" width="9.1796875" style="25"/>
    <col min="2319" max="2319" width="1.54296875" style="25" customWidth="1"/>
    <col min="2320" max="2320" width="22.453125" style="25" customWidth="1"/>
    <col min="2321" max="2325" width="10.453125" style="25" customWidth="1"/>
    <col min="2326" max="2326" width="17.453125" style="25" customWidth="1"/>
    <col min="2327" max="2328" width="10.453125" style="25" customWidth="1"/>
    <col min="2329" max="2329" width="4.54296875" style="25" customWidth="1"/>
    <col min="2330" max="2574" width="9.1796875" style="25"/>
    <col min="2575" max="2575" width="1.54296875" style="25" customWidth="1"/>
    <col min="2576" max="2576" width="22.453125" style="25" customWidth="1"/>
    <col min="2577" max="2581" width="10.453125" style="25" customWidth="1"/>
    <col min="2582" max="2582" width="17.453125" style="25" customWidth="1"/>
    <col min="2583" max="2584" width="10.453125" style="25" customWidth="1"/>
    <col min="2585" max="2585" width="4.54296875" style="25" customWidth="1"/>
    <col min="2586" max="2830" width="9.1796875" style="25"/>
    <col min="2831" max="2831" width="1.54296875" style="25" customWidth="1"/>
    <col min="2832" max="2832" width="22.453125" style="25" customWidth="1"/>
    <col min="2833" max="2837" width="10.453125" style="25" customWidth="1"/>
    <col min="2838" max="2838" width="17.453125" style="25" customWidth="1"/>
    <col min="2839" max="2840" width="10.453125" style="25" customWidth="1"/>
    <col min="2841" max="2841" width="4.54296875" style="25" customWidth="1"/>
    <col min="2842" max="3086" width="9.1796875" style="25"/>
    <col min="3087" max="3087" width="1.54296875" style="25" customWidth="1"/>
    <col min="3088" max="3088" width="22.453125" style="25" customWidth="1"/>
    <col min="3089" max="3093" width="10.453125" style="25" customWidth="1"/>
    <col min="3094" max="3094" width="17.453125" style="25" customWidth="1"/>
    <col min="3095" max="3096" width="10.453125" style="25" customWidth="1"/>
    <col min="3097" max="3097" width="4.54296875" style="25" customWidth="1"/>
    <col min="3098" max="3342" width="9.1796875" style="25"/>
    <col min="3343" max="3343" width="1.54296875" style="25" customWidth="1"/>
    <col min="3344" max="3344" width="22.453125" style="25" customWidth="1"/>
    <col min="3345" max="3349" width="10.453125" style="25" customWidth="1"/>
    <col min="3350" max="3350" width="17.453125" style="25" customWidth="1"/>
    <col min="3351" max="3352" width="10.453125" style="25" customWidth="1"/>
    <col min="3353" max="3353" width="4.54296875" style="25" customWidth="1"/>
    <col min="3354" max="3598" width="9.1796875" style="25"/>
    <col min="3599" max="3599" width="1.54296875" style="25" customWidth="1"/>
    <col min="3600" max="3600" width="22.453125" style="25" customWidth="1"/>
    <col min="3601" max="3605" width="10.453125" style="25" customWidth="1"/>
    <col min="3606" max="3606" width="17.453125" style="25" customWidth="1"/>
    <col min="3607" max="3608" width="10.453125" style="25" customWidth="1"/>
    <col min="3609" max="3609" width="4.54296875" style="25" customWidth="1"/>
    <col min="3610" max="3854" width="9.1796875" style="25"/>
    <col min="3855" max="3855" width="1.54296875" style="25" customWidth="1"/>
    <col min="3856" max="3856" width="22.453125" style="25" customWidth="1"/>
    <col min="3857" max="3861" width="10.453125" style="25" customWidth="1"/>
    <col min="3862" max="3862" width="17.453125" style="25" customWidth="1"/>
    <col min="3863" max="3864" width="10.453125" style="25" customWidth="1"/>
    <col min="3865" max="3865" width="4.54296875" style="25" customWidth="1"/>
    <col min="3866" max="4110" width="9.1796875" style="25"/>
    <col min="4111" max="4111" width="1.54296875" style="25" customWidth="1"/>
    <col min="4112" max="4112" width="22.453125" style="25" customWidth="1"/>
    <col min="4113" max="4117" width="10.453125" style="25" customWidth="1"/>
    <col min="4118" max="4118" width="17.453125" style="25" customWidth="1"/>
    <col min="4119" max="4120" width="10.453125" style="25" customWidth="1"/>
    <col min="4121" max="4121" width="4.54296875" style="25" customWidth="1"/>
    <col min="4122" max="4366" width="9.1796875" style="25"/>
    <col min="4367" max="4367" width="1.54296875" style="25" customWidth="1"/>
    <col min="4368" max="4368" width="22.453125" style="25" customWidth="1"/>
    <col min="4369" max="4373" width="10.453125" style="25" customWidth="1"/>
    <col min="4374" max="4374" width="17.453125" style="25" customWidth="1"/>
    <col min="4375" max="4376" width="10.453125" style="25" customWidth="1"/>
    <col min="4377" max="4377" width="4.54296875" style="25" customWidth="1"/>
    <col min="4378" max="4622" width="9.1796875" style="25"/>
    <col min="4623" max="4623" width="1.54296875" style="25" customWidth="1"/>
    <col min="4624" max="4624" width="22.453125" style="25" customWidth="1"/>
    <col min="4625" max="4629" width="10.453125" style="25" customWidth="1"/>
    <col min="4630" max="4630" width="17.453125" style="25" customWidth="1"/>
    <col min="4631" max="4632" width="10.453125" style="25" customWidth="1"/>
    <col min="4633" max="4633" width="4.54296875" style="25" customWidth="1"/>
    <col min="4634" max="4878" width="9.1796875" style="25"/>
    <col min="4879" max="4879" width="1.54296875" style="25" customWidth="1"/>
    <col min="4880" max="4880" width="22.453125" style="25" customWidth="1"/>
    <col min="4881" max="4885" width="10.453125" style="25" customWidth="1"/>
    <col min="4886" max="4886" width="17.453125" style="25" customWidth="1"/>
    <col min="4887" max="4888" width="10.453125" style="25" customWidth="1"/>
    <col min="4889" max="4889" width="4.54296875" style="25" customWidth="1"/>
    <col min="4890" max="5134" width="9.1796875" style="25"/>
    <col min="5135" max="5135" width="1.54296875" style="25" customWidth="1"/>
    <col min="5136" max="5136" width="22.453125" style="25" customWidth="1"/>
    <col min="5137" max="5141" width="10.453125" style="25" customWidth="1"/>
    <col min="5142" max="5142" width="17.453125" style="25" customWidth="1"/>
    <col min="5143" max="5144" width="10.453125" style="25" customWidth="1"/>
    <col min="5145" max="5145" width="4.54296875" style="25" customWidth="1"/>
    <col min="5146" max="5390" width="9.1796875" style="25"/>
    <col min="5391" max="5391" width="1.54296875" style="25" customWidth="1"/>
    <col min="5392" max="5392" width="22.453125" style="25" customWidth="1"/>
    <col min="5393" max="5397" width="10.453125" style="25" customWidth="1"/>
    <col min="5398" max="5398" width="17.453125" style="25" customWidth="1"/>
    <col min="5399" max="5400" width="10.453125" style="25" customWidth="1"/>
    <col min="5401" max="5401" width="4.54296875" style="25" customWidth="1"/>
    <col min="5402" max="5646" width="9.1796875" style="25"/>
    <col min="5647" max="5647" width="1.54296875" style="25" customWidth="1"/>
    <col min="5648" max="5648" width="22.453125" style="25" customWidth="1"/>
    <col min="5649" max="5653" width="10.453125" style="25" customWidth="1"/>
    <col min="5654" max="5654" width="17.453125" style="25" customWidth="1"/>
    <col min="5655" max="5656" width="10.453125" style="25" customWidth="1"/>
    <col min="5657" max="5657" width="4.54296875" style="25" customWidth="1"/>
    <col min="5658" max="5902" width="9.1796875" style="25"/>
    <col min="5903" max="5903" width="1.54296875" style="25" customWidth="1"/>
    <col min="5904" max="5904" width="22.453125" style="25" customWidth="1"/>
    <col min="5905" max="5909" width="10.453125" style="25" customWidth="1"/>
    <col min="5910" max="5910" width="17.453125" style="25" customWidth="1"/>
    <col min="5911" max="5912" width="10.453125" style="25" customWidth="1"/>
    <col min="5913" max="5913" width="4.54296875" style="25" customWidth="1"/>
    <col min="5914" max="6158" width="9.1796875" style="25"/>
    <col min="6159" max="6159" width="1.54296875" style="25" customWidth="1"/>
    <col min="6160" max="6160" width="22.453125" style="25" customWidth="1"/>
    <col min="6161" max="6165" width="10.453125" style="25" customWidth="1"/>
    <col min="6166" max="6166" width="17.453125" style="25" customWidth="1"/>
    <col min="6167" max="6168" width="10.453125" style="25" customWidth="1"/>
    <col min="6169" max="6169" width="4.54296875" style="25" customWidth="1"/>
    <col min="6170" max="6414" width="9.1796875" style="25"/>
    <col min="6415" max="6415" width="1.54296875" style="25" customWidth="1"/>
    <col min="6416" max="6416" width="22.453125" style="25" customWidth="1"/>
    <col min="6417" max="6421" width="10.453125" style="25" customWidth="1"/>
    <col min="6422" max="6422" width="17.453125" style="25" customWidth="1"/>
    <col min="6423" max="6424" width="10.453125" style="25" customWidth="1"/>
    <col min="6425" max="6425" width="4.54296875" style="25" customWidth="1"/>
    <col min="6426" max="6670" width="9.1796875" style="25"/>
    <col min="6671" max="6671" width="1.54296875" style="25" customWidth="1"/>
    <col min="6672" max="6672" width="22.453125" style="25" customWidth="1"/>
    <col min="6673" max="6677" width="10.453125" style="25" customWidth="1"/>
    <col min="6678" max="6678" width="17.453125" style="25" customWidth="1"/>
    <col min="6679" max="6680" width="10.453125" style="25" customWidth="1"/>
    <col min="6681" max="6681" width="4.54296875" style="25" customWidth="1"/>
    <col min="6682" max="6926" width="9.1796875" style="25"/>
    <col min="6927" max="6927" width="1.54296875" style="25" customWidth="1"/>
    <col min="6928" max="6928" width="22.453125" style="25" customWidth="1"/>
    <col min="6929" max="6933" width="10.453125" style="25" customWidth="1"/>
    <col min="6934" max="6934" width="17.453125" style="25" customWidth="1"/>
    <col min="6935" max="6936" width="10.453125" style="25" customWidth="1"/>
    <col min="6937" max="6937" width="4.54296875" style="25" customWidth="1"/>
    <col min="6938" max="7182" width="9.1796875" style="25"/>
    <col min="7183" max="7183" width="1.54296875" style="25" customWidth="1"/>
    <col min="7184" max="7184" width="22.453125" style="25" customWidth="1"/>
    <col min="7185" max="7189" width="10.453125" style="25" customWidth="1"/>
    <col min="7190" max="7190" width="17.453125" style="25" customWidth="1"/>
    <col min="7191" max="7192" width="10.453125" style="25" customWidth="1"/>
    <col min="7193" max="7193" width="4.54296875" style="25" customWidth="1"/>
    <col min="7194" max="7438" width="9.1796875" style="25"/>
    <col min="7439" max="7439" width="1.54296875" style="25" customWidth="1"/>
    <col min="7440" max="7440" width="22.453125" style="25" customWidth="1"/>
    <col min="7441" max="7445" width="10.453125" style="25" customWidth="1"/>
    <col min="7446" max="7446" width="17.453125" style="25" customWidth="1"/>
    <col min="7447" max="7448" width="10.453125" style="25" customWidth="1"/>
    <col min="7449" max="7449" width="4.54296875" style="25" customWidth="1"/>
    <col min="7450" max="7694" width="9.1796875" style="25"/>
    <col min="7695" max="7695" width="1.54296875" style="25" customWidth="1"/>
    <col min="7696" max="7696" width="22.453125" style="25" customWidth="1"/>
    <col min="7697" max="7701" width="10.453125" style="25" customWidth="1"/>
    <col min="7702" max="7702" width="17.453125" style="25" customWidth="1"/>
    <col min="7703" max="7704" width="10.453125" style="25" customWidth="1"/>
    <col min="7705" max="7705" width="4.54296875" style="25" customWidth="1"/>
    <col min="7706" max="7950" width="9.1796875" style="25"/>
    <col min="7951" max="7951" width="1.54296875" style="25" customWidth="1"/>
    <col min="7952" max="7952" width="22.453125" style="25" customWidth="1"/>
    <col min="7953" max="7957" width="10.453125" style="25" customWidth="1"/>
    <col min="7958" max="7958" width="17.453125" style="25" customWidth="1"/>
    <col min="7959" max="7960" width="10.453125" style="25" customWidth="1"/>
    <col min="7961" max="7961" width="4.54296875" style="25" customWidth="1"/>
    <col min="7962" max="8206" width="9.1796875" style="25"/>
    <col min="8207" max="8207" width="1.54296875" style="25" customWidth="1"/>
    <col min="8208" max="8208" width="22.453125" style="25" customWidth="1"/>
    <col min="8209" max="8213" width="10.453125" style="25" customWidth="1"/>
    <col min="8214" max="8214" width="17.453125" style="25" customWidth="1"/>
    <col min="8215" max="8216" width="10.453125" style="25" customWidth="1"/>
    <col min="8217" max="8217" width="4.54296875" style="25" customWidth="1"/>
    <col min="8218" max="8462" width="9.1796875" style="25"/>
    <col min="8463" max="8463" width="1.54296875" style="25" customWidth="1"/>
    <col min="8464" max="8464" width="22.453125" style="25" customWidth="1"/>
    <col min="8465" max="8469" width="10.453125" style="25" customWidth="1"/>
    <col min="8470" max="8470" width="17.453125" style="25" customWidth="1"/>
    <col min="8471" max="8472" width="10.453125" style="25" customWidth="1"/>
    <col min="8473" max="8473" width="4.54296875" style="25" customWidth="1"/>
    <col min="8474" max="8718" width="9.1796875" style="25"/>
    <col min="8719" max="8719" width="1.54296875" style="25" customWidth="1"/>
    <col min="8720" max="8720" width="22.453125" style="25" customWidth="1"/>
    <col min="8721" max="8725" width="10.453125" style="25" customWidth="1"/>
    <col min="8726" max="8726" width="17.453125" style="25" customWidth="1"/>
    <col min="8727" max="8728" width="10.453125" style="25" customWidth="1"/>
    <col min="8729" max="8729" width="4.54296875" style="25" customWidth="1"/>
    <col min="8730" max="8974" width="9.1796875" style="25"/>
    <col min="8975" max="8975" width="1.54296875" style="25" customWidth="1"/>
    <col min="8976" max="8976" width="22.453125" style="25" customWidth="1"/>
    <col min="8977" max="8981" width="10.453125" style="25" customWidth="1"/>
    <col min="8982" max="8982" width="17.453125" style="25" customWidth="1"/>
    <col min="8983" max="8984" width="10.453125" style="25" customWidth="1"/>
    <col min="8985" max="8985" width="4.54296875" style="25" customWidth="1"/>
    <col min="8986" max="9230" width="9.1796875" style="25"/>
    <col min="9231" max="9231" width="1.54296875" style="25" customWidth="1"/>
    <col min="9232" max="9232" width="22.453125" style="25" customWidth="1"/>
    <col min="9233" max="9237" width="10.453125" style="25" customWidth="1"/>
    <col min="9238" max="9238" width="17.453125" style="25" customWidth="1"/>
    <col min="9239" max="9240" width="10.453125" style="25" customWidth="1"/>
    <col min="9241" max="9241" width="4.54296875" style="25" customWidth="1"/>
    <col min="9242" max="9486" width="9.1796875" style="25"/>
    <col min="9487" max="9487" width="1.54296875" style="25" customWidth="1"/>
    <col min="9488" max="9488" width="22.453125" style="25" customWidth="1"/>
    <col min="9489" max="9493" width="10.453125" style="25" customWidth="1"/>
    <col min="9494" max="9494" width="17.453125" style="25" customWidth="1"/>
    <col min="9495" max="9496" width="10.453125" style="25" customWidth="1"/>
    <col min="9497" max="9497" width="4.54296875" style="25" customWidth="1"/>
    <col min="9498" max="9742" width="9.1796875" style="25"/>
    <col min="9743" max="9743" width="1.54296875" style="25" customWidth="1"/>
    <col min="9744" max="9744" width="22.453125" style="25" customWidth="1"/>
    <col min="9745" max="9749" width="10.453125" style="25" customWidth="1"/>
    <col min="9750" max="9750" width="17.453125" style="25" customWidth="1"/>
    <col min="9751" max="9752" width="10.453125" style="25" customWidth="1"/>
    <col min="9753" max="9753" width="4.54296875" style="25" customWidth="1"/>
    <col min="9754" max="9998" width="9.1796875" style="25"/>
    <col min="9999" max="9999" width="1.54296875" style="25" customWidth="1"/>
    <col min="10000" max="10000" width="22.453125" style="25" customWidth="1"/>
    <col min="10001" max="10005" width="10.453125" style="25" customWidth="1"/>
    <col min="10006" max="10006" width="17.453125" style="25" customWidth="1"/>
    <col min="10007" max="10008" width="10.453125" style="25" customWidth="1"/>
    <col min="10009" max="10009" width="4.54296875" style="25" customWidth="1"/>
    <col min="10010" max="10254" width="9.1796875" style="25"/>
    <col min="10255" max="10255" width="1.54296875" style="25" customWidth="1"/>
    <col min="10256" max="10256" width="22.453125" style="25" customWidth="1"/>
    <col min="10257" max="10261" width="10.453125" style="25" customWidth="1"/>
    <col min="10262" max="10262" width="17.453125" style="25" customWidth="1"/>
    <col min="10263" max="10264" width="10.453125" style="25" customWidth="1"/>
    <col min="10265" max="10265" width="4.54296875" style="25" customWidth="1"/>
    <col min="10266" max="10510" width="9.1796875" style="25"/>
    <col min="10511" max="10511" width="1.54296875" style="25" customWidth="1"/>
    <col min="10512" max="10512" width="22.453125" style="25" customWidth="1"/>
    <col min="10513" max="10517" width="10.453125" style="25" customWidth="1"/>
    <col min="10518" max="10518" width="17.453125" style="25" customWidth="1"/>
    <col min="10519" max="10520" width="10.453125" style="25" customWidth="1"/>
    <col min="10521" max="10521" width="4.54296875" style="25" customWidth="1"/>
    <col min="10522" max="10766" width="9.1796875" style="25"/>
    <col min="10767" max="10767" width="1.54296875" style="25" customWidth="1"/>
    <col min="10768" max="10768" width="22.453125" style="25" customWidth="1"/>
    <col min="10769" max="10773" width="10.453125" style="25" customWidth="1"/>
    <col min="10774" max="10774" width="17.453125" style="25" customWidth="1"/>
    <col min="10775" max="10776" width="10.453125" style="25" customWidth="1"/>
    <col min="10777" max="10777" width="4.54296875" style="25" customWidth="1"/>
    <col min="10778" max="11022" width="9.1796875" style="25"/>
    <col min="11023" max="11023" width="1.54296875" style="25" customWidth="1"/>
    <col min="11024" max="11024" width="22.453125" style="25" customWidth="1"/>
    <col min="11025" max="11029" width="10.453125" style="25" customWidth="1"/>
    <col min="11030" max="11030" width="17.453125" style="25" customWidth="1"/>
    <col min="11031" max="11032" width="10.453125" style="25" customWidth="1"/>
    <col min="11033" max="11033" width="4.54296875" style="25" customWidth="1"/>
    <col min="11034" max="11278" width="9.1796875" style="25"/>
    <col min="11279" max="11279" width="1.54296875" style="25" customWidth="1"/>
    <col min="11280" max="11280" width="22.453125" style="25" customWidth="1"/>
    <col min="11281" max="11285" width="10.453125" style="25" customWidth="1"/>
    <col min="11286" max="11286" width="17.453125" style="25" customWidth="1"/>
    <col min="11287" max="11288" width="10.453125" style="25" customWidth="1"/>
    <col min="11289" max="11289" width="4.54296875" style="25" customWidth="1"/>
    <col min="11290" max="11534" width="9.1796875" style="25"/>
    <col min="11535" max="11535" width="1.54296875" style="25" customWidth="1"/>
    <col min="11536" max="11536" width="22.453125" style="25" customWidth="1"/>
    <col min="11537" max="11541" width="10.453125" style="25" customWidth="1"/>
    <col min="11542" max="11542" width="17.453125" style="25" customWidth="1"/>
    <col min="11543" max="11544" width="10.453125" style="25" customWidth="1"/>
    <col min="11545" max="11545" width="4.54296875" style="25" customWidth="1"/>
    <col min="11546" max="11790" width="9.1796875" style="25"/>
    <col min="11791" max="11791" width="1.54296875" style="25" customWidth="1"/>
    <col min="11792" max="11792" width="22.453125" style="25" customWidth="1"/>
    <col min="11793" max="11797" width="10.453125" style="25" customWidth="1"/>
    <col min="11798" max="11798" width="17.453125" style="25" customWidth="1"/>
    <col min="11799" max="11800" width="10.453125" style="25" customWidth="1"/>
    <col min="11801" max="11801" width="4.54296875" style="25" customWidth="1"/>
    <col min="11802" max="12046" width="9.1796875" style="25"/>
    <col min="12047" max="12047" width="1.54296875" style="25" customWidth="1"/>
    <col min="12048" max="12048" width="22.453125" style="25" customWidth="1"/>
    <col min="12049" max="12053" width="10.453125" style="25" customWidth="1"/>
    <col min="12054" max="12054" width="17.453125" style="25" customWidth="1"/>
    <col min="12055" max="12056" width="10.453125" style="25" customWidth="1"/>
    <col min="12057" max="12057" width="4.54296875" style="25" customWidth="1"/>
    <col min="12058" max="12302" width="9.1796875" style="25"/>
    <col min="12303" max="12303" width="1.54296875" style="25" customWidth="1"/>
    <col min="12304" max="12304" width="22.453125" style="25" customWidth="1"/>
    <col min="12305" max="12309" width="10.453125" style="25" customWidth="1"/>
    <col min="12310" max="12310" width="17.453125" style="25" customWidth="1"/>
    <col min="12311" max="12312" width="10.453125" style="25" customWidth="1"/>
    <col min="12313" max="12313" width="4.54296875" style="25" customWidth="1"/>
    <col min="12314" max="12558" width="9.1796875" style="25"/>
    <col min="12559" max="12559" width="1.54296875" style="25" customWidth="1"/>
    <col min="12560" max="12560" width="22.453125" style="25" customWidth="1"/>
    <col min="12561" max="12565" width="10.453125" style="25" customWidth="1"/>
    <col min="12566" max="12566" width="17.453125" style="25" customWidth="1"/>
    <col min="12567" max="12568" width="10.453125" style="25" customWidth="1"/>
    <col min="12569" max="12569" width="4.54296875" style="25" customWidth="1"/>
    <col min="12570" max="12814" width="9.1796875" style="25"/>
    <col min="12815" max="12815" width="1.54296875" style="25" customWidth="1"/>
    <col min="12816" max="12816" width="22.453125" style="25" customWidth="1"/>
    <col min="12817" max="12821" width="10.453125" style="25" customWidth="1"/>
    <col min="12822" max="12822" width="17.453125" style="25" customWidth="1"/>
    <col min="12823" max="12824" width="10.453125" style="25" customWidth="1"/>
    <col min="12825" max="12825" width="4.54296875" style="25" customWidth="1"/>
    <col min="12826" max="13070" width="9.1796875" style="25"/>
    <col min="13071" max="13071" width="1.54296875" style="25" customWidth="1"/>
    <col min="13072" max="13072" width="22.453125" style="25" customWidth="1"/>
    <col min="13073" max="13077" width="10.453125" style="25" customWidth="1"/>
    <col min="13078" max="13078" width="17.453125" style="25" customWidth="1"/>
    <col min="13079" max="13080" width="10.453125" style="25" customWidth="1"/>
    <col min="13081" max="13081" width="4.54296875" style="25" customWidth="1"/>
    <col min="13082" max="13326" width="9.1796875" style="25"/>
    <col min="13327" max="13327" width="1.54296875" style="25" customWidth="1"/>
    <col min="13328" max="13328" width="22.453125" style="25" customWidth="1"/>
    <col min="13329" max="13333" width="10.453125" style="25" customWidth="1"/>
    <col min="13334" max="13334" width="17.453125" style="25" customWidth="1"/>
    <col min="13335" max="13336" width="10.453125" style="25" customWidth="1"/>
    <col min="13337" max="13337" width="4.54296875" style="25" customWidth="1"/>
    <col min="13338" max="13582" width="9.1796875" style="25"/>
    <col min="13583" max="13583" width="1.54296875" style="25" customWidth="1"/>
    <col min="13584" max="13584" width="22.453125" style="25" customWidth="1"/>
    <col min="13585" max="13589" width="10.453125" style="25" customWidth="1"/>
    <col min="13590" max="13590" width="17.453125" style="25" customWidth="1"/>
    <col min="13591" max="13592" width="10.453125" style="25" customWidth="1"/>
    <col min="13593" max="13593" width="4.54296875" style="25" customWidth="1"/>
    <col min="13594" max="13838" width="9.1796875" style="25"/>
    <col min="13839" max="13839" width="1.54296875" style="25" customWidth="1"/>
    <col min="13840" max="13840" width="22.453125" style="25" customWidth="1"/>
    <col min="13841" max="13845" width="10.453125" style="25" customWidth="1"/>
    <col min="13846" max="13846" width="17.453125" style="25" customWidth="1"/>
    <col min="13847" max="13848" width="10.453125" style="25" customWidth="1"/>
    <col min="13849" max="13849" width="4.54296875" style="25" customWidth="1"/>
    <col min="13850" max="14094" width="9.1796875" style="25"/>
    <col min="14095" max="14095" width="1.54296875" style="25" customWidth="1"/>
    <col min="14096" max="14096" width="22.453125" style="25" customWidth="1"/>
    <col min="14097" max="14101" width="10.453125" style="25" customWidth="1"/>
    <col min="14102" max="14102" width="17.453125" style="25" customWidth="1"/>
    <col min="14103" max="14104" width="10.453125" style="25" customWidth="1"/>
    <col min="14105" max="14105" width="4.54296875" style="25" customWidth="1"/>
    <col min="14106" max="14350" width="9.1796875" style="25"/>
    <col min="14351" max="14351" width="1.54296875" style="25" customWidth="1"/>
    <col min="14352" max="14352" width="22.453125" style="25" customWidth="1"/>
    <col min="14353" max="14357" width="10.453125" style="25" customWidth="1"/>
    <col min="14358" max="14358" width="17.453125" style="25" customWidth="1"/>
    <col min="14359" max="14360" width="10.453125" style="25" customWidth="1"/>
    <col min="14361" max="14361" width="4.54296875" style="25" customWidth="1"/>
    <col min="14362" max="14606" width="9.1796875" style="25"/>
    <col min="14607" max="14607" width="1.54296875" style="25" customWidth="1"/>
    <col min="14608" max="14608" width="22.453125" style="25" customWidth="1"/>
    <col min="14609" max="14613" width="10.453125" style="25" customWidth="1"/>
    <col min="14614" max="14614" width="17.453125" style="25" customWidth="1"/>
    <col min="14615" max="14616" width="10.453125" style="25" customWidth="1"/>
    <col min="14617" max="14617" width="4.54296875" style="25" customWidth="1"/>
    <col min="14618" max="14862" width="9.1796875" style="25"/>
    <col min="14863" max="14863" width="1.54296875" style="25" customWidth="1"/>
    <col min="14864" max="14864" width="22.453125" style="25" customWidth="1"/>
    <col min="14865" max="14869" width="10.453125" style="25" customWidth="1"/>
    <col min="14870" max="14870" width="17.453125" style="25" customWidth="1"/>
    <col min="14871" max="14872" width="10.453125" style="25" customWidth="1"/>
    <col min="14873" max="14873" width="4.54296875" style="25" customWidth="1"/>
    <col min="14874" max="15118" width="9.1796875" style="25"/>
    <col min="15119" max="15119" width="1.54296875" style="25" customWidth="1"/>
    <col min="15120" max="15120" width="22.453125" style="25" customWidth="1"/>
    <col min="15121" max="15125" width="10.453125" style="25" customWidth="1"/>
    <col min="15126" max="15126" width="17.453125" style="25" customWidth="1"/>
    <col min="15127" max="15128" width="10.453125" style="25" customWidth="1"/>
    <col min="15129" max="15129" width="4.54296875" style="25" customWidth="1"/>
    <col min="15130" max="15374" width="9.1796875" style="25"/>
    <col min="15375" max="15375" width="1.54296875" style="25" customWidth="1"/>
    <col min="15376" max="15376" width="22.453125" style="25" customWidth="1"/>
    <col min="15377" max="15381" width="10.453125" style="25" customWidth="1"/>
    <col min="15382" max="15382" width="17.453125" style="25" customWidth="1"/>
    <col min="15383" max="15384" width="10.453125" style="25" customWidth="1"/>
    <col min="15385" max="15385" width="4.54296875" style="25" customWidth="1"/>
    <col min="15386" max="15630" width="9.1796875" style="25"/>
    <col min="15631" max="15631" width="1.54296875" style="25" customWidth="1"/>
    <col min="15632" max="15632" width="22.453125" style="25" customWidth="1"/>
    <col min="15633" max="15637" width="10.453125" style="25" customWidth="1"/>
    <col min="15638" max="15638" width="17.453125" style="25" customWidth="1"/>
    <col min="15639" max="15640" width="10.453125" style="25" customWidth="1"/>
    <col min="15641" max="15641" width="4.54296875" style="25" customWidth="1"/>
    <col min="15642" max="15886" width="9.1796875" style="25"/>
    <col min="15887" max="15887" width="1.54296875" style="25" customWidth="1"/>
    <col min="15888" max="15888" width="22.453125" style="25" customWidth="1"/>
    <col min="15889" max="15893" width="10.453125" style="25" customWidth="1"/>
    <col min="15894" max="15894" width="17.453125" style="25" customWidth="1"/>
    <col min="15895" max="15896" width="10.453125" style="25" customWidth="1"/>
    <col min="15897" max="15897" width="4.54296875" style="25" customWidth="1"/>
    <col min="15898" max="16142" width="9.1796875" style="25"/>
    <col min="16143" max="16143" width="1.54296875" style="25" customWidth="1"/>
    <col min="16144" max="16144" width="22.453125" style="25" customWidth="1"/>
    <col min="16145" max="16149" width="10.453125" style="25" customWidth="1"/>
    <col min="16150" max="16150" width="17.453125" style="25" customWidth="1"/>
    <col min="16151" max="16152" width="10.453125" style="25" customWidth="1"/>
    <col min="16153" max="16153" width="4.54296875" style="25" customWidth="1"/>
    <col min="16154" max="16384" width="9.1796875" style="25"/>
  </cols>
  <sheetData>
    <row r="1" spans="2:52" ht="25">
      <c r="B1" s="26"/>
      <c r="C1" s="26"/>
      <c r="D1" s="26"/>
      <c r="E1" s="26"/>
      <c r="F1" s="26"/>
      <c r="G1" s="26"/>
      <c r="H1" s="26"/>
      <c r="I1" s="26"/>
      <c r="J1" s="26"/>
      <c r="K1" s="26"/>
      <c r="L1" s="26"/>
      <c r="M1" s="26"/>
      <c r="N1" s="26"/>
      <c r="O1" s="26"/>
      <c r="P1" s="26"/>
      <c r="Q1" s="26"/>
    </row>
    <row r="3" spans="2:52" ht="18.5" thickBot="1">
      <c r="B3" s="344" t="s">
        <v>572</v>
      </c>
      <c r="C3" s="344"/>
      <c r="D3" s="344"/>
      <c r="E3" s="344"/>
      <c r="F3" s="344"/>
      <c r="G3" s="344"/>
      <c r="H3" s="344"/>
      <c r="I3" s="344"/>
      <c r="J3" s="344"/>
      <c r="K3" s="344"/>
      <c r="L3" s="344"/>
      <c r="M3" s="344"/>
      <c r="N3" s="344"/>
      <c r="O3" s="344"/>
      <c r="P3" s="344"/>
      <c r="Q3" s="344"/>
    </row>
    <row r="4" spans="2:52" ht="25" customHeight="1">
      <c r="B4" s="403"/>
      <c r="C4" s="403"/>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1252" t="s">
        <v>1615</v>
      </c>
      <c r="AN4" s="1253"/>
      <c r="AO4" s="1253"/>
      <c r="AP4" s="1253"/>
      <c r="AQ4" s="1253"/>
      <c r="AR4" s="1253"/>
      <c r="AS4" s="1253"/>
      <c r="AT4" s="1253"/>
      <c r="AU4" s="1254"/>
    </row>
    <row r="5" spans="2:52" ht="30" customHeight="1">
      <c r="B5" s="404"/>
      <c r="C5" s="405"/>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915" t="s">
        <v>493</v>
      </c>
      <c r="AN5" s="893" t="s">
        <v>494</v>
      </c>
      <c r="AO5" s="893" t="s">
        <v>495</v>
      </c>
      <c r="AP5" s="893" t="s">
        <v>496</v>
      </c>
      <c r="AQ5" s="893" t="s">
        <v>497</v>
      </c>
      <c r="AR5" s="128" t="s">
        <v>498</v>
      </c>
      <c r="AS5" s="893" t="s">
        <v>499</v>
      </c>
      <c r="AT5" s="893" t="s">
        <v>500</v>
      </c>
      <c r="AU5" s="266" t="s">
        <v>501</v>
      </c>
      <c r="AZ5" s="406"/>
    </row>
    <row r="6" spans="2:52" s="223" customFormat="1" ht="42" customHeight="1">
      <c r="B6" s="407" t="s">
        <v>573</v>
      </c>
      <c r="C6" s="507"/>
      <c r="D6" s="408"/>
      <c r="E6" s="408"/>
      <c r="F6" s="408"/>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8"/>
      <c r="AM6" s="916"/>
      <c r="AN6" s="409"/>
      <c r="AO6" s="409"/>
      <c r="AP6" s="409"/>
      <c r="AQ6" s="409"/>
      <c r="AR6" s="410"/>
      <c r="AS6" s="409"/>
      <c r="AT6" s="409"/>
      <c r="AU6" s="917"/>
    </row>
    <row r="7" spans="2:52" s="223" customFormat="1" ht="62.15" customHeight="1">
      <c r="B7" s="411" t="s">
        <v>574</v>
      </c>
      <c r="C7" s="415" t="s">
        <v>575</v>
      </c>
      <c r="D7" s="413" t="s">
        <v>1616</v>
      </c>
      <c r="E7" s="414" t="s">
        <v>1617</v>
      </c>
      <c r="F7" s="414" t="s">
        <v>1618</v>
      </c>
      <c r="G7" s="414" t="s">
        <v>1619</v>
      </c>
      <c r="H7" s="414" t="s">
        <v>1620</v>
      </c>
      <c r="I7" s="414" t="s">
        <v>1621</v>
      </c>
      <c r="J7" s="415" t="s">
        <v>1622</v>
      </c>
      <c r="K7" s="416" t="s">
        <v>1623</v>
      </c>
      <c r="L7" s="412" t="s">
        <v>1624</v>
      </c>
      <c r="M7" s="412" t="s">
        <v>1625</v>
      </c>
      <c r="N7" s="412" t="s">
        <v>1626</v>
      </c>
      <c r="O7" s="412" t="s">
        <v>1627</v>
      </c>
      <c r="P7" s="412" t="s">
        <v>1628</v>
      </c>
      <c r="Q7" s="415" t="s">
        <v>1629</v>
      </c>
      <c r="R7" s="416" t="s">
        <v>1630</v>
      </c>
      <c r="S7" s="412" t="s">
        <v>576</v>
      </c>
      <c r="T7" s="412" t="s">
        <v>577</v>
      </c>
      <c r="U7" s="412" t="s">
        <v>578</v>
      </c>
      <c r="V7" s="412" t="s">
        <v>579</v>
      </c>
      <c r="W7" s="412" t="s">
        <v>580</v>
      </c>
      <c r="X7" s="415" t="s">
        <v>581</v>
      </c>
      <c r="Y7" s="416" t="s">
        <v>582</v>
      </c>
      <c r="Z7" s="412" t="s">
        <v>583</v>
      </c>
      <c r="AA7" s="412" t="s">
        <v>584</v>
      </c>
      <c r="AB7" s="412" t="s">
        <v>585</v>
      </c>
      <c r="AC7" s="412" t="s">
        <v>586</v>
      </c>
      <c r="AD7" s="412" t="s">
        <v>587</v>
      </c>
      <c r="AE7" s="415" t="s">
        <v>588</v>
      </c>
      <c r="AF7" s="416" t="s">
        <v>589</v>
      </c>
      <c r="AG7" s="412" t="s">
        <v>590</v>
      </c>
      <c r="AH7" s="412" t="s">
        <v>591</v>
      </c>
      <c r="AI7" s="412" t="s">
        <v>592</v>
      </c>
      <c r="AJ7" s="412" t="s">
        <v>593</v>
      </c>
      <c r="AK7" s="412" t="s">
        <v>594</v>
      </c>
      <c r="AL7" s="412" t="s">
        <v>595</v>
      </c>
      <c r="AM7" s="918"/>
      <c r="AN7" s="417"/>
      <c r="AO7" s="417"/>
      <c r="AP7" s="417"/>
      <c r="AQ7" s="417"/>
      <c r="AR7" s="418"/>
      <c r="AS7" s="417"/>
      <c r="AT7" s="417"/>
      <c r="AU7" s="919"/>
    </row>
    <row r="8" spans="2:52" ht="40.5" customHeight="1">
      <c r="B8" s="419" t="s">
        <v>1731</v>
      </c>
      <c r="C8" s="420"/>
      <c r="D8" s="421"/>
      <c r="E8" s="422"/>
      <c r="F8" s="422"/>
      <c r="G8" s="422"/>
      <c r="H8" s="422"/>
      <c r="I8" s="422"/>
      <c r="J8" s="423"/>
      <c r="K8" s="421"/>
      <c r="L8" s="422"/>
      <c r="M8" s="422"/>
      <c r="N8" s="422"/>
      <c r="O8" s="422"/>
      <c r="P8" s="422"/>
      <c r="Q8" s="423"/>
      <c r="R8" s="421"/>
      <c r="S8" s="422"/>
      <c r="T8" s="422"/>
      <c r="U8" s="422"/>
      <c r="V8" s="422"/>
      <c r="W8" s="422"/>
      <c r="X8" s="423"/>
      <c r="Y8" s="421"/>
      <c r="Z8" s="422"/>
      <c r="AA8" s="422"/>
      <c r="AB8" s="422"/>
      <c r="AC8" s="422"/>
      <c r="AD8" s="422"/>
      <c r="AE8" s="423"/>
      <c r="AF8" s="421"/>
      <c r="AG8" s="422"/>
      <c r="AH8" s="422"/>
      <c r="AI8" s="422"/>
      <c r="AJ8" s="422"/>
      <c r="AK8" s="422"/>
      <c r="AL8" s="420"/>
      <c r="AM8" s="920">
        <f>SUM(AM9:AM15)</f>
        <v>0</v>
      </c>
      <c r="AN8" s="425">
        <f t="shared" ref="AN8:AU8" si="0">SUM(AN9:AN15)</f>
        <v>0</v>
      </c>
      <c r="AO8" s="425">
        <f t="shared" si="0"/>
        <v>0</v>
      </c>
      <c r="AP8" s="425">
        <f t="shared" si="0"/>
        <v>0</v>
      </c>
      <c r="AQ8" s="425">
        <f t="shared" si="0"/>
        <v>0</v>
      </c>
      <c r="AR8" s="426">
        <f t="shared" si="0"/>
        <v>0</v>
      </c>
      <c r="AS8" s="425">
        <f t="shared" si="0"/>
        <v>0</v>
      </c>
      <c r="AT8" s="425">
        <f t="shared" si="0"/>
        <v>0</v>
      </c>
      <c r="AU8" s="921">
        <f t="shared" si="0"/>
        <v>0</v>
      </c>
      <c r="AV8" s="25" t="s">
        <v>61</v>
      </c>
    </row>
    <row r="9" spans="2:52" ht="25.4" customHeight="1">
      <c r="B9" s="427" t="s">
        <v>611</v>
      </c>
      <c r="C9" s="1142">
        <v>23383.5</v>
      </c>
      <c r="D9" s="428"/>
      <c r="E9" s="429"/>
      <c r="F9" s="429"/>
      <c r="G9" s="429"/>
      <c r="H9" s="429"/>
      <c r="I9" s="429"/>
      <c r="J9" s="429"/>
      <c r="K9" s="430"/>
      <c r="L9" s="431"/>
      <c r="M9" s="431"/>
      <c r="N9" s="431"/>
      <c r="O9" s="431"/>
      <c r="P9" s="431"/>
      <c r="Q9" s="432"/>
      <c r="R9" s="430"/>
      <c r="S9" s="431"/>
      <c r="T9" s="431"/>
      <c r="U9" s="431"/>
      <c r="V9" s="431"/>
      <c r="W9" s="431"/>
      <c r="X9" s="432"/>
      <c r="Y9" s="430"/>
      <c r="Z9" s="431"/>
      <c r="AA9" s="431"/>
      <c r="AB9" s="431"/>
      <c r="AC9" s="431"/>
      <c r="AD9" s="431"/>
      <c r="AE9" s="432"/>
      <c r="AF9" s="430"/>
      <c r="AG9" s="431"/>
      <c r="AH9" s="431"/>
      <c r="AI9" s="431"/>
      <c r="AJ9" s="431"/>
      <c r="AK9" s="431"/>
      <c r="AL9" s="441"/>
      <c r="AM9" s="437">
        <f>$C$9*D9</f>
        <v>0</v>
      </c>
      <c r="AN9" s="434">
        <f>$C$9*E9</f>
        <v>0</v>
      </c>
      <c r="AO9" s="434">
        <f>$C$9*F9</f>
        <v>0</v>
      </c>
      <c r="AP9" s="434">
        <f>$C$9*G9</f>
        <v>0</v>
      </c>
      <c r="AQ9" s="434">
        <f>$C$9*H9</f>
        <v>0</v>
      </c>
      <c r="AR9" s="435">
        <f>SUM(AM9:AQ9)</f>
        <v>0</v>
      </c>
      <c r="AS9" s="434">
        <f>$C$9*I9</f>
        <v>0</v>
      </c>
      <c r="AT9" s="434">
        <f>$C$9*J9</f>
        <v>0</v>
      </c>
      <c r="AU9" s="922">
        <f>SUM(AR9:AT9)</f>
        <v>0</v>
      </c>
    </row>
    <row r="10" spans="2:52" ht="25.4" customHeight="1">
      <c r="B10" s="427" t="s">
        <v>612</v>
      </c>
      <c r="C10" s="1132">
        <v>10774.907999999999</v>
      </c>
      <c r="D10" s="430"/>
      <c r="E10" s="431"/>
      <c r="F10" s="431"/>
      <c r="G10" s="431"/>
      <c r="H10" s="431"/>
      <c r="I10" s="431"/>
      <c r="J10" s="432"/>
      <c r="K10" s="428"/>
      <c r="L10" s="429"/>
      <c r="M10" s="429"/>
      <c r="N10" s="429"/>
      <c r="O10" s="429"/>
      <c r="P10" s="429"/>
      <c r="Q10" s="429"/>
      <c r="R10" s="437"/>
      <c r="S10" s="434"/>
      <c r="T10" s="434"/>
      <c r="U10" s="434"/>
      <c r="V10" s="434"/>
      <c r="W10" s="434"/>
      <c r="X10" s="438"/>
      <c r="Y10" s="437"/>
      <c r="Z10" s="434"/>
      <c r="AA10" s="434"/>
      <c r="AB10" s="434"/>
      <c r="AC10" s="434"/>
      <c r="AD10" s="434"/>
      <c r="AE10" s="438"/>
      <c r="AF10" s="437"/>
      <c r="AG10" s="434"/>
      <c r="AH10" s="434"/>
      <c r="AI10" s="434"/>
      <c r="AJ10" s="434"/>
      <c r="AK10" s="434"/>
      <c r="AL10" s="457"/>
      <c r="AM10" s="437">
        <f>$C$10*K10</f>
        <v>0</v>
      </c>
      <c r="AN10" s="434">
        <f>$C$10*L10</f>
        <v>0</v>
      </c>
      <c r="AO10" s="434">
        <f>$C$10*M10</f>
        <v>0</v>
      </c>
      <c r="AP10" s="434">
        <f>$C$10*N10</f>
        <v>0</v>
      </c>
      <c r="AQ10" s="434">
        <f>$C$10*O10</f>
        <v>0</v>
      </c>
      <c r="AR10" s="435">
        <f t="shared" ref="AR10:AR12" si="1">SUM(AM10:AQ10)</f>
        <v>0</v>
      </c>
      <c r="AS10" s="434">
        <f>$C$10*P10</f>
        <v>0</v>
      </c>
      <c r="AT10" s="434">
        <f>$C$10*Q10</f>
        <v>0</v>
      </c>
      <c r="AU10" s="922">
        <f>SUM(AR10:AT10)</f>
        <v>0</v>
      </c>
    </row>
    <row r="11" spans="2:52" ht="25.4" customHeight="1">
      <c r="B11" s="427" t="s">
        <v>613</v>
      </c>
      <c r="C11" s="1132">
        <v>415</v>
      </c>
      <c r="D11" s="428"/>
      <c r="E11" s="429"/>
      <c r="F11" s="429"/>
      <c r="G11" s="429"/>
      <c r="H11" s="429"/>
      <c r="I11" s="429"/>
      <c r="J11" s="429"/>
      <c r="K11" s="430"/>
      <c r="L11" s="431"/>
      <c r="M11" s="431"/>
      <c r="N11" s="431"/>
      <c r="O11" s="431"/>
      <c r="P11" s="431"/>
      <c r="Q11" s="432"/>
      <c r="R11" s="430"/>
      <c r="S11" s="431"/>
      <c r="T11" s="431"/>
      <c r="U11" s="431"/>
      <c r="V11" s="431"/>
      <c r="W11" s="431"/>
      <c r="X11" s="432"/>
      <c r="Y11" s="430"/>
      <c r="Z11" s="431"/>
      <c r="AA11" s="431"/>
      <c r="AB11" s="431"/>
      <c r="AC11" s="431"/>
      <c r="AD11" s="431"/>
      <c r="AE11" s="432"/>
      <c r="AF11" s="430"/>
      <c r="AG11" s="431"/>
      <c r="AH11" s="431"/>
      <c r="AI11" s="431"/>
      <c r="AJ11" s="431"/>
      <c r="AK11" s="431"/>
      <c r="AL11" s="441"/>
      <c r="AM11" s="437">
        <f>$C$11*D11</f>
        <v>0</v>
      </c>
      <c r="AN11" s="434">
        <f>$C$11*E11</f>
        <v>0</v>
      </c>
      <c r="AO11" s="434">
        <f>$C$11*F11</f>
        <v>0</v>
      </c>
      <c r="AP11" s="434">
        <f>$C$11*G11</f>
        <v>0</v>
      </c>
      <c r="AQ11" s="434">
        <f>$C$11*H11</f>
        <v>0</v>
      </c>
      <c r="AR11" s="435">
        <f t="shared" si="1"/>
        <v>0</v>
      </c>
      <c r="AS11" s="434">
        <f>$C$11*I11</f>
        <v>0</v>
      </c>
      <c r="AT11" s="434">
        <f>$C$11*J11</f>
        <v>0</v>
      </c>
      <c r="AU11" s="922">
        <f t="shared" ref="AU11:AU14" si="2">SUM(AR11:AT11)</f>
        <v>0</v>
      </c>
    </row>
    <row r="12" spans="2:52" ht="25.4" customHeight="1">
      <c r="B12" s="427" t="s">
        <v>614</v>
      </c>
      <c r="C12" s="1132">
        <v>3072.38</v>
      </c>
      <c r="D12" s="430"/>
      <c r="E12" s="431"/>
      <c r="F12" s="431"/>
      <c r="G12" s="431"/>
      <c r="H12" s="431"/>
      <c r="I12" s="431"/>
      <c r="J12" s="432"/>
      <c r="K12" s="428"/>
      <c r="L12" s="429"/>
      <c r="M12" s="429"/>
      <c r="N12" s="429"/>
      <c r="O12" s="429"/>
      <c r="P12" s="429"/>
      <c r="Q12" s="429"/>
      <c r="R12" s="437"/>
      <c r="S12" s="434"/>
      <c r="T12" s="434"/>
      <c r="U12" s="434"/>
      <c r="V12" s="434"/>
      <c r="W12" s="434"/>
      <c r="X12" s="438"/>
      <c r="Y12" s="437"/>
      <c r="Z12" s="434"/>
      <c r="AA12" s="434"/>
      <c r="AB12" s="434"/>
      <c r="AC12" s="434"/>
      <c r="AD12" s="434"/>
      <c r="AE12" s="438"/>
      <c r="AF12" s="437"/>
      <c r="AG12" s="434"/>
      <c r="AH12" s="434"/>
      <c r="AI12" s="434"/>
      <c r="AJ12" s="434"/>
      <c r="AK12" s="434"/>
      <c r="AL12" s="457"/>
      <c r="AM12" s="437">
        <f>$C$12*K12</f>
        <v>0</v>
      </c>
      <c r="AN12" s="434">
        <f>$C$12*L12</f>
        <v>0</v>
      </c>
      <c r="AO12" s="434">
        <f>$C$12*M12</f>
        <v>0</v>
      </c>
      <c r="AP12" s="434">
        <f>$C$12*N12</f>
        <v>0</v>
      </c>
      <c r="AQ12" s="434">
        <f>$C$12*O12</f>
        <v>0</v>
      </c>
      <c r="AR12" s="435">
        <f t="shared" si="1"/>
        <v>0</v>
      </c>
      <c r="AS12" s="434">
        <f>$C$12*P12</f>
        <v>0</v>
      </c>
      <c r="AT12" s="434">
        <f>$C$12*Q12</f>
        <v>0</v>
      </c>
      <c r="AU12" s="922">
        <f t="shared" si="2"/>
        <v>0</v>
      </c>
    </row>
    <row r="13" spans="2:52" ht="25.4" customHeight="1">
      <c r="B13" s="439" t="s">
        <v>597</v>
      </c>
      <c r="C13" s="1132">
        <v>509</v>
      </c>
      <c r="D13" s="430"/>
      <c r="E13" s="431"/>
      <c r="F13" s="431"/>
      <c r="G13" s="431"/>
      <c r="H13" s="431"/>
      <c r="I13" s="431"/>
      <c r="J13" s="432"/>
      <c r="K13" s="437"/>
      <c r="L13" s="433"/>
      <c r="M13" s="433"/>
      <c r="N13" s="433"/>
      <c r="O13" s="433"/>
      <c r="P13" s="433"/>
      <c r="Q13" s="440"/>
      <c r="R13" s="428"/>
      <c r="S13" s="429"/>
      <c r="T13" s="429"/>
      <c r="U13" s="429"/>
      <c r="V13" s="429"/>
      <c r="W13" s="429"/>
      <c r="X13" s="429"/>
      <c r="Y13" s="437"/>
      <c r="Z13" s="433"/>
      <c r="AA13" s="433"/>
      <c r="AB13" s="433"/>
      <c r="AC13" s="433"/>
      <c r="AD13" s="433"/>
      <c r="AE13" s="440"/>
      <c r="AF13" s="437"/>
      <c r="AG13" s="433"/>
      <c r="AH13" s="433"/>
      <c r="AI13" s="433"/>
      <c r="AJ13" s="433"/>
      <c r="AK13" s="433"/>
      <c r="AL13" s="417"/>
      <c r="AM13" s="437">
        <f>$C$13*R13</f>
        <v>0</v>
      </c>
      <c r="AN13" s="434">
        <f>$C$13*S13</f>
        <v>0</v>
      </c>
      <c r="AO13" s="434">
        <f>$C$13*T13</f>
        <v>0</v>
      </c>
      <c r="AP13" s="434">
        <f>$C$13*U13</f>
        <v>0</v>
      </c>
      <c r="AQ13" s="434">
        <f>$C$13*V13</f>
        <v>0</v>
      </c>
      <c r="AR13" s="435">
        <f>SUM(AM13:AQ13)</f>
        <v>0</v>
      </c>
      <c r="AS13" s="434">
        <f>$C$13*W13</f>
        <v>0</v>
      </c>
      <c r="AT13" s="434">
        <f>$C$13*X13</f>
        <v>0</v>
      </c>
      <c r="AU13" s="922">
        <f t="shared" si="2"/>
        <v>0</v>
      </c>
    </row>
    <row r="14" spans="2:52" ht="25.4" customHeight="1">
      <c r="B14" s="439" t="s">
        <v>598</v>
      </c>
      <c r="C14" s="1132">
        <v>934</v>
      </c>
      <c r="D14" s="430"/>
      <c r="E14" s="431"/>
      <c r="F14" s="431"/>
      <c r="G14" s="431"/>
      <c r="H14" s="431"/>
      <c r="I14" s="431"/>
      <c r="J14" s="432"/>
      <c r="K14" s="437"/>
      <c r="L14" s="433"/>
      <c r="M14" s="433"/>
      <c r="N14" s="433"/>
      <c r="O14" s="433"/>
      <c r="P14" s="433"/>
      <c r="Q14" s="440"/>
      <c r="R14" s="437"/>
      <c r="S14" s="433"/>
      <c r="T14" s="433"/>
      <c r="U14" s="433"/>
      <c r="V14" s="433"/>
      <c r="W14" s="433"/>
      <c r="X14" s="440"/>
      <c r="Y14" s="428"/>
      <c r="Z14" s="429"/>
      <c r="AA14" s="429"/>
      <c r="AB14" s="429"/>
      <c r="AC14" s="429"/>
      <c r="AD14" s="429"/>
      <c r="AE14" s="429"/>
      <c r="AF14" s="437"/>
      <c r="AG14" s="434"/>
      <c r="AH14" s="434"/>
      <c r="AI14" s="434"/>
      <c r="AJ14" s="434"/>
      <c r="AK14" s="434"/>
      <c r="AL14" s="457"/>
      <c r="AM14" s="437">
        <f>$C$14*Y14</f>
        <v>0</v>
      </c>
      <c r="AN14" s="434">
        <f>$C$14*Z14</f>
        <v>0</v>
      </c>
      <c r="AO14" s="434">
        <f>$C$14*AA14</f>
        <v>0</v>
      </c>
      <c r="AP14" s="434">
        <f>$C$14*AB14</f>
        <v>0</v>
      </c>
      <c r="AQ14" s="434">
        <f>$C$14*AC14</f>
        <v>0</v>
      </c>
      <c r="AR14" s="435">
        <f t="shared" ref="AR14:AR22" si="3">SUM(AM14:AQ14)</f>
        <v>0</v>
      </c>
      <c r="AS14" s="434">
        <f>$C$14*AD14</f>
        <v>0</v>
      </c>
      <c r="AT14" s="434">
        <f>$C$14*AE14</f>
        <v>0</v>
      </c>
      <c r="AU14" s="922">
        <f t="shared" si="2"/>
        <v>0</v>
      </c>
    </row>
    <row r="15" spans="2:52" ht="25.4" customHeight="1">
      <c r="B15" s="439" t="s">
        <v>1675</v>
      </c>
      <c r="C15" s="436"/>
      <c r="D15" s="430"/>
      <c r="E15" s="431"/>
      <c r="F15" s="431"/>
      <c r="G15" s="431"/>
      <c r="H15" s="431"/>
      <c r="I15" s="431"/>
      <c r="J15" s="432"/>
      <c r="K15" s="437"/>
      <c r="L15" s="433"/>
      <c r="M15" s="433"/>
      <c r="N15" s="433"/>
      <c r="O15" s="433"/>
      <c r="P15" s="433"/>
      <c r="Q15" s="440"/>
      <c r="R15" s="437"/>
      <c r="S15" s="433"/>
      <c r="T15" s="433"/>
      <c r="U15" s="433"/>
      <c r="V15" s="433"/>
      <c r="W15" s="433"/>
      <c r="X15" s="440"/>
      <c r="Y15" s="437"/>
      <c r="Z15" s="433"/>
      <c r="AA15" s="433"/>
      <c r="AB15" s="433"/>
      <c r="AC15" s="433"/>
      <c r="AD15" s="433"/>
      <c r="AE15" s="440"/>
      <c r="AF15" s="437"/>
      <c r="AG15" s="434"/>
      <c r="AH15" s="434"/>
      <c r="AI15" s="434"/>
      <c r="AJ15" s="434"/>
      <c r="AK15" s="434"/>
      <c r="AL15" s="457"/>
      <c r="AM15" s="437"/>
      <c r="AN15" s="434"/>
      <c r="AO15" s="434"/>
      <c r="AP15" s="434"/>
      <c r="AQ15" s="434"/>
      <c r="AR15" s="435"/>
      <c r="AS15" s="434"/>
      <c r="AT15" s="434"/>
      <c r="AU15" s="922"/>
    </row>
    <row r="16" spans="2:52" ht="40.5" customHeight="1">
      <c r="B16" s="419" t="s">
        <v>1732</v>
      </c>
      <c r="C16" s="420"/>
      <c r="D16" s="421"/>
      <c r="E16" s="422"/>
      <c r="F16" s="422"/>
      <c r="G16" s="422"/>
      <c r="H16" s="422"/>
      <c r="I16" s="422"/>
      <c r="J16" s="423"/>
      <c r="K16" s="421"/>
      <c r="L16" s="422"/>
      <c r="M16" s="422"/>
      <c r="N16" s="422"/>
      <c r="O16" s="422"/>
      <c r="P16" s="422"/>
      <c r="Q16" s="423"/>
      <c r="R16" s="421"/>
      <c r="S16" s="422"/>
      <c r="T16" s="422"/>
      <c r="U16" s="422"/>
      <c r="V16" s="422"/>
      <c r="W16" s="422"/>
      <c r="X16" s="423"/>
      <c r="Y16" s="421"/>
      <c r="Z16" s="422"/>
      <c r="AA16" s="422"/>
      <c r="AB16" s="422"/>
      <c r="AC16" s="422"/>
      <c r="AD16" s="422"/>
      <c r="AE16" s="423"/>
      <c r="AF16" s="421"/>
      <c r="AG16" s="422"/>
      <c r="AH16" s="422"/>
      <c r="AI16" s="422"/>
      <c r="AJ16" s="422"/>
      <c r="AK16" s="422"/>
      <c r="AL16" s="420"/>
      <c r="AM16" s="920">
        <f t="shared" ref="AM16:AU16" si="4">SUM(AM17:AM23)</f>
        <v>0</v>
      </c>
      <c r="AN16" s="425">
        <f t="shared" si="4"/>
        <v>0</v>
      </c>
      <c r="AO16" s="425">
        <f t="shared" si="4"/>
        <v>0</v>
      </c>
      <c r="AP16" s="425">
        <f t="shared" si="4"/>
        <v>0</v>
      </c>
      <c r="AQ16" s="425">
        <f t="shared" si="4"/>
        <v>0</v>
      </c>
      <c r="AR16" s="426">
        <f t="shared" si="4"/>
        <v>0</v>
      </c>
      <c r="AS16" s="425">
        <f t="shared" si="4"/>
        <v>0</v>
      </c>
      <c r="AT16" s="425">
        <f t="shared" si="4"/>
        <v>0</v>
      </c>
      <c r="AU16" s="921">
        <f t="shared" si="4"/>
        <v>0</v>
      </c>
    </row>
    <row r="17" spans="2:47" ht="25.4" customHeight="1">
      <c r="B17" s="427" t="s">
        <v>611</v>
      </c>
      <c r="C17" s="1132">
        <v>21113.13</v>
      </c>
      <c r="D17" s="428"/>
      <c r="E17" s="429"/>
      <c r="F17" s="429"/>
      <c r="G17" s="429"/>
      <c r="H17" s="429"/>
      <c r="I17" s="429"/>
      <c r="J17" s="429"/>
      <c r="K17" s="430"/>
      <c r="L17" s="431"/>
      <c r="M17" s="431"/>
      <c r="N17" s="431"/>
      <c r="O17" s="431"/>
      <c r="P17" s="431"/>
      <c r="Q17" s="432"/>
      <c r="R17" s="430"/>
      <c r="S17" s="431"/>
      <c r="T17" s="431"/>
      <c r="U17" s="431"/>
      <c r="V17" s="431"/>
      <c r="W17" s="431"/>
      <c r="X17" s="432"/>
      <c r="Y17" s="430"/>
      <c r="Z17" s="431"/>
      <c r="AA17" s="431"/>
      <c r="AB17" s="431"/>
      <c r="AC17" s="431"/>
      <c r="AD17" s="431"/>
      <c r="AE17" s="432"/>
      <c r="AF17" s="430"/>
      <c r="AG17" s="431"/>
      <c r="AH17" s="431"/>
      <c r="AI17" s="431"/>
      <c r="AJ17" s="431"/>
      <c r="AK17" s="431"/>
      <c r="AL17" s="441"/>
      <c r="AM17" s="437">
        <f>$C$17*D17</f>
        <v>0</v>
      </c>
      <c r="AN17" s="434">
        <f>$C$17*E17</f>
        <v>0</v>
      </c>
      <c r="AO17" s="434">
        <f>$C$17*F17</f>
        <v>0</v>
      </c>
      <c r="AP17" s="434">
        <f>$C$17*G17</f>
        <v>0</v>
      </c>
      <c r="AQ17" s="434">
        <f>$C$17*H17</f>
        <v>0</v>
      </c>
      <c r="AR17" s="435">
        <f>SUM(AM17:AQ17)</f>
        <v>0</v>
      </c>
      <c r="AS17" s="434">
        <f>$C$17*I17</f>
        <v>0</v>
      </c>
      <c r="AT17" s="434">
        <f>$C$17*J17</f>
        <v>0</v>
      </c>
      <c r="AU17" s="922">
        <f>SUM(AR17:AT17)</f>
        <v>0</v>
      </c>
    </row>
    <row r="18" spans="2:47" ht="25.4" customHeight="1">
      <c r="B18" s="427" t="s">
        <v>612</v>
      </c>
      <c r="C18" s="1132">
        <v>19101.699999999997</v>
      </c>
      <c r="D18" s="430"/>
      <c r="E18" s="431"/>
      <c r="F18" s="431"/>
      <c r="G18" s="431"/>
      <c r="H18" s="431"/>
      <c r="I18" s="431"/>
      <c r="J18" s="432"/>
      <c r="K18" s="428"/>
      <c r="L18" s="429"/>
      <c r="M18" s="429"/>
      <c r="N18" s="429"/>
      <c r="O18" s="429"/>
      <c r="P18" s="429"/>
      <c r="Q18" s="429"/>
      <c r="R18" s="437"/>
      <c r="S18" s="434"/>
      <c r="T18" s="434"/>
      <c r="U18" s="434"/>
      <c r="V18" s="434"/>
      <c r="W18" s="434"/>
      <c r="X18" s="438"/>
      <c r="Y18" s="437"/>
      <c r="Z18" s="434"/>
      <c r="AA18" s="434"/>
      <c r="AB18" s="434"/>
      <c r="AC18" s="434"/>
      <c r="AD18" s="434"/>
      <c r="AE18" s="438"/>
      <c r="AF18" s="437"/>
      <c r="AG18" s="434"/>
      <c r="AH18" s="434"/>
      <c r="AI18" s="434"/>
      <c r="AJ18" s="434"/>
      <c r="AK18" s="434"/>
      <c r="AL18" s="457"/>
      <c r="AM18" s="437">
        <f>$C$18*K18</f>
        <v>0</v>
      </c>
      <c r="AN18" s="434">
        <f>$C$18*L18</f>
        <v>0</v>
      </c>
      <c r="AO18" s="434">
        <f>$C$18*M18</f>
        <v>0</v>
      </c>
      <c r="AP18" s="434">
        <f>$C$18*N18</f>
        <v>0</v>
      </c>
      <c r="AQ18" s="434">
        <f>$C$18*O18</f>
        <v>0</v>
      </c>
      <c r="AR18" s="435">
        <f t="shared" si="3"/>
        <v>0</v>
      </c>
      <c r="AS18" s="434">
        <f>$C$18*P18</f>
        <v>0</v>
      </c>
      <c r="AT18" s="434">
        <f>$C$18*Q18</f>
        <v>0</v>
      </c>
      <c r="AU18" s="922">
        <f t="shared" ref="AU18:AU22" si="5">SUM(AR18:AT18)</f>
        <v>0</v>
      </c>
    </row>
    <row r="19" spans="2:47" ht="25.4" customHeight="1">
      <c r="B19" s="427" t="s">
        <v>613</v>
      </c>
      <c r="C19" s="1132">
        <v>731.60000000000036</v>
      </c>
      <c r="D19" s="428"/>
      <c r="E19" s="429"/>
      <c r="F19" s="429"/>
      <c r="G19" s="429"/>
      <c r="H19" s="429"/>
      <c r="I19" s="429"/>
      <c r="J19" s="429"/>
      <c r="K19" s="430"/>
      <c r="L19" s="431"/>
      <c r="M19" s="431"/>
      <c r="N19" s="431"/>
      <c r="O19" s="431"/>
      <c r="P19" s="431"/>
      <c r="Q19" s="432"/>
      <c r="R19" s="430"/>
      <c r="S19" s="431"/>
      <c r="T19" s="431"/>
      <c r="U19" s="431"/>
      <c r="V19" s="431"/>
      <c r="W19" s="431"/>
      <c r="X19" s="432"/>
      <c r="Y19" s="430"/>
      <c r="Z19" s="431"/>
      <c r="AA19" s="431"/>
      <c r="AB19" s="431"/>
      <c r="AC19" s="431"/>
      <c r="AD19" s="431"/>
      <c r="AE19" s="432"/>
      <c r="AF19" s="430"/>
      <c r="AG19" s="431"/>
      <c r="AH19" s="431"/>
      <c r="AI19" s="431"/>
      <c r="AJ19" s="431"/>
      <c r="AK19" s="431"/>
      <c r="AL19" s="441"/>
      <c r="AM19" s="437">
        <f>$C$19*D19</f>
        <v>0</v>
      </c>
      <c r="AN19" s="434">
        <f>$C$19*E19</f>
        <v>0</v>
      </c>
      <c r="AO19" s="434">
        <f>$C$19*F19</f>
        <v>0</v>
      </c>
      <c r="AP19" s="434">
        <f>$C$19*G19</f>
        <v>0</v>
      </c>
      <c r="AQ19" s="434">
        <f>$C$19*H19</f>
        <v>0</v>
      </c>
      <c r="AR19" s="435">
        <f t="shared" si="3"/>
        <v>0</v>
      </c>
      <c r="AS19" s="434">
        <f>$C$19*I19</f>
        <v>0</v>
      </c>
      <c r="AT19" s="434">
        <f>$C$19*J19</f>
        <v>0</v>
      </c>
      <c r="AU19" s="922">
        <f t="shared" si="5"/>
        <v>0</v>
      </c>
    </row>
    <row r="20" spans="2:47" ht="25.4" customHeight="1">
      <c r="B20" s="427" t="s">
        <v>614</v>
      </c>
      <c r="C20" s="1132">
        <v>5390.8</v>
      </c>
      <c r="D20" s="430"/>
      <c r="E20" s="431"/>
      <c r="F20" s="431"/>
      <c r="G20" s="431"/>
      <c r="H20" s="431"/>
      <c r="I20" s="431"/>
      <c r="J20" s="432"/>
      <c r="K20" s="428"/>
      <c r="L20" s="429"/>
      <c r="M20" s="429"/>
      <c r="N20" s="429"/>
      <c r="O20" s="429"/>
      <c r="P20" s="429"/>
      <c r="Q20" s="429"/>
      <c r="R20" s="437"/>
      <c r="S20" s="434"/>
      <c r="T20" s="434"/>
      <c r="U20" s="434"/>
      <c r="V20" s="434"/>
      <c r="W20" s="434"/>
      <c r="X20" s="438"/>
      <c r="Y20" s="437"/>
      <c r="Z20" s="434"/>
      <c r="AA20" s="434"/>
      <c r="AB20" s="434"/>
      <c r="AC20" s="434"/>
      <c r="AD20" s="434"/>
      <c r="AE20" s="438"/>
      <c r="AF20" s="437"/>
      <c r="AG20" s="434"/>
      <c r="AH20" s="434"/>
      <c r="AI20" s="434"/>
      <c r="AJ20" s="434"/>
      <c r="AK20" s="434"/>
      <c r="AL20" s="457"/>
      <c r="AM20" s="437">
        <f>$C$20*K20</f>
        <v>0</v>
      </c>
      <c r="AN20" s="434">
        <f>$C$20*L20</f>
        <v>0</v>
      </c>
      <c r="AO20" s="434">
        <f>$C$20*M20</f>
        <v>0</v>
      </c>
      <c r="AP20" s="434">
        <f>$C$20*N20</f>
        <v>0</v>
      </c>
      <c r="AQ20" s="434">
        <f>$C$20*O20</f>
        <v>0</v>
      </c>
      <c r="AR20" s="435">
        <f t="shared" si="3"/>
        <v>0</v>
      </c>
      <c r="AS20" s="434">
        <f>$C$20*P20</f>
        <v>0</v>
      </c>
      <c r="AT20" s="434">
        <f>$C$20*Q20</f>
        <v>0</v>
      </c>
      <c r="AU20" s="922">
        <f t="shared" si="5"/>
        <v>0</v>
      </c>
    </row>
    <row r="21" spans="2:47" ht="41.9" customHeight="1">
      <c r="B21" s="439" t="s">
        <v>1631</v>
      </c>
      <c r="C21" s="1138">
        <v>710</v>
      </c>
      <c r="D21" s="430"/>
      <c r="E21" s="431"/>
      <c r="F21" s="431"/>
      <c r="G21" s="431"/>
      <c r="H21" s="431"/>
      <c r="I21" s="431"/>
      <c r="J21" s="432"/>
      <c r="K21" s="437"/>
      <c r="L21" s="433"/>
      <c r="M21" s="433"/>
      <c r="N21" s="433"/>
      <c r="O21" s="433"/>
      <c r="P21" s="433"/>
      <c r="Q21" s="440"/>
      <c r="R21" s="428"/>
      <c r="S21" s="429"/>
      <c r="T21" s="429"/>
      <c r="U21" s="429"/>
      <c r="V21" s="429"/>
      <c r="W21" s="429"/>
      <c r="X21" s="429"/>
      <c r="Y21" s="437"/>
      <c r="Z21" s="433"/>
      <c r="AA21" s="433"/>
      <c r="AB21" s="433"/>
      <c r="AC21" s="433"/>
      <c r="AD21" s="433"/>
      <c r="AE21" s="440"/>
      <c r="AF21" s="437"/>
      <c r="AG21" s="433"/>
      <c r="AH21" s="433"/>
      <c r="AI21" s="433"/>
      <c r="AJ21" s="433"/>
      <c r="AK21" s="433"/>
      <c r="AL21" s="417"/>
      <c r="AM21" s="437">
        <f>$C$21*R21</f>
        <v>0</v>
      </c>
      <c r="AN21" s="434">
        <f>$C$21*S21</f>
        <v>0</v>
      </c>
      <c r="AO21" s="434">
        <f>$C$21*T21</f>
        <v>0</v>
      </c>
      <c r="AP21" s="434">
        <f>$C$21*U21</f>
        <v>0</v>
      </c>
      <c r="AQ21" s="434">
        <f>$C$21*V21</f>
        <v>0</v>
      </c>
      <c r="AR21" s="435">
        <f t="shared" si="3"/>
        <v>0</v>
      </c>
      <c r="AS21" s="434">
        <f>$C$21*W21</f>
        <v>0</v>
      </c>
      <c r="AT21" s="434">
        <f>$C$21*X21</f>
        <v>0</v>
      </c>
      <c r="AU21" s="922">
        <f t="shared" si="5"/>
        <v>0</v>
      </c>
    </row>
    <row r="22" spans="2:47" ht="40.4" customHeight="1">
      <c r="B22" s="439" t="s">
        <v>1632</v>
      </c>
      <c r="C22" s="1138">
        <v>1511</v>
      </c>
      <c r="D22" s="430"/>
      <c r="E22" s="431"/>
      <c r="F22" s="431"/>
      <c r="G22" s="431"/>
      <c r="H22" s="431"/>
      <c r="I22" s="431"/>
      <c r="J22" s="432"/>
      <c r="K22" s="437"/>
      <c r="L22" s="433"/>
      <c r="M22" s="433"/>
      <c r="N22" s="433"/>
      <c r="O22" s="433"/>
      <c r="P22" s="433"/>
      <c r="Q22" s="440"/>
      <c r="R22" s="437"/>
      <c r="S22" s="433"/>
      <c r="T22" s="433"/>
      <c r="U22" s="433"/>
      <c r="V22" s="433"/>
      <c r="W22" s="433"/>
      <c r="X22" s="440"/>
      <c r="Y22" s="428"/>
      <c r="Z22" s="429"/>
      <c r="AA22" s="429"/>
      <c r="AB22" s="429"/>
      <c r="AC22" s="429"/>
      <c r="AD22" s="429"/>
      <c r="AE22" s="429"/>
      <c r="AF22" s="437"/>
      <c r="AG22" s="434"/>
      <c r="AH22" s="434"/>
      <c r="AI22" s="434"/>
      <c r="AJ22" s="434"/>
      <c r="AK22" s="434"/>
      <c r="AL22" s="457"/>
      <c r="AM22" s="437">
        <f>$C$22*Y22</f>
        <v>0</v>
      </c>
      <c r="AN22" s="434">
        <f>$C$22*Z22</f>
        <v>0</v>
      </c>
      <c r="AO22" s="434">
        <f>$C$22*AA22</f>
        <v>0</v>
      </c>
      <c r="AP22" s="434">
        <f>$C$22*AB22</f>
        <v>0</v>
      </c>
      <c r="AQ22" s="434">
        <f>$C$22*AC22</f>
        <v>0</v>
      </c>
      <c r="AR22" s="435">
        <f t="shared" si="3"/>
        <v>0</v>
      </c>
      <c r="AS22" s="434">
        <f>$C$22*AD22</f>
        <v>0</v>
      </c>
      <c r="AT22" s="434">
        <f>$C$22*AE22</f>
        <v>0</v>
      </c>
      <c r="AU22" s="922">
        <f t="shared" si="5"/>
        <v>0</v>
      </c>
    </row>
    <row r="23" spans="2:47" ht="25.4" customHeight="1">
      <c r="B23" s="439" t="s">
        <v>1675</v>
      </c>
      <c r="C23" s="1132"/>
      <c r="D23" s="430"/>
      <c r="E23" s="431"/>
      <c r="F23" s="431"/>
      <c r="G23" s="431"/>
      <c r="H23" s="431"/>
      <c r="I23" s="431"/>
      <c r="J23" s="432"/>
      <c r="K23" s="437"/>
      <c r="L23" s="433"/>
      <c r="M23" s="433"/>
      <c r="N23" s="433"/>
      <c r="O23" s="433"/>
      <c r="P23" s="433"/>
      <c r="Q23" s="440"/>
      <c r="R23" s="437"/>
      <c r="S23" s="433"/>
      <c r="T23" s="433"/>
      <c r="U23" s="433"/>
      <c r="V23" s="433"/>
      <c r="W23" s="433"/>
      <c r="X23" s="440"/>
      <c r="Y23" s="437"/>
      <c r="Z23" s="433"/>
      <c r="AA23" s="433"/>
      <c r="AB23" s="433"/>
      <c r="AC23" s="433"/>
      <c r="AD23" s="433"/>
      <c r="AE23" s="440"/>
      <c r="AF23" s="437"/>
      <c r="AG23" s="434"/>
      <c r="AH23" s="434"/>
      <c r="AI23" s="434"/>
      <c r="AJ23" s="434"/>
      <c r="AK23" s="434"/>
      <c r="AL23" s="457"/>
      <c r="AM23" s="437"/>
      <c r="AN23" s="434"/>
      <c r="AO23" s="434"/>
      <c r="AP23" s="434"/>
      <c r="AQ23" s="434"/>
      <c r="AR23" s="435"/>
      <c r="AS23" s="434"/>
      <c r="AT23" s="434"/>
      <c r="AU23" s="922"/>
    </row>
    <row r="24" spans="2:47" ht="42.75" customHeight="1">
      <c r="B24" s="419" t="s">
        <v>1733</v>
      </c>
      <c r="C24" s="420"/>
      <c r="D24" s="421"/>
      <c r="E24" s="422"/>
      <c r="F24" s="422"/>
      <c r="G24" s="422"/>
      <c r="H24" s="422"/>
      <c r="I24" s="422"/>
      <c r="J24" s="423"/>
      <c r="K24" s="421"/>
      <c r="L24" s="422"/>
      <c r="M24" s="422"/>
      <c r="N24" s="422"/>
      <c r="O24" s="422"/>
      <c r="P24" s="422"/>
      <c r="Q24" s="423"/>
      <c r="R24" s="421"/>
      <c r="S24" s="422"/>
      <c r="T24" s="422"/>
      <c r="U24" s="422"/>
      <c r="V24" s="422"/>
      <c r="W24" s="422"/>
      <c r="X24" s="423"/>
      <c r="Y24" s="421"/>
      <c r="Z24" s="422"/>
      <c r="AA24" s="422"/>
      <c r="AB24" s="422"/>
      <c r="AC24" s="422"/>
      <c r="AD24" s="422"/>
      <c r="AE24" s="423"/>
      <c r="AF24" s="421"/>
      <c r="AG24" s="422"/>
      <c r="AH24" s="422"/>
      <c r="AI24" s="422"/>
      <c r="AJ24" s="422"/>
      <c r="AK24" s="422"/>
      <c r="AL24" s="420"/>
      <c r="AM24" s="920">
        <f t="shared" ref="AM24:AU24" si="6">SUM(AM25:AM31)</f>
        <v>0</v>
      </c>
      <c r="AN24" s="425">
        <f t="shared" si="6"/>
        <v>0</v>
      </c>
      <c r="AO24" s="425">
        <f t="shared" si="6"/>
        <v>0</v>
      </c>
      <c r="AP24" s="425">
        <f t="shared" si="6"/>
        <v>0</v>
      </c>
      <c r="AQ24" s="425">
        <f t="shared" si="6"/>
        <v>0</v>
      </c>
      <c r="AR24" s="426">
        <f t="shared" si="6"/>
        <v>0</v>
      </c>
      <c r="AS24" s="425">
        <f t="shared" si="6"/>
        <v>0</v>
      </c>
      <c r="AT24" s="425">
        <f t="shared" si="6"/>
        <v>0</v>
      </c>
      <c r="AU24" s="921">
        <f t="shared" si="6"/>
        <v>0</v>
      </c>
    </row>
    <row r="25" spans="2:47" ht="25.4" customHeight="1">
      <c r="B25" s="427" t="s">
        <v>611</v>
      </c>
      <c r="C25" s="1132">
        <v>16417</v>
      </c>
      <c r="D25" s="428"/>
      <c r="E25" s="429"/>
      <c r="F25" s="429"/>
      <c r="G25" s="429"/>
      <c r="H25" s="429"/>
      <c r="I25" s="429"/>
      <c r="J25" s="429"/>
      <c r="K25" s="430"/>
      <c r="L25" s="431"/>
      <c r="M25" s="431"/>
      <c r="N25" s="431"/>
      <c r="O25" s="431"/>
      <c r="P25" s="431"/>
      <c r="Q25" s="432"/>
      <c r="R25" s="430"/>
      <c r="S25" s="431"/>
      <c r="T25" s="431"/>
      <c r="U25" s="431"/>
      <c r="V25" s="431"/>
      <c r="W25" s="431"/>
      <c r="X25" s="432"/>
      <c r="Y25" s="430"/>
      <c r="Z25" s="431"/>
      <c r="AA25" s="431"/>
      <c r="AB25" s="431"/>
      <c r="AC25" s="431"/>
      <c r="AD25" s="431"/>
      <c r="AE25" s="432"/>
      <c r="AF25" s="430"/>
      <c r="AG25" s="431"/>
      <c r="AH25" s="431"/>
      <c r="AI25" s="431"/>
      <c r="AJ25" s="431"/>
      <c r="AK25" s="431"/>
      <c r="AL25" s="441"/>
      <c r="AM25" s="437">
        <f>$C$25*D25</f>
        <v>0</v>
      </c>
      <c r="AN25" s="434">
        <f>$C$25*E25</f>
        <v>0</v>
      </c>
      <c r="AO25" s="434">
        <f>$C$25*F25</f>
        <v>0</v>
      </c>
      <c r="AP25" s="434">
        <f>$C$25*G25</f>
        <v>0</v>
      </c>
      <c r="AQ25" s="434">
        <f>$C$25*H25</f>
        <v>0</v>
      </c>
      <c r="AR25" s="435">
        <f>SUM(AM25:AQ25)</f>
        <v>0</v>
      </c>
      <c r="AS25" s="434">
        <f>$C$25*I25</f>
        <v>0</v>
      </c>
      <c r="AT25" s="434">
        <f>$C$25*J25</f>
        <v>0</v>
      </c>
      <c r="AU25" s="922">
        <f>SUM(AR25:AT25)</f>
        <v>0</v>
      </c>
    </row>
    <row r="26" spans="2:47" ht="25.4" customHeight="1">
      <c r="B26" s="427" t="s">
        <v>612</v>
      </c>
      <c r="C26" s="1132">
        <v>19293</v>
      </c>
      <c r="D26" s="430"/>
      <c r="E26" s="431"/>
      <c r="F26" s="431"/>
      <c r="G26" s="431"/>
      <c r="H26" s="431"/>
      <c r="I26" s="431"/>
      <c r="J26" s="432"/>
      <c r="K26" s="428"/>
      <c r="L26" s="429"/>
      <c r="M26" s="429"/>
      <c r="N26" s="429"/>
      <c r="O26" s="429"/>
      <c r="P26" s="429"/>
      <c r="Q26" s="429"/>
      <c r="R26" s="437"/>
      <c r="S26" s="434"/>
      <c r="T26" s="434"/>
      <c r="U26" s="434"/>
      <c r="V26" s="434"/>
      <c r="W26" s="434"/>
      <c r="X26" s="438"/>
      <c r="Y26" s="437"/>
      <c r="Z26" s="434"/>
      <c r="AA26" s="434"/>
      <c r="AB26" s="434"/>
      <c r="AC26" s="434"/>
      <c r="AD26" s="434"/>
      <c r="AE26" s="438"/>
      <c r="AF26" s="437"/>
      <c r="AG26" s="434"/>
      <c r="AH26" s="434"/>
      <c r="AI26" s="434"/>
      <c r="AJ26" s="434"/>
      <c r="AK26" s="434"/>
      <c r="AL26" s="457"/>
      <c r="AM26" s="437">
        <f>$C$26*K26</f>
        <v>0</v>
      </c>
      <c r="AN26" s="434">
        <f>$C$26*L26</f>
        <v>0</v>
      </c>
      <c r="AO26" s="434">
        <f>$C$26*M26</f>
        <v>0</v>
      </c>
      <c r="AP26" s="434">
        <f>$C$26*N26</f>
        <v>0</v>
      </c>
      <c r="AQ26" s="434">
        <f>$C$26*O26</f>
        <v>0</v>
      </c>
      <c r="AR26" s="435">
        <f t="shared" ref="AR26:AR30" si="7">SUM(AM26:AQ26)</f>
        <v>0</v>
      </c>
      <c r="AS26" s="434">
        <f>$C$26*P26</f>
        <v>0</v>
      </c>
      <c r="AT26" s="434">
        <f>$C$26*Q26</f>
        <v>0</v>
      </c>
      <c r="AU26" s="922">
        <f t="shared" ref="AU26:AU30" si="8">SUM(AR26:AT26)</f>
        <v>0</v>
      </c>
    </row>
    <row r="27" spans="2:47" ht="25.4" customHeight="1">
      <c r="B27" s="427" t="s">
        <v>613</v>
      </c>
      <c r="C27" s="1132">
        <v>1316</v>
      </c>
      <c r="D27" s="428"/>
      <c r="E27" s="429"/>
      <c r="F27" s="429"/>
      <c r="G27" s="429"/>
      <c r="H27" s="429"/>
      <c r="I27" s="429"/>
      <c r="J27" s="429"/>
      <c r="K27" s="430"/>
      <c r="L27" s="431"/>
      <c r="M27" s="431"/>
      <c r="N27" s="431"/>
      <c r="O27" s="431"/>
      <c r="P27" s="431"/>
      <c r="Q27" s="432"/>
      <c r="R27" s="430"/>
      <c r="S27" s="431"/>
      <c r="T27" s="431"/>
      <c r="U27" s="431"/>
      <c r="V27" s="431"/>
      <c r="W27" s="431"/>
      <c r="X27" s="432"/>
      <c r="Y27" s="430"/>
      <c r="Z27" s="431"/>
      <c r="AA27" s="431"/>
      <c r="AB27" s="431"/>
      <c r="AC27" s="431"/>
      <c r="AD27" s="431"/>
      <c r="AE27" s="432"/>
      <c r="AF27" s="430"/>
      <c r="AG27" s="431"/>
      <c r="AH27" s="431"/>
      <c r="AI27" s="431"/>
      <c r="AJ27" s="431"/>
      <c r="AK27" s="431"/>
      <c r="AL27" s="441"/>
      <c r="AM27" s="437">
        <f>$C$27*D27</f>
        <v>0</v>
      </c>
      <c r="AN27" s="434">
        <f>$C$27*E27</f>
        <v>0</v>
      </c>
      <c r="AO27" s="434">
        <f>$C$27*F27</f>
        <v>0</v>
      </c>
      <c r="AP27" s="434">
        <f>$C$27*G27</f>
        <v>0</v>
      </c>
      <c r="AQ27" s="434">
        <f>$C$27*H27</f>
        <v>0</v>
      </c>
      <c r="AR27" s="435">
        <f t="shared" si="7"/>
        <v>0</v>
      </c>
      <c r="AS27" s="434">
        <f>$C$27*I27</f>
        <v>0</v>
      </c>
      <c r="AT27" s="434">
        <f>$C$27*J27</f>
        <v>0</v>
      </c>
      <c r="AU27" s="922">
        <f t="shared" si="8"/>
        <v>0</v>
      </c>
    </row>
    <row r="28" spans="2:47" ht="25.4" customHeight="1">
      <c r="B28" s="427" t="s">
        <v>614</v>
      </c>
      <c r="C28" s="1132">
        <v>5932</v>
      </c>
      <c r="D28" s="430"/>
      <c r="E28" s="431"/>
      <c r="F28" s="431"/>
      <c r="G28" s="431"/>
      <c r="H28" s="431"/>
      <c r="I28" s="431"/>
      <c r="J28" s="432"/>
      <c r="K28" s="428"/>
      <c r="L28" s="429"/>
      <c r="M28" s="429"/>
      <c r="N28" s="429"/>
      <c r="O28" s="429"/>
      <c r="P28" s="429"/>
      <c r="Q28" s="429"/>
      <c r="R28" s="437"/>
      <c r="S28" s="434"/>
      <c r="T28" s="434"/>
      <c r="U28" s="434"/>
      <c r="V28" s="434"/>
      <c r="W28" s="434"/>
      <c r="X28" s="438"/>
      <c r="Y28" s="437"/>
      <c r="Z28" s="434"/>
      <c r="AA28" s="434"/>
      <c r="AB28" s="434"/>
      <c r="AC28" s="434"/>
      <c r="AD28" s="434"/>
      <c r="AE28" s="438"/>
      <c r="AF28" s="437"/>
      <c r="AG28" s="434"/>
      <c r="AH28" s="434"/>
      <c r="AI28" s="434"/>
      <c r="AJ28" s="434"/>
      <c r="AK28" s="434"/>
      <c r="AL28" s="457"/>
      <c r="AM28" s="437">
        <f>$C$28*K28</f>
        <v>0</v>
      </c>
      <c r="AN28" s="434">
        <f>$C$28*L28</f>
        <v>0</v>
      </c>
      <c r="AO28" s="434">
        <f>$C$28*M28</f>
        <v>0</v>
      </c>
      <c r="AP28" s="434">
        <f>$C$28*N28</f>
        <v>0</v>
      </c>
      <c r="AQ28" s="434">
        <f>$C$28*O28</f>
        <v>0</v>
      </c>
      <c r="AR28" s="435">
        <f t="shared" si="7"/>
        <v>0</v>
      </c>
      <c r="AS28" s="434">
        <f>$C$28*P28</f>
        <v>0</v>
      </c>
      <c r="AT28" s="434">
        <f>$C$28*Q28</f>
        <v>0</v>
      </c>
      <c r="AU28" s="922">
        <f>SUM(AR28:AT28)</f>
        <v>0</v>
      </c>
    </row>
    <row r="29" spans="2:47" ht="25.4" customHeight="1">
      <c r="B29" s="439" t="s">
        <v>597</v>
      </c>
      <c r="C29" s="1132">
        <v>590</v>
      </c>
      <c r="D29" s="430"/>
      <c r="E29" s="431"/>
      <c r="F29" s="431"/>
      <c r="G29" s="431"/>
      <c r="H29" s="431"/>
      <c r="I29" s="431"/>
      <c r="J29" s="432"/>
      <c r="K29" s="437"/>
      <c r="L29" s="433"/>
      <c r="M29" s="433"/>
      <c r="N29" s="433"/>
      <c r="O29" s="433"/>
      <c r="P29" s="433"/>
      <c r="Q29" s="440"/>
      <c r="R29" s="428"/>
      <c r="S29" s="429"/>
      <c r="T29" s="429"/>
      <c r="U29" s="429"/>
      <c r="V29" s="429"/>
      <c r="W29" s="429"/>
      <c r="X29" s="429"/>
      <c r="Y29" s="437"/>
      <c r="Z29" s="433"/>
      <c r="AA29" s="433"/>
      <c r="AB29" s="433"/>
      <c r="AC29" s="433"/>
      <c r="AD29" s="433"/>
      <c r="AE29" s="440"/>
      <c r="AF29" s="437"/>
      <c r="AG29" s="433"/>
      <c r="AH29" s="433"/>
      <c r="AI29" s="433"/>
      <c r="AJ29" s="433"/>
      <c r="AK29" s="433"/>
      <c r="AL29" s="417"/>
      <c r="AM29" s="437">
        <f>$C$29*R29</f>
        <v>0</v>
      </c>
      <c r="AN29" s="434">
        <f>$C$29*S29</f>
        <v>0</v>
      </c>
      <c r="AO29" s="434">
        <f>$C$29*T29</f>
        <v>0</v>
      </c>
      <c r="AP29" s="434">
        <f>$C$29*U29</f>
        <v>0</v>
      </c>
      <c r="AQ29" s="434">
        <f>$C$29*V29</f>
        <v>0</v>
      </c>
      <c r="AR29" s="435">
        <f t="shared" si="7"/>
        <v>0</v>
      </c>
      <c r="AS29" s="434">
        <f>$C$29*W29</f>
        <v>0</v>
      </c>
      <c r="AT29" s="434">
        <f>$C$29*X29</f>
        <v>0</v>
      </c>
      <c r="AU29" s="922">
        <f t="shared" si="8"/>
        <v>0</v>
      </c>
    </row>
    <row r="30" spans="2:47" ht="21.65" customHeight="1">
      <c r="B30" s="439" t="s">
        <v>598</v>
      </c>
      <c r="C30" s="1132">
        <v>1041</v>
      </c>
      <c r="D30" s="430"/>
      <c r="E30" s="431"/>
      <c r="F30" s="431"/>
      <c r="G30" s="431"/>
      <c r="H30" s="431"/>
      <c r="I30" s="431"/>
      <c r="J30" s="432"/>
      <c r="K30" s="437"/>
      <c r="L30" s="433"/>
      <c r="M30" s="433"/>
      <c r="N30" s="433"/>
      <c r="O30" s="433"/>
      <c r="P30" s="433"/>
      <c r="Q30" s="440"/>
      <c r="R30" s="437"/>
      <c r="S30" s="433"/>
      <c r="T30" s="433"/>
      <c r="U30" s="433"/>
      <c r="V30" s="433"/>
      <c r="W30" s="433"/>
      <c r="X30" s="440"/>
      <c r="Y30" s="428"/>
      <c r="Z30" s="429"/>
      <c r="AA30" s="429"/>
      <c r="AB30" s="429"/>
      <c r="AC30" s="429"/>
      <c r="AD30" s="429"/>
      <c r="AE30" s="429"/>
      <c r="AF30" s="437"/>
      <c r="AG30" s="434"/>
      <c r="AH30" s="434"/>
      <c r="AI30" s="434"/>
      <c r="AJ30" s="434"/>
      <c r="AK30" s="434"/>
      <c r="AL30" s="457"/>
      <c r="AM30" s="437">
        <f>$C$30*Y30</f>
        <v>0</v>
      </c>
      <c r="AN30" s="434">
        <f>$C$30*Z30</f>
        <v>0</v>
      </c>
      <c r="AO30" s="434">
        <f>$C$30*AA30</f>
        <v>0</v>
      </c>
      <c r="AP30" s="434">
        <f>$C$30*AB30</f>
        <v>0</v>
      </c>
      <c r="AQ30" s="434">
        <f>$C$30*AC30</f>
        <v>0</v>
      </c>
      <c r="AR30" s="435">
        <f t="shared" si="7"/>
        <v>0</v>
      </c>
      <c r="AS30" s="434">
        <f>$C$30*AD30</f>
        <v>0</v>
      </c>
      <c r="AT30" s="434">
        <f>$C$30*AE30</f>
        <v>0</v>
      </c>
      <c r="AU30" s="922">
        <f t="shared" si="8"/>
        <v>0</v>
      </c>
    </row>
    <row r="31" spans="2:47" ht="25.4" customHeight="1">
      <c r="B31" s="439" t="s">
        <v>1675</v>
      </c>
      <c r="C31" s="436">
        <v>0</v>
      </c>
      <c r="D31" s="430"/>
      <c r="E31" s="431"/>
      <c r="F31" s="431"/>
      <c r="G31" s="431"/>
      <c r="H31" s="431"/>
      <c r="I31" s="431"/>
      <c r="J31" s="432"/>
      <c r="K31" s="437"/>
      <c r="L31" s="433"/>
      <c r="M31" s="433"/>
      <c r="N31" s="433"/>
      <c r="O31" s="433"/>
      <c r="P31" s="433"/>
      <c r="Q31" s="440"/>
      <c r="R31" s="437"/>
      <c r="S31" s="433"/>
      <c r="T31" s="433"/>
      <c r="U31" s="433"/>
      <c r="V31" s="433"/>
      <c r="W31" s="433"/>
      <c r="X31" s="440"/>
      <c r="Y31" s="437"/>
      <c r="Z31" s="433"/>
      <c r="AA31" s="433"/>
      <c r="AB31" s="433"/>
      <c r="AC31" s="433"/>
      <c r="AD31" s="433"/>
      <c r="AE31" s="440"/>
      <c r="AF31" s="437"/>
      <c r="AG31" s="434"/>
      <c r="AH31" s="434"/>
      <c r="AI31" s="434"/>
      <c r="AJ31" s="434"/>
      <c r="AK31" s="434"/>
      <c r="AL31" s="457"/>
      <c r="AM31" s="437"/>
      <c r="AN31" s="434"/>
      <c r="AO31" s="434"/>
      <c r="AP31" s="434"/>
      <c r="AQ31" s="434"/>
      <c r="AR31" s="435"/>
      <c r="AS31" s="434"/>
      <c r="AT31" s="434"/>
      <c r="AU31" s="922"/>
    </row>
    <row r="32" spans="2:47" ht="29.25" customHeight="1">
      <c r="B32" s="419" t="s">
        <v>601</v>
      </c>
      <c r="C32" s="420"/>
      <c r="D32" s="421"/>
      <c r="E32" s="422"/>
      <c r="F32" s="422"/>
      <c r="G32" s="422"/>
      <c r="H32" s="422"/>
      <c r="I32" s="422"/>
      <c r="J32" s="423"/>
      <c r="K32" s="421"/>
      <c r="L32" s="422"/>
      <c r="M32" s="422"/>
      <c r="N32" s="422"/>
      <c r="O32" s="422"/>
      <c r="P32" s="422"/>
      <c r="Q32" s="423"/>
      <c r="R32" s="421"/>
      <c r="S32" s="422"/>
      <c r="T32" s="422"/>
      <c r="U32" s="422"/>
      <c r="V32" s="422"/>
      <c r="W32" s="422"/>
      <c r="X32" s="423"/>
      <c r="Y32" s="421"/>
      <c r="Z32" s="422"/>
      <c r="AA32" s="422"/>
      <c r="AB32" s="422"/>
      <c r="AC32" s="422"/>
      <c r="AD32" s="422"/>
      <c r="AE32" s="423"/>
      <c r="AF32" s="421"/>
      <c r="AG32" s="422"/>
      <c r="AH32" s="422"/>
      <c r="AI32" s="422"/>
      <c r="AJ32" s="422"/>
      <c r="AK32" s="422"/>
      <c r="AL32" s="420"/>
      <c r="AM32" s="920">
        <f t="shared" ref="AM32:AU32" si="9">SUM(AM33:AM39)</f>
        <v>0</v>
      </c>
      <c r="AN32" s="425">
        <f t="shared" si="9"/>
        <v>0</v>
      </c>
      <c r="AO32" s="425">
        <f t="shared" si="9"/>
        <v>0</v>
      </c>
      <c r="AP32" s="425">
        <f t="shared" si="9"/>
        <v>0</v>
      </c>
      <c r="AQ32" s="425">
        <f t="shared" si="9"/>
        <v>0</v>
      </c>
      <c r="AR32" s="426">
        <f t="shared" si="9"/>
        <v>0</v>
      </c>
      <c r="AS32" s="425">
        <f t="shared" si="9"/>
        <v>0</v>
      </c>
      <c r="AT32" s="425">
        <f t="shared" si="9"/>
        <v>0</v>
      </c>
      <c r="AU32" s="921">
        <f t="shared" si="9"/>
        <v>0</v>
      </c>
    </row>
    <row r="33" spans="2:57" ht="27.65" customHeight="1">
      <c r="B33" s="427" t="s">
        <v>611</v>
      </c>
      <c r="C33" s="1132">
        <v>4274</v>
      </c>
      <c r="D33" s="428"/>
      <c r="E33" s="429"/>
      <c r="F33" s="429"/>
      <c r="G33" s="429"/>
      <c r="H33" s="429"/>
      <c r="I33" s="429"/>
      <c r="J33" s="429"/>
      <c r="K33" s="430"/>
      <c r="L33" s="431"/>
      <c r="M33" s="431"/>
      <c r="N33" s="431"/>
      <c r="O33" s="431"/>
      <c r="P33" s="431"/>
      <c r="Q33" s="432"/>
      <c r="R33" s="430"/>
      <c r="S33" s="431"/>
      <c r="T33" s="431"/>
      <c r="U33" s="431"/>
      <c r="V33" s="431"/>
      <c r="W33" s="431"/>
      <c r="X33" s="432"/>
      <c r="Y33" s="430"/>
      <c r="Z33" s="431"/>
      <c r="AA33" s="431"/>
      <c r="AB33" s="431"/>
      <c r="AC33" s="431"/>
      <c r="AD33" s="431"/>
      <c r="AE33" s="432"/>
      <c r="AF33" s="430"/>
      <c r="AG33" s="431"/>
      <c r="AH33" s="431"/>
      <c r="AI33" s="431"/>
      <c r="AJ33" s="431"/>
      <c r="AK33" s="431"/>
      <c r="AL33" s="441"/>
      <c r="AM33" s="437">
        <f>$C$33*D33</f>
        <v>0</v>
      </c>
      <c r="AN33" s="434">
        <f>$C$33*E33</f>
        <v>0</v>
      </c>
      <c r="AO33" s="434">
        <f>$C$33*F33</f>
        <v>0</v>
      </c>
      <c r="AP33" s="434">
        <f>$C$33*G33</f>
        <v>0</v>
      </c>
      <c r="AQ33" s="434">
        <f>$C$33*H33</f>
        <v>0</v>
      </c>
      <c r="AR33" s="435">
        <f t="shared" ref="AR33:AR38" si="10">SUM(AM33:AQ33)</f>
        <v>0</v>
      </c>
      <c r="AS33" s="434">
        <f>$C$33*I33</f>
        <v>0</v>
      </c>
      <c r="AT33" s="434">
        <f>$C$33*J33</f>
        <v>0</v>
      </c>
      <c r="AU33" s="922">
        <f>SUM(AR33:AT33)</f>
        <v>0</v>
      </c>
    </row>
    <row r="34" spans="2:57" ht="27.65" customHeight="1">
      <c r="B34" s="427" t="s">
        <v>612</v>
      </c>
      <c r="C34" s="1132">
        <v>4222</v>
      </c>
      <c r="D34" s="430"/>
      <c r="E34" s="431"/>
      <c r="F34" s="431"/>
      <c r="G34" s="431"/>
      <c r="H34" s="431"/>
      <c r="I34" s="431"/>
      <c r="J34" s="432"/>
      <c r="K34" s="428"/>
      <c r="L34" s="429"/>
      <c r="M34" s="429"/>
      <c r="N34" s="429"/>
      <c r="O34" s="429"/>
      <c r="P34" s="429"/>
      <c r="Q34" s="429"/>
      <c r="R34" s="437"/>
      <c r="S34" s="434"/>
      <c r="T34" s="434"/>
      <c r="U34" s="434"/>
      <c r="V34" s="434"/>
      <c r="W34" s="434"/>
      <c r="X34" s="438"/>
      <c r="Y34" s="437"/>
      <c r="Z34" s="434"/>
      <c r="AA34" s="434"/>
      <c r="AB34" s="434"/>
      <c r="AC34" s="434"/>
      <c r="AD34" s="434"/>
      <c r="AE34" s="438"/>
      <c r="AF34" s="437"/>
      <c r="AG34" s="434"/>
      <c r="AH34" s="434"/>
      <c r="AI34" s="434"/>
      <c r="AJ34" s="434"/>
      <c r="AK34" s="434"/>
      <c r="AL34" s="457"/>
      <c r="AM34" s="437">
        <f>$C$34*K34</f>
        <v>0</v>
      </c>
      <c r="AN34" s="434">
        <f>$C$34*L34</f>
        <v>0</v>
      </c>
      <c r="AO34" s="434">
        <f>$C$34*M34</f>
        <v>0</v>
      </c>
      <c r="AP34" s="434">
        <f>$C$34*N34</f>
        <v>0</v>
      </c>
      <c r="AQ34" s="434">
        <f>$C$34*O34</f>
        <v>0</v>
      </c>
      <c r="AR34" s="435">
        <f t="shared" si="10"/>
        <v>0</v>
      </c>
      <c r="AS34" s="434">
        <f>$C$34*P34</f>
        <v>0</v>
      </c>
      <c r="AT34" s="434">
        <f>$C$34*Q34</f>
        <v>0</v>
      </c>
      <c r="AU34" s="922">
        <f t="shared" ref="AU34:AU38" si="11">SUM(AR34:AT34)</f>
        <v>0</v>
      </c>
    </row>
    <row r="35" spans="2:57" ht="27.65" customHeight="1">
      <c r="B35" s="427" t="s">
        <v>613</v>
      </c>
      <c r="C35" s="1132">
        <v>151</v>
      </c>
      <c r="D35" s="428"/>
      <c r="E35" s="429"/>
      <c r="F35" s="429"/>
      <c r="G35" s="429"/>
      <c r="H35" s="429"/>
      <c r="I35" s="429"/>
      <c r="J35" s="429"/>
      <c r="K35" s="430"/>
      <c r="L35" s="431"/>
      <c r="M35" s="431"/>
      <c r="N35" s="431"/>
      <c r="O35" s="431"/>
      <c r="P35" s="431"/>
      <c r="Q35" s="432"/>
      <c r="R35" s="430"/>
      <c r="S35" s="431"/>
      <c r="T35" s="431"/>
      <c r="U35" s="431"/>
      <c r="V35" s="431"/>
      <c r="W35" s="431"/>
      <c r="X35" s="432"/>
      <c r="Y35" s="430"/>
      <c r="Z35" s="431"/>
      <c r="AA35" s="431"/>
      <c r="AB35" s="431"/>
      <c r="AC35" s="431"/>
      <c r="AD35" s="431"/>
      <c r="AE35" s="432"/>
      <c r="AF35" s="430"/>
      <c r="AG35" s="431"/>
      <c r="AH35" s="431"/>
      <c r="AI35" s="431"/>
      <c r="AJ35" s="431"/>
      <c r="AK35" s="431"/>
      <c r="AL35" s="441"/>
      <c r="AM35" s="437">
        <f>$C$35*D35</f>
        <v>0</v>
      </c>
      <c r="AN35" s="434">
        <f>$C$35*E35</f>
        <v>0</v>
      </c>
      <c r="AO35" s="434">
        <f>$C$35*F35</f>
        <v>0</v>
      </c>
      <c r="AP35" s="434">
        <f>$C$35*G35</f>
        <v>0</v>
      </c>
      <c r="AQ35" s="434">
        <f>$C$35*H35</f>
        <v>0</v>
      </c>
      <c r="AR35" s="435">
        <f t="shared" si="10"/>
        <v>0</v>
      </c>
      <c r="AS35" s="434">
        <f>$C$35*I35</f>
        <v>0</v>
      </c>
      <c r="AT35" s="434">
        <f>$C$35*J35</f>
        <v>0</v>
      </c>
      <c r="AU35" s="922">
        <f t="shared" si="11"/>
        <v>0</v>
      </c>
    </row>
    <row r="36" spans="2:57" ht="32.9" customHeight="1">
      <c r="B36" s="427" t="s">
        <v>614</v>
      </c>
      <c r="C36" s="1132">
        <v>1295</v>
      </c>
      <c r="D36" s="430"/>
      <c r="E36" s="431"/>
      <c r="F36" s="431"/>
      <c r="G36" s="431"/>
      <c r="H36" s="431"/>
      <c r="I36" s="431"/>
      <c r="J36" s="432"/>
      <c r="K36" s="428"/>
      <c r="L36" s="429"/>
      <c r="M36" s="429"/>
      <c r="N36" s="429"/>
      <c r="O36" s="429"/>
      <c r="P36" s="429"/>
      <c r="Q36" s="429"/>
      <c r="R36" s="437"/>
      <c r="S36" s="434"/>
      <c r="T36" s="434"/>
      <c r="U36" s="434"/>
      <c r="V36" s="434"/>
      <c r="W36" s="434"/>
      <c r="X36" s="438"/>
      <c r="Y36" s="437"/>
      <c r="Z36" s="434"/>
      <c r="AA36" s="434"/>
      <c r="AB36" s="434"/>
      <c r="AC36" s="434"/>
      <c r="AD36" s="434"/>
      <c r="AE36" s="438"/>
      <c r="AF36" s="437"/>
      <c r="AG36" s="434"/>
      <c r="AH36" s="434"/>
      <c r="AI36" s="434"/>
      <c r="AJ36" s="434"/>
      <c r="AK36" s="434"/>
      <c r="AL36" s="457"/>
      <c r="AM36" s="437">
        <f>$C$36*K36</f>
        <v>0</v>
      </c>
      <c r="AN36" s="434">
        <f>$C$36*L36</f>
        <v>0</v>
      </c>
      <c r="AO36" s="434">
        <f>$C$36*M36</f>
        <v>0</v>
      </c>
      <c r="AP36" s="434">
        <f>$C$36*N36</f>
        <v>0</v>
      </c>
      <c r="AQ36" s="434">
        <f>$C$36*O36</f>
        <v>0</v>
      </c>
      <c r="AR36" s="435">
        <f t="shared" si="10"/>
        <v>0</v>
      </c>
      <c r="AS36" s="434">
        <f>$C$36*P36</f>
        <v>0</v>
      </c>
      <c r="AT36" s="434">
        <f>$C$36*Q36</f>
        <v>0</v>
      </c>
      <c r="AU36" s="922">
        <f t="shared" si="11"/>
        <v>0</v>
      </c>
    </row>
    <row r="37" spans="2:57" ht="36" customHeight="1">
      <c r="B37" s="439" t="s">
        <v>1633</v>
      </c>
      <c r="C37" s="436">
        <v>0</v>
      </c>
      <c r="D37" s="430"/>
      <c r="E37" s="431"/>
      <c r="F37" s="431"/>
      <c r="G37" s="431"/>
      <c r="H37" s="431"/>
      <c r="I37" s="431"/>
      <c r="J37" s="432"/>
      <c r="K37" s="437"/>
      <c r="L37" s="433"/>
      <c r="M37" s="433"/>
      <c r="N37" s="433"/>
      <c r="O37" s="433"/>
      <c r="P37" s="433"/>
      <c r="Q37" s="440"/>
      <c r="R37" s="428"/>
      <c r="S37" s="429"/>
      <c r="T37" s="429"/>
      <c r="U37" s="429"/>
      <c r="V37" s="429"/>
      <c r="W37" s="429"/>
      <c r="X37" s="429"/>
      <c r="Y37" s="437"/>
      <c r="Z37" s="433"/>
      <c r="AA37" s="433"/>
      <c r="AB37" s="433"/>
      <c r="AC37" s="433"/>
      <c r="AD37" s="433"/>
      <c r="AE37" s="440"/>
      <c r="AF37" s="437"/>
      <c r="AG37" s="433"/>
      <c r="AH37" s="433"/>
      <c r="AI37" s="433"/>
      <c r="AJ37" s="433"/>
      <c r="AK37" s="433"/>
      <c r="AL37" s="417"/>
      <c r="AM37" s="434">
        <f>$C$37*R37</f>
        <v>0</v>
      </c>
      <c r="AN37" s="434">
        <f>$C$37*S37</f>
        <v>0</v>
      </c>
      <c r="AO37" s="434">
        <f>$C$37*T37</f>
        <v>0</v>
      </c>
      <c r="AP37" s="434">
        <f>$C$37*U37</f>
        <v>0</v>
      </c>
      <c r="AQ37" s="434">
        <f>$C$37*V37</f>
        <v>0</v>
      </c>
      <c r="AR37" s="435">
        <f t="shared" si="10"/>
        <v>0</v>
      </c>
      <c r="AS37" s="434">
        <f>$C$37*W37</f>
        <v>0</v>
      </c>
      <c r="AT37" s="434">
        <f>$C$37*X37</f>
        <v>0</v>
      </c>
      <c r="AU37" s="922">
        <f t="shared" si="11"/>
        <v>0</v>
      </c>
    </row>
    <row r="38" spans="2:57" ht="27" customHeight="1">
      <c r="B38" s="439" t="s">
        <v>1634</v>
      </c>
      <c r="C38" s="436">
        <v>0</v>
      </c>
      <c r="D38" s="430"/>
      <c r="E38" s="431"/>
      <c r="F38" s="431"/>
      <c r="G38" s="431"/>
      <c r="H38" s="431"/>
      <c r="I38" s="431"/>
      <c r="J38" s="432"/>
      <c r="K38" s="437"/>
      <c r="L38" s="433"/>
      <c r="M38" s="433"/>
      <c r="N38" s="433"/>
      <c r="O38" s="433"/>
      <c r="P38" s="433"/>
      <c r="Q38" s="440"/>
      <c r="R38" s="437"/>
      <c r="S38" s="433"/>
      <c r="T38" s="433"/>
      <c r="U38" s="433"/>
      <c r="V38" s="433"/>
      <c r="W38" s="433"/>
      <c r="X38" s="440"/>
      <c r="Y38" s="428"/>
      <c r="Z38" s="429"/>
      <c r="AA38" s="429"/>
      <c r="AB38" s="429"/>
      <c r="AC38" s="429"/>
      <c r="AD38" s="429"/>
      <c r="AE38" s="429"/>
      <c r="AF38" s="437"/>
      <c r="AG38" s="434"/>
      <c r="AH38" s="434"/>
      <c r="AI38" s="434"/>
      <c r="AJ38" s="434"/>
      <c r="AK38" s="434"/>
      <c r="AL38" s="457"/>
      <c r="AM38" s="437">
        <f>$C$38*Y38</f>
        <v>0</v>
      </c>
      <c r="AN38" s="434">
        <f>$C$38*Z38</f>
        <v>0</v>
      </c>
      <c r="AO38" s="434">
        <f>$C$38*AA38</f>
        <v>0</v>
      </c>
      <c r="AP38" s="434">
        <f>$C$38*AB38</f>
        <v>0</v>
      </c>
      <c r="AQ38" s="434">
        <f>$C$38*AC38</f>
        <v>0</v>
      </c>
      <c r="AR38" s="435">
        <f t="shared" si="10"/>
        <v>0</v>
      </c>
      <c r="AS38" s="434">
        <f>$C$38*AD38</f>
        <v>0</v>
      </c>
      <c r="AT38" s="434">
        <f>$C$38*AE38</f>
        <v>0</v>
      </c>
      <c r="AU38" s="922">
        <f t="shared" si="11"/>
        <v>0</v>
      </c>
    </row>
    <row r="39" spans="2:57" ht="36.65" customHeight="1">
      <c r="B39" s="439" t="s">
        <v>1675</v>
      </c>
      <c r="C39" s="436">
        <v>0</v>
      </c>
      <c r="D39" s="430"/>
      <c r="E39" s="431"/>
      <c r="F39" s="431"/>
      <c r="G39" s="431"/>
      <c r="H39" s="431"/>
      <c r="I39" s="431"/>
      <c r="J39" s="432"/>
      <c r="K39" s="437"/>
      <c r="L39" s="433"/>
      <c r="M39" s="433"/>
      <c r="N39" s="433"/>
      <c r="O39" s="433"/>
      <c r="P39" s="433"/>
      <c r="Q39" s="440"/>
      <c r="R39" s="437"/>
      <c r="S39" s="433"/>
      <c r="T39" s="433"/>
      <c r="U39" s="433"/>
      <c r="V39" s="433"/>
      <c r="W39" s="433"/>
      <c r="X39" s="440"/>
      <c r="Y39" s="437"/>
      <c r="Z39" s="433"/>
      <c r="AA39" s="433"/>
      <c r="AB39" s="433"/>
      <c r="AC39" s="433"/>
      <c r="AD39" s="433"/>
      <c r="AE39" s="440"/>
      <c r="AF39" s="437"/>
      <c r="AG39" s="434"/>
      <c r="AH39" s="434"/>
      <c r="AI39" s="434"/>
      <c r="AJ39" s="434"/>
      <c r="AK39" s="434"/>
      <c r="AL39" s="457"/>
      <c r="AM39" s="437"/>
      <c r="AN39" s="434"/>
      <c r="AO39" s="434"/>
      <c r="AP39" s="434"/>
      <c r="AQ39" s="434"/>
      <c r="AR39" s="435"/>
      <c r="AS39" s="434"/>
      <c r="AT39" s="434"/>
      <c r="AU39" s="922"/>
    </row>
    <row r="40" spans="2:57" ht="43.4" customHeight="1">
      <c r="B40" s="419" t="s">
        <v>1734</v>
      </c>
      <c r="C40" s="420"/>
      <c r="D40" s="421"/>
      <c r="E40" s="422"/>
      <c r="F40" s="422"/>
      <c r="G40" s="422"/>
      <c r="H40" s="422"/>
      <c r="I40" s="422"/>
      <c r="J40" s="423"/>
      <c r="K40" s="421"/>
      <c r="L40" s="422"/>
      <c r="M40" s="422"/>
      <c r="N40" s="422"/>
      <c r="O40" s="422"/>
      <c r="P40" s="422"/>
      <c r="Q40" s="423"/>
      <c r="R40" s="421"/>
      <c r="S40" s="422"/>
      <c r="T40" s="422"/>
      <c r="U40" s="422"/>
      <c r="V40" s="422"/>
      <c r="W40" s="422"/>
      <c r="X40" s="423"/>
      <c r="Y40" s="421"/>
      <c r="Z40" s="422"/>
      <c r="AA40" s="422"/>
      <c r="AB40" s="422"/>
      <c r="AC40" s="422"/>
      <c r="AD40" s="422"/>
      <c r="AE40" s="423"/>
      <c r="AF40" s="421"/>
      <c r="AG40" s="422"/>
      <c r="AH40" s="422"/>
      <c r="AI40" s="422"/>
      <c r="AJ40" s="422"/>
      <c r="AK40" s="422"/>
      <c r="AL40" s="420"/>
      <c r="AM40" s="920">
        <f>SUM(AM41:AM47)</f>
        <v>0</v>
      </c>
      <c r="AN40" s="425">
        <f t="shared" ref="AN40:AS40" si="12">SUM(AN41:AN47)</f>
        <v>0</v>
      </c>
      <c r="AO40" s="425">
        <f t="shared" si="12"/>
        <v>0</v>
      </c>
      <c r="AP40" s="425">
        <f t="shared" si="12"/>
        <v>0</v>
      </c>
      <c r="AQ40" s="425">
        <f>SUM(AQ41:AQ47)</f>
        <v>0</v>
      </c>
      <c r="AR40" s="426">
        <f t="shared" si="12"/>
        <v>0</v>
      </c>
      <c r="AS40" s="425">
        <f t="shared" si="12"/>
        <v>0</v>
      </c>
      <c r="AT40" s="425">
        <f>SUM(AT41:AT47)</f>
        <v>0</v>
      </c>
      <c r="AU40" s="921">
        <f>SUM(AU41:AU47)</f>
        <v>0</v>
      </c>
    </row>
    <row r="41" spans="2:57" ht="34.5" customHeight="1">
      <c r="B41" s="427" t="s">
        <v>611</v>
      </c>
      <c r="C41" s="1132">
        <v>8911</v>
      </c>
      <c r="D41" s="428"/>
      <c r="E41" s="429"/>
      <c r="F41" s="429"/>
      <c r="G41" s="429"/>
      <c r="H41" s="429"/>
      <c r="I41" s="429"/>
      <c r="J41" s="429"/>
      <c r="K41" s="430"/>
      <c r="L41" s="431"/>
      <c r="M41" s="431"/>
      <c r="N41" s="431"/>
      <c r="O41" s="431"/>
      <c r="P41" s="431"/>
      <c r="Q41" s="432"/>
      <c r="R41" s="430"/>
      <c r="S41" s="431"/>
      <c r="T41" s="431"/>
      <c r="U41" s="431"/>
      <c r="V41" s="431"/>
      <c r="W41" s="431"/>
      <c r="X41" s="432"/>
      <c r="Y41" s="430"/>
      <c r="Z41" s="431"/>
      <c r="AA41" s="431"/>
      <c r="AB41" s="431"/>
      <c r="AC41" s="431"/>
      <c r="AD41" s="431"/>
      <c r="AE41" s="432"/>
      <c r="AF41" s="430"/>
      <c r="AG41" s="431"/>
      <c r="AH41" s="431"/>
      <c r="AI41" s="431"/>
      <c r="AJ41" s="431"/>
      <c r="AK41" s="431"/>
      <c r="AL41" s="441"/>
      <c r="AM41" s="437">
        <f>$C$41*D41</f>
        <v>0</v>
      </c>
      <c r="AN41" s="434">
        <f>$C$41*E41</f>
        <v>0</v>
      </c>
      <c r="AO41" s="434">
        <f>$C$41*F41</f>
        <v>0</v>
      </c>
      <c r="AP41" s="434">
        <f>$C$41*G41</f>
        <v>0</v>
      </c>
      <c r="AQ41" s="434">
        <f>$C$41*H41</f>
        <v>0</v>
      </c>
      <c r="AR41" s="435">
        <f t="shared" ref="AR41:AR46" si="13">SUM(AM41:AQ41)</f>
        <v>0</v>
      </c>
      <c r="AS41" s="434">
        <f>$C$41*I41</f>
        <v>0</v>
      </c>
      <c r="AT41" s="434">
        <f>$C$41*J41</f>
        <v>0</v>
      </c>
      <c r="AU41" s="922">
        <f>SUM(AR41:AT41)</f>
        <v>0</v>
      </c>
    </row>
    <row r="42" spans="2:57" ht="37.4" customHeight="1">
      <c r="B42" s="427" t="s">
        <v>612</v>
      </c>
      <c r="C42" s="1132">
        <v>10536</v>
      </c>
      <c r="D42" s="430"/>
      <c r="E42" s="431"/>
      <c r="F42" s="431"/>
      <c r="G42" s="431"/>
      <c r="H42" s="431"/>
      <c r="I42" s="431"/>
      <c r="J42" s="432"/>
      <c r="K42" s="428"/>
      <c r="L42" s="429"/>
      <c r="M42" s="429"/>
      <c r="N42" s="429"/>
      <c r="O42" s="429"/>
      <c r="P42" s="429"/>
      <c r="Q42" s="429"/>
      <c r="R42" s="437"/>
      <c r="S42" s="434"/>
      <c r="T42" s="434"/>
      <c r="U42" s="434"/>
      <c r="V42" s="434"/>
      <c r="W42" s="434"/>
      <c r="X42" s="438"/>
      <c r="Y42" s="437"/>
      <c r="Z42" s="434"/>
      <c r="AA42" s="434"/>
      <c r="AB42" s="434"/>
      <c r="AC42" s="434"/>
      <c r="AD42" s="434"/>
      <c r="AE42" s="438"/>
      <c r="AF42" s="437"/>
      <c r="AG42" s="434"/>
      <c r="AH42" s="434"/>
      <c r="AI42" s="434"/>
      <c r="AJ42" s="434"/>
      <c r="AK42" s="434"/>
      <c r="AL42" s="457"/>
      <c r="AM42" s="437">
        <f>$C$42*K42</f>
        <v>0</v>
      </c>
      <c r="AN42" s="434">
        <f>$C$42*L42</f>
        <v>0</v>
      </c>
      <c r="AO42" s="434">
        <f>$C$42*M42</f>
        <v>0</v>
      </c>
      <c r="AP42" s="434">
        <f>$C$42*N42</f>
        <v>0</v>
      </c>
      <c r="AQ42" s="434">
        <f>$C$42*O42</f>
        <v>0</v>
      </c>
      <c r="AR42" s="435">
        <f t="shared" si="13"/>
        <v>0</v>
      </c>
      <c r="AS42" s="434">
        <f>$C$42*P42</f>
        <v>0</v>
      </c>
      <c r="AT42" s="434">
        <f>$C$42*Q42</f>
        <v>0</v>
      </c>
      <c r="AU42" s="922">
        <f t="shared" ref="AU42:AU46" si="14">SUM(AR42:AT42)</f>
        <v>0</v>
      </c>
    </row>
    <row r="43" spans="2:57" ht="25.4" customHeight="1">
      <c r="B43" s="427" t="s">
        <v>613</v>
      </c>
      <c r="C43" s="1132">
        <v>176</v>
      </c>
      <c r="D43" s="428"/>
      <c r="E43" s="429"/>
      <c r="F43" s="429"/>
      <c r="G43" s="429"/>
      <c r="H43" s="429"/>
      <c r="I43" s="429"/>
      <c r="J43" s="429"/>
      <c r="K43" s="430"/>
      <c r="L43" s="431"/>
      <c r="M43" s="431"/>
      <c r="N43" s="431"/>
      <c r="O43" s="431"/>
      <c r="P43" s="431"/>
      <c r="Q43" s="432"/>
      <c r="R43" s="430"/>
      <c r="S43" s="431"/>
      <c r="T43" s="431"/>
      <c r="U43" s="431"/>
      <c r="V43" s="431"/>
      <c r="W43" s="431"/>
      <c r="X43" s="432"/>
      <c r="Y43" s="430"/>
      <c r="Z43" s="431"/>
      <c r="AA43" s="431"/>
      <c r="AB43" s="431"/>
      <c r="AC43" s="431"/>
      <c r="AD43" s="431"/>
      <c r="AE43" s="432"/>
      <c r="AF43" s="430"/>
      <c r="AG43" s="431"/>
      <c r="AH43" s="431"/>
      <c r="AI43" s="431"/>
      <c r="AJ43" s="431"/>
      <c r="AK43" s="431"/>
      <c r="AL43" s="441"/>
      <c r="AM43" s="437">
        <f>$C$43*D43</f>
        <v>0</v>
      </c>
      <c r="AN43" s="434">
        <f>$C$43*E43</f>
        <v>0</v>
      </c>
      <c r="AO43" s="434">
        <f>$C$43*F43</f>
        <v>0</v>
      </c>
      <c r="AP43" s="434">
        <f>$C$43*G43</f>
        <v>0</v>
      </c>
      <c r="AQ43" s="434">
        <f>$C$43*H43</f>
        <v>0</v>
      </c>
      <c r="AR43" s="435">
        <f t="shared" si="13"/>
        <v>0</v>
      </c>
      <c r="AS43" s="434">
        <f>$C$43*I43</f>
        <v>0</v>
      </c>
      <c r="AT43" s="434">
        <f>$C$43*J43</f>
        <v>0</v>
      </c>
      <c r="AU43" s="922">
        <f t="shared" si="14"/>
        <v>0</v>
      </c>
    </row>
    <row r="44" spans="2:57" ht="25.4" customHeight="1">
      <c r="B44" s="427" t="s">
        <v>614</v>
      </c>
      <c r="C44" s="1132">
        <v>5094</v>
      </c>
      <c r="D44" s="430"/>
      <c r="E44" s="431"/>
      <c r="F44" s="431"/>
      <c r="G44" s="431"/>
      <c r="H44" s="431"/>
      <c r="I44" s="431"/>
      <c r="J44" s="432"/>
      <c r="K44" s="428"/>
      <c r="L44" s="429"/>
      <c r="M44" s="429"/>
      <c r="N44" s="429"/>
      <c r="O44" s="429"/>
      <c r="P44" s="429"/>
      <c r="Q44" s="429"/>
      <c r="R44" s="437"/>
      <c r="S44" s="434"/>
      <c r="T44" s="434"/>
      <c r="U44" s="434"/>
      <c r="V44" s="434"/>
      <c r="W44" s="434"/>
      <c r="X44" s="438"/>
      <c r="Y44" s="437"/>
      <c r="Z44" s="434"/>
      <c r="AA44" s="434"/>
      <c r="AB44" s="434"/>
      <c r="AC44" s="434"/>
      <c r="AD44" s="434"/>
      <c r="AE44" s="438"/>
      <c r="AF44" s="437"/>
      <c r="AG44" s="434"/>
      <c r="AH44" s="434"/>
      <c r="AI44" s="434"/>
      <c r="AJ44" s="434"/>
      <c r="AK44" s="434"/>
      <c r="AL44" s="457"/>
      <c r="AM44" s="437">
        <f>$C$44*K44</f>
        <v>0</v>
      </c>
      <c r="AN44" s="434">
        <f>$C$44*L44</f>
        <v>0</v>
      </c>
      <c r="AO44" s="434">
        <f>$C$44*M44</f>
        <v>0</v>
      </c>
      <c r="AP44" s="434">
        <f>$C$44*N44</f>
        <v>0</v>
      </c>
      <c r="AQ44" s="434">
        <f>$C$44*O44</f>
        <v>0</v>
      </c>
      <c r="AR44" s="435">
        <f t="shared" si="13"/>
        <v>0</v>
      </c>
      <c r="AS44" s="434">
        <f>$C$44*P44</f>
        <v>0</v>
      </c>
      <c r="AT44" s="434">
        <f>$C$44*Q44</f>
        <v>0</v>
      </c>
      <c r="AU44" s="922">
        <f>SUM(AR44:AT44)</f>
        <v>0</v>
      </c>
      <c r="BE44" s="223"/>
    </row>
    <row r="45" spans="2:57" ht="25.4" customHeight="1">
      <c r="B45" s="439" t="s">
        <v>597</v>
      </c>
      <c r="C45" s="1132">
        <v>352</v>
      </c>
      <c r="D45" s="430"/>
      <c r="E45" s="431"/>
      <c r="F45" s="431"/>
      <c r="G45" s="431"/>
      <c r="H45" s="431"/>
      <c r="I45" s="431"/>
      <c r="J45" s="432"/>
      <c r="K45" s="437"/>
      <c r="L45" s="433"/>
      <c r="M45" s="433"/>
      <c r="N45" s="433"/>
      <c r="O45" s="433"/>
      <c r="P45" s="433"/>
      <c r="Q45" s="440"/>
      <c r="R45" s="428"/>
      <c r="S45" s="429"/>
      <c r="T45" s="429"/>
      <c r="U45" s="429"/>
      <c r="V45" s="429"/>
      <c r="W45" s="429"/>
      <c r="X45" s="429"/>
      <c r="Y45" s="437"/>
      <c r="Z45" s="433"/>
      <c r="AA45" s="433"/>
      <c r="AB45" s="433"/>
      <c r="AC45" s="433"/>
      <c r="AD45" s="433"/>
      <c r="AE45" s="440"/>
      <c r="AF45" s="437"/>
      <c r="AG45" s="434"/>
      <c r="AH45" s="434"/>
      <c r="AI45" s="434"/>
      <c r="AJ45" s="434"/>
      <c r="AK45" s="434"/>
      <c r="AL45" s="457"/>
      <c r="AM45" s="437">
        <f>$C$45*R45</f>
        <v>0</v>
      </c>
      <c r="AN45" s="434">
        <f>$C$45*S45</f>
        <v>0</v>
      </c>
      <c r="AO45" s="434">
        <f>$C$45*T45</f>
        <v>0</v>
      </c>
      <c r="AP45" s="434">
        <f>$C$45*U45</f>
        <v>0</v>
      </c>
      <c r="AQ45" s="434">
        <f>$C$45*V45</f>
        <v>0</v>
      </c>
      <c r="AR45" s="435">
        <f t="shared" si="13"/>
        <v>0</v>
      </c>
      <c r="AS45" s="434">
        <f>$C$45*W45</f>
        <v>0</v>
      </c>
      <c r="AT45" s="434">
        <f>$C$45*X45</f>
        <v>0</v>
      </c>
      <c r="AU45" s="922">
        <f t="shared" si="14"/>
        <v>0</v>
      </c>
      <c r="BE45" s="223"/>
    </row>
    <row r="46" spans="2:57" ht="25.4" customHeight="1">
      <c r="B46" s="439" t="s">
        <v>598</v>
      </c>
      <c r="C46" s="1132">
        <v>557</v>
      </c>
      <c r="D46" s="430"/>
      <c r="E46" s="431"/>
      <c r="F46" s="431"/>
      <c r="G46" s="431"/>
      <c r="H46" s="431"/>
      <c r="I46" s="431"/>
      <c r="J46" s="432"/>
      <c r="K46" s="437"/>
      <c r="L46" s="433"/>
      <c r="M46" s="433"/>
      <c r="N46" s="433"/>
      <c r="O46" s="433"/>
      <c r="P46" s="433"/>
      <c r="Q46" s="440"/>
      <c r="R46" s="437"/>
      <c r="S46" s="433"/>
      <c r="T46" s="433"/>
      <c r="U46" s="433"/>
      <c r="V46" s="433"/>
      <c r="W46" s="433"/>
      <c r="X46" s="440"/>
      <c r="Y46" s="428"/>
      <c r="Z46" s="429"/>
      <c r="AA46" s="429"/>
      <c r="AB46" s="429"/>
      <c r="AC46" s="429"/>
      <c r="AD46" s="429"/>
      <c r="AE46" s="429"/>
      <c r="AF46" s="437"/>
      <c r="AG46" s="434"/>
      <c r="AH46" s="434"/>
      <c r="AI46" s="434"/>
      <c r="AJ46" s="434"/>
      <c r="AK46" s="434"/>
      <c r="AL46" s="457"/>
      <c r="AM46" s="437">
        <f>$C$46*Y46</f>
        <v>0</v>
      </c>
      <c r="AN46" s="434">
        <f>$C$46*Z46</f>
        <v>0</v>
      </c>
      <c r="AO46" s="434">
        <f>$C$46*AA46</f>
        <v>0</v>
      </c>
      <c r="AP46" s="434">
        <f>$C$46*AB46</f>
        <v>0</v>
      </c>
      <c r="AQ46" s="434">
        <f>$C$46*AC46</f>
        <v>0</v>
      </c>
      <c r="AR46" s="435">
        <f t="shared" si="13"/>
        <v>0</v>
      </c>
      <c r="AS46" s="434">
        <f>$C$46*AD46</f>
        <v>0</v>
      </c>
      <c r="AT46" s="434">
        <f>$C$46*AE46</f>
        <v>0</v>
      </c>
      <c r="AU46" s="922">
        <f t="shared" si="14"/>
        <v>0</v>
      </c>
    </row>
    <row r="47" spans="2:57" ht="25.4" customHeight="1" thickBot="1">
      <c r="B47" s="1121" t="s">
        <v>1675</v>
      </c>
      <c r="C47" s="1122">
        <v>0</v>
      </c>
      <c r="D47" s="1123"/>
      <c r="E47" s="1124"/>
      <c r="F47" s="1124"/>
      <c r="G47" s="1124"/>
      <c r="H47" s="1124"/>
      <c r="I47" s="1124"/>
      <c r="J47" s="1125"/>
      <c r="K47" s="923"/>
      <c r="L47" s="924"/>
      <c r="M47" s="924"/>
      <c r="N47" s="924"/>
      <c r="O47" s="924"/>
      <c r="P47" s="924"/>
      <c r="Q47" s="1126"/>
      <c r="R47" s="923"/>
      <c r="S47" s="924"/>
      <c r="T47" s="924"/>
      <c r="U47" s="924"/>
      <c r="V47" s="924"/>
      <c r="W47" s="924"/>
      <c r="X47" s="1126"/>
      <c r="Y47" s="923"/>
      <c r="Z47" s="924"/>
      <c r="AA47" s="924"/>
      <c r="AB47" s="924"/>
      <c r="AC47" s="924"/>
      <c r="AD47" s="924"/>
      <c r="AE47" s="1126"/>
      <c r="AF47" s="923"/>
      <c r="AG47" s="926"/>
      <c r="AH47" s="926"/>
      <c r="AI47" s="926"/>
      <c r="AJ47" s="926"/>
      <c r="AK47" s="926"/>
      <c r="AL47" s="1127"/>
      <c r="AM47" s="923"/>
      <c r="AN47" s="924"/>
      <c r="AO47" s="924"/>
      <c r="AP47" s="924"/>
      <c r="AQ47" s="924"/>
      <c r="AR47" s="925"/>
      <c r="AS47" s="926"/>
      <c r="AT47" s="926"/>
      <c r="AU47" s="927"/>
    </row>
    <row r="48" spans="2:57" ht="25.4" customHeight="1" thickBot="1">
      <c r="B48" s="1128" t="s">
        <v>603</v>
      </c>
      <c r="C48" s="1129"/>
      <c r="D48" s="282"/>
      <c r="E48" s="1130"/>
      <c r="F48" s="1130"/>
      <c r="G48" s="1130"/>
      <c r="H48" s="1130"/>
      <c r="I48" s="1130"/>
      <c r="J48" s="1131"/>
      <c r="K48" s="282"/>
      <c r="L48" s="1130"/>
      <c r="M48" s="1130"/>
      <c r="N48" s="1130"/>
      <c r="O48" s="1130"/>
      <c r="P48" s="1130"/>
      <c r="Q48" s="1131"/>
      <c r="R48" s="282"/>
      <c r="S48" s="1130"/>
      <c r="T48" s="1130"/>
      <c r="U48" s="1130"/>
      <c r="V48" s="1130"/>
      <c r="W48" s="1130"/>
      <c r="X48" s="1131"/>
      <c r="Y48" s="282"/>
      <c r="Z48" s="1130"/>
      <c r="AA48" s="1130"/>
      <c r="AB48" s="1130"/>
      <c r="AC48" s="1130"/>
      <c r="AD48" s="1130"/>
      <c r="AE48" s="1131"/>
      <c r="AF48" s="282"/>
      <c r="AG48" s="1130"/>
      <c r="AH48" s="1130"/>
      <c r="AI48" s="1130"/>
      <c r="AJ48" s="1130"/>
      <c r="AK48" s="1130"/>
      <c r="AL48" s="1131"/>
      <c r="AM48" s="928">
        <f t="shared" ref="AM48:AT48" si="15">SUM(AM40,AM32,AM24,AM16,AM8)</f>
        <v>0</v>
      </c>
      <c r="AN48" s="937">
        <f t="shared" si="15"/>
        <v>0</v>
      </c>
      <c r="AO48" s="937">
        <f t="shared" si="15"/>
        <v>0</v>
      </c>
      <c r="AP48" s="937">
        <f t="shared" si="15"/>
        <v>0</v>
      </c>
      <c r="AQ48" s="937">
        <f t="shared" si="15"/>
        <v>0</v>
      </c>
      <c r="AR48" s="937">
        <f t="shared" si="15"/>
        <v>0</v>
      </c>
      <c r="AS48" s="937">
        <f t="shared" si="15"/>
        <v>0</v>
      </c>
      <c r="AT48" s="937">
        <f t="shared" si="15"/>
        <v>0</v>
      </c>
      <c r="AU48" s="938">
        <f>SUM(AU40,AU32,AU24,AU16,AU8)</f>
        <v>0</v>
      </c>
    </row>
    <row r="49" spans="2:56" ht="25.4" customHeight="1" thickBot="1">
      <c r="B49" s="447"/>
      <c r="C49" s="227"/>
      <c r="D49" s="227"/>
      <c r="E49" s="227"/>
      <c r="F49" s="227"/>
      <c r="G49" s="227"/>
      <c r="H49" s="227"/>
      <c r="I49" s="227"/>
      <c r="J49" s="227"/>
      <c r="K49" s="227"/>
      <c r="L49" s="227"/>
      <c r="M49" s="227"/>
      <c r="N49" s="227"/>
      <c r="O49" s="227"/>
      <c r="P49" s="227"/>
      <c r="Q49" s="227"/>
    </row>
    <row r="50" spans="2:56" ht="25.4" customHeight="1">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931"/>
      <c r="AN50" s="1252" t="s">
        <v>491</v>
      </c>
      <c r="AO50" s="1253"/>
      <c r="AP50" s="1253"/>
      <c r="AQ50" s="1253"/>
      <c r="AR50" s="1253"/>
      <c r="AS50" s="1253"/>
      <c r="AT50" s="1253"/>
      <c r="AU50" s="1253"/>
      <c r="AV50" s="1254"/>
    </row>
    <row r="51" spans="2:56" ht="25.4" customHeight="1">
      <c r="B51" s="404"/>
      <c r="C51" s="405"/>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915" t="s">
        <v>493</v>
      </c>
      <c r="AO51" s="893" t="s">
        <v>494</v>
      </c>
      <c r="AP51" s="893" t="s">
        <v>495</v>
      </c>
      <c r="AQ51" s="893" t="s">
        <v>496</v>
      </c>
      <c r="AR51" s="893" t="s">
        <v>497</v>
      </c>
      <c r="AS51" s="128" t="s">
        <v>498</v>
      </c>
      <c r="AT51" s="893" t="s">
        <v>499</v>
      </c>
      <c r="AU51" s="893" t="s">
        <v>500</v>
      </c>
      <c r="AV51" s="266" t="s">
        <v>501</v>
      </c>
      <c r="BA51" s="406"/>
    </row>
    <row r="52" spans="2:56" ht="25.4" customHeight="1">
      <c r="B52" s="407" t="s">
        <v>604</v>
      </c>
      <c r="C52" s="507"/>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408"/>
      <c r="AE52" s="408"/>
      <c r="AF52" s="408"/>
      <c r="AG52" s="408"/>
      <c r="AH52" s="408"/>
      <c r="AI52" s="408"/>
      <c r="AJ52" s="408"/>
      <c r="AK52" s="408"/>
      <c r="AL52" s="408"/>
      <c r="AM52" s="408"/>
      <c r="AN52" s="916"/>
      <c r="AO52" s="409"/>
      <c r="AP52" s="409"/>
      <c r="AQ52" s="409"/>
      <c r="AR52" s="409"/>
      <c r="AS52" s="410"/>
      <c r="AT52" s="409"/>
      <c r="AU52" s="409"/>
      <c r="AV52" s="917"/>
      <c r="AW52" s="223"/>
      <c r="AX52" s="223"/>
      <c r="AY52" s="223"/>
      <c r="AZ52" s="223"/>
      <c r="BA52" s="223"/>
      <c r="BB52" s="223"/>
      <c r="BC52" s="223"/>
      <c r="BD52" s="223"/>
    </row>
    <row r="53" spans="2:56" ht="25.4" customHeight="1">
      <c r="B53" s="411" t="s">
        <v>605</v>
      </c>
      <c r="C53" s="463" t="s">
        <v>606</v>
      </c>
      <c r="D53" s="415" t="s">
        <v>575</v>
      </c>
      <c r="E53" s="413" t="s">
        <v>1616</v>
      </c>
      <c r="F53" s="414" t="s">
        <v>1617</v>
      </c>
      <c r="G53" s="414" t="s">
        <v>1618</v>
      </c>
      <c r="H53" s="414" t="s">
        <v>1619</v>
      </c>
      <c r="I53" s="414" t="s">
        <v>1620</v>
      </c>
      <c r="J53" s="414" t="s">
        <v>1621</v>
      </c>
      <c r="K53" s="415" t="s">
        <v>1622</v>
      </c>
      <c r="L53" s="416" t="s">
        <v>1623</v>
      </c>
      <c r="M53" s="412" t="s">
        <v>1624</v>
      </c>
      <c r="N53" s="412" t="s">
        <v>1625</v>
      </c>
      <c r="O53" s="412" t="s">
        <v>1626</v>
      </c>
      <c r="P53" s="412" t="s">
        <v>1627</v>
      </c>
      <c r="Q53" s="412" t="s">
        <v>1628</v>
      </c>
      <c r="R53" s="415" t="s">
        <v>1629</v>
      </c>
      <c r="S53" s="416" t="s">
        <v>1630</v>
      </c>
      <c r="T53" s="412" t="s">
        <v>576</v>
      </c>
      <c r="U53" s="412" t="s">
        <v>577</v>
      </c>
      <c r="V53" s="412" t="s">
        <v>578</v>
      </c>
      <c r="W53" s="412" t="s">
        <v>579</v>
      </c>
      <c r="X53" s="412" t="s">
        <v>580</v>
      </c>
      <c r="Y53" s="415" t="s">
        <v>581</v>
      </c>
      <c r="Z53" s="416" t="s">
        <v>582</v>
      </c>
      <c r="AA53" s="412" t="s">
        <v>583</v>
      </c>
      <c r="AB53" s="412" t="s">
        <v>584</v>
      </c>
      <c r="AC53" s="412" t="s">
        <v>585</v>
      </c>
      <c r="AD53" s="412" t="s">
        <v>586</v>
      </c>
      <c r="AE53" s="412" t="s">
        <v>587</v>
      </c>
      <c r="AF53" s="415" t="s">
        <v>588</v>
      </c>
      <c r="AG53" s="416" t="s">
        <v>589</v>
      </c>
      <c r="AH53" s="412" t="s">
        <v>590</v>
      </c>
      <c r="AI53" s="412" t="s">
        <v>591</v>
      </c>
      <c r="AJ53" s="412" t="s">
        <v>592</v>
      </c>
      <c r="AK53" s="412" t="s">
        <v>593</v>
      </c>
      <c r="AL53" s="412" t="s">
        <v>594</v>
      </c>
      <c r="AM53" s="412" t="s">
        <v>595</v>
      </c>
      <c r="AN53" s="918"/>
      <c r="AO53" s="417"/>
      <c r="AP53" s="417"/>
      <c r="AQ53" s="417"/>
      <c r="AR53" s="417"/>
      <c r="AS53" s="418"/>
      <c r="AT53" s="417"/>
      <c r="AU53" s="417"/>
      <c r="AV53" s="919"/>
      <c r="AW53" s="223"/>
      <c r="AX53" s="223"/>
      <c r="AY53" s="223"/>
      <c r="AZ53" s="223"/>
      <c r="BA53" s="223"/>
      <c r="BB53" s="223"/>
      <c r="BC53" s="223"/>
      <c r="BD53" s="223"/>
    </row>
    <row r="54" spans="2:56" ht="25.4" customHeight="1">
      <c r="B54" s="419" t="s">
        <v>607</v>
      </c>
      <c r="C54" s="508"/>
      <c r="D54" s="420"/>
      <c r="E54" s="421"/>
      <c r="F54" s="422"/>
      <c r="G54" s="422"/>
      <c r="H54" s="422"/>
      <c r="I54" s="422"/>
      <c r="J54" s="422"/>
      <c r="K54" s="423"/>
      <c r="L54" s="421"/>
      <c r="M54" s="422"/>
      <c r="N54" s="422"/>
      <c r="O54" s="422"/>
      <c r="P54" s="422"/>
      <c r="Q54" s="422"/>
      <c r="R54" s="423"/>
      <c r="S54" s="421"/>
      <c r="T54" s="422"/>
      <c r="U54" s="422"/>
      <c r="V54" s="422"/>
      <c r="W54" s="422"/>
      <c r="X54" s="422"/>
      <c r="Y54" s="423"/>
      <c r="Z54" s="421"/>
      <c r="AA54" s="422"/>
      <c r="AB54" s="422"/>
      <c r="AC54" s="422"/>
      <c r="AD54" s="422"/>
      <c r="AE54" s="422"/>
      <c r="AF54" s="423"/>
      <c r="AG54" s="421"/>
      <c r="AH54" s="422"/>
      <c r="AI54" s="422"/>
      <c r="AJ54" s="422"/>
      <c r="AK54" s="422"/>
      <c r="AL54" s="422"/>
      <c r="AM54" s="420"/>
      <c r="AN54" s="920">
        <f>SUM(AN55:AN61)</f>
        <v>0</v>
      </c>
      <c r="AO54" s="425">
        <f t="shared" ref="AO54:AU54" si="16">SUM(AO55:AO61)</f>
        <v>0</v>
      </c>
      <c r="AP54" s="425">
        <f t="shared" si="16"/>
        <v>0</v>
      </c>
      <c r="AQ54" s="425">
        <f t="shared" si="16"/>
        <v>0</v>
      </c>
      <c r="AR54" s="425">
        <f t="shared" si="16"/>
        <v>0</v>
      </c>
      <c r="AS54" s="426">
        <f t="shared" si="16"/>
        <v>0</v>
      </c>
      <c r="AT54" s="425">
        <f t="shared" si="16"/>
        <v>0</v>
      </c>
      <c r="AU54" s="425">
        <f t="shared" si="16"/>
        <v>0</v>
      </c>
      <c r="AV54" s="921">
        <f>SUM(AV55:AV61)</f>
        <v>0</v>
      </c>
    </row>
    <row r="55" spans="2:56" ht="25.4" customHeight="1">
      <c r="B55" s="427" t="s">
        <v>611</v>
      </c>
      <c r="C55" s="510"/>
      <c r="D55" s="436">
        <v>493</v>
      </c>
      <c r="E55" s="428"/>
      <c r="F55" s="429"/>
      <c r="G55" s="429"/>
      <c r="H55" s="429"/>
      <c r="I55" s="429"/>
      <c r="J55" s="429"/>
      <c r="K55" s="429"/>
      <c r="L55" s="430"/>
      <c r="M55" s="431"/>
      <c r="N55" s="431"/>
      <c r="O55" s="431"/>
      <c r="P55" s="431"/>
      <c r="Q55" s="431"/>
      <c r="R55" s="432"/>
      <c r="S55" s="430"/>
      <c r="T55" s="431"/>
      <c r="U55" s="431"/>
      <c r="V55" s="431"/>
      <c r="W55" s="431"/>
      <c r="X55" s="431"/>
      <c r="Y55" s="432"/>
      <c r="Z55" s="430"/>
      <c r="AA55" s="431"/>
      <c r="AB55" s="431"/>
      <c r="AC55" s="431"/>
      <c r="AD55" s="431"/>
      <c r="AE55" s="431"/>
      <c r="AF55" s="432"/>
      <c r="AG55" s="430"/>
      <c r="AH55" s="431"/>
      <c r="AI55" s="431"/>
      <c r="AJ55" s="431"/>
      <c r="AK55" s="431"/>
      <c r="AL55" s="431"/>
      <c r="AM55" s="441"/>
      <c r="AN55" s="437">
        <f>$C$58*$D$55*E55</f>
        <v>0</v>
      </c>
      <c r="AO55" s="433">
        <f t="shared" ref="AO55:AQ55" si="17">$C$58*$D$55*F55</f>
        <v>0</v>
      </c>
      <c r="AP55" s="433">
        <f t="shared" si="17"/>
        <v>0</v>
      </c>
      <c r="AQ55" s="433">
        <f t="shared" si="17"/>
        <v>0</v>
      </c>
      <c r="AR55" s="433">
        <f>$C$58*$D$55*I55</f>
        <v>0</v>
      </c>
      <c r="AS55" s="435">
        <f t="shared" ref="AS55:AS60" si="18">SUM(AN55:AR55)</f>
        <v>0</v>
      </c>
      <c r="AT55" s="434">
        <f>$C$58*$D$55*J55</f>
        <v>0</v>
      </c>
      <c r="AU55" s="434">
        <f>$C$58*$D$55*K55</f>
        <v>0</v>
      </c>
      <c r="AV55" s="922">
        <f>SUM(AS55:AU55)</f>
        <v>0</v>
      </c>
    </row>
    <row r="56" spans="2:56" ht="25.4" customHeight="1">
      <c r="B56" s="427" t="s">
        <v>612</v>
      </c>
      <c r="C56" s="511"/>
      <c r="D56" s="436">
        <v>1662</v>
      </c>
      <c r="E56" s="430"/>
      <c r="F56" s="431"/>
      <c r="G56" s="431"/>
      <c r="H56" s="431"/>
      <c r="I56" s="431"/>
      <c r="J56" s="431"/>
      <c r="K56" s="432"/>
      <c r="L56" s="428"/>
      <c r="M56" s="429"/>
      <c r="N56" s="429"/>
      <c r="O56" s="429"/>
      <c r="P56" s="429"/>
      <c r="Q56" s="429"/>
      <c r="R56" s="429"/>
      <c r="S56" s="437"/>
      <c r="T56" s="434"/>
      <c r="U56" s="434"/>
      <c r="V56" s="434"/>
      <c r="W56" s="434"/>
      <c r="X56" s="434"/>
      <c r="Y56" s="438"/>
      <c r="Z56" s="437"/>
      <c r="AA56" s="434"/>
      <c r="AB56" s="434"/>
      <c r="AC56" s="434"/>
      <c r="AD56" s="434"/>
      <c r="AE56" s="434"/>
      <c r="AF56" s="438"/>
      <c r="AG56" s="437"/>
      <c r="AH56" s="434"/>
      <c r="AI56" s="434"/>
      <c r="AJ56" s="434"/>
      <c r="AK56" s="434"/>
      <c r="AL56" s="434"/>
      <c r="AM56" s="457"/>
      <c r="AN56" s="437">
        <f>$C$58*$D$56*L56</f>
        <v>0</v>
      </c>
      <c r="AO56" s="433">
        <f t="shared" ref="AO56:AQ56" si="19">$C$58*$D$56*M56</f>
        <v>0</v>
      </c>
      <c r="AP56" s="433">
        <f t="shared" si="19"/>
        <v>0</v>
      </c>
      <c r="AQ56" s="433">
        <f t="shared" si="19"/>
        <v>0</v>
      </c>
      <c r="AR56" s="433">
        <f>$C$58*$D$56*P56</f>
        <v>0</v>
      </c>
      <c r="AS56" s="435">
        <f>SUM(AN56:AR56)</f>
        <v>0</v>
      </c>
      <c r="AT56" s="434">
        <f>$C$58*$D$56*Q56</f>
        <v>0</v>
      </c>
      <c r="AU56" s="434">
        <f>$C$58*$D$56*R56</f>
        <v>0</v>
      </c>
      <c r="AV56" s="922">
        <f t="shared" ref="AV56" si="20">SUM(AS56:AU56)</f>
        <v>0</v>
      </c>
    </row>
    <row r="57" spans="2:56" ht="25.4" customHeight="1">
      <c r="B57" s="427" t="s">
        <v>613</v>
      </c>
      <c r="C57" s="511"/>
      <c r="D57" s="436">
        <v>0</v>
      </c>
      <c r="E57" s="428"/>
      <c r="F57" s="429"/>
      <c r="G57" s="429"/>
      <c r="H57" s="429"/>
      <c r="I57" s="429"/>
      <c r="J57" s="429"/>
      <c r="K57" s="429"/>
      <c r="L57" s="430"/>
      <c r="M57" s="431"/>
      <c r="N57" s="431"/>
      <c r="O57" s="431"/>
      <c r="P57" s="431"/>
      <c r="Q57" s="431"/>
      <c r="R57" s="432"/>
      <c r="S57" s="430"/>
      <c r="T57" s="431"/>
      <c r="U57" s="431"/>
      <c r="V57" s="431"/>
      <c r="W57" s="431"/>
      <c r="X57" s="431"/>
      <c r="Y57" s="432"/>
      <c r="Z57" s="430"/>
      <c r="AA57" s="431"/>
      <c r="AB57" s="431"/>
      <c r="AC57" s="431"/>
      <c r="AD57" s="431"/>
      <c r="AE57" s="431"/>
      <c r="AF57" s="432"/>
      <c r="AG57" s="430"/>
      <c r="AH57" s="431"/>
      <c r="AI57" s="431"/>
      <c r="AJ57" s="431"/>
      <c r="AK57" s="431"/>
      <c r="AL57" s="431"/>
      <c r="AM57" s="441"/>
      <c r="AN57" s="437">
        <f>$C$58*$D$57*E57</f>
        <v>0</v>
      </c>
      <c r="AO57" s="433">
        <f>$C$58*$D$57*F57</f>
        <v>0</v>
      </c>
      <c r="AP57" s="433">
        <f>$C$58*$D$57*G57</f>
        <v>0</v>
      </c>
      <c r="AQ57" s="433">
        <f>$C$58*$D$57*H57</f>
        <v>0</v>
      </c>
      <c r="AR57" s="433">
        <f>$C$58*$D$57*I57</f>
        <v>0</v>
      </c>
      <c r="AS57" s="435">
        <f>SUM(AN57:AR57)</f>
        <v>0</v>
      </c>
      <c r="AT57" s="433">
        <f>$C$58*$D$57*J57</f>
        <v>0</v>
      </c>
      <c r="AU57" s="433">
        <f>$C$58*$D$57*K57</f>
        <v>0</v>
      </c>
      <c r="AV57" s="922">
        <f>SUM(AS57:AU57)</f>
        <v>0</v>
      </c>
    </row>
    <row r="58" spans="2:56" ht="25.4" customHeight="1">
      <c r="B58" s="427" t="s">
        <v>614</v>
      </c>
      <c r="C58" s="512">
        <v>10</v>
      </c>
      <c r="D58" s="436">
        <v>920</v>
      </c>
      <c r="E58" s="430"/>
      <c r="F58" s="431"/>
      <c r="G58" s="431"/>
      <c r="H58" s="431"/>
      <c r="I58" s="431"/>
      <c r="J58" s="431"/>
      <c r="K58" s="432"/>
      <c r="L58" s="428"/>
      <c r="M58" s="429"/>
      <c r="N58" s="429"/>
      <c r="O58" s="429"/>
      <c r="P58" s="429"/>
      <c r="Q58" s="429"/>
      <c r="R58" s="429"/>
      <c r="S58" s="437"/>
      <c r="T58" s="434"/>
      <c r="U58" s="434"/>
      <c r="V58" s="434"/>
      <c r="W58" s="434"/>
      <c r="X58" s="434"/>
      <c r="Y58" s="438"/>
      <c r="Z58" s="437"/>
      <c r="AA58" s="434"/>
      <c r="AB58" s="434"/>
      <c r="AC58" s="434"/>
      <c r="AD58" s="434"/>
      <c r="AE58" s="434"/>
      <c r="AF58" s="438"/>
      <c r="AG58" s="437"/>
      <c r="AH58" s="434"/>
      <c r="AI58" s="434"/>
      <c r="AJ58" s="434"/>
      <c r="AK58" s="434"/>
      <c r="AL58" s="434"/>
      <c r="AM58" s="457"/>
      <c r="AN58" s="437">
        <f>$C$58*$D$58*L58</f>
        <v>0</v>
      </c>
      <c r="AO58" s="433">
        <f>$C$58*$D$58*M58</f>
        <v>0</v>
      </c>
      <c r="AP58" s="433">
        <f>$C$58*$D$58*N58</f>
        <v>0</v>
      </c>
      <c r="AQ58" s="433">
        <f t="shared" ref="AQ58" si="21">$C$58*$D$58*O58</f>
        <v>0</v>
      </c>
      <c r="AR58" s="433">
        <f>$C$58*$D$58*P58</f>
        <v>0</v>
      </c>
      <c r="AS58" s="435">
        <f>SUM(AN58:AR58)</f>
        <v>0</v>
      </c>
      <c r="AT58" s="434">
        <f>$C$58*$D$58*Q58</f>
        <v>0</v>
      </c>
      <c r="AU58" s="434">
        <f>$C$58*$D$58*R58</f>
        <v>0</v>
      </c>
      <c r="AV58" s="922">
        <f>SUM(AS58:AU58)</f>
        <v>0</v>
      </c>
    </row>
    <row r="59" spans="2:56" ht="25.4" customHeight="1">
      <c r="B59" s="439" t="s">
        <v>597</v>
      </c>
      <c r="C59" s="511"/>
      <c r="D59" s="436">
        <v>60</v>
      </c>
      <c r="E59" s="430"/>
      <c r="F59" s="431"/>
      <c r="G59" s="431"/>
      <c r="H59" s="431"/>
      <c r="I59" s="431"/>
      <c r="J59" s="431"/>
      <c r="K59" s="432"/>
      <c r="L59" s="437"/>
      <c r="M59" s="433"/>
      <c r="N59" s="433"/>
      <c r="O59" s="433"/>
      <c r="P59" s="433"/>
      <c r="Q59" s="433"/>
      <c r="R59" s="440"/>
      <c r="S59" s="428"/>
      <c r="T59" s="429"/>
      <c r="U59" s="429"/>
      <c r="V59" s="429"/>
      <c r="W59" s="429"/>
      <c r="X59" s="429"/>
      <c r="Y59" s="429"/>
      <c r="Z59" s="437"/>
      <c r="AA59" s="433"/>
      <c r="AB59" s="433"/>
      <c r="AC59" s="433"/>
      <c r="AD59" s="433"/>
      <c r="AE59" s="433"/>
      <c r="AF59" s="440"/>
      <c r="AG59" s="437"/>
      <c r="AH59" s="433"/>
      <c r="AI59" s="433"/>
      <c r="AJ59" s="433"/>
      <c r="AK59" s="433"/>
      <c r="AL59" s="433"/>
      <c r="AM59" s="417"/>
      <c r="AN59" s="437">
        <f>$C$58*$D$59*S59</f>
        <v>0</v>
      </c>
      <c r="AO59" s="433">
        <f>$C$58*$D$59*T59</f>
        <v>0</v>
      </c>
      <c r="AP59" s="433">
        <f t="shared" ref="AP59:AQ59" si="22">$C$58*$D$59*U59</f>
        <v>0</v>
      </c>
      <c r="AQ59" s="433">
        <f t="shared" si="22"/>
        <v>0</v>
      </c>
      <c r="AR59" s="433">
        <f>$C$58*$D$59*W59</f>
        <v>0</v>
      </c>
      <c r="AS59" s="435">
        <f t="shared" si="18"/>
        <v>0</v>
      </c>
      <c r="AT59" s="434">
        <f>$C$58*$D$59*X59</f>
        <v>0</v>
      </c>
      <c r="AU59" s="434">
        <f>$C$58*$D$59*Y59</f>
        <v>0</v>
      </c>
      <c r="AV59" s="922">
        <f t="shared" ref="AV59:AV60" si="23">SUM(AS59:AU59)</f>
        <v>0</v>
      </c>
    </row>
    <row r="60" spans="2:56" ht="37.4" customHeight="1">
      <c r="B60" s="439" t="s">
        <v>598</v>
      </c>
      <c r="C60" s="511"/>
      <c r="D60" s="436">
        <v>117</v>
      </c>
      <c r="E60" s="430"/>
      <c r="F60" s="431"/>
      <c r="G60" s="431"/>
      <c r="H60" s="431"/>
      <c r="I60" s="431"/>
      <c r="J60" s="431"/>
      <c r="K60" s="432"/>
      <c r="L60" s="437"/>
      <c r="M60" s="433"/>
      <c r="N60" s="433"/>
      <c r="O60" s="433"/>
      <c r="P60" s="433"/>
      <c r="Q60" s="433"/>
      <c r="R60" s="440"/>
      <c r="S60" s="437"/>
      <c r="T60" s="433"/>
      <c r="U60" s="433"/>
      <c r="V60" s="433"/>
      <c r="W60" s="433"/>
      <c r="X60" s="433"/>
      <c r="Y60" s="440"/>
      <c r="Z60" s="428"/>
      <c r="AA60" s="429"/>
      <c r="AB60" s="429"/>
      <c r="AC60" s="429"/>
      <c r="AD60" s="429"/>
      <c r="AE60" s="429"/>
      <c r="AF60" s="429"/>
      <c r="AG60" s="437"/>
      <c r="AH60" s="434"/>
      <c r="AI60" s="434"/>
      <c r="AJ60" s="434"/>
      <c r="AK60" s="434"/>
      <c r="AL60" s="434"/>
      <c r="AM60" s="457"/>
      <c r="AN60" s="437">
        <f>$C$58*$D$60*Z60</f>
        <v>0</v>
      </c>
      <c r="AO60" s="433">
        <f t="shared" ref="AO60:AQ60" si="24">$C$58*$D$60*AA60</f>
        <v>0</v>
      </c>
      <c r="AP60" s="433">
        <f t="shared" si="24"/>
        <v>0</v>
      </c>
      <c r="AQ60" s="433">
        <f t="shared" si="24"/>
        <v>0</v>
      </c>
      <c r="AR60" s="433">
        <f>$C$58*$D$60*AD60</f>
        <v>0</v>
      </c>
      <c r="AS60" s="435">
        <f t="shared" si="18"/>
        <v>0</v>
      </c>
      <c r="AT60" s="433">
        <f>$C$58*$D$60*AE60</f>
        <v>0</v>
      </c>
      <c r="AU60" s="433">
        <f>$C$58*$D$60*AF60</f>
        <v>0</v>
      </c>
      <c r="AV60" s="922">
        <f t="shared" si="23"/>
        <v>0</v>
      </c>
    </row>
    <row r="61" spans="2:56" ht="25.4" customHeight="1">
      <c r="B61" s="439" t="s">
        <v>1675</v>
      </c>
      <c r="C61" s="513"/>
      <c r="D61" s="436">
        <v>1</v>
      </c>
      <c r="E61" s="430"/>
      <c r="F61" s="431"/>
      <c r="G61" s="431"/>
      <c r="H61" s="431"/>
      <c r="I61" s="431"/>
      <c r="J61" s="431"/>
      <c r="K61" s="432"/>
      <c r="L61" s="437"/>
      <c r="M61" s="433"/>
      <c r="N61" s="433"/>
      <c r="O61" s="433"/>
      <c r="P61" s="433"/>
      <c r="Q61" s="433"/>
      <c r="R61" s="440"/>
      <c r="S61" s="437"/>
      <c r="T61" s="433"/>
      <c r="U61" s="433"/>
      <c r="V61" s="433"/>
      <c r="W61" s="433"/>
      <c r="X61" s="433"/>
      <c r="Y61" s="440"/>
      <c r="Z61" s="437"/>
      <c r="AA61" s="433"/>
      <c r="AB61" s="433"/>
      <c r="AC61" s="433"/>
      <c r="AD61" s="433"/>
      <c r="AE61" s="433"/>
      <c r="AF61" s="440"/>
      <c r="AG61" s="437"/>
      <c r="AH61" s="434"/>
      <c r="AI61" s="434"/>
      <c r="AJ61" s="434"/>
      <c r="AK61" s="434"/>
      <c r="AL61" s="434"/>
      <c r="AM61" s="457"/>
      <c r="AN61" s="437"/>
      <c r="AO61" s="433"/>
      <c r="AP61" s="433"/>
      <c r="AQ61" s="433"/>
      <c r="AR61" s="433"/>
      <c r="AS61" s="435"/>
      <c r="AT61" s="434"/>
      <c r="AU61" s="434"/>
      <c r="AV61" s="922"/>
    </row>
    <row r="62" spans="2:56" ht="25.4" customHeight="1">
      <c r="B62" s="419" t="s">
        <v>608</v>
      </c>
      <c r="C62" s="508"/>
      <c r="D62" s="420"/>
      <c r="E62" s="421"/>
      <c r="F62" s="422"/>
      <c r="G62" s="422"/>
      <c r="H62" s="422"/>
      <c r="I62" s="422"/>
      <c r="J62" s="422"/>
      <c r="K62" s="423"/>
      <c r="L62" s="421"/>
      <c r="M62" s="422"/>
      <c r="N62" s="422"/>
      <c r="O62" s="422"/>
      <c r="P62" s="422"/>
      <c r="Q62" s="422"/>
      <c r="R62" s="423"/>
      <c r="S62" s="421"/>
      <c r="T62" s="422"/>
      <c r="U62" s="422"/>
      <c r="V62" s="422"/>
      <c r="W62" s="422"/>
      <c r="X62" s="422"/>
      <c r="Y62" s="423"/>
      <c r="Z62" s="421"/>
      <c r="AA62" s="422"/>
      <c r="AB62" s="422"/>
      <c r="AC62" s="422"/>
      <c r="AD62" s="422"/>
      <c r="AE62" s="422"/>
      <c r="AF62" s="423"/>
      <c r="AG62" s="421"/>
      <c r="AH62" s="422"/>
      <c r="AI62" s="422"/>
      <c r="AJ62" s="422"/>
      <c r="AK62" s="422"/>
      <c r="AL62" s="422"/>
      <c r="AM62" s="420"/>
      <c r="AN62" s="920">
        <f>SUM(AN63:AN69)</f>
        <v>0</v>
      </c>
      <c r="AO62" s="424">
        <f t="shared" ref="AO62:AU62" si="25">SUM(AO63:AO69)</f>
        <v>0</v>
      </c>
      <c r="AP62" s="424">
        <f t="shared" si="25"/>
        <v>0</v>
      </c>
      <c r="AQ62" s="424">
        <f t="shared" si="25"/>
        <v>0</v>
      </c>
      <c r="AR62" s="424">
        <f t="shared" si="25"/>
        <v>0</v>
      </c>
      <c r="AS62" s="424">
        <f t="shared" si="25"/>
        <v>0</v>
      </c>
      <c r="AT62" s="424">
        <f t="shared" si="25"/>
        <v>0</v>
      </c>
      <c r="AU62" s="424">
        <f t="shared" si="25"/>
        <v>0</v>
      </c>
      <c r="AV62" s="932">
        <f>SUM(AV63:AV69)</f>
        <v>0</v>
      </c>
    </row>
    <row r="63" spans="2:56" ht="25.4" customHeight="1">
      <c r="B63" s="427" t="s">
        <v>611</v>
      </c>
      <c r="C63" s="510"/>
      <c r="D63" s="436">
        <v>59</v>
      </c>
      <c r="E63" s="428"/>
      <c r="F63" s="429"/>
      <c r="G63" s="429"/>
      <c r="H63" s="429"/>
      <c r="I63" s="429"/>
      <c r="J63" s="429"/>
      <c r="K63" s="429"/>
      <c r="L63" s="430"/>
      <c r="M63" s="431"/>
      <c r="N63" s="431"/>
      <c r="O63" s="431"/>
      <c r="P63" s="431"/>
      <c r="Q63" s="431"/>
      <c r="R63" s="432"/>
      <c r="S63" s="430"/>
      <c r="T63" s="431"/>
      <c r="U63" s="431"/>
      <c r="V63" s="431"/>
      <c r="W63" s="431"/>
      <c r="X63" s="431"/>
      <c r="Y63" s="432"/>
      <c r="Z63" s="430"/>
      <c r="AA63" s="431"/>
      <c r="AB63" s="431"/>
      <c r="AC63" s="431"/>
      <c r="AD63" s="431"/>
      <c r="AE63" s="431"/>
      <c r="AF63" s="432"/>
      <c r="AG63" s="430"/>
      <c r="AH63" s="431"/>
      <c r="AI63" s="431"/>
      <c r="AJ63" s="431"/>
      <c r="AK63" s="431"/>
      <c r="AL63" s="431"/>
      <c r="AM63" s="441"/>
      <c r="AN63" s="437">
        <f>$C$66*$D$63*E63</f>
        <v>0</v>
      </c>
      <c r="AO63" s="433">
        <f>$C$66*$D$63*F63</f>
        <v>0</v>
      </c>
      <c r="AP63" s="433">
        <f t="shared" ref="AP63:AQ63" si="26">$C$66*$D$63*G63</f>
        <v>0</v>
      </c>
      <c r="AQ63" s="433">
        <f t="shared" si="26"/>
        <v>0</v>
      </c>
      <c r="AR63" s="433">
        <f>$C$66*$D$63*I63</f>
        <v>0</v>
      </c>
      <c r="AS63" s="435">
        <f t="shared" ref="AS63:AS68" si="27">SUM(AN63:AR63)</f>
        <v>0</v>
      </c>
      <c r="AT63" s="434">
        <f>$C$66*$D$63*J63</f>
        <v>0</v>
      </c>
      <c r="AU63" s="434">
        <f>$C$66*$D$63*K63</f>
        <v>0</v>
      </c>
      <c r="AV63" s="922">
        <f>SUM(AS63:AU63)</f>
        <v>0</v>
      </c>
    </row>
    <row r="64" spans="2:56" ht="25.4" customHeight="1">
      <c r="B64" s="427" t="s">
        <v>612</v>
      </c>
      <c r="C64" s="511"/>
      <c r="D64" s="436">
        <v>1074</v>
      </c>
      <c r="E64" s="430"/>
      <c r="F64" s="431"/>
      <c r="G64" s="431"/>
      <c r="H64" s="431"/>
      <c r="I64" s="431"/>
      <c r="J64" s="431"/>
      <c r="K64" s="432"/>
      <c r="L64" s="428"/>
      <c r="M64" s="429"/>
      <c r="N64" s="429"/>
      <c r="O64" s="429"/>
      <c r="P64" s="429"/>
      <c r="Q64" s="429"/>
      <c r="R64" s="429"/>
      <c r="S64" s="437"/>
      <c r="T64" s="434"/>
      <c r="U64" s="434"/>
      <c r="V64" s="434"/>
      <c r="W64" s="434"/>
      <c r="X64" s="434"/>
      <c r="Y64" s="438"/>
      <c r="Z64" s="437"/>
      <c r="AA64" s="434"/>
      <c r="AB64" s="434"/>
      <c r="AC64" s="434"/>
      <c r="AD64" s="434"/>
      <c r="AE64" s="434"/>
      <c r="AF64" s="438"/>
      <c r="AG64" s="437"/>
      <c r="AH64" s="434"/>
      <c r="AI64" s="434"/>
      <c r="AJ64" s="434"/>
      <c r="AK64" s="434"/>
      <c r="AL64" s="434"/>
      <c r="AM64" s="457"/>
      <c r="AN64" s="437">
        <f>$C$66*$D$64*L64</f>
        <v>0</v>
      </c>
      <c r="AO64" s="433">
        <f t="shared" ref="AO64:AR64" si="28">$C$66*$D$64*M64</f>
        <v>0</v>
      </c>
      <c r="AP64" s="433">
        <f t="shared" si="28"/>
        <v>0</v>
      </c>
      <c r="AQ64" s="433">
        <f t="shared" si="28"/>
        <v>0</v>
      </c>
      <c r="AR64" s="433">
        <f t="shared" si="28"/>
        <v>0</v>
      </c>
      <c r="AS64" s="435">
        <f t="shared" si="27"/>
        <v>0</v>
      </c>
      <c r="AT64" s="434">
        <f>$C$66*$D$64*Q64</f>
        <v>0</v>
      </c>
      <c r="AU64" s="434">
        <f>$C$66*$D$64*R64</f>
        <v>0</v>
      </c>
      <c r="AV64" s="922">
        <f t="shared" ref="AV64:AV65" si="29">SUM(AS64:AU64)</f>
        <v>0</v>
      </c>
    </row>
    <row r="65" spans="2:48" ht="25.4" customHeight="1">
      <c r="B65" s="427" t="s">
        <v>613</v>
      </c>
      <c r="C65" s="511"/>
      <c r="D65" s="436">
        <v>0</v>
      </c>
      <c r="E65" s="428"/>
      <c r="F65" s="429"/>
      <c r="G65" s="429"/>
      <c r="H65" s="429"/>
      <c r="I65" s="429"/>
      <c r="J65" s="429"/>
      <c r="K65" s="429"/>
      <c r="L65" s="430"/>
      <c r="M65" s="431"/>
      <c r="N65" s="431"/>
      <c r="O65" s="431"/>
      <c r="P65" s="431"/>
      <c r="Q65" s="431"/>
      <c r="R65" s="432"/>
      <c r="S65" s="430"/>
      <c r="T65" s="431"/>
      <c r="U65" s="431"/>
      <c r="V65" s="431"/>
      <c r="W65" s="431"/>
      <c r="X65" s="431"/>
      <c r="Y65" s="432"/>
      <c r="Z65" s="430"/>
      <c r="AA65" s="431"/>
      <c r="AB65" s="431"/>
      <c r="AC65" s="431"/>
      <c r="AD65" s="431"/>
      <c r="AE65" s="431"/>
      <c r="AF65" s="432"/>
      <c r="AG65" s="430"/>
      <c r="AH65" s="431"/>
      <c r="AI65" s="431"/>
      <c r="AJ65" s="431"/>
      <c r="AK65" s="431"/>
      <c r="AL65" s="431"/>
      <c r="AM65" s="441"/>
      <c r="AN65" s="437">
        <f>$C$66*$D$65*E65</f>
        <v>0</v>
      </c>
      <c r="AO65" s="433">
        <f t="shared" ref="AO65:AQ65" si="30">$C$66*$D$65*F65</f>
        <v>0</v>
      </c>
      <c r="AP65" s="433">
        <f t="shared" si="30"/>
        <v>0</v>
      </c>
      <c r="AQ65" s="433">
        <f t="shared" si="30"/>
        <v>0</v>
      </c>
      <c r="AR65" s="433">
        <f>$C$66*$D$65*I65</f>
        <v>0</v>
      </c>
      <c r="AS65" s="435">
        <f t="shared" si="27"/>
        <v>0</v>
      </c>
      <c r="AT65" s="434">
        <f>$C$66*$D$65*J65</f>
        <v>0</v>
      </c>
      <c r="AU65" s="434">
        <f>$C$66*$D$65*K65</f>
        <v>0</v>
      </c>
      <c r="AV65" s="922">
        <f t="shared" si="29"/>
        <v>0</v>
      </c>
    </row>
    <row r="66" spans="2:48" ht="25.4" customHeight="1">
      <c r="B66" s="427" t="s">
        <v>614</v>
      </c>
      <c r="C66" s="512">
        <v>10</v>
      </c>
      <c r="D66" s="436">
        <v>51</v>
      </c>
      <c r="E66" s="430"/>
      <c r="F66" s="431"/>
      <c r="G66" s="431"/>
      <c r="H66" s="431"/>
      <c r="I66" s="431"/>
      <c r="J66" s="431"/>
      <c r="K66" s="432"/>
      <c r="L66" s="428"/>
      <c r="M66" s="429"/>
      <c r="N66" s="429"/>
      <c r="O66" s="429"/>
      <c r="P66" s="429"/>
      <c r="Q66" s="429"/>
      <c r="R66" s="429"/>
      <c r="S66" s="437"/>
      <c r="T66" s="434"/>
      <c r="U66" s="434"/>
      <c r="V66" s="434"/>
      <c r="W66" s="434"/>
      <c r="X66" s="434"/>
      <c r="Y66" s="438"/>
      <c r="Z66" s="437"/>
      <c r="AA66" s="434"/>
      <c r="AB66" s="434"/>
      <c r="AC66" s="434"/>
      <c r="AD66" s="434"/>
      <c r="AE66" s="434"/>
      <c r="AF66" s="438"/>
      <c r="AG66" s="437"/>
      <c r="AH66" s="434"/>
      <c r="AI66" s="434"/>
      <c r="AJ66" s="434"/>
      <c r="AK66" s="434"/>
      <c r="AL66" s="434"/>
      <c r="AM66" s="457"/>
      <c r="AN66" s="437">
        <f>$C$66*$D$66*L66</f>
        <v>0</v>
      </c>
      <c r="AO66" s="433">
        <f t="shared" ref="AO66:AQ66" si="31">$C$66*$D$66*M66</f>
        <v>0</v>
      </c>
      <c r="AP66" s="433">
        <f t="shared" si="31"/>
        <v>0</v>
      </c>
      <c r="AQ66" s="433">
        <f t="shared" si="31"/>
        <v>0</v>
      </c>
      <c r="AR66" s="433">
        <f>$C$66*$D$66*P66</f>
        <v>0</v>
      </c>
      <c r="AS66" s="435">
        <f t="shared" si="27"/>
        <v>0</v>
      </c>
      <c r="AT66" s="434">
        <f>$C$66*$D$66*Q66</f>
        <v>0</v>
      </c>
      <c r="AU66" s="434">
        <f>$C$66*$D$66*R66</f>
        <v>0</v>
      </c>
      <c r="AV66" s="922">
        <f>SUM(AS66:AU66)</f>
        <v>0</v>
      </c>
    </row>
    <row r="67" spans="2:48" ht="25.4" customHeight="1">
      <c r="B67" s="439" t="s">
        <v>597</v>
      </c>
      <c r="C67" s="511"/>
      <c r="D67" s="436">
        <v>38</v>
      </c>
      <c r="E67" s="430"/>
      <c r="F67" s="431"/>
      <c r="G67" s="431"/>
      <c r="H67" s="431"/>
      <c r="I67" s="431"/>
      <c r="J67" s="431"/>
      <c r="K67" s="432"/>
      <c r="L67" s="437"/>
      <c r="M67" s="433"/>
      <c r="N67" s="433"/>
      <c r="O67" s="433"/>
      <c r="P67" s="433"/>
      <c r="Q67" s="433"/>
      <c r="R67" s="440"/>
      <c r="S67" s="428"/>
      <c r="T67" s="429"/>
      <c r="U67" s="429"/>
      <c r="V67" s="429"/>
      <c r="W67" s="429"/>
      <c r="X67" s="429"/>
      <c r="Y67" s="429"/>
      <c r="Z67" s="437"/>
      <c r="AA67" s="433"/>
      <c r="AB67" s="433"/>
      <c r="AC67" s="433"/>
      <c r="AD67" s="433"/>
      <c r="AE67" s="433"/>
      <c r="AF67" s="440"/>
      <c r="AG67" s="437"/>
      <c r="AH67" s="433"/>
      <c r="AI67" s="433"/>
      <c r="AJ67" s="433"/>
      <c r="AK67" s="433"/>
      <c r="AL67" s="433"/>
      <c r="AM67" s="417"/>
      <c r="AN67" s="437">
        <f>$C$66*$D$67*S67</f>
        <v>0</v>
      </c>
      <c r="AO67" s="433">
        <f t="shared" ref="AO67:AQ67" si="32">$C$66*$D$67*T67</f>
        <v>0</v>
      </c>
      <c r="AP67" s="433">
        <f t="shared" si="32"/>
        <v>0</v>
      </c>
      <c r="AQ67" s="433">
        <f t="shared" si="32"/>
        <v>0</v>
      </c>
      <c r="AR67" s="433">
        <f>$C$66*$D$67*W67</f>
        <v>0</v>
      </c>
      <c r="AS67" s="435">
        <f t="shared" si="27"/>
        <v>0</v>
      </c>
      <c r="AT67" s="434">
        <f>$C$66*$D$67*X67</f>
        <v>0</v>
      </c>
      <c r="AU67" s="434">
        <f>$C$66*$D$67*Y67</f>
        <v>0</v>
      </c>
      <c r="AV67" s="922">
        <f t="shared" ref="AV67:AV68" si="33">SUM(AS67:AU67)</f>
        <v>0</v>
      </c>
    </row>
    <row r="68" spans="2:48" ht="25.4" customHeight="1">
      <c r="B68" s="439" t="s">
        <v>598</v>
      </c>
      <c r="C68" s="511"/>
      <c r="D68" s="436">
        <v>19</v>
      </c>
      <c r="E68" s="430"/>
      <c r="F68" s="431"/>
      <c r="G68" s="431"/>
      <c r="H68" s="431"/>
      <c r="I68" s="431"/>
      <c r="J68" s="431"/>
      <c r="K68" s="432"/>
      <c r="L68" s="437"/>
      <c r="M68" s="433"/>
      <c r="N68" s="433"/>
      <c r="O68" s="433"/>
      <c r="P68" s="433"/>
      <c r="Q68" s="433"/>
      <c r="R68" s="440"/>
      <c r="S68" s="437"/>
      <c r="T68" s="433"/>
      <c r="U68" s="433"/>
      <c r="V68" s="433"/>
      <c r="W68" s="433"/>
      <c r="X68" s="433"/>
      <c r="Y68" s="440"/>
      <c r="Z68" s="428"/>
      <c r="AA68" s="429"/>
      <c r="AB68" s="429"/>
      <c r="AC68" s="429"/>
      <c r="AD68" s="429"/>
      <c r="AE68" s="429"/>
      <c r="AF68" s="429"/>
      <c r="AG68" s="437"/>
      <c r="AH68" s="434"/>
      <c r="AI68" s="434"/>
      <c r="AJ68" s="434"/>
      <c r="AK68" s="434"/>
      <c r="AL68" s="434"/>
      <c r="AM68" s="457"/>
      <c r="AN68" s="437">
        <f>$C$66*$D$68*Z68</f>
        <v>0</v>
      </c>
      <c r="AO68" s="433">
        <f t="shared" ref="AO68:AQ68" si="34">$C$66*$D$68*AA68</f>
        <v>0</v>
      </c>
      <c r="AP68" s="433">
        <f t="shared" si="34"/>
        <v>0</v>
      </c>
      <c r="AQ68" s="433">
        <f t="shared" si="34"/>
        <v>0</v>
      </c>
      <c r="AR68" s="433">
        <f>$C$66*$D$68*AD68</f>
        <v>0</v>
      </c>
      <c r="AS68" s="435">
        <f t="shared" si="27"/>
        <v>0</v>
      </c>
      <c r="AT68" s="434">
        <f>$C$66*$D$68*AE68</f>
        <v>0</v>
      </c>
      <c r="AU68" s="434">
        <f>$C$66*$D$68*AF68</f>
        <v>0</v>
      </c>
      <c r="AV68" s="922">
        <f t="shared" si="33"/>
        <v>0</v>
      </c>
    </row>
    <row r="69" spans="2:48" ht="25.4" customHeight="1" thickBot="1">
      <c r="B69" s="439" t="s">
        <v>1675</v>
      </c>
      <c r="C69" s="513"/>
      <c r="D69" s="436">
        <v>1</v>
      </c>
      <c r="E69" s="430"/>
      <c r="F69" s="431"/>
      <c r="G69" s="431"/>
      <c r="H69" s="431"/>
      <c r="I69" s="431"/>
      <c r="J69" s="431"/>
      <c r="K69" s="432"/>
      <c r="L69" s="437"/>
      <c r="M69" s="433"/>
      <c r="N69" s="433"/>
      <c r="O69" s="433"/>
      <c r="P69" s="433"/>
      <c r="Q69" s="433"/>
      <c r="R69" s="440"/>
      <c r="S69" s="437"/>
      <c r="T69" s="433"/>
      <c r="U69" s="433"/>
      <c r="V69" s="433"/>
      <c r="W69" s="433"/>
      <c r="X69" s="433"/>
      <c r="Y69" s="440"/>
      <c r="Z69" s="437"/>
      <c r="AA69" s="433"/>
      <c r="AB69" s="433"/>
      <c r="AC69" s="433"/>
      <c r="AD69" s="433"/>
      <c r="AE69" s="433"/>
      <c r="AF69" s="440"/>
      <c r="AG69" s="437"/>
      <c r="AH69" s="434"/>
      <c r="AI69" s="434"/>
      <c r="AJ69" s="434"/>
      <c r="AK69" s="434"/>
      <c r="AL69" s="434"/>
      <c r="AM69" s="457"/>
      <c r="AN69" s="923"/>
      <c r="AO69" s="924"/>
      <c r="AP69" s="924"/>
      <c r="AQ69" s="924"/>
      <c r="AR69" s="924"/>
      <c r="AS69" s="925"/>
      <c r="AT69" s="926"/>
      <c r="AU69" s="926"/>
      <c r="AV69" s="927"/>
    </row>
    <row r="70" spans="2:48" ht="25.4" customHeight="1" thickBot="1">
      <c r="B70" s="442" t="s">
        <v>603</v>
      </c>
      <c r="C70" s="509"/>
      <c r="D70" s="443"/>
      <c r="E70" s="444"/>
      <c r="F70" s="445"/>
      <c r="G70" s="445"/>
      <c r="H70" s="445"/>
      <c r="I70" s="445"/>
      <c r="J70" s="445"/>
      <c r="K70" s="446"/>
      <c r="L70" s="444"/>
      <c r="M70" s="445"/>
      <c r="N70" s="445"/>
      <c r="O70" s="445"/>
      <c r="P70" s="445"/>
      <c r="Q70" s="445"/>
      <c r="R70" s="446"/>
      <c r="S70" s="444"/>
      <c r="T70" s="445"/>
      <c r="U70" s="445"/>
      <c r="V70" s="445"/>
      <c r="W70" s="445"/>
      <c r="X70" s="445"/>
      <c r="Y70" s="446"/>
      <c r="Z70" s="444"/>
      <c r="AA70" s="445"/>
      <c r="AB70" s="445"/>
      <c r="AC70" s="445"/>
      <c r="AD70" s="445"/>
      <c r="AE70" s="445"/>
      <c r="AF70" s="446"/>
      <c r="AG70" s="444"/>
      <c r="AH70" s="445"/>
      <c r="AI70" s="445"/>
      <c r="AJ70" s="445"/>
      <c r="AK70" s="445"/>
      <c r="AL70" s="445"/>
      <c r="AM70" s="443"/>
      <c r="AN70" s="928">
        <f>SUM(AN54,AN62)</f>
        <v>0</v>
      </c>
      <c r="AO70" s="929">
        <f t="shared" ref="AO70:AU70" si="35">SUM(AO54,AO62)</f>
        <v>0</v>
      </c>
      <c r="AP70" s="929">
        <f t="shared" si="35"/>
        <v>0</v>
      </c>
      <c r="AQ70" s="929">
        <f t="shared" si="35"/>
        <v>0</v>
      </c>
      <c r="AR70" s="929">
        <f t="shared" si="35"/>
        <v>0</v>
      </c>
      <c r="AS70" s="929">
        <f t="shared" si="35"/>
        <v>0</v>
      </c>
      <c r="AT70" s="929">
        <f t="shared" si="35"/>
        <v>0</v>
      </c>
      <c r="AU70" s="929">
        <f t="shared" si="35"/>
        <v>0</v>
      </c>
      <c r="AV70" s="930">
        <f>SUM(AV54,AV62)</f>
        <v>0</v>
      </c>
    </row>
    <row r="71" spans="2:48" ht="25.4" customHeight="1" thickBot="1">
      <c r="B71" s="447"/>
      <c r="C71" s="227"/>
      <c r="D71" s="227"/>
      <c r="E71" s="227"/>
      <c r="F71" s="227"/>
      <c r="G71" s="227"/>
      <c r="H71" s="227"/>
      <c r="I71" s="227"/>
      <c r="J71" s="227"/>
      <c r="K71" s="227"/>
      <c r="L71" s="227"/>
      <c r="M71" s="227"/>
      <c r="N71" s="227"/>
      <c r="O71" s="227"/>
      <c r="P71" s="227"/>
      <c r="Q71" s="227"/>
    </row>
    <row r="72" spans="2:48" ht="25.4" customHeight="1">
      <c r="AM72" s="1252" t="s">
        <v>491</v>
      </c>
      <c r="AN72" s="1253"/>
      <c r="AO72" s="1253"/>
      <c r="AP72" s="1253"/>
      <c r="AQ72" s="1253"/>
      <c r="AR72" s="1253"/>
      <c r="AS72" s="1253"/>
      <c r="AT72" s="1253"/>
      <c r="AU72" s="1254"/>
    </row>
    <row r="73" spans="2:48" ht="37.4" customHeight="1">
      <c r="AM73" s="915" t="s">
        <v>493</v>
      </c>
      <c r="AN73" s="893" t="s">
        <v>494</v>
      </c>
      <c r="AO73" s="893" t="s">
        <v>495</v>
      </c>
      <c r="AP73" s="893" t="s">
        <v>496</v>
      </c>
      <c r="AQ73" s="893" t="s">
        <v>497</v>
      </c>
      <c r="AR73" s="128" t="s">
        <v>498</v>
      </c>
      <c r="AS73" s="893" t="s">
        <v>499</v>
      </c>
      <c r="AT73" s="893" t="s">
        <v>500</v>
      </c>
      <c r="AU73" s="266" t="s">
        <v>501</v>
      </c>
    </row>
    <row r="74" spans="2:48" ht="25.4" customHeight="1">
      <c r="B74" s="407" t="s">
        <v>609</v>
      </c>
      <c r="C74" s="408"/>
      <c r="D74" s="408"/>
      <c r="E74" s="408"/>
      <c r="F74" s="408"/>
      <c r="G74" s="408"/>
      <c r="H74" s="408"/>
      <c r="I74" s="408"/>
      <c r="J74" s="408"/>
      <c r="K74" s="408"/>
      <c r="L74" s="408"/>
      <c r="M74" s="408"/>
      <c r="N74" s="408"/>
      <c r="O74" s="408"/>
      <c r="P74" s="408"/>
      <c r="Q74" s="408"/>
      <c r="R74" s="408"/>
      <c r="S74" s="408"/>
      <c r="T74" s="408"/>
      <c r="U74" s="408"/>
      <c r="V74" s="408"/>
      <c r="W74" s="408"/>
      <c r="X74" s="408"/>
      <c r="Y74" s="408"/>
      <c r="Z74" s="408"/>
      <c r="AA74" s="408"/>
      <c r="AB74" s="408"/>
      <c r="AC74" s="408"/>
      <c r="AD74" s="408"/>
      <c r="AE74" s="408"/>
      <c r="AF74" s="408"/>
      <c r="AG74" s="408"/>
      <c r="AH74" s="408"/>
      <c r="AI74" s="408"/>
      <c r="AJ74" s="408"/>
      <c r="AK74" s="408"/>
      <c r="AL74" s="408"/>
      <c r="AM74" s="916"/>
      <c r="AN74" s="409"/>
      <c r="AO74" s="409"/>
      <c r="AP74" s="409"/>
      <c r="AQ74" s="409"/>
      <c r="AR74" s="410"/>
      <c r="AS74" s="409"/>
      <c r="AT74" s="409"/>
      <c r="AU74" s="917"/>
    </row>
    <row r="75" spans="2:48" ht="53.25" customHeight="1">
      <c r="B75" s="411" t="s">
        <v>574</v>
      </c>
      <c r="C75" s="412" t="s">
        <v>575</v>
      </c>
      <c r="D75" s="413" t="s">
        <v>1616</v>
      </c>
      <c r="E75" s="414" t="s">
        <v>1617</v>
      </c>
      <c r="F75" s="414" t="s">
        <v>1618</v>
      </c>
      <c r="G75" s="414" t="s">
        <v>1619</v>
      </c>
      <c r="H75" s="414" t="s">
        <v>1620</v>
      </c>
      <c r="I75" s="414" t="s">
        <v>1621</v>
      </c>
      <c r="J75" s="415" t="s">
        <v>1622</v>
      </c>
      <c r="K75" s="416" t="s">
        <v>1623</v>
      </c>
      <c r="L75" s="412" t="s">
        <v>1624</v>
      </c>
      <c r="M75" s="412" t="s">
        <v>1625</v>
      </c>
      <c r="N75" s="412" t="s">
        <v>1626</v>
      </c>
      <c r="O75" s="412" t="s">
        <v>1627</v>
      </c>
      <c r="P75" s="412" t="s">
        <v>1628</v>
      </c>
      <c r="Q75" s="415" t="s">
        <v>1629</v>
      </c>
      <c r="R75" s="416" t="s">
        <v>1630</v>
      </c>
      <c r="S75" s="412" t="s">
        <v>576</v>
      </c>
      <c r="T75" s="412" t="s">
        <v>577</v>
      </c>
      <c r="U75" s="412" t="s">
        <v>578</v>
      </c>
      <c r="V75" s="412" t="s">
        <v>579</v>
      </c>
      <c r="W75" s="412" t="s">
        <v>580</v>
      </c>
      <c r="X75" s="415" t="s">
        <v>581</v>
      </c>
      <c r="Y75" s="416" t="s">
        <v>582</v>
      </c>
      <c r="Z75" s="412" t="s">
        <v>583</v>
      </c>
      <c r="AA75" s="412" t="s">
        <v>584</v>
      </c>
      <c r="AB75" s="412" t="s">
        <v>585</v>
      </c>
      <c r="AC75" s="412" t="s">
        <v>586</v>
      </c>
      <c r="AD75" s="412" t="s">
        <v>587</v>
      </c>
      <c r="AE75" s="415" t="s">
        <v>588</v>
      </c>
      <c r="AF75" s="416" t="s">
        <v>589</v>
      </c>
      <c r="AG75" s="412" t="s">
        <v>590</v>
      </c>
      <c r="AH75" s="412" t="s">
        <v>591</v>
      </c>
      <c r="AI75" s="412" t="s">
        <v>592</v>
      </c>
      <c r="AJ75" s="412" t="s">
        <v>593</v>
      </c>
      <c r="AK75" s="412" t="s">
        <v>594</v>
      </c>
      <c r="AL75" s="412" t="s">
        <v>595</v>
      </c>
      <c r="AM75" s="918"/>
      <c r="AN75" s="417"/>
      <c r="AO75" s="417"/>
      <c r="AP75" s="417"/>
      <c r="AQ75" s="417"/>
      <c r="AR75" s="418"/>
      <c r="AS75" s="417"/>
      <c r="AT75" s="417"/>
      <c r="AU75" s="919"/>
    </row>
    <row r="76" spans="2:48" ht="25.4" customHeight="1">
      <c r="B76" s="419" t="s">
        <v>610</v>
      </c>
      <c r="C76" s="420"/>
      <c r="D76" s="448"/>
      <c r="E76" s="420"/>
      <c r="F76" s="420"/>
      <c r="G76" s="420"/>
      <c r="H76" s="420"/>
      <c r="I76" s="420"/>
      <c r="J76" s="423"/>
      <c r="K76" s="448"/>
      <c r="L76" s="420"/>
      <c r="M76" s="420"/>
      <c r="N76" s="420"/>
      <c r="O76" s="420"/>
      <c r="P76" s="420"/>
      <c r="Q76" s="423"/>
      <c r="R76" s="448"/>
      <c r="S76" s="420"/>
      <c r="T76" s="420"/>
      <c r="U76" s="420"/>
      <c r="V76" s="420"/>
      <c r="W76" s="420"/>
      <c r="X76" s="423"/>
      <c r="Y76" s="448"/>
      <c r="Z76" s="420"/>
      <c r="AA76" s="420"/>
      <c r="AB76" s="420"/>
      <c r="AC76" s="420"/>
      <c r="AD76" s="420"/>
      <c r="AE76" s="423"/>
      <c r="AF76" s="448"/>
      <c r="AG76" s="420"/>
      <c r="AH76" s="420"/>
      <c r="AI76" s="420"/>
      <c r="AJ76" s="420"/>
      <c r="AK76" s="420"/>
      <c r="AL76" s="420"/>
      <c r="AM76" s="920">
        <f>SUM(AM77:AM83)</f>
        <v>0</v>
      </c>
      <c r="AN76" s="425">
        <f t="shared" ref="AN76:AQ76" si="36">SUM(AN77:AN83)</f>
        <v>0</v>
      </c>
      <c r="AO76" s="425">
        <f t="shared" si="36"/>
        <v>0</v>
      </c>
      <c r="AP76" s="425">
        <f t="shared" si="36"/>
        <v>0</v>
      </c>
      <c r="AQ76" s="425">
        <f t="shared" si="36"/>
        <v>0</v>
      </c>
      <c r="AR76" s="425">
        <f>SUM(AR77:AR83)</f>
        <v>0</v>
      </c>
      <c r="AS76" s="425">
        <f t="shared" ref="AS76:AU76" si="37">SUM(AS77:AS83)</f>
        <v>0</v>
      </c>
      <c r="AT76" s="425">
        <f t="shared" si="37"/>
        <v>0</v>
      </c>
      <c r="AU76" s="933">
        <f t="shared" si="37"/>
        <v>0</v>
      </c>
    </row>
    <row r="77" spans="2:48" ht="25.4" customHeight="1">
      <c r="B77" s="427" t="s">
        <v>611</v>
      </c>
      <c r="C77" s="1132">
        <v>2747.4</v>
      </c>
      <c r="D77" s="428"/>
      <c r="E77" s="429"/>
      <c r="F77" s="429"/>
      <c r="G77" s="429"/>
      <c r="H77" s="429"/>
      <c r="I77" s="429"/>
      <c r="J77" s="429"/>
      <c r="K77" s="430"/>
      <c r="L77" s="431"/>
      <c r="M77" s="431"/>
      <c r="N77" s="431"/>
      <c r="O77" s="431"/>
      <c r="P77" s="431"/>
      <c r="Q77" s="432"/>
      <c r="R77" s="437"/>
      <c r="S77" s="433"/>
      <c r="T77" s="433"/>
      <c r="U77" s="433"/>
      <c r="V77" s="433"/>
      <c r="W77" s="433"/>
      <c r="X77" s="440"/>
      <c r="Y77" s="430"/>
      <c r="Z77" s="431"/>
      <c r="AA77" s="431"/>
      <c r="AB77" s="431"/>
      <c r="AC77" s="431"/>
      <c r="AD77" s="431"/>
      <c r="AE77" s="432"/>
      <c r="AF77" s="430"/>
      <c r="AG77" s="431"/>
      <c r="AH77" s="431"/>
      <c r="AI77" s="431"/>
      <c r="AJ77" s="431"/>
      <c r="AK77" s="431"/>
      <c r="AL77" s="441"/>
      <c r="AM77" s="437">
        <f>$C$77*D77</f>
        <v>0</v>
      </c>
      <c r="AN77" s="434">
        <f t="shared" ref="AN77:AQ77" si="38">$C$77*E77</f>
        <v>0</v>
      </c>
      <c r="AO77" s="434">
        <f t="shared" si="38"/>
        <v>0</v>
      </c>
      <c r="AP77" s="434">
        <f t="shared" si="38"/>
        <v>0</v>
      </c>
      <c r="AQ77" s="434">
        <f t="shared" si="38"/>
        <v>0</v>
      </c>
      <c r="AR77" s="435">
        <f>SUM(AM77:AQ77)</f>
        <v>0</v>
      </c>
      <c r="AS77" s="434">
        <f>$C$77*I77</f>
        <v>0</v>
      </c>
      <c r="AT77" s="434">
        <f>$C$77*J77</f>
        <v>0</v>
      </c>
      <c r="AU77" s="922">
        <f>SUM(AR77:AT77)</f>
        <v>0</v>
      </c>
    </row>
    <row r="78" spans="2:48" ht="25.4" customHeight="1">
      <c r="B78" s="427" t="s">
        <v>612</v>
      </c>
      <c r="C78" s="1132">
        <v>6461.329999999999</v>
      </c>
      <c r="D78" s="430"/>
      <c r="E78" s="431"/>
      <c r="F78" s="431"/>
      <c r="G78" s="431"/>
      <c r="H78" s="431"/>
      <c r="I78" s="431"/>
      <c r="J78" s="432"/>
      <c r="K78" s="428"/>
      <c r="L78" s="429"/>
      <c r="M78" s="429"/>
      <c r="N78" s="429"/>
      <c r="O78" s="429"/>
      <c r="P78" s="429"/>
      <c r="Q78" s="429"/>
      <c r="R78" s="430"/>
      <c r="S78" s="431"/>
      <c r="T78" s="431"/>
      <c r="U78" s="431"/>
      <c r="V78" s="431"/>
      <c r="W78" s="431"/>
      <c r="X78" s="432"/>
      <c r="Y78" s="437"/>
      <c r="Z78" s="434"/>
      <c r="AA78" s="434"/>
      <c r="AB78" s="434"/>
      <c r="AC78" s="434"/>
      <c r="AD78" s="434"/>
      <c r="AE78" s="438"/>
      <c r="AF78" s="437"/>
      <c r="AG78" s="434"/>
      <c r="AH78" s="434"/>
      <c r="AI78" s="434"/>
      <c r="AJ78" s="434"/>
      <c r="AK78" s="434"/>
      <c r="AL78" s="457"/>
      <c r="AM78" s="437">
        <f>$C$78*K78</f>
        <v>0</v>
      </c>
      <c r="AN78" s="434">
        <f t="shared" ref="AN78:AQ78" si="39">$C$78*L78</f>
        <v>0</v>
      </c>
      <c r="AO78" s="434">
        <f t="shared" si="39"/>
        <v>0</v>
      </c>
      <c r="AP78" s="434">
        <f t="shared" si="39"/>
        <v>0</v>
      </c>
      <c r="AQ78" s="434">
        <f t="shared" si="39"/>
        <v>0</v>
      </c>
      <c r="AR78" s="435">
        <f t="shared" ref="AR78:AR82" si="40">SUM(AM78:AQ78)</f>
        <v>0</v>
      </c>
      <c r="AS78" s="434">
        <f>$C$78*P78</f>
        <v>0</v>
      </c>
      <c r="AT78" s="434">
        <f>$C$78*Q78</f>
        <v>0</v>
      </c>
      <c r="AU78" s="922">
        <f t="shared" ref="AU78:AU79" si="41">SUM(AR78:AT78)</f>
        <v>0</v>
      </c>
    </row>
    <row r="79" spans="2:48" ht="25.4" customHeight="1">
      <c r="B79" s="427" t="s">
        <v>613</v>
      </c>
      <c r="C79" s="1132"/>
      <c r="D79" s="428"/>
      <c r="E79" s="429"/>
      <c r="F79" s="429"/>
      <c r="G79" s="429"/>
      <c r="H79" s="429"/>
      <c r="I79" s="429"/>
      <c r="J79" s="429"/>
      <c r="K79" s="430"/>
      <c r="L79" s="431"/>
      <c r="M79" s="431"/>
      <c r="N79" s="431"/>
      <c r="O79" s="431"/>
      <c r="P79" s="431"/>
      <c r="Q79" s="432"/>
      <c r="R79" s="437"/>
      <c r="S79" s="433"/>
      <c r="T79" s="433"/>
      <c r="U79" s="433"/>
      <c r="V79" s="433"/>
      <c r="W79" s="433"/>
      <c r="X79" s="440"/>
      <c r="Y79" s="430"/>
      <c r="Z79" s="431"/>
      <c r="AA79" s="431"/>
      <c r="AB79" s="431"/>
      <c r="AC79" s="431"/>
      <c r="AD79" s="431"/>
      <c r="AE79" s="432"/>
      <c r="AF79" s="430"/>
      <c r="AG79" s="431"/>
      <c r="AH79" s="431"/>
      <c r="AI79" s="431"/>
      <c r="AJ79" s="431"/>
      <c r="AK79" s="431"/>
      <c r="AL79" s="441"/>
      <c r="AM79" s="437">
        <f>$C$79*D79</f>
        <v>0</v>
      </c>
      <c r="AN79" s="434">
        <f t="shared" ref="AN79:AP79" si="42">$C$79*E79</f>
        <v>0</v>
      </c>
      <c r="AO79" s="434">
        <f t="shared" si="42"/>
        <v>0</v>
      </c>
      <c r="AP79" s="434">
        <f t="shared" si="42"/>
        <v>0</v>
      </c>
      <c r="AQ79" s="434">
        <f>$C$79*H79</f>
        <v>0</v>
      </c>
      <c r="AR79" s="435">
        <f t="shared" si="40"/>
        <v>0</v>
      </c>
      <c r="AS79" s="434">
        <f>$C$79*I79</f>
        <v>0</v>
      </c>
      <c r="AT79" s="434">
        <f>$C$79*J79</f>
        <v>0</v>
      </c>
      <c r="AU79" s="922">
        <f t="shared" si="41"/>
        <v>0</v>
      </c>
    </row>
    <row r="80" spans="2:48" ht="25.4" customHeight="1">
      <c r="B80" s="427" t="s">
        <v>614</v>
      </c>
      <c r="C80" s="1132">
        <v>1398.44</v>
      </c>
      <c r="D80" s="430"/>
      <c r="E80" s="431"/>
      <c r="F80" s="431"/>
      <c r="G80" s="431"/>
      <c r="H80" s="431"/>
      <c r="I80" s="431"/>
      <c r="J80" s="432"/>
      <c r="K80" s="428"/>
      <c r="L80" s="429"/>
      <c r="M80" s="429"/>
      <c r="N80" s="429"/>
      <c r="O80" s="429"/>
      <c r="P80" s="429"/>
      <c r="Q80" s="429"/>
      <c r="R80" s="430"/>
      <c r="S80" s="431"/>
      <c r="T80" s="431"/>
      <c r="U80" s="431"/>
      <c r="V80" s="431"/>
      <c r="W80" s="431"/>
      <c r="X80" s="432"/>
      <c r="Y80" s="437"/>
      <c r="Z80" s="434"/>
      <c r="AA80" s="434"/>
      <c r="AB80" s="434"/>
      <c r="AC80" s="434"/>
      <c r="AD80" s="434"/>
      <c r="AE80" s="438"/>
      <c r="AF80" s="437"/>
      <c r="AG80" s="434"/>
      <c r="AH80" s="434"/>
      <c r="AI80" s="434"/>
      <c r="AJ80" s="434"/>
      <c r="AK80" s="434"/>
      <c r="AL80" s="457"/>
      <c r="AM80" s="455">
        <f>$C$80*K80</f>
        <v>0</v>
      </c>
      <c r="AN80" s="450">
        <f t="shared" ref="AN80:AP80" si="43">$C$80*L80</f>
        <v>0</v>
      </c>
      <c r="AO80" s="450">
        <f t="shared" si="43"/>
        <v>0</v>
      </c>
      <c r="AP80" s="450">
        <f t="shared" si="43"/>
        <v>0</v>
      </c>
      <c r="AQ80" s="450">
        <f>$C$80*O80</f>
        <v>0</v>
      </c>
      <c r="AR80" s="451">
        <f t="shared" si="40"/>
        <v>0</v>
      </c>
      <c r="AS80" s="450">
        <f>$C$80*P80</f>
        <v>0</v>
      </c>
      <c r="AT80" s="450">
        <f>$C$80*Q80</f>
        <v>0</v>
      </c>
      <c r="AU80" s="922">
        <f>SUM(AR80:AT80)</f>
        <v>0</v>
      </c>
    </row>
    <row r="81" spans="2:59" ht="25.4" customHeight="1">
      <c r="B81" s="439" t="s">
        <v>597</v>
      </c>
      <c r="C81" s="1132">
        <v>106</v>
      </c>
      <c r="D81" s="430"/>
      <c r="E81" s="431"/>
      <c r="F81" s="431"/>
      <c r="G81" s="431"/>
      <c r="H81" s="431"/>
      <c r="I81" s="431"/>
      <c r="J81" s="432"/>
      <c r="K81" s="437"/>
      <c r="L81" s="433"/>
      <c r="M81" s="433"/>
      <c r="N81" s="433"/>
      <c r="O81" s="433"/>
      <c r="P81" s="433"/>
      <c r="Q81" s="440"/>
      <c r="R81" s="428"/>
      <c r="S81" s="429"/>
      <c r="T81" s="429"/>
      <c r="U81" s="429"/>
      <c r="V81" s="429"/>
      <c r="W81" s="429"/>
      <c r="X81" s="429"/>
      <c r="Y81" s="437"/>
      <c r="Z81" s="433"/>
      <c r="AA81" s="433"/>
      <c r="AB81" s="433"/>
      <c r="AC81" s="433"/>
      <c r="AD81" s="433"/>
      <c r="AE81" s="440"/>
      <c r="AF81" s="437"/>
      <c r="AG81" s="433"/>
      <c r="AH81" s="433"/>
      <c r="AI81" s="433"/>
      <c r="AJ81" s="433"/>
      <c r="AK81" s="433"/>
      <c r="AL81" s="417"/>
      <c r="AM81" s="455">
        <f>$C$81*R81</f>
        <v>0</v>
      </c>
      <c r="AN81" s="450">
        <f t="shared" ref="AN81:AQ81" si="44">$C$81*S81</f>
        <v>0</v>
      </c>
      <c r="AO81" s="450">
        <f t="shared" si="44"/>
        <v>0</v>
      </c>
      <c r="AP81" s="450">
        <f t="shared" si="44"/>
        <v>0</v>
      </c>
      <c r="AQ81" s="450">
        <f t="shared" si="44"/>
        <v>0</v>
      </c>
      <c r="AR81" s="451">
        <f t="shared" si="40"/>
        <v>0</v>
      </c>
      <c r="AS81" s="450">
        <f>$C$81*W81</f>
        <v>0</v>
      </c>
      <c r="AT81" s="450">
        <f>$C$81*X81</f>
        <v>0</v>
      </c>
      <c r="AU81" s="922">
        <f>SUM(AR81:AT81)</f>
        <v>0</v>
      </c>
    </row>
    <row r="82" spans="2:59" ht="25.4" customHeight="1">
      <c r="B82" s="439" t="s">
        <v>598</v>
      </c>
      <c r="C82" s="1132">
        <v>202</v>
      </c>
      <c r="D82" s="430"/>
      <c r="E82" s="431"/>
      <c r="F82" s="431"/>
      <c r="G82" s="431"/>
      <c r="H82" s="431"/>
      <c r="I82" s="431"/>
      <c r="J82" s="432"/>
      <c r="K82" s="437"/>
      <c r="L82" s="433"/>
      <c r="M82" s="433"/>
      <c r="N82" s="433"/>
      <c r="O82" s="433"/>
      <c r="P82" s="433"/>
      <c r="Q82" s="440"/>
      <c r="R82" s="437"/>
      <c r="S82" s="433"/>
      <c r="T82" s="433"/>
      <c r="U82" s="433"/>
      <c r="V82" s="433"/>
      <c r="W82" s="433"/>
      <c r="X82" s="440"/>
      <c r="Y82" s="428"/>
      <c r="Z82" s="429"/>
      <c r="AA82" s="429"/>
      <c r="AB82" s="429"/>
      <c r="AC82" s="429"/>
      <c r="AD82" s="429"/>
      <c r="AE82" s="429"/>
      <c r="AF82" s="437"/>
      <c r="AG82" s="434"/>
      <c r="AH82" s="434"/>
      <c r="AI82" s="434"/>
      <c r="AJ82" s="434"/>
      <c r="AK82" s="434"/>
      <c r="AL82" s="457"/>
      <c r="AM82" s="455">
        <f>$C$82*Y82</f>
        <v>0</v>
      </c>
      <c r="AN82" s="450">
        <f t="shared" ref="AN82:AQ82" si="45">$C$82*Z82</f>
        <v>0</v>
      </c>
      <c r="AO82" s="450">
        <f t="shared" si="45"/>
        <v>0</v>
      </c>
      <c r="AP82" s="450">
        <f t="shared" si="45"/>
        <v>0</v>
      </c>
      <c r="AQ82" s="450">
        <f t="shared" si="45"/>
        <v>0</v>
      </c>
      <c r="AR82" s="451">
        <f t="shared" si="40"/>
        <v>0</v>
      </c>
      <c r="AS82" s="450">
        <f>$C$82*AD82</f>
        <v>0</v>
      </c>
      <c r="AT82" s="450">
        <f>$C$82*AE82</f>
        <v>0</v>
      </c>
      <c r="AU82" s="922">
        <f>SUM(AR82:AT82)</f>
        <v>0</v>
      </c>
    </row>
    <row r="83" spans="2:59" ht="25.4" customHeight="1" thickBot="1">
      <c r="B83" s="439" t="s">
        <v>1675</v>
      </c>
      <c r="C83" s="1132"/>
      <c r="D83" s="452"/>
      <c r="E83" s="453"/>
      <c r="F83" s="453"/>
      <c r="G83" s="453"/>
      <c r="H83" s="453"/>
      <c r="I83" s="453"/>
      <c r="J83" s="454"/>
      <c r="K83" s="455"/>
      <c r="L83" s="449"/>
      <c r="M83" s="449"/>
      <c r="N83" s="449"/>
      <c r="O83" s="449"/>
      <c r="P83" s="449"/>
      <c r="Q83" s="456"/>
      <c r="R83" s="455"/>
      <c r="S83" s="449"/>
      <c r="T83" s="449"/>
      <c r="U83" s="449"/>
      <c r="V83" s="449"/>
      <c r="W83" s="449"/>
      <c r="X83" s="456"/>
      <c r="Y83" s="455"/>
      <c r="Z83" s="449"/>
      <c r="AA83" s="449"/>
      <c r="AB83" s="449"/>
      <c r="AC83" s="449"/>
      <c r="AD83" s="449"/>
      <c r="AE83" s="456"/>
      <c r="AF83" s="437"/>
      <c r="AG83" s="434"/>
      <c r="AH83" s="434"/>
      <c r="AI83" s="434"/>
      <c r="AJ83" s="434"/>
      <c r="AK83" s="434"/>
      <c r="AL83" s="457"/>
      <c r="AM83" s="934"/>
      <c r="AN83" s="935"/>
      <c r="AO83" s="935"/>
      <c r="AP83" s="935"/>
      <c r="AQ83" s="935"/>
      <c r="AR83" s="936"/>
      <c r="AS83" s="935"/>
      <c r="AT83" s="935"/>
      <c r="AU83" s="927"/>
    </row>
    <row r="84" spans="2:59" ht="25.4" customHeight="1" thickBot="1">
      <c r="B84" s="442" t="s">
        <v>603</v>
      </c>
      <c r="C84" s="443"/>
      <c r="D84" s="444"/>
      <c r="E84" s="445"/>
      <c r="F84" s="445"/>
      <c r="G84" s="445"/>
      <c r="H84" s="445"/>
      <c r="I84" s="445"/>
      <c r="J84" s="446"/>
      <c r="K84" s="444"/>
      <c r="L84" s="445"/>
      <c r="M84" s="445"/>
      <c r="N84" s="445"/>
      <c r="O84" s="445"/>
      <c r="P84" s="445"/>
      <c r="Q84" s="446"/>
      <c r="R84" s="444"/>
      <c r="S84" s="445"/>
      <c r="T84" s="445"/>
      <c r="U84" s="445"/>
      <c r="V84" s="445"/>
      <c r="W84" s="445"/>
      <c r="X84" s="446"/>
      <c r="Y84" s="444"/>
      <c r="Z84" s="445"/>
      <c r="AA84" s="445"/>
      <c r="AB84" s="445"/>
      <c r="AC84" s="445"/>
      <c r="AD84" s="445"/>
      <c r="AE84" s="446"/>
      <c r="AF84" s="444"/>
      <c r="AG84" s="445"/>
      <c r="AH84" s="445"/>
      <c r="AI84" s="445"/>
      <c r="AJ84" s="445"/>
      <c r="AK84" s="445"/>
      <c r="AL84" s="443"/>
      <c r="AM84" s="928">
        <f>SUM(AM77:AM83)</f>
        <v>0</v>
      </c>
      <c r="AN84" s="937">
        <f t="shared" ref="AN84:AS84" si="46">SUM(AN77:AN83)</f>
        <v>0</v>
      </c>
      <c r="AO84" s="937">
        <f t="shared" si="46"/>
        <v>0</v>
      </c>
      <c r="AP84" s="937">
        <f t="shared" si="46"/>
        <v>0</v>
      </c>
      <c r="AQ84" s="937">
        <f t="shared" si="46"/>
        <v>0</v>
      </c>
      <c r="AR84" s="937">
        <f t="shared" si="46"/>
        <v>0</v>
      </c>
      <c r="AS84" s="937">
        <f t="shared" si="46"/>
        <v>0</v>
      </c>
      <c r="AT84" s="937">
        <f>SUM(AT77:AT83)</f>
        <v>0</v>
      </c>
      <c r="AU84" s="938">
        <f>SUM(AU77:AU83)</f>
        <v>0</v>
      </c>
    </row>
    <row r="85" spans="2:59" ht="25.4" customHeight="1" thickBot="1">
      <c r="B85" s="227"/>
      <c r="C85" s="227"/>
      <c r="D85" s="227"/>
      <c r="E85" s="227"/>
      <c r="F85" s="227"/>
      <c r="G85" s="227"/>
      <c r="H85" s="227"/>
      <c r="I85" s="227"/>
      <c r="J85" s="227"/>
      <c r="K85" s="227"/>
      <c r="L85" s="227"/>
      <c r="M85" s="227"/>
      <c r="N85" s="227"/>
      <c r="O85" s="227"/>
      <c r="P85" s="227"/>
      <c r="Q85" s="227"/>
      <c r="R85" s="228"/>
      <c r="S85" s="228"/>
      <c r="T85" s="228"/>
      <c r="U85" s="228"/>
      <c r="V85" s="228"/>
      <c r="W85" s="228"/>
      <c r="X85" s="228"/>
      <c r="Y85" s="228"/>
    </row>
    <row r="86" spans="2:59" ht="33.65" customHeight="1">
      <c r="AT86" s="1252" t="s">
        <v>491</v>
      </c>
      <c r="AU86" s="1253"/>
      <c r="AV86" s="1253"/>
      <c r="AW86" s="1253"/>
      <c r="AX86" s="1253"/>
      <c r="AY86" s="1253"/>
      <c r="AZ86" s="1253"/>
      <c r="BA86" s="1253"/>
      <c r="BB86" s="1254"/>
    </row>
    <row r="87" spans="2:59" s="223" customFormat="1" ht="32.15" customHeight="1">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915" t="s">
        <v>493</v>
      </c>
      <c r="AU87" s="893" t="s">
        <v>494</v>
      </c>
      <c r="AV87" s="893" t="s">
        <v>495</v>
      </c>
      <c r="AW87" s="893" t="s">
        <v>496</v>
      </c>
      <c r="AX87" s="893" t="s">
        <v>497</v>
      </c>
      <c r="AY87" s="128" t="s">
        <v>498</v>
      </c>
      <c r="AZ87" s="893" t="s">
        <v>499</v>
      </c>
      <c r="BA87" s="893" t="s">
        <v>500</v>
      </c>
      <c r="BB87" s="266" t="s">
        <v>501</v>
      </c>
      <c r="BC87" s="25"/>
      <c r="BD87" s="25"/>
      <c r="BE87" s="25"/>
      <c r="BF87" s="25"/>
      <c r="BG87" s="25"/>
    </row>
    <row r="88" spans="2:59" ht="48" customHeight="1">
      <c r="B88" s="407" t="s">
        <v>615</v>
      </c>
      <c r="C88" s="408"/>
      <c r="D88" s="408"/>
      <c r="E88" s="408"/>
      <c r="F88" s="408"/>
      <c r="G88" s="408"/>
      <c r="H88" s="408"/>
      <c r="I88" s="408"/>
      <c r="J88" s="408"/>
      <c r="K88" s="408"/>
      <c r="L88" s="408"/>
      <c r="M88" s="408"/>
      <c r="N88" s="408"/>
      <c r="O88" s="408"/>
      <c r="P88" s="408"/>
      <c r="Q88" s="408"/>
      <c r="R88" s="408"/>
      <c r="S88" s="408"/>
      <c r="T88" s="408"/>
      <c r="U88" s="408"/>
      <c r="V88" s="408"/>
      <c r="W88" s="408"/>
      <c r="X88" s="408"/>
      <c r="Y88" s="408"/>
      <c r="Z88" s="408"/>
      <c r="AA88" s="408"/>
      <c r="AB88" s="408"/>
      <c r="AC88" s="408"/>
      <c r="AD88" s="408"/>
      <c r="AE88" s="408"/>
      <c r="AF88" s="408"/>
      <c r="AG88" s="408"/>
      <c r="AH88" s="408"/>
      <c r="AI88" s="408"/>
      <c r="AJ88" s="408"/>
      <c r="AK88" s="408"/>
      <c r="AL88" s="408"/>
      <c r="AM88" s="408"/>
      <c r="AN88" s="408"/>
      <c r="AO88" s="408"/>
      <c r="AP88" s="408"/>
      <c r="AQ88" s="408"/>
      <c r="AR88" s="408"/>
      <c r="AS88" s="408"/>
      <c r="AT88" s="918"/>
      <c r="AU88" s="417"/>
      <c r="AV88" s="417"/>
      <c r="AW88" s="417"/>
      <c r="AX88" s="417"/>
      <c r="AY88" s="418"/>
      <c r="AZ88" s="417"/>
      <c r="BA88" s="417"/>
      <c r="BB88" s="919"/>
    </row>
    <row r="89" spans="2:59" ht="56.9" customHeight="1">
      <c r="B89" s="411" t="s">
        <v>616</v>
      </c>
      <c r="C89" s="412" t="s">
        <v>1635</v>
      </c>
      <c r="D89" s="413" t="s">
        <v>1616</v>
      </c>
      <c r="E89" s="414" t="s">
        <v>1617</v>
      </c>
      <c r="F89" s="414" t="s">
        <v>1618</v>
      </c>
      <c r="G89" s="414" t="s">
        <v>1619</v>
      </c>
      <c r="H89" s="414" t="s">
        <v>1620</v>
      </c>
      <c r="I89" s="414" t="s">
        <v>1621</v>
      </c>
      <c r="J89" s="412" t="s">
        <v>1622</v>
      </c>
      <c r="K89" s="416" t="s">
        <v>1623</v>
      </c>
      <c r="L89" s="412" t="s">
        <v>1624</v>
      </c>
      <c r="M89" s="412" t="s">
        <v>1625</v>
      </c>
      <c r="N89" s="412" t="s">
        <v>1626</v>
      </c>
      <c r="O89" s="412" t="s">
        <v>1627</v>
      </c>
      <c r="P89" s="412" t="s">
        <v>1628</v>
      </c>
      <c r="Q89" s="415" t="s">
        <v>1629</v>
      </c>
      <c r="R89" s="416" t="s">
        <v>1636</v>
      </c>
      <c r="S89" s="412" t="s">
        <v>1637</v>
      </c>
      <c r="T89" s="412" t="s">
        <v>1638</v>
      </c>
      <c r="U89" s="412" t="s">
        <v>1639</v>
      </c>
      <c r="V89" s="412" t="s">
        <v>1640</v>
      </c>
      <c r="W89" s="412" t="s">
        <v>1641</v>
      </c>
      <c r="X89" s="415" t="s">
        <v>1642</v>
      </c>
      <c r="Y89" s="416" t="s">
        <v>1643</v>
      </c>
      <c r="Z89" s="412" t="s">
        <v>617</v>
      </c>
      <c r="AA89" s="412" t="s">
        <v>618</v>
      </c>
      <c r="AB89" s="412" t="s">
        <v>619</v>
      </c>
      <c r="AC89" s="412" t="s">
        <v>620</v>
      </c>
      <c r="AD89" s="412" t="s">
        <v>621</v>
      </c>
      <c r="AE89" s="415" t="s">
        <v>622</v>
      </c>
      <c r="AF89" s="416" t="s">
        <v>623</v>
      </c>
      <c r="AG89" s="412" t="s">
        <v>624</v>
      </c>
      <c r="AH89" s="412" t="s">
        <v>625</v>
      </c>
      <c r="AI89" s="412" t="s">
        <v>626</v>
      </c>
      <c r="AJ89" s="412" t="s">
        <v>627</v>
      </c>
      <c r="AK89" s="412" t="s">
        <v>628</v>
      </c>
      <c r="AL89" s="415" t="s">
        <v>629</v>
      </c>
      <c r="AM89" s="416" t="s">
        <v>630</v>
      </c>
      <c r="AN89" s="412" t="s">
        <v>631</v>
      </c>
      <c r="AO89" s="412" t="s">
        <v>632</v>
      </c>
      <c r="AP89" s="412" t="s">
        <v>633</v>
      </c>
      <c r="AQ89" s="412" t="s">
        <v>634</v>
      </c>
      <c r="AR89" s="412" t="s">
        <v>635</v>
      </c>
      <c r="AS89" s="412" t="s">
        <v>636</v>
      </c>
      <c r="AT89" s="918"/>
      <c r="AU89" s="417"/>
      <c r="AV89" s="417"/>
      <c r="AW89" s="417"/>
      <c r="AX89" s="417"/>
      <c r="AY89" s="418"/>
      <c r="AZ89" s="417"/>
      <c r="BA89" s="417"/>
      <c r="BB89" s="919"/>
    </row>
    <row r="90" spans="2:59" ht="43.4" customHeight="1">
      <c r="B90" s="419" t="s">
        <v>596</v>
      </c>
      <c r="C90" s="420"/>
      <c r="D90" s="421"/>
      <c r="E90" s="422"/>
      <c r="F90" s="422"/>
      <c r="G90" s="422"/>
      <c r="H90" s="422"/>
      <c r="I90" s="422"/>
      <c r="J90" s="420"/>
      <c r="K90" s="421"/>
      <c r="L90" s="422"/>
      <c r="M90" s="422"/>
      <c r="N90" s="422"/>
      <c r="O90" s="422"/>
      <c r="P90" s="422"/>
      <c r="Q90" s="423"/>
      <c r="R90" s="421"/>
      <c r="S90" s="422"/>
      <c r="T90" s="422"/>
      <c r="U90" s="422"/>
      <c r="V90" s="422"/>
      <c r="W90" s="422"/>
      <c r="X90" s="423"/>
      <c r="Y90" s="421"/>
      <c r="Z90" s="422"/>
      <c r="AA90" s="422"/>
      <c r="AB90" s="422"/>
      <c r="AC90" s="422"/>
      <c r="AD90" s="422"/>
      <c r="AE90" s="423"/>
      <c r="AF90" s="421"/>
      <c r="AG90" s="422"/>
      <c r="AH90" s="422"/>
      <c r="AI90" s="422"/>
      <c r="AJ90" s="422"/>
      <c r="AK90" s="422"/>
      <c r="AL90" s="423"/>
      <c r="AM90" s="421"/>
      <c r="AN90" s="422"/>
      <c r="AO90" s="422"/>
      <c r="AP90" s="422"/>
      <c r="AQ90" s="422"/>
      <c r="AR90" s="422"/>
      <c r="AS90" s="420"/>
      <c r="AT90" s="920">
        <f>SUM(AT91:AT102)</f>
        <v>0</v>
      </c>
      <c r="AU90" s="424">
        <f t="shared" ref="AU90:BB90" si="47">SUM(AU91:AU102)</f>
        <v>0</v>
      </c>
      <c r="AV90" s="424">
        <f t="shared" si="47"/>
        <v>0</v>
      </c>
      <c r="AW90" s="424">
        <f t="shared" si="47"/>
        <v>0</v>
      </c>
      <c r="AX90" s="424">
        <f t="shared" si="47"/>
        <v>0</v>
      </c>
      <c r="AY90" s="424">
        <f t="shared" si="47"/>
        <v>0</v>
      </c>
      <c r="AZ90" s="424">
        <f t="shared" si="47"/>
        <v>0</v>
      </c>
      <c r="BA90" s="424">
        <f t="shared" si="47"/>
        <v>0</v>
      </c>
      <c r="BB90" s="932">
        <f t="shared" si="47"/>
        <v>0</v>
      </c>
    </row>
    <row r="91" spans="2:59" ht="57.65" customHeight="1">
      <c r="B91" s="427" t="s">
        <v>1644</v>
      </c>
      <c r="C91" s="1132">
        <v>0</v>
      </c>
      <c r="D91" s="428"/>
      <c r="E91" s="429"/>
      <c r="F91" s="429"/>
      <c r="G91" s="429"/>
      <c r="H91" s="429"/>
      <c r="I91" s="429"/>
      <c r="J91" s="429"/>
      <c r="K91" s="430"/>
      <c r="L91" s="431"/>
      <c r="M91" s="431"/>
      <c r="N91" s="431"/>
      <c r="O91" s="431"/>
      <c r="P91" s="431"/>
      <c r="Q91" s="432"/>
      <c r="R91" s="430"/>
      <c r="S91" s="431"/>
      <c r="T91" s="431"/>
      <c r="U91" s="431"/>
      <c r="V91" s="431"/>
      <c r="W91" s="431"/>
      <c r="X91" s="432"/>
      <c r="Y91" s="430"/>
      <c r="Z91" s="431"/>
      <c r="AA91" s="431"/>
      <c r="AB91" s="431"/>
      <c r="AC91" s="431"/>
      <c r="AD91" s="431"/>
      <c r="AE91" s="432"/>
      <c r="AF91" s="430"/>
      <c r="AG91" s="431"/>
      <c r="AH91" s="431"/>
      <c r="AI91" s="431"/>
      <c r="AJ91" s="431"/>
      <c r="AK91" s="431"/>
      <c r="AL91" s="432"/>
      <c r="AM91" s="430"/>
      <c r="AN91" s="431"/>
      <c r="AO91" s="431"/>
      <c r="AP91" s="431"/>
      <c r="AQ91" s="431"/>
      <c r="AR91" s="431"/>
      <c r="AS91" s="441"/>
      <c r="AT91" s="437">
        <f>$C91*D91</f>
        <v>0</v>
      </c>
      <c r="AU91" s="433">
        <f t="shared" ref="AU91:AW91" si="48">$C91*E91</f>
        <v>0</v>
      </c>
      <c r="AV91" s="433">
        <f t="shared" si="48"/>
        <v>0</v>
      </c>
      <c r="AW91" s="433">
        <f t="shared" si="48"/>
        <v>0</v>
      </c>
      <c r="AX91" s="433">
        <f>$C91*H91</f>
        <v>0</v>
      </c>
      <c r="AY91" s="435">
        <f>SUM(AT91:AX91)</f>
        <v>0</v>
      </c>
      <c r="AZ91" s="434">
        <f>$C91*I91</f>
        <v>0</v>
      </c>
      <c r="BA91" s="434">
        <f>$C91*J91</f>
        <v>0</v>
      </c>
      <c r="BB91" s="922">
        <f>SUM(AY91:BA91)</f>
        <v>0</v>
      </c>
    </row>
    <row r="92" spans="2:59" ht="23.25" customHeight="1">
      <c r="B92" s="427" t="s">
        <v>1645</v>
      </c>
      <c r="C92" s="1132">
        <v>275</v>
      </c>
      <c r="D92" s="430"/>
      <c r="E92" s="431"/>
      <c r="F92" s="431"/>
      <c r="G92" s="431"/>
      <c r="H92" s="431"/>
      <c r="I92" s="431"/>
      <c r="J92" s="441"/>
      <c r="K92" s="428"/>
      <c r="L92" s="429"/>
      <c r="M92" s="429"/>
      <c r="N92" s="429"/>
      <c r="O92" s="429"/>
      <c r="P92" s="429"/>
      <c r="Q92" s="429"/>
      <c r="R92" s="437"/>
      <c r="S92" s="434"/>
      <c r="T92" s="434"/>
      <c r="U92" s="434"/>
      <c r="V92" s="434"/>
      <c r="W92" s="434"/>
      <c r="X92" s="438"/>
      <c r="Y92" s="437"/>
      <c r="Z92" s="434"/>
      <c r="AA92" s="434"/>
      <c r="AB92" s="434"/>
      <c r="AC92" s="434"/>
      <c r="AD92" s="434"/>
      <c r="AE92" s="438"/>
      <c r="AF92" s="437"/>
      <c r="AG92" s="434"/>
      <c r="AH92" s="434"/>
      <c r="AI92" s="434"/>
      <c r="AJ92" s="434"/>
      <c r="AK92" s="434"/>
      <c r="AL92" s="438"/>
      <c r="AM92" s="437"/>
      <c r="AN92" s="434"/>
      <c r="AO92" s="434"/>
      <c r="AP92" s="434"/>
      <c r="AQ92" s="434"/>
      <c r="AR92" s="434"/>
      <c r="AS92" s="457"/>
      <c r="AT92" s="437">
        <f>$C92*K92</f>
        <v>0</v>
      </c>
      <c r="AU92" s="433">
        <f t="shared" ref="AU92:AW92" si="49">$C92*L92</f>
        <v>0</v>
      </c>
      <c r="AV92" s="433">
        <f t="shared" si="49"/>
        <v>0</v>
      </c>
      <c r="AW92" s="433">
        <f t="shared" si="49"/>
        <v>0</v>
      </c>
      <c r="AX92" s="433">
        <f>$C92*O92</f>
        <v>0</v>
      </c>
      <c r="AY92" s="435">
        <f t="shared" ref="AY92:AY101" si="50">SUM(AT92:AX92)</f>
        <v>0</v>
      </c>
      <c r="AZ92" s="434">
        <f>$C92*P92</f>
        <v>0</v>
      </c>
      <c r="BA92" s="434">
        <f>$C92*Q92</f>
        <v>0</v>
      </c>
      <c r="BB92" s="922">
        <f t="shared" ref="BB92:BB101" si="51">SUM(AY92:BA92)</f>
        <v>0</v>
      </c>
    </row>
    <row r="93" spans="2:59" ht="25.4" customHeight="1">
      <c r="B93" s="427" t="s">
        <v>1646</v>
      </c>
      <c r="C93" s="1132">
        <v>18</v>
      </c>
      <c r="D93" s="428"/>
      <c r="E93" s="429"/>
      <c r="F93" s="429"/>
      <c r="G93" s="429"/>
      <c r="H93" s="429"/>
      <c r="I93" s="429"/>
      <c r="J93" s="429"/>
      <c r="K93" s="430"/>
      <c r="L93" s="431"/>
      <c r="M93" s="431"/>
      <c r="N93" s="431"/>
      <c r="O93" s="431"/>
      <c r="P93" s="431"/>
      <c r="Q93" s="432"/>
      <c r="R93" s="430"/>
      <c r="S93" s="431"/>
      <c r="T93" s="431"/>
      <c r="U93" s="431"/>
      <c r="V93" s="431"/>
      <c r="W93" s="431"/>
      <c r="X93" s="432"/>
      <c r="Y93" s="430"/>
      <c r="Z93" s="431"/>
      <c r="AA93" s="431"/>
      <c r="AB93" s="431"/>
      <c r="AC93" s="431"/>
      <c r="AD93" s="431"/>
      <c r="AE93" s="432"/>
      <c r="AF93" s="430"/>
      <c r="AG93" s="431"/>
      <c r="AH93" s="431"/>
      <c r="AI93" s="431"/>
      <c r="AJ93" s="431"/>
      <c r="AK93" s="431"/>
      <c r="AL93" s="432"/>
      <c r="AM93" s="430"/>
      <c r="AN93" s="431"/>
      <c r="AO93" s="431"/>
      <c r="AP93" s="431"/>
      <c r="AQ93" s="431"/>
      <c r="AR93" s="431"/>
      <c r="AS93" s="441"/>
      <c r="AT93" s="437">
        <f>$C93*D93</f>
        <v>0</v>
      </c>
      <c r="AU93" s="433">
        <f t="shared" ref="AU93:AX93" si="52">$C93*E93</f>
        <v>0</v>
      </c>
      <c r="AV93" s="433">
        <f t="shared" si="52"/>
        <v>0</v>
      </c>
      <c r="AW93" s="433">
        <f t="shared" si="52"/>
        <v>0</v>
      </c>
      <c r="AX93" s="433">
        <f t="shared" si="52"/>
        <v>0</v>
      </c>
      <c r="AY93" s="435">
        <f t="shared" si="50"/>
        <v>0</v>
      </c>
      <c r="AZ93" s="434">
        <f>$C93*I93</f>
        <v>0</v>
      </c>
      <c r="BA93" s="434">
        <f>$C93*J93</f>
        <v>0</v>
      </c>
      <c r="BB93" s="922">
        <f t="shared" si="51"/>
        <v>0</v>
      </c>
    </row>
    <row r="94" spans="2:59" ht="25.4" customHeight="1">
      <c r="B94" s="427" t="s">
        <v>1647</v>
      </c>
      <c r="C94" s="1132">
        <v>107</v>
      </c>
      <c r="D94" s="430"/>
      <c r="E94" s="431"/>
      <c r="F94" s="431"/>
      <c r="G94" s="431"/>
      <c r="H94" s="431"/>
      <c r="I94" s="431"/>
      <c r="J94" s="441"/>
      <c r="K94" s="428"/>
      <c r="L94" s="429"/>
      <c r="M94" s="429"/>
      <c r="N94" s="429"/>
      <c r="O94" s="429"/>
      <c r="P94" s="429"/>
      <c r="Q94" s="429"/>
      <c r="R94" s="437"/>
      <c r="S94" s="434"/>
      <c r="T94" s="434"/>
      <c r="U94" s="434"/>
      <c r="V94" s="434"/>
      <c r="W94" s="434"/>
      <c r="X94" s="438"/>
      <c r="Y94" s="437"/>
      <c r="Z94" s="434"/>
      <c r="AA94" s="434"/>
      <c r="AB94" s="434"/>
      <c r="AC94" s="434"/>
      <c r="AD94" s="434"/>
      <c r="AE94" s="438"/>
      <c r="AF94" s="437"/>
      <c r="AG94" s="434"/>
      <c r="AH94" s="434"/>
      <c r="AI94" s="434"/>
      <c r="AJ94" s="434"/>
      <c r="AK94" s="434"/>
      <c r="AL94" s="438"/>
      <c r="AM94" s="437"/>
      <c r="AN94" s="434"/>
      <c r="AO94" s="434"/>
      <c r="AP94" s="434"/>
      <c r="AQ94" s="434"/>
      <c r="AR94" s="434"/>
      <c r="AS94" s="457"/>
      <c r="AT94" s="437">
        <f>$C94*K94</f>
        <v>0</v>
      </c>
      <c r="AU94" s="433">
        <f t="shared" ref="AU94:AX94" si="53">$C94*L94</f>
        <v>0</v>
      </c>
      <c r="AV94" s="433">
        <f t="shared" si="53"/>
        <v>0</v>
      </c>
      <c r="AW94" s="433">
        <f t="shared" si="53"/>
        <v>0</v>
      </c>
      <c r="AX94" s="433">
        <f t="shared" si="53"/>
        <v>0</v>
      </c>
      <c r="AY94" s="435">
        <f t="shared" si="50"/>
        <v>0</v>
      </c>
      <c r="AZ94" s="434">
        <f>$C94*P94</f>
        <v>0</v>
      </c>
      <c r="BA94" s="434">
        <f>$C94*Q94</f>
        <v>0</v>
      </c>
      <c r="BB94" s="922">
        <f t="shared" si="51"/>
        <v>0</v>
      </c>
    </row>
    <row r="95" spans="2:59" s="223" customFormat="1" ht="25.4" customHeight="1">
      <c r="B95" s="427" t="s">
        <v>1648</v>
      </c>
      <c r="C95" s="1132">
        <v>84</v>
      </c>
      <c r="D95" s="428"/>
      <c r="E95" s="429"/>
      <c r="F95" s="429"/>
      <c r="G95" s="429"/>
      <c r="H95" s="429"/>
      <c r="I95" s="429"/>
      <c r="J95" s="429"/>
      <c r="K95" s="430"/>
      <c r="L95" s="431"/>
      <c r="M95" s="431"/>
      <c r="N95" s="431"/>
      <c r="O95" s="431"/>
      <c r="P95" s="431"/>
      <c r="Q95" s="432"/>
      <c r="R95" s="430"/>
      <c r="S95" s="431"/>
      <c r="T95" s="431"/>
      <c r="U95" s="431"/>
      <c r="V95" s="431"/>
      <c r="W95" s="431"/>
      <c r="X95" s="432"/>
      <c r="Y95" s="430"/>
      <c r="Z95" s="431"/>
      <c r="AA95" s="431"/>
      <c r="AB95" s="431"/>
      <c r="AC95" s="431"/>
      <c r="AD95" s="431"/>
      <c r="AE95" s="432"/>
      <c r="AF95" s="430"/>
      <c r="AG95" s="431"/>
      <c r="AH95" s="431"/>
      <c r="AI95" s="431"/>
      <c r="AJ95" s="431"/>
      <c r="AK95" s="431"/>
      <c r="AL95" s="432"/>
      <c r="AM95" s="430"/>
      <c r="AN95" s="431"/>
      <c r="AO95" s="431"/>
      <c r="AP95" s="431"/>
      <c r="AQ95" s="431"/>
      <c r="AR95" s="431"/>
      <c r="AS95" s="441"/>
      <c r="AT95" s="437">
        <f>$C95*D95</f>
        <v>0</v>
      </c>
      <c r="AU95" s="433">
        <f t="shared" ref="AU95:AX95" si="54">$C95*E95</f>
        <v>0</v>
      </c>
      <c r="AV95" s="433">
        <f t="shared" si="54"/>
        <v>0</v>
      </c>
      <c r="AW95" s="433">
        <f t="shared" si="54"/>
        <v>0</v>
      </c>
      <c r="AX95" s="433">
        <f t="shared" si="54"/>
        <v>0</v>
      </c>
      <c r="AY95" s="435">
        <f t="shared" si="50"/>
        <v>0</v>
      </c>
      <c r="AZ95" s="434">
        <f>$C95*I95</f>
        <v>0</v>
      </c>
      <c r="BA95" s="434">
        <f>$C95*J95</f>
        <v>0</v>
      </c>
      <c r="BB95" s="922">
        <f t="shared" si="51"/>
        <v>0</v>
      </c>
      <c r="BC95" s="25"/>
      <c r="BD95" s="25"/>
      <c r="BE95" s="25"/>
      <c r="BF95" s="25"/>
      <c r="BG95" s="25"/>
    </row>
    <row r="96" spans="2:59" s="223" customFormat="1" ht="18" customHeight="1">
      <c r="B96" s="427" t="s">
        <v>1649</v>
      </c>
      <c r="C96" s="1132">
        <v>442</v>
      </c>
      <c r="D96" s="430"/>
      <c r="E96" s="431"/>
      <c r="F96" s="431"/>
      <c r="G96" s="431"/>
      <c r="H96" s="431"/>
      <c r="I96" s="431"/>
      <c r="J96" s="441"/>
      <c r="K96" s="428"/>
      <c r="L96" s="429"/>
      <c r="M96" s="429"/>
      <c r="N96" s="429"/>
      <c r="O96" s="429"/>
      <c r="P96" s="429"/>
      <c r="Q96" s="429"/>
      <c r="R96" s="437"/>
      <c r="S96" s="434"/>
      <c r="T96" s="434"/>
      <c r="U96" s="434"/>
      <c r="V96" s="434"/>
      <c r="W96" s="434"/>
      <c r="X96" s="438"/>
      <c r="Y96" s="437"/>
      <c r="Z96" s="434"/>
      <c r="AA96" s="434"/>
      <c r="AB96" s="434"/>
      <c r="AC96" s="434"/>
      <c r="AD96" s="434"/>
      <c r="AE96" s="438"/>
      <c r="AF96" s="437"/>
      <c r="AG96" s="434"/>
      <c r="AH96" s="434"/>
      <c r="AI96" s="434"/>
      <c r="AJ96" s="434"/>
      <c r="AK96" s="434"/>
      <c r="AL96" s="438"/>
      <c r="AM96" s="437"/>
      <c r="AN96" s="434"/>
      <c r="AO96" s="434"/>
      <c r="AP96" s="434"/>
      <c r="AQ96" s="434"/>
      <c r="AR96" s="434"/>
      <c r="AS96" s="457"/>
      <c r="AT96" s="437">
        <f>$C96*K96</f>
        <v>0</v>
      </c>
      <c r="AU96" s="433">
        <f t="shared" ref="AU96:AX96" si="55">$C96*L96</f>
        <v>0</v>
      </c>
      <c r="AV96" s="433">
        <f t="shared" si="55"/>
        <v>0</v>
      </c>
      <c r="AW96" s="433">
        <f t="shared" si="55"/>
        <v>0</v>
      </c>
      <c r="AX96" s="433">
        <f t="shared" si="55"/>
        <v>0</v>
      </c>
      <c r="AY96" s="435">
        <f t="shared" si="50"/>
        <v>0</v>
      </c>
      <c r="AZ96" s="434">
        <f>$C96*P96</f>
        <v>0</v>
      </c>
      <c r="BA96" s="434">
        <f>$C96*Q96</f>
        <v>0</v>
      </c>
      <c r="BB96" s="922">
        <f t="shared" si="51"/>
        <v>0</v>
      </c>
      <c r="BC96" s="25"/>
      <c r="BD96" s="25"/>
      <c r="BE96" s="25"/>
      <c r="BF96" s="25"/>
      <c r="BG96" s="25"/>
    </row>
    <row r="97" spans="2:59" ht="25.4" customHeight="1">
      <c r="B97" s="427" t="s">
        <v>1650</v>
      </c>
      <c r="C97" s="1132">
        <v>53</v>
      </c>
      <c r="D97" s="428"/>
      <c r="E97" s="429"/>
      <c r="F97" s="429"/>
      <c r="G97" s="429"/>
      <c r="H97" s="429"/>
      <c r="I97" s="429"/>
      <c r="J97" s="429"/>
      <c r="K97" s="430"/>
      <c r="L97" s="431"/>
      <c r="M97" s="431"/>
      <c r="N97" s="431"/>
      <c r="O97" s="431"/>
      <c r="P97" s="431"/>
      <c r="Q97" s="432"/>
      <c r="R97" s="430"/>
      <c r="S97" s="431"/>
      <c r="T97" s="431"/>
      <c r="U97" s="431"/>
      <c r="V97" s="431"/>
      <c r="W97" s="431"/>
      <c r="X97" s="432"/>
      <c r="Y97" s="430"/>
      <c r="Z97" s="431"/>
      <c r="AA97" s="431"/>
      <c r="AB97" s="431"/>
      <c r="AC97" s="431"/>
      <c r="AD97" s="431"/>
      <c r="AE97" s="432"/>
      <c r="AF97" s="430"/>
      <c r="AG97" s="431"/>
      <c r="AH97" s="431"/>
      <c r="AI97" s="431"/>
      <c r="AJ97" s="431"/>
      <c r="AK97" s="431"/>
      <c r="AL97" s="432"/>
      <c r="AM97" s="430"/>
      <c r="AN97" s="431"/>
      <c r="AO97" s="431"/>
      <c r="AP97" s="431"/>
      <c r="AQ97" s="431"/>
      <c r="AR97" s="431"/>
      <c r="AS97" s="441"/>
      <c r="AT97" s="437">
        <f>$C97*D97</f>
        <v>0</v>
      </c>
      <c r="AU97" s="433">
        <f t="shared" ref="AU97:AW97" si="56">$C97*E97</f>
        <v>0</v>
      </c>
      <c r="AV97" s="433">
        <f t="shared" si="56"/>
        <v>0</v>
      </c>
      <c r="AW97" s="433">
        <f t="shared" si="56"/>
        <v>0</v>
      </c>
      <c r="AX97" s="433">
        <f>$C97*H97</f>
        <v>0</v>
      </c>
      <c r="AY97" s="435">
        <f t="shared" si="50"/>
        <v>0</v>
      </c>
      <c r="AZ97" s="434">
        <f>$C97*I97</f>
        <v>0</v>
      </c>
      <c r="BA97" s="434">
        <f>$C97*J97</f>
        <v>0</v>
      </c>
      <c r="BB97" s="922">
        <f t="shared" si="51"/>
        <v>0</v>
      </c>
    </row>
    <row r="98" spans="2:59" ht="25.4" customHeight="1">
      <c r="B98" s="427" t="s">
        <v>1651</v>
      </c>
      <c r="C98" s="1132">
        <v>97</v>
      </c>
      <c r="D98" s="430"/>
      <c r="E98" s="431"/>
      <c r="F98" s="431"/>
      <c r="G98" s="431"/>
      <c r="H98" s="431"/>
      <c r="I98" s="431"/>
      <c r="J98" s="441"/>
      <c r="K98" s="428"/>
      <c r="L98" s="429"/>
      <c r="M98" s="429"/>
      <c r="N98" s="429"/>
      <c r="O98" s="429"/>
      <c r="P98" s="429"/>
      <c r="Q98" s="429"/>
      <c r="R98" s="437"/>
      <c r="S98" s="434"/>
      <c r="T98" s="434"/>
      <c r="U98" s="434"/>
      <c r="V98" s="434"/>
      <c r="W98" s="434"/>
      <c r="X98" s="438"/>
      <c r="Y98" s="437"/>
      <c r="Z98" s="434"/>
      <c r="AA98" s="434"/>
      <c r="AB98" s="434"/>
      <c r="AC98" s="434"/>
      <c r="AD98" s="434"/>
      <c r="AE98" s="438"/>
      <c r="AF98" s="437"/>
      <c r="AG98" s="434"/>
      <c r="AH98" s="434"/>
      <c r="AI98" s="434"/>
      <c r="AJ98" s="434"/>
      <c r="AK98" s="434"/>
      <c r="AL98" s="438"/>
      <c r="AM98" s="437"/>
      <c r="AN98" s="434"/>
      <c r="AO98" s="434"/>
      <c r="AP98" s="434"/>
      <c r="AQ98" s="434"/>
      <c r="AR98" s="434"/>
      <c r="AS98" s="457"/>
      <c r="AT98" s="437">
        <f>$C98*K98</f>
        <v>0</v>
      </c>
      <c r="AU98" s="433">
        <f t="shared" ref="AU98:AW98" si="57">$C98*L98</f>
        <v>0</v>
      </c>
      <c r="AV98" s="433">
        <f t="shared" si="57"/>
        <v>0</v>
      </c>
      <c r="AW98" s="433">
        <f t="shared" si="57"/>
        <v>0</v>
      </c>
      <c r="AX98" s="433">
        <f>$C98*O98</f>
        <v>0</v>
      </c>
      <c r="AY98" s="435">
        <f t="shared" si="50"/>
        <v>0</v>
      </c>
      <c r="AZ98" s="434">
        <f>$C98*P98</f>
        <v>0</v>
      </c>
      <c r="BA98" s="434">
        <f>$C98*Q98</f>
        <v>0</v>
      </c>
      <c r="BB98" s="922">
        <f t="shared" si="51"/>
        <v>0</v>
      </c>
    </row>
    <row r="99" spans="2:59" ht="25.4" customHeight="1">
      <c r="B99" s="439" t="s">
        <v>637</v>
      </c>
      <c r="C99" s="1132">
        <v>1</v>
      </c>
      <c r="D99" s="430"/>
      <c r="E99" s="431"/>
      <c r="F99" s="431"/>
      <c r="G99" s="431"/>
      <c r="H99" s="431"/>
      <c r="I99" s="431"/>
      <c r="J99" s="441"/>
      <c r="K99" s="430"/>
      <c r="L99" s="431"/>
      <c r="M99" s="431"/>
      <c r="N99" s="431"/>
      <c r="O99" s="431"/>
      <c r="P99" s="431"/>
      <c r="Q99" s="432"/>
      <c r="R99" s="428"/>
      <c r="S99" s="429"/>
      <c r="T99" s="429"/>
      <c r="U99" s="429"/>
      <c r="V99" s="429"/>
      <c r="W99" s="429"/>
      <c r="X99" s="429"/>
      <c r="Y99" s="437"/>
      <c r="Z99" s="433"/>
      <c r="AA99" s="433"/>
      <c r="AB99" s="433"/>
      <c r="AC99" s="433"/>
      <c r="AD99" s="433"/>
      <c r="AE99" s="440"/>
      <c r="AF99" s="437"/>
      <c r="AG99" s="433"/>
      <c r="AH99" s="433"/>
      <c r="AI99" s="433"/>
      <c r="AJ99" s="433"/>
      <c r="AK99" s="433"/>
      <c r="AL99" s="440"/>
      <c r="AM99" s="437"/>
      <c r="AN99" s="433"/>
      <c r="AO99" s="433"/>
      <c r="AP99" s="433"/>
      <c r="AQ99" s="433"/>
      <c r="AR99" s="433"/>
      <c r="AS99" s="417"/>
      <c r="AT99" s="437">
        <f>$C99*R99</f>
        <v>0</v>
      </c>
      <c r="AU99" s="433">
        <f t="shared" ref="AU99:AW99" si="58">$C99*S99</f>
        <v>0</v>
      </c>
      <c r="AV99" s="433">
        <f t="shared" si="58"/>
        <v>0</v>
      </c>
      <c r="AW99" s="433">
        <f t="shared" si="58"/>
        <v>0</v>
      </c>
      <c r="AX99" s="433">
        <f>$C99*V99</f>
        <v>0</v>
      </c>
      <c r="AY99" s="435">
        <f t="shared" si="50"/>
        <v>0</v>
      </c>
      <c r="AZ99" s="434">
        <f>$C99*W99</f>
        <v>0</v>
      </c>
      <c r="BA99" s="434">
        <f>$C99*X99</f>
        <v>0</v>
      </c>
      <c r="BB99" s="922">
        <f t="shared" si="51"/>
        <v>0</v>
      </c>
    </row>
    <row r="100" spans="2:59" ht="25.4" customHeight="1">
      <c r="B100" s="439" t="s">
        <v>1652</v>
      </c>
      <c r="C100" s="1132">
        <v>37</v>
      </c>
      <c r="D100" s="430"/>
      <c r="E100" s="431"/>
      <c r="F100" s="431"/>
      <c r="G100" s="431"/>
      <c r="H100" s="431"/>
      <c r="I100" s="431"/>
      <c r="J100" s="441"/>
      <c r="K100" s="430"/>
      <c r="L100" s="431"/>
      <c r="M100" s="431"/>
      <c r="N100" s="431"/>
      <c r="O100" s="431"/>
      <c r="P100" s="431"/>
      <c r="Q100" s="432"/>
      <c r="R100" s="437"/>
      <c r="S100" s="433"/>
      <c r="T100" s="433"/>
      <c r="U100" s="433"/>
      <c r="V100" s="433"/>
      <c r="W100" s="433"/>
      <c r="X100" s="440"/>
      <c r="Y100" s="428"/>
      <c r="Z100" s="429"/>
      <c r="AA100" s="429"/>
      <c r="AB100" s="429"/>
      <c r="AC100" s="429"/>
      <c r="AD100" s="429"/>
      <c r="AE100" s="429"/>
      <c r="AF100" s="437"/>
      <c r="AG100" s="433"/>
      <c r="AH100" s="433"/>
      <c r="AI100" s="433"/>
      <c r="AJ100" s="433"/>
      <c r="AK100" s="433"/>
      <c r="AL100" s="440"/>
      <c r="AM100" s="437"/>
      <c r="AN100" s="433"/>
      <c r="AO100" s="433"/>
      <c r="AP100" s="433"/>
      <c r="AQ100" s="433"/>
      <c r="AR100" s="433"/>
      <c r="AS100" s="417"/>
      <c r="AT100" s="437">
        <f>$C100*Y100</f>
        <v>0</v>
      </c>
      <c r="AU100" s="433">
        <f t="shared" ref="AU100:AX100" si="59">$C100*Z100</f>
        <v>0</v>
      </c>
      <c r="AV100" s="433">
        <f t="shared" si="59"/>
        <v>0</v>
      </c>
      <c r="AW100" s="433">
        <f t="shared" si="59"/>
        <v>0</v>
      </c>
      <c r="AX100" s="433">
        <f t="shared" si="59"/>
        <v>0</v>
      </c>
      <c r="AY100" s="435">
        <f t="shared" si="50"/>
        <v>0</v>
      </c>
      <c r="AZ100" s="434">
        <f>$C100*AD100</f>
        <v>0</v>
      </c>
      <c r="BA100" s="434">
        <f>$C100*AE100</f>
        <v>0</v>
      </c>
      <c r="BB100" s="922">
        <f t="shared" si="51"/>
        <v>0</v>
      </c>
    </row>
    <row r="101" spans="2:59" ht="14">
      <c r="B101" s="439" t="s">
        <v>1653</v>
      </c>
      <c r="C101" s="1132">
        <v>2</v>
      </c>
      <c r="D101" s="430"/>
      <c r="E101" s="431"/>
      <c r="F101" s="431"/>
      <c r="G101" s="431"/>
      <c r="H101" s="431"/>
      <c r="I101" s="431"/>
      <c r="J101" s="441"/>
      <c r="K101" s="430"/>
      <c r="L101" s="431"/>
      <c r="M101" s="431"/>
      <c r="N101" s="431"/>
      <c r="O101" s="431"/>
      <c r="P101" s="431"/>
      <c r="Q101" s="432"/>
      <c r="R101" s="437"/>
      <c r="S101" s="433"/>
      <c r="T101" s="433"/>
      <c r="U101" s="433"/>
      <c r="V101" s="433"/>
      <c r="W101" s="433"/>
      <c r="X101" s="440"/>
      <c r="Y101" s="437"/>
      <c r="Z101" s="433"/>
      <c r="AA101" s="433"/>
      <c r="AB101" s="433"/>
      <c r="AC101" s="433"/>
      <c r="AD101" s="433"/>
      <c r="AE101" s="440"/>
      <c r="AF101" s="428"/>
      <c r="AG101" s="429"/>
      <c r="AH101" s="429"/>
      <c r="AI101" s="429"/>
      <c r="AJ101" s="429"/>
      <c r="AK101" s="429"/>
      <c r="AL101" s="429"/>
      <c r="AM101" s="437"/>
      <c r="AN101" s="433"/>
      <c r="AO101" s="433"/>
      <c r="AP101" s="433"/>
      <c r="AQ101" s="433"/>
      <c r="AR101" s="433"/>
      <c r="AS101" s="417"/>
      <c r="AT101" s="437">
        <f>$C101*AF101</f>
        <v>0</v>
      </c>
      <c r="AU101" s="433">
        <f t="shared" ref="AU101:AW101" si="60">$C101*AG101</f>
        <v>0</v>
      </c>
      <c r="AV101" s="433">
        <f t="shared" si="60"/>
        <v>0</v>
      </c>
      <c r="AW101" s="433">
        <f t="shared" si="60"/>
        <v>0</v>
      </c>
      <c r="AX101" s="433">
        <f>$C101*AJ101</f>
        <v>0</v>
      </c>
      <c r="AY101" s="435">
        <f t="shared" si="50"/>
        <v>0</v>
      </c>
      <c r="AZ101" s="434">
        <f>$C101*AK101</f>
        <v>0</v>
      </c>
      <c r="BA101" s="434">
        <f>$C101*AL101</f>
        <v>0</v>
      </c>
      <c r="BB101" s="922">
        <f t="shared" si="51"/>
        <v>0</v>
      </c>
    </row>
    <row r="102" spans="2:59" ht="25.4" customHeight="1">
      <c r="B102" s="439" t="s">
        <v>1654</v>
      </c>
      <c r="C102" s="1132">
        <v>16</v>
      </c>
      <c r="D102" s="430"/>
      <c r="E102" s="431"/>
      <c r="F102" s="431"/>
      <c r="G102" s="431"/>
      <c r="H102" s="431"/>
      <c r="I102" s="431"/>
      <c r="J102" s="441"/>
      <c r="K102" s="430"/>
      <c r="L102" s="431"/>
      <c r="M102" s="431"/>
      <c r="N102" s="431"/>
      <c r="O102" s="431"/>
      <c r="P102" s="431"/>
      <c r="Q102" s="432"/>
      <c r="R102" s="437"/>
      <c r="S102" s="433"/>
      <c r="T102" s="433"/>
      <c r="U102" s="433"/>
      <c r="V102" s="433"/>
      <c r="W102" s="433"/>
      <c r="X102" s="440"/>
      <c r="Y102" s="437"/>
      <c r="Z102" s="433"/>
      <c r="AA102" s="433"/>
      <c r="AB102" s="433"/>
      <c r="AC102" s="433"/>
      <c r="AD102" s="433"/>
      <c r="AE102" s="440"/>
      <c r="AF102" s="437"/>
      <c r="AG102" s="433"/>
      <c r="AH102" s="433"/>
      <c r="AI102" s="433"/>
      <c r="AJ102" s="433"/>
      <c r="AK102" s="433"/>
      <c r="AL102" s="440"/>
      <c r="AM102" s="428"/>
      <c r="AN102" s="429"/>
      <c r="AO102" s="429"/>
      <c r="AP102" s="429"/>
      <c r="AQ102" s="429"/>
      <c r="AR102" s="429"/>
      <c r="AS102" s="458"/>
      <c r="AT102" s="437">
        <f>$C102*AM102</f>
        <v>0</v>
      </c>
      <c r="AU102" s="433">
        <f t="shared" ref="AU102:AW102" si="61">$C102*AN102</f>
        <v>0</v>
      </c>
      <c r="AV102" s="433">
        <f t="shared" si="61"/>
        <v>0</v>
      </c>
      <c r="AW102" s="433">
        <f t="shared" si="61"/>
        <v>0</v>
      </c>
      <c r="AX102" s="433">
        <f>$C102*AQ102</f>
        <v>0</v>
      </c>
      <c r="AY102" s="435">
        <f>SUM(AT102:AX102)</f>
        <v>0</v>
      </c>
      <c r="AZ102" s="434">
        <f>$C102*AR102</f>
        <v>0</v>
      </c>
      <c r="BA102" s="434">
        <f>$C102*AS102</f>
        <v>0</v>
      </c>
      <c r="BB102" s="922">
        <f>SUM(AY102:BA102)</f>
        <v>0</v>
      </c>
    </row>
    <row r="103" spans="2:59" ht="25.4" customHeight="1">
      <c r="B103" s="419" t="s">
        <v>599</v>
      </c>
      <c r="C103" s="420"/>
      <c r="D103" s="421"/>
      <c r="E103" s="422"/>
      <c r="F103" s="422"/>
      <c r="G103" s="422"/>
      <c r="H103" s="422"/>
      <c r="I103" s="422"/>
      <c r="J103" s="420"/>
      <c r="K103" s="421"/>
      <c r="L103" s="422"/>
      <c r="M103" s="422"/>
      <c r="N103" s="422"/>
      <c r="O103" s="422"/>
      <c r="P103" s="422"/>
      <c r="Q103" s="423"/>
      <c r="R103" s="421"/>
      <c r="S103" s="422"/>
      <c r="T103" s="422"/>
      <c r="U103" s="422"/>
      <c r="V103" s="422"/>
      <c r="W103" s="422"/>
      <c r="X103" s="423"/>
      <c r="Y103" s="421"/>
      <c r="Z103" s="422"/>
      <c r="AA103" s="422"/>
      <c r="AB103" s="422"/>
      <c r="AC103" s="422"/>
      <c r="AD103" s="422"/>
      <c r="AE103" s="423"/>
      <c r="AF103" s="421"/>
      <c r="AG103" s="422"/>
      <c r="AH103" s="422"/>
      <c r="AI103" s="422"/>
      <c r="AJ103" s="422"/>
      <c r="AK103" s="422"/>
      <c r="AL103" s="423"/>
      <c r="AM103" s="421"/>
      <c r="AN103" s="422"/>
      <c r="AO103" s="422"/>
      <c r="AP103" s="422"/>
      <c r="AQ103" s="422"/>
      <c r="AR103" s="422"/>
      <c r="AS103" s="420"/>
      <c r="AT103" s="920">
        <f>SUM(AT104:AT115)</f>
        <v>0</v>
      </c>
      <c r="AU103" s="425">
        <f t="shared" ref="AU103:BB103" si="62">SUM(AU104:AU115)</f>
        <v>0</v>
      </c>
      <c r="AV103" s="425">
        <f t="shared" si="62"/>
        <v>0</v>
      </c>
      <c r="AW103" s="425">
        <f t="shared" si="62"/>
        <v>0</v>
      </c>
      <c r="AX103" s="425">
        <f t="shared" si="62"/>
        <v>0</v>
      </c>
      <c r="AY103" s="426">
        <f t="shared" si="62"/>
        <v>0</v>
      </c>
      <c r="AZ103" s="425">
        <f t="shared" si="62"/>
        <v>0</v>
      </c>
      <c r="BA103" s="425">
        <f t="shared" si="62"/>
        <v>0</v>
      </c>
      <c r="BB103" s="921">
        <f t="shared" si="62"/>
        <v>0</v>
      </c>
      <c r="BF103" s="223"/>
      <c r="BG103" s="223"/>
    </row>
    <row r="104" spans="2:59" ht="25.4" customHeight="1">
      <c r="B104" s="427" t="s">
        <v>1644</v>
      </c>
      <c r="C104" s="1132">
        <v>0</v>
      </c>
      <c r="D104" s="428"/>
      <c r="E104" s="429"/>
      <c r="F104" s="429"/>
      <c r="G104" s="429"/>
      <c r="H104" s="429"/>
      <c r="I104" s="429"/>
      <c r="J104" s="429"/>
      <c r="K104" s="430"/>
      <c r="L104" s="431"/>
      <c r="M104" s="431"/>
      <c r="N104" s="431"/>
      <c r="O104" s="431"/>
      <c r="P104" s="431"/>
      <c r="Q104" s="432"/>
      <c r="R104" s="430"/>
      <c r="S104" s="431"/>
      <c r="T104" s="431"/>
      <c r="U104" s="431"/>
      <c r="V104" s="431"/>
      <c r="W104" s="431"/>
      <c r="X104" s="432"/>
      <c r="Y104" s="430"/>
      <c r="Z104" s="431"/>
      <c r="AA104" s="431"/>
      <c r="AB104" s="431"/>
      <c r="AC104" s="431"/>
      <c r="AD104" s="431"/>
      <c r="AE104" s="432"/>
      <c r="AF104" s="430"/>
      <c r="AG104" s="431"/>
      <c r="AH104" s="431"/>
      <c r="AI104" s="431"/>
      <c r="AJ104" s="431"/>
      <c r="AK104" s="431"/>
      <c r="AL104" s="432"/>
      <c r="AM104" s="430"/>
      <c r="AN104" s="431"/>
      <c r="AO104" s="431"/>
      <c r="AP104" s="431"/>
      <c r="AQ104" s="431"/>
      <c r="AR104" s="431"/>
      <c r="AS104" s="441"/>
      <c r="AT104" s="437">
        <f>$C104*D104</f>
        <v>0</v>
      </c>
      <c r="AU104" s="433">
        <f t="shared" ref="AU104:AV104" si="63">$C104*E104</f>
        <v>0</v>
      </c>
      <c r="AV104" s="433">
        <f t="shared" si="63"/>
        <v>0</v>
      </c>
      <c r="AW104" s="433">
        <f>$C104*G104</f>
        <v>0</v>
      </c>
      <c r="AX104" s="433">
        <f>$C104*H104</f>
        <v>0</v>
      </c>
      <c r="AY104" s="435">
        <f>SUM(AT104:AX104)</f>
        <v>0</v>
      </c>
      <c r="AZ104" s="434">
        <f>$C104*I104</f>
        <v>0</v>
      </c>
      <c r="BA104" s="434">
        <f>$C104*J104</f>
        <v>0</v>
      </c>
      <c r="BB104" s="922">
        <f>SUM(AY104:BA104)</f>
        <v>0</v>
      </c>
    </row>
    <row r="105" spans="2:59" ht="14">
      <c r="B105" s="427" t="s">
        <v>1645</v>
      </c>
      <c r="C105" s="1132">
        <v>37.42</v>
      </c>
      <c r="D105" s="430"/>
      <c r="E105" s="431"/>
      <c r="F105" s="431"/>
      <c r="G105" s="431"/>
      <c r="H105" s="431"/>
      <c r="I105" s="431"/>
      <c r="J105" s="441"/>
      <c r="K105" s="428"/>
      <c r="L105" s="429"/>
      <c r="M105" s="429"/>
      <c r="N105" s="429"/>
      <c r="O105" s="429"/>
      <c r="P105" s="429"/>
      <c r="Q105" s="429"/>
      <c r="R105" s="437"/>
      <c r="S105" s="434"/>
      <c r="T105" s="434"/>
      <c r="U105" s="434"/>
      <c r="V105" s="434"/>
      <c r="W105" s="434"/>
      <c r="X105" s="438"/>
      <c r="Y105" s="437"/>
      <c r="Z105" s="434"/>
      <c r="AA105" s="434"/>
      <c r="AB105" s="434"/>
      <c r="AC105" s="434"/>
      <c r="AD105" s="434"/>
      <c r="AE105" s="438"/>
      <c r="AF105" s="437"/>
      <c r="AG105" s="434"/>
      <c r="AH105" s="434"/>
      <c r="AI105" s="434"/>
      <c r="AJ105" s="434"/>
      <c r="AK105" s="434"/>
      <c r="AL105" s="438"/>
      <c r="AM105" s="437"/>
      <c r="AN105" s="434"/>
      <c r="AO105" s="434"/>
      <c r="AP105" s="434"/>
      <c r="AQ105" s="434"/>
      <c r="AR105" s="434"/>
      <c r="AS105" s="457"/>
      <c r="AT105" s="437">
        <f>$C105*K105</f>
        <v>0</v>
      </c>
      <c r="AU105" s="433">
        <f t="shared" ref="AU105:AW105" si="64">$C105*L105</f>
        <v>0</v>
      </c>
      <c r="AV105" s="433">
        <f t="shared" si="64"/>
        <v>0</v>
      </c>
      <c r="AW105" s="433">
        <f t="shared" si="64"/>
        <v>0</v>
      </c>
      <c r="AX105" s="433">
        <f>$C105*O105</f>
        <v>0</v>
      </c>
      <c r="AY105" s="435">
        <f t="shared" ref="AY105:AY114" si="65">SUM(AT105:AX105)</f>
        <v>0</v>
      </c>
      <c r="AZ105" s="434">
        <f>$C105*P105</f>
        <v>0</v>
      </c>
      <c r="BA105" s="434">
        <f>$C105*Q105</f>
        <v>0</v>
      </c>
      <c r="BB105" s="922">
        <f t="shared" ref="BB105:BB114" si="66">SUM(AY105:BA105)</f>
        <v>0</v>
      </c>
    </row>
    <row r="106" spans="2:59" ht="25.4" customHeight="1">
      <c r="B106" s="427" t="s">
        <v>1646</v>
      </c>
      <c r="C106" s="1132">
        <v>28</v>
      </c>
      <c r="D106" s="428"/>
      <c r="E106" s="429"/>
      <c r="F106" s="429"/>
      <c r="G106" s="429"/>
      <c r="H106" s="429"/>
      <c r="I106" s="429"/>
      <c r="J106" s="429"/>
      <c r="K106" s="430"/>
      <c r="L106" s="431"/>
      <c r="M106" s="431"/>
      <c r="N106" s="431"/>
      <c r="O106" s="431"/>
      <c r="P106" s="431"/>
      <c r="Q106" s="432"/>
      <c r="R106" s="430"/>
      <c r="S106" s="431"/>
      <c r="T106" s="431"/>
      <c r="U106" s="431"/>
      <c r="V106" s="431"/>
      <c r="W106" s="431"/>
      <c r="X106" s="432"/>
      <c r="Y106" s="430"/>
      <c r="Z106" s="431"/>
      <c r="AA106" s="431"/>
      <c r="AB106" s="431"/>
      <c r="AC106" s="431"/>
      <c r="AD106" s="431"/>
      <c r="AE106" s="432"/>
      <c r="AF106" s="430"/>
      <c r="AG106" s="431"/>
      <c r="AH106" s="431"/>
      <c r="AI106" s="431"/>
      <c r="AJ106" s="431"/>
      <c r="AK106" s="431"/>
      <c r="AL106" s="432"/>
      <c r="AM106" s="430"/>
      <c r="AN106" s="431"/>
      <c r="AO106" s="431"/>
      <c r="AP106" s="431"/>
      <c r="AQ106" s="431"/>
      <c r="AR106" s="431"/>
      <c r="AS106" s="441"/>
      <c r="AT106" s="437">
        <f>$C106*D106</f>
        <v>0</v>
      </c>
      <c r="AU106" s="433">
        <f t="shared" ref="AU106:AX106" si="67">$C106*E106</f>
        <v>0</v>
      </c>
      <c r="AV106" s="433">
        <f t="shared" si="67"/>
        <v>0</v>
      </c>
      <c r="AW106" s="433">
        <f t="shared" si="67"/>
        <v>0</v>
      </c>
      <c r="AX106" s="433">
        <f t="shared" si="67"/>
        <v>0</v>
      </c>
      <c r="AY106" s="435">
        <f t="shared" si="65"/>
        <v>0</v>
      </c>
      <c r="AZ106" s="434">
        <f>$C106*I106</f>
        <v>0</v>
      </c>
      <c r="BA106" s="434">
        <f>$C106*J106</f>
        <v>0</v>
      </c>
      <c r="BB106" s="922">
        <f t="shared" si="66"/>
        <v>0</v>
      </c>
    </row>
    <row r="107" spans="2:59" ht="25.4" customHeight="1">
      <c r="B107" s="427" t="s">
        <v>1647</v>
      </c>
      <c r="C107" s="1132">
        <v>486.39</v>
      </c>
      <c r="D107" s="430"/>
      <c r="E107" s="431"/>
      <c r="F107" s="431"/>
      <c r="G107" s="431"/>
      <c r="H107" s="431"/>
      <c r="I107" s="431"/>
      <c r="J107" s="441"/>
      <c r="K107" s="428"/>
      <c r="L107" s="429"/>
      <c r="M107" s="429"/>
      <c r="N107" s="429"/>
      <c r="O107" s="429"/>
      <c r="P107" s="429"/>
      <c r="Q107" s="429"/>
      <c r="R107" s="437"/>
      <c r="S107" s="434"/>
      <c r="T107" s="434"/>
      <c r="U107" s="434"/>
      <c r="V107" s="434"/>
      <c r="W107" s="434"/>
      <c r="X107" s="438"/>
      <c r="Y107" s="437"/>
      <c r="Z107" s="434"/>
      <c r="AA107" s="434"/>
      <c r="AB107" s="434"/>
      <c r="AC107" s="434"/>
      <c r="AD107" s="434"/>
      <c r="AE107" s="438"/>
      <c r="AF107" s="437"/>
      <c r="AG107" s="434"/>
      <c r="AH107" s="434"/>
      <c r="AI107" s="434"/>
      <c r="AJ107" s="434"/>
      <c r="AK107" s="434"/>
      <c r="AL107" s="438"/>
      <c r="AM107" s="437"/>
      <c r="AN107" s="434"/>
      <c r="AO107" s="434"/>
      <c r="AP107" s="434"/>
      <c r="AQ107" s="434"/>
      <c r="AR107" s="434"/>
      <c r="AS107" s="457"/>
      <c r="AT107" s="437">
        <f>$C107*K107</f>
        <v>0</v>
      </c>
      <c r="AU107" s="433">
        <f t="shared" ref="AU107:AX107" si="68">$C107*L107</f>
        <v>0</v>
      </c>
      <c r="AV107" s="433">
        <f t="shared" si="68"/>
        <v>0</v>
      </c>
      <c r="AW107" s="433">
        <f t="shared" si="68"/>
        <v>0</v>
      </c>
      <c r="AX107" s="433">
        <f t="shared" si="68"/>
        <v>0</v>
      </c>
      <c r="AY107" s="435">
        <f t="shared" si="65"/>
        <v>0</v>
      </c>
      <c r="AZ107" s="434">
        <f>$C107*P107</f>
        <v>0</v>
      </c>
      <c r="BA107" s="434">
        <f>$C107*Q107</f>
        <v>0</v>
      </c>
      <c r="BB107" s="922">
        <f t="shared" si="66"/>
        <v>0</v>
      </c>
    </row>
    <row r="108" spans="2:59" ht="25.4" customHeight="1">
      <c r="B108" s="427" t="s">
        <v>1648</v>
      </c>
      <c r="C108" s="1132">
        <v>36</v>
      </c>
      <c r="D108" s="428"/>
      <c r="E108" s="429"/>
      <c r="F108" s="429"/>
      <c r="G108" s="429"/>
      <c r="H108" s="429"/>
      <c r="I108" s="429"/>
      <c r="J108" s="429"/>
      <c r="K108" s="430"/>
      <c r="L108" s="431"/>
      <c r="M108" s="431"/>
      <c r="N108" s="431"/>
      <c r="O108" s="431"/>
      <c r="P108" s="431"/>
      <c r="Q108" s="432"/>
      <c r="R108" s="430"/>
      <c r="S108" s="431"/>
      <c r="T108" s="431"/>
      <c r="U108" s="431"/>
      <c r="V108" s="431"/>
      <c r="W108" s="431"/>
      <c r="X108" s="432"/>
      <c r="Y108" s="430"/>
      <c r="Z108" s="431"/>
      <c r="AA108" s="431"/>
      <c r="AB108" s="431"/>
      <c r="AC108" s="431"/>
      <c r="AD108" s="431"/>
      <c r="AE108" s="432"/>
      <c r="AF108" s="430"/>
      <c r="AG108" s="431"/>
      <c r="AH108" s="431"/>
      <c r="AI108" s="431"/>
      <c r="AJ108" s="431"/>
      <c r="AK108" s="431"/>
      <c r="AL108" s="432"/>
      <c r="AM108" s="430"/>
      <c r="AN108" s="431"/>
      <c r="AO108" s="431"/>
      <c r="AP108" s="431"/>
      <c r="AQ108" s="431"/>
      <c r="AR108" s="431"/>
      <c r="AS108" s="441"/>
      <c r="AT108" s="437">
        <f>$C108*D108</f>
        <v>0</v>
      </c>
      <c r="AU108" s="433">
        <f t="shared" ref="AU108:AX108" si="69">$C108*E108</f>
        <v>0</v>
      </c>
      <c r="AV108" s="433">
        <f t="shared" si="69"/>
        <v>0</v>
      </c>
      <c r="AW108" s="433">
        <f t="shared" si="69"/>
        <v>0</v>
      </c>
      <c r="AX108" s="433">
        <f t="shared" si="69"/>
        <v>0</v>
      </c>
      <c r="AY108" s="435">
        <f t="shared" si="65"/>
        <v>0</v>
      </c>
      <c r="AZ108" s="434">
        <f>$C108*I108</f>
        <v>0</v>
      </c>
      <c r="BA108" s="434">
        <f>$C108*J108</f>
        <v>0</v>
      </c>
      <c r="BB108" s="922">
        <f t="shared" si="66"/>
        <v>0</v>
      </c>
    </row>
    <row r="109" spans="2:59" ht="14">
      <c r="B109" s="427" t="s">
        <v>1649</v>
      </c>
      <c r="C109" s="1132">
        <v>427</v>
      </c>
      <c r="D109" s="430"/>
      <c r="E109" s="431"/>
      <c r="F109" s="431"/>
      <c r="G109" s="431"/>
      <c r="H109" s="431"/>
      <c r="I109" s="431"/>
      <c r="J109" s="441"/>
      <c r="K109" s="428"/>
      <c r="L109" s="429"/>
      <c r="M109" s="429"/>
      <c r="N109" s="429"/>
      <c r="O109" s="429"/>
      <c r="P109" s="429"/>
      <c r="Q109" s="429"/>
      <c r="R109" s="437"/>
      <c r="S109" s="434"/>
      <c r="T109" s="434"/>
      <c r="U109" s="434"/>
      <c r="V109" s="434"/>
      <c r="W109" s="434"/>
      <c r="X109" s="438"/>
      <c r="Y109" s="437"/>
      <c r="Z109" s="434"/>
      <c r="AA109" s="434"/>
      <c r="AB109" s="434"/>
      <c r="AC109" s="434"/>
      <c r="AD109" s="434"/>
      <c r="AE109" s="438"/>
      <c r="AF109" s="437"/>
      <c r="AG109" s="434"/>
      <c r="AH109" s="434"/>
      <c r="AI109" s="434"/>
      <c r="AJ109" s="434"/>
      <c r="AK109" s="434"/>
      <c r="AL109" s="438"/>
      <c r="AM109" s="437"/>
      <c r="AN109" s="434"/>
      <c r="AO109" s="434"/>
      <c r="AP109" s="434"/>
      <c r="AQ109" s="434"/>
      <c r="AR109" s="434"/>
      <c r="AS109" s="457"/>
      <c r="AT109" s="437">
        <f>$C109*K109</f>
        <v>0</v>
      </c>
      <c r="AU109" s="433">
        <f t="shared" ref="AU109:AX109" si="70">$C109*L109</f>
        <v>0</v>
      </c>
      <c r="AV109" s="433">
        <f t="shared" si="70"/>
        <v>0</v>
      </c>
      <c r="AW109" s="433">
        <f t="shared" si="70"/>
        <v>0</v>
      </c>
      <c r="AX109" s="433">
        <f t="shared" si="70"/>
        <v>0</v>
      </c>
      <c r="AY109" s="435">
        <f t="shared" si="65"/>
        <v>0</v>
      </c>
      <c r="AZ109" s="434">
        <f>$C109*P109</f>
        <v>0</v>
      </c>
      <c r="BA109" s="434">
        <f>$C109*Q109</f>
        <v>0</v>
      </c>
      <c r="BB109" s="922">
        <f t="shared" si="66"/>
        <v>0</v>
      </c>
    </row>
    <row r="110" spans="2:59" ht="25.4" customHeight="1">
      <c r="B110" s="427" t="s">
        <v>1650</v>
      </c>
      <c r="C110" s="1132">
        <v>488.31</v>
      </c>
      <c r="D110" s="428"/>
      <c r="E110" s="429"/>
      <c r="F110" s="429"/>
      <c r="G110" s="429"/>
      <c r="H110" s="429"/>
      <c r="I110" s="429"/>
      <c r="J110" s="429"/>
      <c r="K110" s="430"/>
      <c r="L110" s="431"/>
      <c r="M110" s="431"/>
      <c r="N110" s="431"/>
      <c r="O110" s="431"/>
      <c r="P110" s="431"/>
      <c r="Q110" s="432"/>
      <c r="R110" s="430"/>
      <c r="S110" s="431"/>
      <c r="T110" s="431"/>
      <c r="U110" s="431"/>
      <c r="V110" s="431"/>
      <c r="W110" s="431"/>
      <c r="X110" s="432"/>
      <c r="Y110" s="430"/>
      <c r="Z110" s="431"/>
      <c r="AA110" s="431"/>
      <c r="AB110" s="431"/>
      <c r="AC110" s="431"/>
      <c r="AD110" s="431"/>
      <c r="AE110" s="432"/>
      <c r="AF110" s="430"/>
      <c r="AG110" s="431"/>
      <c r="AH110" s="431"/>
      <c r="AI110" s="431"/>
      <c r="AJ110" s="431"/>
      <c r="AK110" s="431"/>
      <c r="AL110" s="432"/>
      <c r="AM110" s="430"/>
      <c r="AN110" s="431"/>
      <c r="AO110" s="431"/>
      <c r="AP110" s="431"/>
      <c r="AQ110" s="431"/>
      <c r="AR110" s="431"/>
      <c r="AS110" s="441"/>
      <c r="AT110" s="437">
        <f>$C110*D110</f>
        <v>0</v>
      </c>
      <c r="AU110" s="433">
        <f t="shared" ref="AU110:AW110" si="71">$C110*E110</f>
        <v>0</v>
      </c>
      <c r="AV110" s="433">
        <f t="shared" si="71"/>
        <v>0</v>
      </c>
      <c r="AW110" s="433">
        <f t="shared" si="71"/>
        <v>0</v>
      </c>
      <c r="AX110" s="433">
        <f>$C110*H110</f>
        <v>0</v>
      </c>
      <c r="AY110" s="435">
        <f t="shared" si="65"/>
        <v>0</v>
      </c>
      <c r="AZ110" s="434">
        <f>$C110*I110</f>
        <v>0</v>
      </c>
      <c r="BA110" s="434">
        <f>$C110*J110</f>
        <v>0</v>
      </c>
      <c r="BB110" s="922">
        <f t="shared" si="66"/>
        <v>0</v>
      </c>
    </row>
    <row r="111" spans="2:59" ht="25.4" customHeight="1">
      <c r="B111" s="427" t="s">
        <v>1651</v>
      </c>
      <c r="C111" s="1132">
        <v>1140.1199999999999</v>
      </c>
      <c r="D111" s="430"/>
      <c r="E111" s="431"/>
      <c r="F111" s="431"/>
      <c r="G111" s="431"/>
      <c r="H111" s="431"/>
      <c r="I111" s="431"/>
      <c r="J111" s="441"/>
      <c r="K111" s="428"/>
      <c r="L111" s="429"/>
      <c r="M111" s="429"/>
      <c r="N111" s="429"/>
      <c r="O111" s="429"/>
      <c r="P111" s="429"/>
      <c r="Q111" s="429"/>
      <c r="R111" s="437"/>
      <c r="S111" s="434"/>
      <c r="T111" s="434"/>
      <c r="U111" s="434"/>
      <c r="V111" s="434"/>
      <c r="W111" s="434"/>
      <c r="X111" s="438"/>
      <c r="Y111" s="437"/>
      <c r="Z111" s="434"/>
      <c r="AA111" s="434"/>
      <c r="AB111" s="434"/>
      <c r="AC111" s="434"/>
      <c r="AD111" s="434"/>
      <c r="AE111" s="438"/>
      <c r="AF111" s="437"/>
      <c r="AG111" s="434"/>
      <c r="AH111" s="434"/>
      <c r="AI111" s="434"/>
      <c r="AJ111" s="434"/>
      <c r="AK111" s="434"/>
      <c r="AL111" s="438"/>
      <c r="AM111" s="437"/>
      <c r="AN111" s="434"/>
      <c r="AO111" s="434"/>
      <c r="AP111" s="434"/>
      <c r="AQ111" s="434"/>
      <c r="AR111" s="434"/>
      <c r="AS111" s="457"/>
      <c r="AT111" s="437">
        <f>$C111*K111</f>
        <v>0</v>
      </c>
      <c r="AU111" s="433">
        <f t="shared" ref="AU111:AW111" si="72">$C111*L111</f>
        <v>0</v>
      </c>
      <c r="AV111" s="433">
        <f t="shared" si="72"/>
        <v>0</v>
      </c>
      <c r="AW111" s="433">
        <f t="shared" si="72"/>
        <v>0</v>
      </c>
      <c r="AX111" s="433">
        <f>$C111*O111</f>
        <v>0</v>
      </c>
      <c r="AY111" s="435">
        <f t="shared" si="65"/>
        <v>0</v>
      </c>
      <c r="AZ111" s="434">
        <f>$C111*P111</f>
        <v>0</v>
      </c>
      <c r="BA111" s="434">
        <f>$C111*Q111</f>
        <v>0</v>
      </c>
      <c r="BB111" s="922">
        <f t="shared" si="66"/>
        <v>0</v>
      </c>
      <c r="BF111" s="223"/>
      <c r="BG111" s="223"/>
    </row>
    <row r="112" spans="2:59" ht="25.4" customHeight="1">
      <c r="B112" s="439" t="s">
        <v>637</v>
      </c>
      <c r="C112" s="1132">
        <v>1</v>
      </c>
      <c r="D112" s="430"/>
      <c r="E112" s="431"/>
      <c r="F112" s="431"/>
      <c r="G112" s="431"/>
      <c r="H112" s="431"/>
      <c r="I112" s="431"/>
      <c r="J112" s="441"/>
      <c r="K112" s="430"/>
      <c r="L112" s="431"/>
      <c r="M112" s="431"/>
      <c r="N112" s="431"/>
      <c r="O112" s="431"/>
      <c r="P112" s="431"/>
      <c r="Q112" s="432"/>
      <c r="R112" s="428"/>
      <c r="S112" s="429"/>
      <c r="T112" s="429"/>
      <c r="U112" s="429"/>
      <c r="V112" s="429"/>
      <c r="W112" s="429"/>
      <c r="X112" s="429"/>
      <c r="Y112" s="437"/>
      <c r="Z112" s="433"/>
      <c r="AA112" s="433"/>
      <c r="AB112" s="433"/>
      <c r="AC112" s="433"/>
      <c r="AD112" s="433"/>
      <c r="AE112" s="440"/>
      <c r="AF112" s="437"/>
      <c r="AG112" s="433"/>
      <c r="AH112" s="433"/>
      <c r="AI112" s="433"/>
      <c r="AJ112" s="433"/>
      <c r="AK112" s="433"/>
      <c r="AL112" s="440"/>
      <c r="AM112" s="437"/>
      <c r="AN112" s="433"/>
      <c r="AO112" s="433"/>
      <c r="AP112" s="433"/>
      <c r="AQ112" s="433"/>
      <c r="AR112" s="433"/>
      <c r="AS112" s="417"/>
      <c r="AT112" s="437">
        <f>$C112*R112</f>
        <v>0</v>
      </c>
      <c r="AU112" s="434">
        <f t="shared" ref="AU112:AW112" si="73">$C112*S112</f>
        <v>0</v>
      </c>
      <c r="AV112" s="434">
        <f t="shared" si="73"/>
        <v>0</v>
      </c>
      <c r="AW112" s="434">
        <f t="shared" si="73"/>
        <v>0</v>
      </c>
      <c r="AX112" s="434">
        <f>$C112*V112</f>
        <v>0</v>
      </c>
      <c r="AY112" s="435">
        <f t="shared" si="65"/>
        <v>0</v>
      </c>
      <c r="AZ112" s="434">
        <f>$C112*W112</f>
        <v>0</v>
      </c>
      <c r="BA112" s="434">
        <f>$C112*X112</f>
        <v>0</v>
      </c>
      <c r="BB112" s="922">
        <f t="shared" si="66"/>
        <v>0</v>
      </c>
      <c r="BF112" s="223"/>
      <c r="BG112" s="223"/>
    </row>
    <row r="113" spans="2:54" ht="38.15" customHeight="1">
      <c r="B113" s="439" t="s">
        <v>1652</v>
      </c>
      <c r="C113" s="1132">
        <v>69</v>
      </c>
      <c r="D113" s="430"/>
      <c r="E113" s="431"/>
      <c r="F113" s="431"/>
      <c r="G113" s="431"/>
      <c r="H113" s="431"/>
      <c r="I113" s="431"/>
      <c r="J113" s="441"/>
      <c r="K113" s="430"/>
      <c r="L113" s="431"/>
      <c r="M113" s="431"/>
      <c r="N113" s="431"/>
      <c r="O113" s="431"/>
      <c r="P113" s="431"/>
      <c r="Q113" s="432"/>
      <c r="R113" s="437"/>
      <c r="S113" s="433"/>
      <c r="T113" s="433"/>
      <c r="U113" s="433"/>
      <c r="V113" s="433"/>
      <c r="W113" s="433"/>
      <c r="X113" s="440"/>
      <c r="Y113" s="428"/>
      <c r="Z113" s="429"/>
      <c r="AA113" s="429"/>
      <c r="AB113" s="429"/>
      <c r="AC113" s="429"/>
      <c r="AD113" s="429"/>
      <c r="AE113" s="429"/>
      <c r="AF113" s="437"/>
      <c r="AG113" s="433"/>
      <c r="AH113" s="433"/>
      <c r="AI113" s="433"/>
      <c r="AJ113" s="433"/>
      <c r="AK113" s="433"/>
      <c r="AL113" s="440"/>
      <c r="AM113" s="437"/>
      <c r="AN113" s="433"/>
      <c r="AO113" s="433"/>
      <c r="AP113" s="433"/>
      <c r="AQ113" s="433"/>
      <c r="AR113" s="433"/>
      <c r="AS113" s="417"/>
      <c r="AT113" s="437">
        <f>$C113*Y113</f>
        <v>0</v>
      </c>
      <c r="AU113" s="434">
        <f t="shared" ref="AU113:AX113" si="74">$C113*Z113</f>
        <v>0</v>
      </c>
      <c r="AV113" s="434">
        <f t="shared" si="74"/>
        <v>0</v>
      </c>
      <c r="AW113" s="434">
        <f t="shared" si="74"/>
        <v>0</v>
      </c>
      <c r="AX113" s="434">
        <f t="shared" si="74"/>
        <v>0</v>
      </c>
      <c r="AY113" s="435">
        <f t="shared" si="65"/>
        <v>0</v>
      </c>
      <c r="AZ113" s="434">
        <f>$C113*AD113</f>
        <v>0</v>
      </c>
      <c r="BA113" s="434">
        <f>$C113*AE113</f>
        <v>0</v>
      </c>
      <c r="BB113" s="922">
        <f t="shared" si="66"/>
        <v>0</v>
      </c>
    </row>
    <row r="114" spans="2:54" ht="52.4" customHeight="1">
      <c r="B114" s="439" t="s">
        <v>1653</v>
      </c>
      <c r="C114" s="1132">
        <v>7</v>
      </c>
      <c r="D114" s="430"/>
      <c r="E114" s="431"/>
      <c r="F114" s="431"/>
      <c r="G114" s="431"/>
      <c r="H114" s="431"/>
      <c r="I114" s="431"/>
      <c r="J114" s="441"/>
      <c r="K114" s="430"/>
      <c r="L114" s="431"/>
      <c r="M114" s="431"/>
      <c r="N114" s="431"/>
      <c r="O114" s="431"/>
      <c r="P114" s="431"/>
      <c r="Q114" s="432"/>
      <c r="R114" s="437"/>
      <c r="S114" s="433"/>
      <c r="T114" s="433"/>
      <c r="U114" s="433"/>
      <c r="V114" s="433"/>
      <c r="W114" s="433"/>
      <c r="X114" s="440"/>
      <c r="Y114" s="437"/>
      <c r="Z114" s="433"/>
      <c r="AA114" s="433"/>
      <c r="AB114" s="433"/>
      <c r="AC114" s="433"/>
      <c r="AD114" s="433"/>
      <c r="AE114" s="440"/>
      <c r="AF114" s="428"/>
      <c r="AG114" s="429"/>
      <c r="AH114" s="429"/>
      <c r="AI114" s="429"/>
      <c r="AJ114" s="429"/>
      <c r="AK114" s="429"/>
      <c r="AL114" s="429"/>
      <c r="AM114" s="437"/>
      <c r="AN114" s="433"/>
      <c r="AO114" s="433"/>
      <c r="AP114" s="433"/>
      <c r="AQ114" s="433"/>
      <c r="AR114" s="433"/>
      <c r="AS114" s="417"/>
      <c r="AT114" s="437">
        <f>$C114*AF114</f>
        <v>0</v>
      </c>
      <c r="AU114" s="433">
        <f t="shared" ref="AU114:AW114" si="75">$C114*AG114</f>
        <v>0</v>
      </c>
      <c r="AV114" s="433">
        <f t="shared" si="75"/>
        <v>0</v>
      </c>
      <c r="AW114" s="433">
        <f t="shared" si="75"/>
        <v>0</v>
      </c>
      <c r="AX114" s="433">
        <f>$C114*AJ114</f>
        <v>0</v>
      </c>
      <c r="AY114" s="435">
        <f t="shared" si="65"/>
        <v>0</v>
      </c>
      <c r="AZ114" s="434">
        <f>$C114*AK114</f>
        <v>0</v>
      </c>
      <c r="BA114" s="434">
        <f>$C114*AL114</f>
        <v>0</v>
      </c>
      <c r="BB114" s="922">
        <f t="shared" si="66"/>
        <v>0</v>
      </c>
    </row>
    <row r="115" spans="2:54" ht="39" customHeight="1">
      <c r="B115" s="439" t="s">
        <v>1654</v>
      </c>
      <c r="C115" s="1132">
        <v>29</v>
      </c>
      <c r="D115" s="430"/>
      <c r="E115" s="431"/>
      <c r="F115" s="431"/>
      <c r="G115" s="431"/>
      <c r="H115" s="431"/>
      <c r="I115" s="431"/>
      <c r="J115" s="441"/>
      <c r="K115" s="430"/>
      <c r="L115" s="431"/>
      <c r="M115" s="431"/>
      <c r="N115" s="431"/>
      <c r="O115" s="431"/>
      <c r="P115" s="431"/>
      <c r="Q115" s="432"/>
      <c r="R115" s="437"/>
      <c r="S115" s="433"/>
      <c r="T115" s="433"/>
      <c r="U115" s="433"/>
      <c r="V115" s="433"/>
      <c r="W115" s="433"/>
      <c r="X115" s="440"/>
      <c r="Y115" s="437"/>
      <c r="Z115" s="433"/>
      <c r="AA115" s="433"/>
      <c r="AB115" s="433"/>
      <c r="AC115" s="433"/>
      <c r="AD115" s="433"/>
      <c r="AE115" s="440"/>
      <c r="AF115" s="437"/>
      <c r="AG115" s="433"/>
      <c r="AH115" s="433"/>
      <c r="AI115" s="433"/>
      <c r="AJ115" s="433"/>
      <c r="AK115" s="433"/>
      <c r="AL115" s="440"/>
      <c r="AM115" s="428"/>
      <c r="AN115" s="429"/>
      <c r="AO115" s="429"/>
      <c r="AP115" s="429"/>
      <c r="AQ115" s="429"/>
      <c r="AR115" s="429"/>
      <c r="AS115" s="458"/>
      <c r="AT115" s="437">
        <f>$C115*AM115</f>
        <v>0</v>
      </c>
      <c r="AU115" s="433">
        <f t="shared" ref="AU115:AX115" si="76">$C115*AN115</f>
        <v>0</v>
      </c>
      <c r="AV115" s="433">
        <f t="shared" si="76"/>
        <v>0</v>
      </c>
      <c r="AW115" s="433">
        <f t="shared" si="76"/>
        <v>0</v>
      </c>
      <c r="AX115" s="433">
        <f t="shared" si="76"/>
        <v>0</v>
      </c>
      <c r="AY115" s="435">
        <f>SUM(AT115:AX115)</f>
        <v>0</v>
      </c>
      <c r="AZ115" s="434">
        <f>$C115*AR115</f>
        <v>0</v>
      </c>
      <c r="BA115" s="434">
        <f>$C115*AS115</f>
        <v>0</v>
      </c>
      <c r="BB115" s="922">
        <f>SUM(AY115:BA115)</f>
        <v>0</v>
      </c>
    </row>
    <row r="116" spans="2:54" ht="53.9" customHeight="1">
      <c r="B116" s="419" t="s">
        <v>600</v>
      </c>
      <c r="C116" s="420"/>
      <c r="D116" s="421"/>
      <c r="E116" s="422"/>
      <c r="F116" s="422"/>
      <c r="G116" s="422"/>
      <c r="H116" s="422"/>
      <c r="I116" s="422"/>
      <c r="J116" s="420"/>
      <c r="K116" s="421"/>
      <c r="L116" s="422"/>
      <c r="M116" s="422"/>
      <c r="N116" s="422"/>
      <c r="O116" s="422"/>
      <c r="P116" s="422"/>
      <c r="Q116" s="423"/>
      <c r="R116" s="421"/>
      <c r="S116" s="422"/>
      <c r="T116" s="422"/>
      <c r="U116" s="422"/>
      <c r="V116" s="422"/>
      <c r="W116" s="422"/>
      <c r="X116" s="423"/>
      <c r="Y116" s="421"/>
      <c r="Z116" s="422"/>
      <c r="AA116" s="422"/>
      <c r="AB116" s="422"/>
      <c r="AC116" s="422"/>
      <c r="AD116" s="422"/>
      <c r="AE116" s="423"/>
      <c r="AF116" s="421"/>
      <c r="AG116" s="422"/>
      <c r="AH116" s="422"/>
      <c r="AI116" s="422"/>
      <c r="AJ116" s="422"/>
      <c r="AK116" s="422"/>
      <c r="AL116" s="423"/>
      <c r="AM116" s="421"/>
      <c r="AN116" s="422"/>
      <c r="AO116" s="422"/>
      <c r="AP116" s="422"/>
      <c r="AQ116" s="422"/>
      <c r="AR116" s="422"/>
      <c r="AS116" s="420"/>
      <c r="AT116" s="920">
        <f>SUM(AT117:AT128)</f>
        <v>0</v>
      </c>
      <c r="AU116" s="425">
        <f t="shared" ref="AU116:BB116" si="77">SUM(AU117:AU128)</f>
        <v>0</v>
      </c>
      <c r="AV116" s="425">
        <f t="shared" si="77"/>
        <v>0</v>
      </c>
      <c r="AW116" s="425">
        <f t="shared" si="77"/>
        <v>0</v>
      </c>
      <c r="AX116" s="425">
        <f t="shared" si="77"/>
        <v>0</v>
      </c>
      <c r="AY116" s="426">
        <f t="shared" si="77"/>
        <v>0</v>
      </c>
      <c r="AZ116" s="425">
        <f t="shared" si="77"/>
        <v>0</v>
      </c>
      <c r="BA116" s="425">
        <f t="shared" si="77"/>
        <v>0</v>
      </c>
      <c r="BB116" s="921">
        <f t="shared" si="77"/>
        <v>0</v>
      </c>
    </row>
    <row r="117" spans="2:54" ht="44.15" customHeight="1">
      <c r="B117" s="427" t="s">
        <v>1644</v>
      </c>
      <c r="C117" s="1132">
        <v>87</v>
      </c>
      <c r="D117" s="428"/>
      <c r="E117" s="429"/>
      <c r="F117" s="429"/>
      <c r="G117" s="429"/>
      <c r="H117" s="429"/>
      <c r="I117" s="429"/>
      <c r="J117" s="429"/>
      <c r="K117" s="430"/>
      <c r="L117" s="431"/>
      <c r="M117" s="431"/>
      <c r="N117" s="431"/>
      <c r="O117" s="431"/>
      <c r="P117" s="431"/>
      <c r="Q117" s="432"/>
      <c r="R117" s="430"/>
      <c r="S117" s="431"/>
      <c r="T117" s="431"/>
      <c r="U117" s="431"/>
      <c r="V117" s="431"/>
      <c r="W117" s="431"/>
      <c r="X117" s="432"/>
      <c r="Y117" s="430"/>
      <c r="Z117" s="431"/>
      <c r="AA117" s="431"/>
      <c r="AB117" s="431"/>
      <c r="AC117" s="431"/>
      <c r="AD117" s="431"/>
      <c r="AE117" s="432"/>
      <c r="AF117" s="430"/>
      <c r="AG117" s="431"/>
      <c r="AH117" s="431"/>
      <c r="AI117" s="431"/>
      <c r="AJ117" s="431"/>
      <c r="AK117" s="431"/>
      <c r="AL117" s="432"/>
      <c r="AM117" s="430"/>
      <c r="AN117" s="431"/>
      <c r="AO117" s="431"/>
      <c r="AP117" s="431"/>
      <c r="AQ117" s="431"/>
      <c r="AR117" s="431"/>
      <c r="AS117" s="441"/>
      <c r="AT117" s="437">
        <f>$C117*D117</f>
        <v>0</v>
      </c>
      <c r="AU117" s="433">
        <f t="shared" ref="AU117:AV117" si="78">$C117*E117</f>
        <v>0</v>
      </c>
      <c r="AV117" s="433">
        <f t="shared" si="78"/>
        <v>0</v>
      </c>
      <c r="AW117" s="433">
        <f>$C117*G117</f>
        <v>0</v>
      </c>
      <c r="AX117" s="433">
        <f>$C117*H117</f>
        <v>0</v>
      </c>
      <c r="AY117" s="435">
        <f>SUM(AT117:AX117)</f>
        <v>0</v>
      </c>
      <c r="AZ117" s="434">
        <f>$C117*I117</f>
        <v>0</v>
      </c>
      <c r="BA117" s="434">
        <f>$C117*J117</f>
        <v>0</v>
      </c>
      <c r="BB117" s="922">
        <f>SUM(AY117:BA117)</f>
        <v>0</v>
      </c>
    </row>
    <row r="118" spans="2:54" ht="14">
      <c r="B118" s="427" t="s">
        <v>1645</v>
      </c>
      <c r="C118" s="1132">
        <v>571</v>
      </c>
      <c r="D118" s="430"/>
      <c r="E118" s="431"/>
      <c r="F118" s="431"/>
      <c r="G118" s="431"/>
      <c r="H118" s="431"/>
      <c r="I118" s="431"/>
      <c r="J118" s="441"/>
      <c r="K118" s="428"/>
      <c r="L118" s="429"/>
      <c r="M118" s="429"/>
      <c r="N118" s="429"/>
      <c r="O118" s="429"/>
      <c r="P118" s="429"/>
      <c r="Q118" s="429"/>
      <c r="R118" s="437"/>
      <c r="S118" s="434"/>
      <c r="T118" s="434"/>
      <c r="U118" s="434"/>
      <c r="V118" s="434"/>
      <c r="W118" s="434"/>
      <c r="X118" s="438"/>
      <c r="Y118" s="437"/>
      <c r="Z118" s="434"/>
      <c r="AA118" s="434"/>
      <c r="AB118" s="434"/>
      <c r="AC118" s="434"/>
      <c r="AD118" s="434"/>
      <c r="AE118" s="438"/>
      <c r="AF118" s="437"/>
      <c r="AG118" s="434"/>
      <c r="AH118" s="434"/>
      <c r="AI118" s="434"/>
      <c r="AJ118" s="434"/>
      <c r="AK118" s="434"/>
      <c r="AL118" s="438"/>
      <c r="AM118" s="437"/>
      <c r="AN118" s="434"/>
      <c r="AO118" s="434"/>
      <c r="AP118" s="434"/>
      <c r="AQ118" s="434"/>
      <c r="AR118" s="434"/>
      <c r="AS118" s="457"/>
      <c r="AT118" s="437">
        <f>$C118*K118</f>
        <v>0</v>
      </c>
      <c r="AU118" s="433">
        <f t="shared" ref="AU118:AW118" si="79">$C118*L118</f>
        <v>0</v>
      </c>
      <c r="AV118" s="433">
        <f t="shared" si="79"/>
        <v>0</v>
      </c>
      <c r="AW118" s="433">
        <f t="shared" si="79"/>
        <v>0</v>
      </c>
      <c r="AX118" s="433">
        <f>$C118*O118</f>
        <v>0</v>
      </c>
      <c r="AY118" s="435">
        <f t="shared" ref="AY118:AY127" si="80">SUM(AT118:AX118)</f>
        <v>0</v>
      </c>
      <c r="AZ118" s="434">
        <f>$C118*P118</f>
        <v>0</v>
      </c>
      <c r="BA118" s="434">
        <f>$C118*Q118</f>
        <v>0</v>
      </c>
      <c r="BB118" s="922">
        <f t="shared" ref="BB118:BB127" si="81">SUM(AY118:BA118)</f>
        <v>0</v>
      </c>
    </row>
    <row r="119" spans="2:54" ht="14">
      <c r="B119" s="427" t="s">
        <v>1646</v>
      </c>
      <c r="C119" s="1132">
        <v>203</v>
      </c>
      <c r="D119" s="428"/>
      <c r="E119" s="429"/>
      <c r="F119" s="429"/>
      <c r="G119" s="429"/>
      <c r="H119" s="429"/>
      <c r="I119" s="429"/>
      <c r="J119" s="429"/>
      <c r="K119" s="430"/>
      <c r="L119" s="431"/>
      <c r="M119" s="431"/>
      <c r="N119" s="431"/>
      <c r="O119" s="431"/>
      <c r="P119" s="431"/>
      <c r="Q119" s="432"/>
      <c r="R119" s="430"/>
      <c r="S119" s="431"/>
      <c r="T119" s="431"/>
      <c r="U119" s="431"/>
      <c r="V119" s="431"/>
      <c r="W119" s="431"/>
      <c r="X119" s="432"/>
      <c r="Y119" s="430"/>
      <c r="Z119" s="431"/>
      <c r="AA119" s="431"/>
      <c r="AB119" s="431"/>
      <c r="AC119" s="431"/>
      <c r="AD119" s="431"/>
      <c r="AE119" s="432"/>
      <c r="AF119" s="430"/>
      <c r="AG119" s="431"/>
      <c r="AH119" s="431"/>
      <c r="AI119" s="431"/>
      <c r="AJ119" s="431"/>
      <c r="AK119" s="431"/>
      <c r="AL119" s="432"/>
      <c r="AM119" s="430"/>
      <c r="AN119" s="431"/>
      <c r="AO119" s="431"/>
      <c r="AP119" s="431"/>
      <c r="AQ119" s="431"/>
      <c r="AR119" s="431"/>
      <c r="AS119" s="441"/>
      <c r="AT119" s="437">
        <f>$C119*D119</f>
        <v>0</v>
      </c>
      <c r="AU119" s="433">
        <f t="shared" ref="AU119:AX119" si="82">$C119*E119</f>
        <v>0</v>
      </c>
      <c r="AV119" s="433">
        <f t="shared" si="82"/>
        <v>0</v>
      </c>
      <c r="AW119" s="433">
        <f t="shared" si="82"/>
        <v>0</v>
      </c>
      <c r="AX119" s="433">
        <f t="shared" si="82"/>
        <v>0</v>
      </c>
      <c r="AY119" s="435">
        <f t="shared" si="80"/>
        <v>0</v>
      </c>
      <c r="AZ119" s="434">
        <f>$C119*I119</f>
        <v>0</v>
      </c>
      <c r="BA119" s="434">
        <f>$C119*J119</f>
        <v>0</v>
      </c>
      <c r="BB119" s="922">
        <f t="shared" si="81"/>
        <v>0</v>
      </c>
    </row>
    <row r="120" spans="2:54" ht="25.4" customHeight="1">
      <c r="B120" s="427" t="s">
        <v>1647</v>
      </c>
      <c r="C120" s="1132">
        <v>290</v>
      </c>
      <c r="D120" s="430"/>
      <c r="E120" s="431"/>
      <c r="F120" s="431"/>
      <c r="G120" s="431"/>
      <c r="H120" s="431"/>
      <c r="I120" s="431"/>
      <c r="J120" s="441"/>
      <c r="K120" s="428"/>
      <c r="L120" s="429"/>
      <c r="M120" s="429"/>
      <c r="N120" s="429"/>
      <c r="O120" s="429"/>
      <c r="P120" s="429"/>
      <c r="Q120" s="429"/>
      <c r="R120" s="437"/>
      <c r="S120" s="434"/>
      <c r="T120" s="434"/>
      <c r="U120" s="434"/>
      <c r="V120" s="434"/>
      <c r="W120" s="434"/>
      <c r="X120" s="438"/>
      <c r="Y120" s="437"/>
      <c r="Z120" s="434"/>
      <c r="AA120" s="434"/>
      <c r="AB120" s="434"/>
      <c r="AC120" s="434"/>
      <c r="AD120" s="434"/>
      <c r="AE120" s="438"/>
      <c r="AF120" s="437"/>
      <c r="AG120" s="434"/>
      <c r="AH120" s="434"/>
      <c r="AI120" s="434"/>
      <c r="AJ120" s="434"/>
      <c r="AK120" s="434"/>
      <c r="AL120" s="438"/>
      <c r="AM120" s="437"/>
      <c r="AN120" s="434"/>
      <c r="AO120" s="434"/>
      <c r="AP120" s="434"/>
      <c r="AQ120" s="434"/>
      <c r="AR120" s="434"/>
      <c r="AS120" s="457"/>
      <c r="AT120" s="437">
        <f>$C120*K120</f>
        <v>0</v>
      </c>
      <c r="AU120" s="433">
        <f t="shared" ref="AU120:AX120" si="83">$C120*L120</f>
        <v>0</v>
      </c>
      <c r="AV120" s="433">
        <f t="shared" si="83"/>
        <v>0</v>
      </c>
      <c r="AW120" s="433">
        <f t="shared" si="83"/>
        <v>0</v>
      </c>
      <c r="AX120" s="433">
        <f t="shared" si="83"/>
        <v>0</v>
      </c>
      <c r="AY120" s="435">
        <f t="shared" si="80"/>
        <v>0</v>
      </c>
      <c r="AZ120" s="434">
        <f>$C120*P120</f>
        <v>0</v>
      </c>
      <c r="BA120" s="434">
        <f>$C120*Q120</f>
        <v>0</v>
      </c>
      <c r="BB120" s="922">
        <f t="shared" si="81"/>
        <v>0</v>
      </c>
    </row>
    <row r="121" spans="2:54" ht="25.4" customHeight="1">
      <c r="B121" s="427" t="s">
        <v>1648</v>
      </c>
      <c r="C121" s="1132">
        <v>547</v>
      </c>
      <c r="D121" s="428"/>
      <c r="E121" s="429"/>
      <c r="F121" s="429"/>
      <c r="G121" s="429"/>
      <c r="H121" s="429"/>
      <c r="I121" s="429"/>
      <c r="J121" s="429"/>
      <c r="K121" s="430"/>
      <c r="L121" s="431"/>
      <c r="M121" s="431"/>
      <c r="N121" s="431"/>
      <c r="O121" s="431"/>
      <c r="P121" s="431"/>
      <c r="Q121" s="432"/>
      <c r="R121" s="430"/>
      <c r="S121" s="431"/>
      <c r="T121" s="431"/>
      <c r="U121" s="431"/>
      <c r="V121" s="431"/>
      <c r="W121" s="431"/>
      <c r="X121" s="432"/>
      <c r="Y121" s="430"/>
      <c r="Z121" s="431"/>
      <c r="AA121" s="431"/>
      <c r="AB121" s="431"/>
      <c r="AC121" s="431"/>
      <c r="AD121" s="431"/>
      <c r="AE121" s="432"/>
      <c r="AF121" s="430"/>
      <c r="AG121" s="431"/>
      <c r="AH121" s="431"/>
      <c r="AI121" s="431"/>
      <c r="AJ121" s="431"/>
      <c r="AK121" s="431"/>
      <c r="AL121" s="432"/>
      <c r="AM121" s="430"/>
      <c r="AN121" s="431"/>
      <c r="AO121" s="431"/>
      <c r="AP121" s="431"/>
      <c r="AQ121" s="431"/>
      <c r="AR121" s="431"/>
      <c r="AS121" s="441"/>
      <c r="AT121" s="437">
        <f>$C121*D121</f>
        <v>0</v>
      </c>
      <c r="AU121" s="433">
        <f t="shared" ref="AU121:AX121" si="84">$C121*E121</f>
        <v>0</v>
      </c>
      <c r="AV121" s="433">
        <f t="shared" si="84"/>
        <v>0</v>
      </c>
      <c r="AW121" s="433">
        <f t="shared" si="84"/>
        <v>0</v>
      </c>
      <c r="AX121" s="433">
        <f t="shared" si="84"/>
        <v>0</v>
      </c>
      <c r="AY121" s="435">
        <f t="shared" si="80"/>
        <v>0</v>
      </c>
      <c r="AZ121" s="434">
        <f>$C121*I121</f>
        <v>0</v>
      </c>
      <c r="BA121" s="434">
        <f>$C121*J121</f>
        <v>0</v>
      </c>
      <c r="BB121" s="922">
        <f t="shared" si="81"/>
        <v>0</v>
      </c>
    </row>
    <row r="122" spans="2:54" ht="25.4" customHeight="1">
      <c r="B122" s="427" t="s">
        <v>1649</v>
      </c>
      <c r="C122" s="1132">
        <v>348</v>
      </c>
      <c r="D122" s="430"/>
      <c r="E122" s="431"/>
      <c r="F122" s="431"/>
      <c r="G122" s="431"/>
      <c r="H122" s="431"/>
      <c r="I122" s="431"/>
      <c r="J122" s="441"/>
      <c r="K122" s="428"/>
      <c r="L122" s="429"/>
      <c r="M122" s="429"/>
      <c r="N122" s="429"/>
      <c r="O122" s="429"/>
      <c r="P122" s="429"/>
      <c r="Q122" s="429"/>
      <c r="R122" s="437"/>
      <c r="S122" s="434"/>
      <c r="T122" s="434"/>
      <c r="U122" s="434"/>
      <c r="V122" s="434"/>
      <c r="W122" s="434"/>
      <c r="X122" s="438"/>
      <c r="Y122" s="437"/>
      <c r="Z122" s="434"/>
      <c r="AA122" s="434"/>
      <c r="AB122" s="434"/>
      <c r="AC122" s="434"/>
      <c r="AD122" s="434"/>
      <c r="AE122" s="438"/>
      <c r="AF122" s="437"/>
      <c r="AG122" s="434"/>
      <c r="AH122" s="434"/>
      <c r="AI122" s="434"/>
      <c r="AJ122" s="434"/>
      <c r="AK122" s="434"/>
      <c r="AL122" s="438"/>
      <c r="AM122" s="437"/>
      <c r="AN122" s="434"/>
      <c r="AO122" s="434"/>
      <c r="AP122" s="434"/>
      <c r="AQ122" s="434"/>
      <c r="AR122" s="434"/>
      <c r="AS122" s="457"/>
      <c r="AT122" s="437">
        <f>$C122*K122</f>
        <v>0</v>
      </c>
      <c r="AU122" s="433">
        <f t="shared" ref="AU122:AX122" si="85">$C122*L122</f>
        <v>0</v>
      </c>
      <c r="AV122" s="433">
        <f t="shared" si="85"/>
        <v>0</v>
      </c>
      <c r="AW122" s="433">
        <f t="shared" si="85"/>
        <v>0</v>
      </c>
      <c r="AX122" s="433">
        <f t="shared" si="85"/>
        <v>0</v>
      </c>
      <c r="AY122" s="435">
        <f t="shared" si="80"/>
        <v>0</v>
      </c>
      <c r="AZ122" s="434">
        <f>$C122*P122</f>
        <v>0</v>
      </c>
      <c r="BA122" s="434">
        <f>$C122*Q122</f>
        <v>0</v>
      </c>
      <c r="BB122" s="922">
        <f t="shared" si="81"/>
        <v>0</v>
      </c>
    </row>
    <row r="123" spans="2:54" ht="14">
      <c r="B123" s="427" t="s">
        <v>1650</v>
      </c>
      <c r="C123" s="1132">
        <v>647</v>
      </c>
      <c r="D123" s="428"/>
      <c r="E123" s="429"/>
      <c r="F123" s="429"/>
      <c r="G123" s="429"/>
      <c r="H123" s="429"/>
      <c r="I123" s="429"/>
      <c r="J123" s="429"/>
      <c r="K123" s="430"/>
      <c r="L123" s="431"/>
      <c r="M123" s="431"/>
      <c r="N123" s="431"/>
      <c r="O123" s="431"/>
      <c r="P123" s="431"/>
      <c r="Q123" s="432"/>
      <c r="R123" s="430"/>
      <c r="S123" s="431"/>
      <c r="T123" s="431"/>
      <c r="U123" s="431"/>
      <c r="V123" s="431"/>
      <c r="W123" s="431"/>
      <c r="X123" s="432"/>
      <c r="Y123" s="430"/>
      <c r="Z123" s="431"/>
      <c r="AA123" s="431"/>
      <c r="AB123" s="431"/>
      <c r="AC123" s="431"/>
      <c r="AD123" s="431"/>
      <c r="AE123" s="432"/>
      <c r="AF123" s="430"/>
      <c r="AG123" s="431"/>
      <c r="AH123" s="431"/>
      <c r="AI123" s="431"/>
      <c r="AJ123" s="431"/>
      <c r="AK123" s="431"/>
      <c r="AL123" s="432"/>
      <c r="AM123" s="430"/>
      <c r="AN123" s="431"/>
      <c r="AO123" s="431"/>
      <c r="AP123" s="431"/>
      <c r="AQ123" s="431"/>
      <c r="AR123" s="431"/>
      <c r="AS123" s="441"/>
      <c r="AT123" s="437">
        <f>$C123*D123</f>
        <v>0</v>
      </c>
      <c r="AU123" s="433">
        <f t="shared" ref="AU123:AW123" si="86">$C123*E123</f>
        <v>0</v>
      </c>
      <c r="AV123" s="433">
        <f t="shared" si="86"/>
        <v>0</v>
      </c>
      <c r="AW123" s="433">
        <f t="shared" si="86"/>
        <v>0</v>
      </c>
      <c r="AX123" s="433">
        <f>$C123*H123</f>
        <v>0</v>
      </c>
      <c r="AY123" s="435">
        <f t="shared" si="80"/>
        <v>0</v>
      </c>
      <c r="AZ123" s="434">
        <f>$C123*I123</f>
        <v>0</v>
      </c>
      <c r="BA123" s="434">
        <f>$C123*J123</f>
        <v>0</v>
      </c>
      <c r="BB123" s="922">
        <f t="shared" si="81"/>
        <v>0</v>
      </c>
    </row>
    <row r="124" spans="2:54" ht="25.4" customHeight="1">
      <c r="B124" s="427" t="s">
        <v>1651</v>
      </c>
      <c r="C124" s="1132">
        <v>153</v>
      </c>
      <c r="D124" s="430"/>
      <c r="E124" s="431"/>
      <c r="F124" s="431"/>
      <c r="G124" s="431"/>
      <c r="H124" s="431"/>
      <c r="I124" s="431"/>
      <c r="J124" s="441"/>
      <c r="K124" s="428"/>
      <c r="L124" s="429"/>
      <c r="M124" s="429"/>
      <c r="N124" s="429"/>
      <c r="O124" s="429"/>
      <c r="P124" s="429"/>
      <c r="Q124" s="429"/>
      <c r="R124" s="437"/>
      <c r="S124" s="434"/>
      <c r="T124" s="434"/>
      <c r="U124" s="434"/>
      <c r="V124" s="434"/>
      <c r="W124" s="434"/>
      <c r="X124" s="438"/>
      <c r="Y124" s="437"/>
      <c r="Z124" s="434"/>
      <c r="AA124" s="434"/>
      <c r="AB124" s="434"/>
      <c r="AC124" s="434"/>
      <c r="AD124" s="434"/>
      <c r="AE124" s="438"/>
      <c r="AF124" s="437"/>
      <c r="AG124" s="434"/>
      <c r="AH124" s="434"/>
      <c r="AI124" s="434"/>
      <c r="AJ124" s="434"/>
      <c r="AK124" s="434"/>
      <c r="AL124" s="438"/>
      <c r="AM124" s="437"/>
      <c r="AN124" s="434"/>
      <c r="AO124" s="434"/>
      <c r="AP124" s="434"/>
      <c r="AQ124" s="434"/>
      <c r="AR124" s="434"/>
      <c r="AS124" s="457"/>
      <c r="AT124" s="437">
        <f>$C124*K124</f>
        <v>0</v>
      </c>
      <c r="AU124" s="433">
        <f t="shared" ref="AU124:AW124" si="87">$C124*L124</f>
        <v>0</v>
      </c>
      <c r="AV124" s="433">
        <f t="shared" si="87"/>
        <v>0</v>
      </c>
      <c r="AW124" s="433">
        <f t="shared" si="87"/>
        <v>0</v>
      </c>
      <c r="AX124" s="433">
        <f>$C124*O124</f>
        <v>0</v>
      </c>
      <c r="AY124" s="435">
        <f t="shared" si="80"/>
        <v>0</v>
      </c>
      <c r="AZ124" s="434">
        <f>$C124*P124</f>
        <v>0</v>
      </c>
      <c r="BA124" s="434">
        <f>$C124*Q124</f>
        <v>0</v>
      </c>
      <c r="BB124" s="922">
        <f t="shared" si="81"/>
        <v>0</v>
      </c>
    </row>
    <row r="125" spans="2:54" ht="14">
      <c r="B125" s="439" t="s">
        <v>637</v>
      </c>
      <c r="C125" s="1132">
        <v>1</v>
      </c>
      <c r="D125" s="430"/>
      <c r="E125" s="431"/>
      <c r="F125" s="431"/>
      <c r="G125" s="431"/>
      <c r="H125" s="431"/>
      <c r="I125" s="431"/>
      <c r="J125" s="441"/>
      <c r="K125" s="430"/>
      <c r="L125" s="431"/>
      <c r="M125" s="431"/>
      <c r="N125" s="431"/>
      <c r="O125" s="431"/>
      <c r="P125" s="431"/>
      <c r="Q125" s="432"/>
      <c r="R125" s="428"/>
      <c r="S125" s="429"/>
      <c r="T125" s="429"/>
      <c r="U125" s="429"/>
      <c r="V125" s="429"/>
      <c r="W125" s="429"/>
      <c r="X125" s="429"/>
      <c r="Y125" s="437"/>
      <c r="Z125" s="433"/>
      <c r="AA125" s="433"/>
      <c r="AB125" s="433"/>
      <c r="AC125" s="433"/>
      <c r="AD125" s="433"/>
      <c r="AE125" s="440"/>
      <c r="AF125" s="437"/>
      <c r="AG125" s="433"/>
      <c r="AH125" s="433"/>
      <c r="AI125" s="433"/>
      <c r="AJ125" s="433"/>
      <c r="AK125" s="433"/>
      <c r="AL125" s="440"/>
      <c r="AM125" s="437"/>
      <c r="AN125" s="433"/>
      <c r="AO125" s="433"/>
      <c r="AP125" s="433"/>
      <c r="AQ125" s="433"/>
      <c r="AR125" s="433"/>
      <c r="AS125" s="417"/>
      <c r="AT125" s="437">
        <f>$C125*R125</f>
        <v>0</v>
      </c>
      <c r="AU125" s="434">
        <f t="shared" ref="AU125:AW125" si="88">$C125*S125</f>
        <v>0</v>
      </c>
      <c r="AV125" s="434">
        <f t="shared" si="88"/>
        <v>0</v>
      </c>
      <c r="AW125" s="434">
        <f t="shared" si="88"/>
        <v>0</v>
      </c>
      <c r="AX125" s="434">
        <f>$C125*V125</f>
        <v>0</v>
      </c>
      <c r="AY125" s="435">
        <f>SUM(AT125:AX125)</f>
        <v>0</v>
      </c>
      <c r="AZ125" s="434">
        <f>$C125*W125</f>
        <v>0</v>
      </c>
      <c r="BA125" s="434">
        <f>$C125*X125</f>
        <v>0</v>
      </c>
      <c r="BB125" s="922">
        <f t="shared" si="81"/>
        <v>0</v>
      </c>
    </row>
    <row r="126" spans="2:54" ht="25.4" customHeight="1">
      <c r="B126" s="439" t="s">
        <v>1652</v>
      </c>
      <c r="C126" s="1132">
        <v>65</v>
      </c>
      <c r="D126" s="430"/>
      <c r="E126" s="431"/>
      <c r="F126" s="431"/>
      <c r="G126" s="431"/>
      <c r="H126" s="431"/>
      <c r="I126" s="431"/>
      <c r="J126" s="441"/>
      <c r="K126" s="430"/>
      <c r="L126" s="431"/>
      <c r="M126" s="431"/>
      <c r="N126" s="431"/>
      <c r="O126" s="431"/>
      <c r="P126" s="431"/>
      <c r="Q126" s="432"/>
      <c r="R126" s="437"/>
      <c r="S126" s="433"/>
      <c r="T126" s="433"/>
      <c r="U126" s="433"/>
      <c r="V126" s="433"/>
      <c r="W126" s="433"/>
      <c r="X126" s="440"/>
      <c r="Y126" s="428"/>
      <c r="Z126" s="429"/>
      <c r="AA126" s="429"/>
      <c r="AB126" s="429"/>
      <c r="AC126" s="429"/>
      <c r="AD126" s="429"/>
      <c r="AE126" s="429"/>
      <c r="AF126" s="437"/>
      <c r="AG126" s="433"/>
      <c r="AH126" s="433"/>
      <c r="AI126" s="433"/>
      <c r="AJ126" s="433"/>
      <c r="AK126" s="433"/>
      <c r="AL126" s="440"/>
      <c r="AM126" s="437"/>
      <c r="AN126" s="433"/>
      <c r="AO126" s="433"/>
      <c r="AP126" s="433"/>
      <c r="AQ126" s="433"/>
      <c r="AR126" s="433"/>
      <c r="AS126" s="417"/>
      <c r="AT126" s="437">
        <f>$C126*Y126</f>
        <v>0</v>
      </c>
      <c r="AU126" s="433">
        <f t="shared" ref="AU126:AX126" si="89">$C126*Z126</f>
        <v>0</v>
      </c>
      <c r="AV126" s="433">
        <f t="shared" si="89"/>
        <v>0</v>
      </c>
      <c r="AW126" s="433">
        <f t="shared" si="89"/>
        <v>0</v>
      </c>
      <c r="AX126" s="433">
        <f t="shared" si="89"/>
        <v>0</v>
      </c>
      <c r="AY126" s="435">
        <f t="shared" si="80"/>
        <v>0</v>
      </c>
      <c r="AZ126" s="434">
        <f>$C126*AD126</f>
        <v>0</v>
      </c>
      <c r="BA126" s="434">
        <f>$C126*AE126</f>
        <v>0</v>
      </c>
      <c r="BB126" s="922">
        <f t="shared" si="81"/>
        <v>0</v>
      </c>
    </row>
    <row r="127" spans="2:54" ht="14">
      <c r="B127" s="439" t="s">
        <v>1653</v>
      </c>
      <c r="C127" s="1132">
        <v>15</v>
      </c>
      <c r="D127" s="430"/>
      <c r="E127" s="431"/>
      <c r="F127" s="431"/>
      <c r="G127" s="431"/>
      <c r="H127" s="431"/>
      <c r="I127" s="431"/>
      <c r="J127" s="441"/>
      <c r="K127" s="430"/>
      <c r="L127" s="431"/>
      <c r="M127" s="431"/>
      <c r="N127" s="431"/>
      <c r="O127" s="431"/>
      <c r="P127" s="431"/>
      <c r="Q127" s="432"/>
      <c r="R127" s="437"/>
      <c r="S127" s="433"/>
      <c r="T127" s="433"/>
      <c r="U127" s="433"/>
      <c r="V127" s="433"/>
      <c r="W127" s="433"/>
      <c r="X127" s="440"/>
      <c r="Y127" s="437"/>
      <c r="Z127" s="433"/>
      <c r="AA127" s="433"/>
      <c r="AB127" s="433"/>
      <c r="AC127" s="433"/>
      <c r="AD127" s="433"/>
      <c r="AE127" s="440"/>
      <c r="AF127" s="428"/>
      <c r="AG127" s="429"/>
      <c r="AH127" s="429"/>
      <c r="AI127" s="429"/>
      <c r="AJ127" s="429"/>
      <c r="AK127" s="429"/>
      <c r="AL127" s="429"/>
      <c r="AM127" s="437"/>
      <c r="AN127" s="433"/>
      <c r="AO127" s="433"/>
      <c r="AP127" s="433"/>
      <c r="AQ127" s="433"/>
      <c r="AR127" s="433"/>
      <c r="AS127" s="417"/>
      <c r="AT127" s="437">
        <f>$C127*AF127</f>
        <v>0</v>
      </c>
      <c r="AU127" s="433">
        <f t="shared" ref="AU127:AW127" si="90">$C127*AG127</f>
        <v>0</v>
      </c>
      <c r="AV127" s="433">
        <f t="shared" si="90"/>
        <v>0</v>
      </c>
      <c r="AW127" s="433">
        <f t="shared" si="90"/>
        <v>0</v>
      </c>
      <c r="AX127" s="433">
        <f>$C127*AJ127</f>
        <v>0</v>
      </c>
      <c r="AY127" s="435">
        <f t="shared" si="80"/>
        <v>0</v>
      </c>
      <c r="AZ127" s="434">
        <f>$C127*AK127</f>
        <v>0</v>
      </c>
      <c r="BA127" s="434">
        <f>$C127*AL127</f>
        <v>0</v>
      </c>
      <c r="BB127" s="922">
        <f t="shared" si="81"/>
        <v>0</v>
      </c>
    </row>
    <row r="128" spans="2:54" ht="25.4" customHeight="1">
      <c r="B128" s="439" t="s">
        <v>1654</v>
      </c>
      <c r="C128" s="1132">
        <v>26</v>
      </c>
      <c r="D128" s="430"/>
      <c r="E128" s="431"/>
      <c r="F128" s="431"/>
      <c r="G128" s="431"/>
      <c r="H128" s="431"/>
      <c r="I128" s="431"/>
      <c r="J128" s="441"/>
      <c r="K128" s="430"/>
      <c r="L128" s="431"/>
      <c r="M128" s="431"/>
      <c r="N128" s="431"/>
      <c r="O128" s="431"/>
      <c r="P128" s="431"/>
      <c r="Q128" s="432"/>
      <c r="R128" s="437"/>
      <c r="S128" s="433"/>
      <c r="T128" s="433"/>
      <c r="U128" s="433"/>
      <c r="V128" s="433"/>
      <c r="W128" s="433"/>
      <c r="X128" s="440"/>
      <c r="Y128" s="437"/>
      <c r="Z128" s="433"/>
      <c r="AA128" s="433"/>
      <c r="AB128" s="433"/>
      <c r="AC128" s="433"/>
      <c r="AD128" s="433"/>
      <c r="AE128" s="440"/>
      <c r="AF128" s="437"/>
      <c r="AG128" s="433"/>
      <c r="AH128" s="433"/>
      <c r="AI128" s="433"/>
      <c r="AJ128" s="433"/>
      <c r="AK128" s="433"/>
      <c r="AL128" s="440"/>
      <c r="AM128" s="428"/>
      <c r="AN128" s="429"/>
      <c r="AO128" s="429"/>
      <c r="AP128" s="429"/>
      <c r="AQ128" s="429"/>
      <c r="AR128" s="429"/>
      <c r="AS128" s="458"/>
      <c r="AT128" s="437">
        <f>$C128*AM128</f>
        <v>0</v>
      </c>
      <c r="AU128" s="433">
        <f t="shared" ref="AU128:AX128" si="91">$C128*AN128</f>
        <v>0</v>
      </c>
      <c r="AV128" s="433">
        <f t="shared" si="91"/>
        <v>0</v>
      </c>
      <c r="AW128" s="433">
        <f t="shared" si="91"/>
        <v>0</v>
      </c>
      <c r="AX128" s="433">
        <f t="shared" si="91"/>
        <v>0</v>
      </c>
      <c r="AY128" s="435">
        <f>SUM(AT128:AX128)</f>
        <v>0</v>
      </c>
      <c r="AZ128" s="434">
        <f>$C128*AR128</f>
        <v>0</v>
      </c>
      <c r="BA128" s="434">
        <f>$C128*AS128</f>
        <v>0</v>
      </c>
      <c r="BB128" s="922">
        <f>SUM(AY128:BA128)</f>
        <v>0</v>
      </c>
    </row>
    <row r="129" spans="2:57" ht="48" customHeight="1">
      <c r="B129" s="419" t="s">
        <v>602</v>
      </c>
      <c r="C129" s="420"/>
      <c r="D129" s="421"/>
      <c r="E129" s="422"/>
      <c r="F129" s="422"/>
      <c r="G129" s="422"/>
      <c r="H129" s="422"/>
      <c r="I129" s="422"/>
      <c r="J129" s="420"/>
      <c r="K129" s="421"/>
      <c r="L129" s="422"/>
      <c r="M129" s="422"/>
      <c r="N129" s="422"/>
      <c r="O129" s="422"/>
      <c r="P129" s="422"/>
      <c r="Q129" s="423"/>
      <c r="R129" s="421"/>
      <c r="S129" s="422"/>
      <c r="T129" s="422"/>
      <c r="U129" s="422"/>
      <c r="V129" s="422"/>
      <c r="W129" s="422"/>
      <c r="X129" s="423"/>
      <c r="Y129" s="421"/>
      <c r="Z129" s="422"/>
      <c r="AA129" s="422"/>
      <c r="AB129" s="422"/>
      <c r="AC129" s="422"/>
      <c r="AD129" s="422"/>
      <c r="AE129" s="423"/>
      <c r="AF129" s="421"/>
      <c r="AG129" s="422"/>
      <c r="AH129" s="422"/>
      <c r="AI129" s="422"/>
      <c r="AJ129" s="422"/>
      <c r="AK129" s="422"/>
      <c r="AL129" s="423"/>
      <c r="AM129" s="421"/>
      <c r="AN129" s="422"/>
      <c r="AO129" s="422"/>
      <c r="AP129" s="422"/>
      <c r="AQ129" s="422"/>
      <c r="AR129" s="422"/>
      <c r="AS129" s="420"/>
      <c r="AT129" s="920">
        <f>SUM(AT130:AT141)</f>
        <v>0</v>
      </c>
      <c r="AU129" s="425">
        <f t="shared" ref="AU129:BA129" si="92">SUM(AU130:AU141)</f>
        <v>0</v>
      </c>
      <c r="AV129" s="425">
        <f t="shared" si="92"/>
        <v>0</v>
      </c>
      <c r="AW129" s="425">
        <f t="shared" si="92"/>
        <v>0</v>
      </c>
      <c r="AX129" s="425">
        <f t="shared" si="92"/>
        <v>0</v>
      </c>
      <c r="AY129" s="426">
        <f t="shared" si="92"/>
        <v>0</v>
      </c>
      <c r="AZ129" s="425">
        <f t="shared" si="92"/>
        <v>0</v>
      </c>
      <c r="BA129" s="425">
        <f t="shared" si="92"/>
        <v>0</v>
      </c>
      <c r="BB129" s="921">
        <f>SUM(BB130:BB141)</f>
        <v>0</v>
      </c>
    </row>
    <row r="130" spans="2:57" ht="42" customHeight="1">
      <c r="B130" s="427" t="s">
        <v>1644</v>
      </c>
      <c r="C130" s="1132">
        <v>0</v>
      </c>
      <c r="D130" s="428"/>
      <c r="E130" s="429"/>
      <c r="F130" s="429"/>
      <c r="G130" s="429"/>
      <c r="H130" s="429"/>
      <c r="I130" s="429"/>
      <c r="J130" s="429"/>
      <c r="K130" s="430"/>
      <c r="L130" s="431"/>
      <c r="M130" s="431"/>
      <c r="N130" s="431"/>
      <c r="O130" s="431"/>
      <c r="P130" s="431"/>
      <c r="Q130" s="432"/>
      <c r="R130" s="430"/>
      <c r="S130" s="431"/>
      <c r="T130" s="431"/>
      <c r="U130" s="431"/>
      <c r="V130" s="431"/>
      <c r="W130" s="431"/>
      <c r="X130" s="432"/>
      <c r="Y130" s="430"/>
      <c r="Z130" s="431"/>
      <c r="AA130" s="431"/>
      <c r="AB130" s="431"/>
      <c r="AC130" s="431"/>
      <c r="AD130" s="431"/>
      <c r="AE130" s="432"/>
      <c r="AF130" s="430"/>
      <c r="AG130" s="431"/>
      <c r="AH130" s="431"/>
      <c r="AI130" s="431"/>
      <c r="AJ130" s="431"/>
      <c r="AK130" s="431"/>
      <c r="AL130" s="432"/>
      <c r="AM130" s="430"/>
      <c r="AN130" s="431"/>
      <c r="AO130" s="431"/>
      <c r="AP130" s="431"/>
      <c r="AQ130" s="431"/>
      <c r="AR130" s="431"/>
      <c r="AS130" s="441"/>
      <c r="AT130" s="437">
        <f>$C130*D130</f>
        <v>0</v>
      </c>
      <c r="AU130" s="433">
        <f t="shared" ref="AU130:AV130" si="93">$C130*E130</f>
        <v>0</v>
      </c>
      <c r="AV130" s="433">
        <f t="shared" si="93"/>
        <v>0</v>
      </c>
      <c r="AW130" s="433">
        <f>$C130*G130</f>
        <v>0</v>
      </c>
      <c r="AX130" s="433">
        <f>$C130*H130</f>
        <v>0</v>
      </c>
      <c r="AY130" s="435">
        <f>SUM(AT130:AX130)</f>
        <v>0</v>
      </c>
      <c r="AZ130" s="434">
        <f>$C130*I130</f>
        <v>0</v>
      </c>
      <c r="BA130" s="434">
        <f>$C130*J130</f>
        <v>0</v>
      </c>
      <c r="BB130" s="922">
        <f>SUM(AY130:BA130)</f>
        <v>0</v>
      </c>
    </row>
    <row r="131" spans="2:57" ht="43.4" customHeight="1">
      <c r="B131" s="427" t="s">
        <v>1645</v>
      </c>
      <c r="C131" s="1132">
        <v>73</v>
      </c>
      <c r="D131" s="430"/>
      <c r="E131" s="431"/>
      <c r="F131" s="431"/>
      <c r="G131" s="431"/>
      <c r="H131" s="431"/>
      <c r="I131" s="431"/>
      <c r="J131" s="441"/>
      <c r="K131" s="428"/>
      <c r="L131" s="429"/>
      <c r="M131" s="429"/>
      <c r="N131" s="429"/>
      <c r="O131" s="429"/>
      <c r="P131" s="429"/>
      <c r="Q131" s="429"/>
      <c r="R131" s="437"/>
      <c r="S131" s="434"/>
      <c r="T131" s="434"/>
      <c r="U131" s="434"/>
      <c r="V131" s="434"/>
      <c r="W131" s="434"/>
      <c r="X131" s="438"/>
      <c r="Y131" s="437"/>
      <c r="Z131" s="434"/>
      <c r="AA131" s="434"/>
      <c r="AB131" s="434"/>
      <c r="AC131" s="434"/>
      <c r="AD131" s="434"/>
      <c r="AE131" s="438"/>
      <c r="AF131" s="437"/>
      <c r="AG131" s="434"/>
      <c r="AH131" s="434"/>
      <c r="AI131" s="434"/>
      <c r="AJ131" s="434"/>
      <c r="AK131" s="434"/>
      <c r="AL131" s="438"/>
      <c r="AM131" s="437"/>
      <c r="AN131" s="434"/>
      <c r="AO131" s="434"/>
      <c r="AP131" s="434"/>
      <c r="AQ131" s="434"/>
      <c r="AR131" s="434"/>
      <c r="AS131" s="457"/>
      <c r="AT131" s="437">
        <f>$C131*K131</f>
        <v>0</v>
      </c>
      <c r="AU131" s="433">
        <f t="shared" ref="AU131:AW131" si="94">$C131*L131</f>
        <v>0</v>
      </c>
      <c r="AV131" s="433">
        <f t="shared" si="94"/>
        <v>0</v>
      </c>
      <c r="AW131" s="433">
        <f t="shared" si="94"/>
        <v>0</v>
      </c>
      <c r="AX131" s="433">
        <f>$C131*O131</f>
        <v>0</v>
      </c>
      <c r="AY131" s="435">
        <f t="shared" ref="AY131:AY140" si="95">SUM(AT131:AX131)</f>
        <v>0</v>
      </c>
      <c r="AZ131" s="434">
        <f>$C131*P131</f>
        <v>0</v>
      </c>
      <c r="BA131" s="434">
        <f>$C131*Q131</f>
        <v>0</v>
      </c>
      <c r="BB131" s="922">
        <f t="shared" ref="BB131:BB140" si="96">SUM(AY131:BA131)</f>
        <v>0</v>
      </c>
    </row>
    <row r="132" spans="2:57" ht="14">
      <c r="B132" s="427" t="s">
        <v>1646</v>
      </c>
      <c r="C132" s="1132">
        <v>0</v>
      </c>
      <c r="D132" s="428"/>
      <c r="E132" s="429"/>
      <c r="F132" s="429"/>
      <c r="G132" s="429"/>
      <c r="H132" s="429"/>
      <c r="I132" s="429"/>
      <c r="J132" s="429"/>
      <c r="K132" s="430"/>
      <c r="L132" s="431"/>
      <c r="M132" s="431"/>
      <c r="N132" s="431"/>
      <c r="O132" s="431"/>
      <c r="P132" s="431"/>
      <c r="Q132" s="432"/>
      <c r="R132" s="430"/>
      <c r="S132" s="431"/>
      <c r="T132" s="431"/>
      <c r="U132" s="431"/>
      <c r="V132" s="431"/>
      <c r="W132" s="431"/>
      <c r="X132" s="432"/>
      <c r="Y132" s="430"/>
      <c r="Z132" s="431"/>
      <c r="AA132" s="431"/>
      <c r="AB132" s="431"/>
      <c r="AC132" s="431"/>
      <c r="AD132" s="431"/>
      <c r="AE132" s="432"/>
      <c r="AF132" s="430"/>
      <c r="AG132" s="431"/>
      <c r="AH132" s="431"/>
      <c r="AI132" s="431"/>
      <c r="AJ132" s="431"/>
      <c r="AK132" s="431"/>
      <c r="AL132" s="432"/>
      <c r="AM132" s="430"/>
      <c r="AN132" s="431"/>
      <c r="AO132" s="431"/>
      <c r="AP132" s="431"/>
      <c r="AQ132" s="431"/>
      <c r="AR132" s="431"/>
      <c r="AS132" s="441"/>
      <c r="AT132" s="437">
        <f>$C132*D132</f>
        <v>0</v>
      </c>
      <c r="AU132" s="433">
        <f t="shared" ref="AU132:AX132" si="97">$C132*E132</f>
        <v>0</v>
      </c>
      <c r="AV132" s="433">
        <f t="shared" si="97"/>
        <v>0</v>
      </c>
      <c r="AW132" s="433">
        <f t="shared" si="97"/>
        <v>0</v>
      </c>
      <c r="AX132" s="433">
        <f t="shared" si="97"/>
        <v>0</v>
      </c>
      <c r="AY132" s="435">
        <f t="shared" si="95"/>
        <v>0</v>
      </c>
      <c r="AZ132" s="434">
        <f>$C132*I132</f>
        <v>0</v>
      </c>
      <c r="BA132" s="434">
        <f>$C132*J132</f>
        <v>0</v>
      </c>
      <c r="BB132" s="922">
        <f t="shared" si="96"/>
        <v>0</v>
      </c>
    </row>
    <row r="133" spans="2:57" ht="14">
      <c r="B133" s="427" t="s">
        <v>1647</v>
      </c>
      <c r="C133" s="1132">
        <v>133</v>
      </c>
      <c r="D133" s="430"/>
      <c r="E133" s="431"/>
      <c r="F133" s="431"/>
      <c r="G133" s="431"/>
      <c r="H133" s="431"/>
      <c r="I133" s="431"/>
      <c r="J133" s="441"/>
      <c r="K133" s="428"/>
      <c r="L133" s="429"/>
      <c r="M133" s="429"/>
      <c r="N133" s="429"/>
      <c r="O133" s="429"/>
      <c r="P133" s="429"/>
      <c r="Q133" s="429"/>
      <c r="R133" s="437"/>
      <c r="S133" s="434"/>
      <c r="T133" s="434"/>
      <c r="U133" s="434"/>
      <c r="V133" s="434"/>
      <c r="W133" s="434"/>
      <c r="X133" s="438"/>
      <c r="Y133" s="437"/>
      <c r="Z133" s="434"/>
      <c r="AA133" s="434"/>
      <c r="AB133" s="434"/>
      <c r="AC133" s="434"/>
      <c r="AD133" s="434"/>
      <c r="AE133" s="438"/>
      <c r="AF133" s="437"/>
      <c r="AG133" s="434"/>
      <c r="AH133" s="434"/>
      <c r="AI133" s="434"/>
      <c r="AJ133" s="434"/>
      <c r="AK133" s="434"/>
      <c r="AL133" s="438"/>
      <c r="AM133" s="437"/>
      <c r="AN133" s="434"/>
      <c r="AO133" s="434"/>
      <c r="AP133" s="434"/>
      <c r="AQ133" s="434"/>
      <c r="AR133" s="434"/>
      <c r="AS133" s="457"/>
      <c r="AT133" s="437">
        <f>$C133*K133</f>
        <v>0</v>
      </c>
      <c r="AU133" s="433">
        <f t="shared" ref="AU133:AX133" si="98">$C133*L133</f>
        <v>0</v>
      </c>
      <c r="AV133" s="433">
        <f t="shared" si="98"/>
        <v>0</v>
      </c>
      <c r="AW133" s="433">
        <f t="shared" si="98"/>
        <v>0</v>
      </c>
      <c r="AX133" s="433">
        <f t="shared" si="98"/>
        <v>0</v>
      </c>
      <c r="AY133" s="435">
        <f t="shared" si="95"/>
        <v>0</v>
      </c>
      <c r="AZ133" s="434">
        <f>$C133*P133</f>
        <v>0</v>
      </c>
      <c r="BA133" s="434">
        <f>$C133*Q133</f>
        <v>0</v>
      </c>
      <c r="BB133" s="922">
        <f t="shared" si="96"/>
        <v>0</v>
      </c>
    </row>
    <row r="134" spans="2:57" ht="14">
      <c r="B134" s="427" t="s">
        <v>1648</v>
      </c>
      <c r="C134" s="1132">
        <v>0</v>
      </c>
      <c r="D134" s="428"/>
      <c r="E134" s="429"/>
      <c r="F134" s="429"/>
      <c r="G134" s="429"/>
      <c r="H134" s="429"/>
      <c r="I134" s="429"/>
      <c r="J134" s="429"/>
      <c r="K134" s="430"/>
      <c r="L134" s="431"/>
      <c r="M134" s="431"/>
      <c r="N134" s="431"/>
      <c r="O134" s="431"/>
      <c r="P134" s="431"/>
      <c r="Q134" s="432"/>
      <c r="R134" s="430"/>
      <c r="S134" s="431"/>
      <c r="T134" s="431"/>
      <c r="U134" s="431"/>
      <c r="V134" s="431"/>
      <c r="W134" s="431"/>
      <c r="X134" s="432"/>
      <c r="Y134" s="430"/>
      <c r="Z134" s="431"/>
      <c r="AA134" s="431"/>
      <c r="AB134" s="431"/>
      <c r="AC134" s="431"/>
      <c r="AD134" s="431"/>
      <c r="AE134" s="432"/>
      <c r="AF134" s="430"/>
      <c r="AG134" s="431"/>
      <c r="AH134" s="431"/>
      <c r="AI134" s="431"/>
      <c r="AJ134" s="431"/>
      <c r="AK134" s="431"/>
      <c r="AL134" s="432"/>
      <c r="AM134" s="430"/>
      <c r="AN134" s="431"/>
      <c r="AO134" s="431"/>
      <c r="AP134" s="431"/>
      <c r="AQ134" s="431"/>
      <c r="AR134" s="431"/>
      <c r="AS134" s="441"/>
      <c r="AT134" s="437">
        <f>$C134*D134</f>
        <v>0</v>
      </c>
      <c r="AU134" s="433">
        <f t="shared" ref="AU134:AX134" si="99">$C134*E134</f>
        <v>0</v>
      </c>
      <c r="AV134" s="433">
        <f t="shared" si="99"/>
        <v>0</v>
      </c>
      <c r="AW134" s="433">
        <f t="shared" si="99"/>
        <v>0</v>
      </c>
      <c r="AX134" s="433">
        <f t="shared" si="99"/>
        <v>0</v>
      </c>
      <c r="AY134" s="435">
        <f t="shared" si="95"/>
        <v>0</v>
      </c>
      <c r="AZ134" s="434">
        <f>$C134*I134</f>
        <v>0</v>
      </c>
      <c r="BA134" s="434">
        <f>$C134*J134</f>
        <v>0</v>
      </c>
      <c r="BB134" s="922">
        <f t="shared" si="96"/>
        <v>0</v>
      </c>
    </row>
    <row r="135" spans="2:57" ht="14">
      <c r="B135" s="427" t="s">
        <v>1649</v>
      </c>
      <c r="C135" s="1132">
        <v>379</v>
      </c>
      <c r="D135" s="430"/>
      <c r="E135" s="431"/>
      <c r="F135" s="431"/>
      <c r="G135" s="431"/>
      <c r="H135" s="431"/>
      <c r="I135" s="431"/>
      <c r="J135" s="441"/>
      <c r="K135" s="428"/>
      <c r="L135" s="429"/>
      <c r="M135" s="429"/>
      <c r="N135" s="429"/>
      <c r="O135" s="429"/>
      <c r="P135" s="429"/>
      <c r="Q135" s="429"/>
      <c r="R135" s="437"/>
      <c r="S135" s="434"/>
      <c r="T135" s="434"/>
      <c r="U135" s="434"/>
      <c r="V135" s="434"/>
      <c r="W135" s="434"/>
      <c r="X135" s="438"/>
      <c r="Y135" s="437"/>
      <c r="Z135" s="434"/>
      <c r="AA135" s="434"/>
      <c r="AB135" s="434"/>
      <c r="AC135" s="434"/>
      <c r="AD135" s="434"/>
      <c r="AE135" s="438"/>
      <c r="AF135" s="437"/>
      <c r="AG135" s="434"/>
      <c r="AH135" s="434"/>
      <c r="AI135" s="434"/>
      <c r="AJ135" s="434"/>
      <c r="AK135" s="434"/>
      <c r="AL135" s="438"/>
      <c r="AM135" s="437"/>
      <c r="AN135" s="434"/>
      <c r="AO135" s="434"/>
      <c r="AP135" s="434"/>
      <c r="AQ135" s="434"/>
      <c r="AR135" s="434"/>
      <c r="AS135" s="457"/>
      <c r="AT135" s="437">
        <f>$C135*K135</f>
        <v>0</v>
      </c>
      <c r="AU135" s="433">
        <f t="shared" ref="AU135:AX135" si="100">$C135*L135</f>
        <v>0</v>
      </c>
      <c r="AV135" s="433">
        <f t="shared" si="100"/>
        <v>0</v>
      </c>
      <c r="AW135" s="433">
        <f t="shared" si="100"/>
        <v>0</v>
      </c>
      <c r="AX135" s="433">
        <f t="shared" si="100"/>
        <v>0</v>
      </c>
      <c r="AY135" s="435">
        <f t="shared" si="95"/>
        <v>0</v>
      </c>
      <c r="AZ135" s="434">
        <f>$C135*P135</f>
        <v>0</v>
      </c>
      <c r="BA135" s="434">
        <f>$C135*Q135</f>
        <v>0</v>
      </c>
      <c r="BB135" s="922">
        <f t="shared" si="96"/>
        <v>0</v>
      </c>
      <c r="BE135" s="223"/>
    </row>
    <row r="136" spans="2:57" ht="25.4" customHeight="1">
      <c r="B136" s="427" t="s">
        <v>1650</v>
      </c>
      <c r="C136" s="1132">
        <v>0</v>
      </c>
      <c r="D136" s="428"/>
      <c r="E136" s="429"/>
      <c r="F136" s="429"/>
      <c r="G136" s="429"/>
      <c r="H136" s="429"/>
      <c r="I136" s="429"/>
      <c r="J136" s="429"/>
      <c r="K136" s="430"/>
      <c r="L136" s="431"/>
      <c r="M136" s="431"/>
      <c r="N136" s="431"/>
      <c r="O136" s="431"/>
      <c r="P136" s="431"/>
      <c r="Q136" s="432"/>
      <c r="R136" s="430"/>
      <c r="S136" s="431"/>
      <c r="T136" s="431"/>
      <c r="U136" s="431"/>
      <c r="V136" s="431"/>
      <c r="W136" s="431"/>
      <c r="X136" s="432"/>
      <c r="Y136" s="430"/>
      <c r="Z136" s="431"/>
      <c r="AA136" s="431"/>
      <c r="AB136" s="431"/>
      <c r="AC136" s="431"/>
      <c r="AD136" s="431"/>
      <c r="AE136" s="432"/>
      <c r="AF136" s="430"/>
      <c r="AG136" s="431"/>
      <c r="AH136" s="431"/>
      <c r="AI136" s="431"/>
      <c r="AJ136" s="431"/>
      <c r="AK136" s="431"/>
      <c r="AL136" s="432"/>
      <c r="AM136" s="430"/>
      <c r="AN136" s="431"/>
      <c r="AO136" s="431"/>
      <c r="AP136" s="431"/>
      <c r="AQ136" s="431"/>
      <c r="AR136" s="431"/>
      <c r="AS136" s="441"/>
      <c r="AT136" s="437">
        <f>$C136*D136</f>
        <v>0</v>
      </c>
      <c r="AU136" s="433">
        <f t="shared" ref="AU136:AW136" si="101">$C136*E136</f>
        <v>0</v>
      </c>
      <c r="AV136" s="433">
        <f t="shared" si="101"/>
        <v>0</v>
      </c>
      <c r="AW136" s="433">
        <f t="shared" si="101"/>
        <v>0</v>
      </c>
      <c r="AX136" s="433">
        <f>$C136*H136</f>
        <v>0</v>
      </c>
      <c r="AY136" s="435">
        <f>SUM(AT136:AX136)</f>
        <v>0</v>
      </c>
      <c r="AZ136" s="434">
        <f>$C136*I136</f>
        <v>0</v>
      </c>
      <c r="BA136" s="434">
        <f>$C136*J136</f>
        <v>0</v>
      </c>
      <c r="BB136" s="922">
        <f t="shared" si="96"/>
        <v>0</v>
      </c>
    </row>
    <row r="137" spans="2:57" ht="25.4" customHeight="1">
      <c r="B137" s="427" t="s">
        <v>1651</v>
      </c>
      <c r="C137" s="1132">
        <v>85</v>
      </c>
      <c r="D137" s="430"/>
      <c r="E137" s="431"/>
      <c r="F137" s="431"/>
      <c r="G137" s="431"/>
      <c r="H137" s="431"/>
      <c r="I137" s="431"/>
      <c r="J137" s="441"/>
      <c r="K137" s="428"/>
      <c r="L137" s="429"/>
      <c r="M137" s="429"/>
      <c r="N137" s="429"/>
      <c r="O137" s="429"/>
      <c r="P137" s="429"/>
      <c r="Q137" s="429"/>
      <c r="R137" s="437"/>
      <c r="S137" s="434"/>
      <c r="T137" s="434"/>
      <c r="U137" s="434"/>
      <c r="V137" s="434"/>
      <c r="W137" s="434"/>
      <c r="X137" s="438"/>
      <c r="Y137" s="437"/>
      <c r="Z137" s="434"/>
      <c r="AA137" s="434"/>
      <c r="AB137" s="434"/>
      <c r="AC137" s="434"/>
      <c r="AD137" s="434"/>
      <c r="AE137" s="438"/>
      <c r="AF137" s="437"/>
      <c r="AG137" s="434"/>
      <c r="AH137" s="434"/>
      <c r="AI137" s="434"/>
      <c r="AJ137" s="434"/>
      <c r="AK137" s="434"/>
      <c r="AL137" s="438"/>
      <c r="AM137" s="437"/>
      <c r="AN137" s="434"/>
      <c r="AO137" s="434"/>
      <c r="AP137" s="434"/>
      <c r="AQ137" s="434"/>
      <c r="AR137" s="434"/>
      <c r="AS137" s="457"/>
      <c r="AT137" s="437">
        <f>$C137*K137</f>
        <v>0</v>
      </c>
      <c r="AU137" s="433">
        <f t="shared" ref="AU137:AW137" si="102">$C137*L137</f>
        <v>0</v>
      </c>
      <c r="AV137" s="433">
        <f t="shared" si="102"/>
        <v>0</v>
      </c>
      <c r="AW137" s="433">
        <f t="shared" si="102"/>
        <v>0</v>
      </c>
      <c r="AX137" s="433">
        <f>$C137*O137</f>
        <v>0</v>
      </c>
      <c r="AY137" s="435">
        <f t="shared" si="95"/>
        <v>0</v>
      </c>
      <c r="AZ137" s="434">
        <f>$C137*P137</f>
        <v>0</v>
      </c>
      <c r="BA137" s="434">
        <f>$C137*Q137</f>
        <v>0</v>
      </c>
      <c r="BB137" s="922">
        <f t="shared" si="96"/>
        <v>0</v>
      </c>
    </row>
    <row r="138" spans="2:57" ht="25.4" customHeight="1">
      <c r="B138" s="439" t="s">
        <v>637</v>
      </c>
      <c r="C138" s="1132">
        <v>1</v>
      </c>
      <c r="D138" s="430"/>
      <c r="E138" s="431"/>
      <c r="F138" s="431"/>
      <c r="G138" s="431"/>
      <c r="H138" s="431"/>
      <c r="I138" s="431"/>
      <c r="J138" s="441"/>
      <c r="K138" s="430"/>
      <c r="L138" s="431"/>
      <c r="M138" s="431"/>
      <c r="N138" s="431"/>
      <c r="O138" s="431"/>
      <c r="P138" s="431"/>
      <c r="Q138" s="432"/>
      <c r="R138" s="428"/>
      <c r="S138" s="429"/>
      <c r="T138" s="429"/>
      <c r="U138" s="429"/>
      <c r="V138" s="429"/>
      <c r="W138" s="429"/>
      <c r="X138" s="429"/>
      <c r="Y138" s="437"/>
      <c r="Z138" s="433"/>
      <c r="AA138" s="433"/>
      <c r="AB138" s="433"/>
      <c r="AC138" s="433"/>
      <c r="AD138" s="433"/>
      <c r="AE138" s="440"/>
      <c r="AF138" s="437"/>
      <c r="AG138" s="433"/>
      <c r="AH138" s="433"/>
      <c r="AI138" s="433"/>
      <c r="AJ138" s="433"/>
      <c r="AK138" s="433"/>
      <c r="AL138" s="440"/>
      <c r="AM138" s="437"/>
      <c r="AN138" s="433"/>
      <c r="AO138" s="433"/>
      <c r="AP138" s="433"/>
      <c r="AQ138" s="433"/>
      <c r="AR138" s="433"/>
      <c r="AS138" s="417"/>
      <c r="AT138" s="437">
        <f>$C138*R138</f>
        <v>0</v>
      </c>
      <c r="AU138" s="434">
        <f t="shared" ref="AU138:AW138" si="103">$C138*S138</f>
        <v>0</v>
      </c>
      <c r="AV138" s="434">
        <f t="shared" si="103"/>
        <v>0</v>
      </c>
      <c r="AW138" s="434">
        <f t="shared" si="103"/>
        <v>0</v>
      </c>
      <c r="AX138" s="434">
        <f>$C138*V138</f>
        <v>0</v>
      </c>
      <c r="AY138" s="435">
        <f t="shared" si="95"/>
        <v>0</v>
      </c>
      <c r="AZ138" s="434">
        <f>$C138*W138</f>
        <v>0</v>
      </c>
      <c r="BA138" s="434">
        <f>$C138*X138</f>
        <v>0</v>
      </c>
      <c r="BB138" s="922">
        <f t="shared" si="96"/>
        <v>0</v>
      </c>
    </row>
    <row r="139" spans="2:57" ht="25.4" customHeight="1">
      <c r="B139" s="439" t="s">
        <v>1652</v>
      </c>
      <c r="C139" s="1132">
        <v>38</v>
      </c>
      <c r="D139" s="430"/>
      <c r="E139" s="431"/>
      <c r="F139" s="431"/>
      <c r="G139" s="431"/>
      <c r="H139" s="431"/>
      <c r="I139" s="431"/>
      <c r="J139" s="441"/>
      <c r="K139" s="430"/>
      <c r="L139" s="431"/>
      <c r="M139" s="431"/>
      <c r="N139" s="431"/>
      <c r="O139" s="431"/>
      <c r="P139" s="431"/>
      <c r="Q139" s="432"/>
      <c r="R139" s="437"/>
      <c r="S139" s="433"/>
      <c r="T139" s="433"/>
      <c r="U139" s="433"/>
      <c r="V139" s="433"/>
      <c r="W139" s="433"/>
      <c r="X139" s="440"/>
      <c r="Y139" s="428"/>
      <c r="Z139" s="429"/>
      <c r="AA139" s="429"/>
      <c r="AB139" s="429"/>
      <c r="AC139" s="429"/>
      <c r="AD139" s="429"/>
      <c r="AE139" s="429"/>
      <c r="AF139" s="437"/>
      <c r="AG139" s="433"/>
      <c r="AH139" s="433"/>
      <c r="AI139" s="433"/>
      <c r="AJ139" s="433"/>
      <c r="AK139" s="433"/>
      <c r="AL139" s="440"/>
      <c r="AM139" s="437"/>
      <c r="AN139" s="433"/>
      <c r="AO139" s="433"/>
      <c r="AP139" s="433"/>
      <c r="AQ139" s="433"/>
      <c r="AR139" s="433"/>
      <c r="AS139" s="417"/>
      <c r="AT139" s="437">
        <f>$C139*Y139</f>
        <v>0</v>
      </c>
      <c r="AU139" s="434">
        <f t="shared" ref="AU139:AX139" si="104">$C139*Z139</f>
        <v>0</v>
      </c>
      <c r="AV139" s="434">
        <f t="shared" si="104"/>
        <v>0</v>
      </c>
      <c r="AW139" s="434">
        <f t="shared" si="104"/>
        <v>0</v>
      </c>
      <c r="AX139" s="434">
        <f t="shared" si="104"/>
        <v>0</v>
      </c>
      <c r="AY139" s="435">
        <f t="shared" si="95"/>
        <v>0</v>
      </c>
      <c r="AZ139" s="434">
        <f>$C139*AD139</f>
        <v>0</v>
      </c>
      <c r="BA139" s="434">
        <f>$C139*AE139</f>
        <v>0</v>
      </c>
      <c r="BB139" s="922">
        <f t="shared" si="96"/>
        <v>0</v>
      </c>
    </row>
    <row r="140" spans="2:57" ht="25.4" customHeight="1">
      <c r="B140" s="439" t="s">
        <v>1653</v>
      </c>
      <c r="C140" s="1132">
        <v>2</v>
      </c>
      <c r="D140" s="430"/>
      <c r="E140" s="431"/>
      <c r="F140" s="431"/>
      <c r="G140" s="431"/>
      <c r="H140" s="431"/>
      <c r="I140" s="431"/>
      <c r="J140" s="441"/>
      <c r="K140" s="430"/>
      <c r="L140" s="431"/>
      <c r="M140" s="431"/>
      <c r="N140" s="431"/>
      <c r="O140" s="431"/>
      <c r="P140" s="431"/>
      <c r="Q140" s="432"/>
      <c r="R140" s="437"/>
      <c r="S140" s="433"/>
      <c r="T140" s="433"/>
      <c r="U140" s="433"/>
      <c r="V140" s="433"/>
      <c r="W140" s="433"/>
      <c r="X140" s="440"/>
      <c r="Y140" s="437"/>
      <c r="Z140" s="433"/>
      <c r="AA140" s="433"/>
      <c r="AB140" s="433"/>
      <c r="AC140" s="433"/>
      <c r="AD140" s="433"/>
      <c r="AE140" s="440"/>
      <c r="AF140" s="428"/>
      <c r="AG140" s="429"/>
      <c r="AH140" s="429"/>
      <c r="AI140" s="429"/>
      <c r="AJ140" s="429"/>
      <c r="AK140" s="429"/>
      <c r="AL140" s="429"/>
      <c r="AM140" s="437"/>
      <c r="AN140" s="433"/>
      <c r="AO140" s="433"/>
      <c r="AP140" s="433"/>
      <c r="AQ140" s="433"/>
      <c r="AR140" s="433"/>
      <c r="AS140" s="417"/>
      <c r="AT140" s="437">
        <f>$C140*AF140</f>
        <v>0</v>
      </c>
      <c r="AU140" s="433">
        <f t="shared" ref="AU140:AW140" si="105">$C140*AG140</f>
        <v>0</v>
      </c>
      <c r="AV140" s="433">
        <f t="shared" si="105"/>
        <v>0</v>
      </c>
      <c r="AW140" s="433">
        <f t="shared" si="105"/>
        <v>0</v>
      </c>
      <c r="AX140" s="433">
        <f>$C140*AJ140</f>
        <v>0</v>
      </c>
      <c r="AY140" s="435">
        <f t="shared" si="95"/>
        <v>0</v>
      </c>
      <c r="AZ140" s="434">
        <f>$C140*AK140</f>
        <v>0</v>
      </c>
      <c r="BA140" s="434">
        <f>$C140*AL140</f>
        <v>0</v>
      </c>
      <c r="BB140" s="922">
        <f t="shared" si="96"/>
        <v>0</v>
      </c>
    </row>
    <row r="141" spans="2:57" ht="36.65" customHeight="1" thickBot="1">
      <c r="B141" s="439" t="s">
        <v>1654</v>
      </c>
      <c r="C141" s="1132">
        <v>3</v>
      </c>
      <c r="D141" s="430"/>
      <c r="E141" s="431"/>
      <c r="F141" s="431"/>
      <c r="G141" s="431"/>
      <c r="H141" s="431"/>
      <c r="I141" s="431"/>
      <c r="J141" s="441"/>
      <c r="K141" s="430"/>
      <c r="L141" s="431"/>
      <c r="M141" s="431"/>
      <c r="N141" s="431"/>
      <c r="O141" s="431"/>
      <c r="P141" s="431"/>
      <c r="Q141" s="432"/>
      <c r="R141" s="437"/>
      <c r="S141" s="433"/>
      <c r="T141" s="433"/>
      <c r="U141" s="433"/>
      <c r="V141" s="433"/>
      <c r="W141" s="433"/>
      <c r="X141" s="440"/>
      <c r="Y141" s="437"/>
      <c r="Z141" s="433"/>
      <c r="AA141" s="433"/>
      <c r="AB141" s="433"/>
      <c r="AC141" s="433"/>
      <c r="AD141" s="433"/>
      <c r="AE141" s="440"/>
      <c r="AF141" s="437"/>
      <c r="AG141" s="433"/>
      <c r="AH141" s="433"/>
      <c r="AI141" s="433"/>
      <c r="AJ141" s="433"/>
      <c r="AK141" s="433"/>
      <c r="AL141" s="440"/>
      <c r="AM141" s="428"/>
      <c r="AN141" s="429"/>
      <c r="AO141" s="429"/>
      <c r="AP141" s="429"/>
      <c r="AQ141" s="429"/>
      <c r="AR141" s="429"/>
      <c r="AS141" s="458"/>
      <c r="AT141" s="923">
        <f>$C141*AM141</f>
        <v>0</v>
      </c>
      <c r="AU141" s="924">
        <f t="shared" ref="AU141:AX141" si="106">$C141*AN141</f>
        <v>0</v>
      </c>
      <c r="AV141" s="924">
        <f t="shared" si="106"/>
        <v>0</v>
      </c>
      <c r="AW141" s="924">
        <f t="shared" si="106"/>
        <v>0</v>
      </c>
      <c r="AX141" s="924">
        <f t="shared" si="106"/>
        <v>0</v>
      </c>
      <c r="AY141" s="925">
        <f>SUM(AT141:AX141)</f>
        <v>0</v>
      </c>
      <c r="AZ141" s="926">
        <f>$C141*AR141</f>
        <v>0</v>
      </c>
      <c r="BA141" s="926">
        <f>$C141*AS141</f>
        <v>0</v>
      </c>
      <c r="BB141" s="927">
        <f>SUM(AY141:BA141)</f>
        <v>0</v>
      </c>
    </row>
    <row r="142" spans="2:57" ht="14.5" thickBot="1">
      <c r="B142" s="442" t="s">
        <v>603</v>
      </c>
      <c r="C142" s="445"/>
      <c r="D142" s="445"/>
      <c r="E142" s="445"/>
      <c r="F142" s="445"/>
      <c r="G142" s="445"/>
      <c r="H142" s="445"/>
      <c r="I142" s="445"/>
      <c r="J142" s="443"/>
      <c r="K142" s="444"/>
      <c r="L142" s="445"/>
      <c r="M142" s="445"/>
      <c r="N142" s="445"/>
      <c r="O142" s="445"/>
      <c r="P142" s="445"/>
      <c r="Q142" s="446"/>
      <c r="R142" s="444"/>
      <c r="S142" s="445"/>
      <c r="T142" s="445"/>
      <c r="U142" s="445"/>
      <c r="V142" s="445"/>
      <c r="W142" s="445"/>
      <c r="X142" s="446"/>
      <c r="Y142" s="444"/>
      <c r="Z142" s="445"/>
      <c r="AA142" s="445"/>
      <c r="AB142" s="445"/>
      <c r="AC142" s="445"/>
      <c r="AD142" s="445"/>
      <c r="AE142" s="446"/>
      <c r="AF142" s="444"/>
      <c r="AG142" s="445"/>
      <c r="AH142" s="445"/>
      <c r="AI142" s="445"/>
      <c r="AJ142" s="445"/>
      <c r="AK142" s="445"/>
      <c r="AL142" s="446"/>
      <c r="AM142" s="444"/>
      <c r="AN142" s="445"/>
      <c r="AO142" s="445"/>
      <c r="AP142" s="445"/>
      <c r="AQ142" s="445"/>
      <c r="AR142" s="445"/>
      <c r="AS142" s="443"/>
      <c r="AT142" s="928">
        <f>SUM(AT129,AT116,AT103,AT90)</f>
        <v>0</v>
      </c>
      <c r="AU142" s="929">
        <f t="shared" ref="AU142:BA142" si="107">SUM(AU129,AU116,AU103,AU90)</f>
        <v>0</v>
      </c>
      <c r="AV142" s="929">
        <f t="shared" si="107"/>
        <v>0</v>
      </c>
      <c r="AW142" s="929">
        <f t="shared" si="107"/>
        <v>0</v>
      </c>
      <c r="AX142" s="929">
        <f t="shared" si="107"/>
        <v>0</v>
      </c>
      <c r="AY142" s="929">
        <f>SUM(AY129,AY116,AY103,AY90)</f>
        <v>0</v>
      </c>
      <c r="AZ142" s="929">
        <f t="shared" si="107"/>
        <v>0</v>
      </c>
      <c r="BA142" s="929">
        <f t="shared" si="107"/>
        <v>0</v>
      </c>
      <c r="BB142" s="930">
        <f>SUM(BB129,BB116,BB103,BB90)</f>
        <v>0</v>
      </c>
    </row>
    <row r="143" spans="2:57" ht="13" thickBot="1">
      <c r="B143" s="227"/>
      <c r="C143" s="227"/>
      <c r="D143" s="227"/>
      <c r="E143" s="227"/>
      <c r="F143" s="227"/>
      <c r="G143" s="227"/>
      <c r="H143" s="227"/>
      <c r="I143" s="227"/>
      <c r="J143" s="227"/>
      <c r="K143" s="227"/>
      <c r="L143" s="227"/>
      <c r="M143" s="227"/>
      <c r="N143" s="227"/>
      <c r="O143" s="227"/>
      <c r="P143" s="227"/>
      <c r="Q143" s="227"/>
      <c r="R143" s="228"/>
      <c r="S143" s="228"/>
      <c r="T143" s="228"/>
      <c r="U143" s="228"/>
      <c r="V143" s="228"/>
      <c r="W143" s="228"/>
      <c r="X143" s="228"/>
      <c r="Y143" s="228"/>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row>
    <row r="144" spans="2:57" ht="13">
      <c r="M144" s="1252" t="s">
        <v>1615</v>
      </c>
      <c r="N144" s="1253"/>
      <c r="O144" s="1253"/>
      <c r="P144" s="1253"/>
      <c r="Q144" s="1253"/>
      <c r="R144" s="1253"/>
      <c r="S144" s="1253"/>
      <c r="T144" s="1253"/>
      <c r="U144" s="1254"/>
      <c r="V144" s="25" t="s">
        <v>61</v>
      </c>
      <c r="BE144" s="223"/>
    </row>
    <row r="145" spans="2:56" ht="26">
      <c r="M145" s="915" t="s">
        <v>493</v>
      </c>
      <c r="N145" s="893" t="s">
        <v>494</v>
      </c>
      <c r="O145" s="893" t="s">
        <v>495</v>
      </c>
      <c r="P145" s="893" t="s">
        <v>496</v>
      </c>
      <c r="Q145" s="893" t="s">
        <v>497</v>
      </c>
      <c r="R145" s="128" t="s">
        <v>498</v>
      </c>
      <c r="S145" s="893" t="s">
        <v>499</v>
      </c>
      <c r="T145" s="893" t="s">
        <v>500</v>
      </c>
      <c r="U145" s="266" t="s">
        <v>501</v>
      </c>
    </row>
    <row r="146" spans="2:56" ht="20">
      <c r="B146" s="459" t="s">
        <v>638</v>
      </c>
      <c r="C146" s="460"/>
      <c r="D146" s="460"/>
      <c r="E146" s="461"/>
      <c r="F146" s="461"/>
      <c r="G146" s="461"/>
      <c r="H146" s="461"/>
      <c r="I146" s="461"/>
      <c r="J146" s="461"/>
      <c r="K146" s="461"/>
      <c r="L146" s="461"/>
      <c r="M146" s="918"/>
      <c r="N146" s="417"/>
      <c r="O146" s="417"/>
      <c r="P146" s="417"/>
      <c r="Q146" s="417"/>
      <c r="R146" s="418"/>
      <c r="S146" s="417"/>
      <c r="T146" s="417"/>
      <c r="U146" s="919"/>
    </row>
    <row r="147" spans="2:56" ht="46">
      <c r="B147" s="411" t="s">
        <v>616</v>
      </c>
      <c r="C147" s="414" t="s">
        <v>639</v>
      </c>
      <c r="D147" s="414" t="s">
        <v>640</v>
      </c>
      <c r="E147" s="412" t="s">
        <v>1635</v>
      </c>
      <c r="F147" s="413" t="s">
        <v>1655</v>
      </c>
      <c r="G147" s="414" t="s">
        <v>1656</v>
      </c>
      <c r="H147" s="414" t="s">
        <v>1657</v>
      </c>
      <c r="I147" s="414" t="s">
        <v>1658</v>
      </c>
      <c r="J147" s="414" t="s">
        <v>1659</v>
      </c>
      <c r="K147" s="414" t="s">
        <v>1660</v>
      </c>
      <c r="L147" s="412" t="s">
        <v>641</v>
      </c>
      <c r="M147" s="918"/>
      <c r="N147" s="417"/>
      <c r="O147" s="417"/>
      <c r="P147" s="417"/>
      <c r="Q147" s="417"/>
      <c r="R147" s="418"/>
      <c r="S147" s="417"/>
      <c r="T147" s="417"/>
      <c r="U147" s="919"/>
    </row>
    <row r="148" spans="2:56" ht="18">
      <c r="B148" s="419" t="s">
        <v>596</v>
      </c>
      <c r="C148" s="462"/>
      <c r="D148" s="420"/>
      <c r="E148" s="420"/>
      <c r="F148" s="420"/>
      <c r="G148" s="420"/>
      <c r="H148" s="420"/>
      <c r="I148" s="420"/>
      <c r="J148" s="420"/>
      <c r="K148" s="420"/>
      <c r="L148" s="420"/>
      <c r="M148" s="920">
        <f>SUM(M149:M151)</f>
        <v>0</v>
      </c>
      <c r="N148" s="424">
        <f t="shared" ref="N148:T148" si="108">SUM(N149:N151)</f>
        <v>0</v>
      </c>
      <c r="O148" s="424">
        <f t="shared" si="108"/>
        <v>0</v>
      </c>
      <c r="P148" s="424">
        <f t="shared" si="108"/>
        <v>0</v>
      </c>
      <c r="Q148" s="424">
        <f t="shared" si="108"/>
        <v>0</v>
      </c>
      <c r="R148" s="424">
        <f t="shared" si="108"/>
        <v>0</v>
      </c>
      <c r="S148" s="424">
        <f>SUM(S149:S151)</f>
        <v>0</v>
      </c>
      <c r="T148" s="424">
        <f t="shared" si="108"/>
        <v>0</v>
      </c>
      <c r="U148" s="932">
        <f>SUM(U149:U151)</f>
        <v>0</v>
      </c>
    </row>
    <row r="149" spans="2:56" ht="14">
      <c r="B149" s="427" t="s">
        <v>642</v>
      </c>
      <c r="C149" s="1133">
        <v>1</v>
      </c>
      <c r="D149" s="1134">
        <v>3358</v>
      </c>
      <c r="E149" s="1135">
        <v>9993</v>
      </c>
      <c r="F149" s="428"/>
      <c r="G149" s="429"/>
      <c r="H149" s="429"/>
      <c r="I149" s="429"/>
      <c r="J149" s="429"/>
      <c r="K149" s="429"/>
      <c r="L149" s="458"/>
      <c r="M149" s="437">
        <f>$C$149*$E$149*F149</f>
        <v>0</v>
      </c>
      <c r="N149" s="433">
        <f>$C$149*$E$149*G149</f>
        <v>0</v>
      </c>
      <c r="O149" s="433">
        <f>$C$149*$E$149*H149</f>
        <v>0</v>
      </c>
      <c r="P149" s="433">
        <f>$C$149*$E$149*I149</f>
        <v>0</v>
      </c>
      <c r="Q149" s="433">
        <f>$C$149*$E$149*J149</f>
        <v>0</v>
      </c>
      <c r="R149" s="435">
        <f>SUM(M149:Q149)</f>
        <v>0</v>
      </c>
      <c r="S149" s="434">
        <f>$C$149*$E$149*K149</f>
        <v>0</v>
      </c>
      <c r="T149" s="434">
        <f>$C$149*$E$149*L149</f>
        <v>0</v>
      </c>
      <c r="U149" s="922">
        <f>SUM(R149:T149)</f>
        <v>0</v>
      </c>
    </row>
    <row r="150" spans="2:56" ht="14">
      <c r="B150" s="427" t="s">
        <v>643</v>
      </c>
      <c r="C150" s="1133">
        <v>2</v>
      </c>
      <c r="D150" s="1134">
        <v>1240</v>
      </c>
      <c r="E150" s="1135">
        <v>4336</v>
      </c>
      <c r="F150" s="428"/>
      <c r="G150" s="429"/>
      <c r="H150" s="429"/>
      <c r="I150" s="429"/>
      <c r="J150" s="429"/>
      <c r="K150" s="429"/>
      <c r="L150" s="458"/>
      <c r="M150" s="437">
        <f>$C$150*$E$150*F150</f>
        <v>0</v>
      </c>
      <c r="N150" s="433">
        <f t="shared" ref="N150:Q150" si="109">$C$150*$E$150*G150</f>
        <v>0</v>
      </c>
      <c r="O150" s="433">
        <f t="shared" si="109"/>
        <v>0</v>
      </c>
      <c r="P150" s="433">
        <f t="shared" si="109"/>
        <v>0</v>
      </c>
      <c r="Q150" s="433">
        <f t="shared" si="109"/>
        <v>0</v>
      </c>
      <c r="R150" s="435">
        <f t="shared" ref="R150" si="110">SUM(M150:Q150)</f>
        <v>0</v>
      </c>
      <c r="S150" s="434">
        <f>$C$150*$E$150*K150</f>
        <v>0</v>
      </c>
      <c r="T150" s="434">
        <f>$C$150*$E$150*L150</f>
        <v>0</v>
      </c>
      <c r="U150" s="922">
        <f t="shared" ref="U150:U167" si="111">SUM(R150:T150)</f>
        <v>0</v>
      </c>
    </row>
    <row r="151" spans="2:56" ht="14">
      <c r="B151" s="427" t="s">
        <v>644</v>
      </c>
      <c r="C151" s="1133">
        <v>2</v>
      </c>
      <c r="D151" s="1134">
        <v>2118</v>
      </c>
      <c r="E151" s="1135">
        <v>5657</v>
      </c>
      <c r="F151" s="428"/>
      <c r="G151" s="429"/>
      <c r="H151" s="429"/>
      <c r="I151" s="429"/>
      <c r="J151" s="429"/>
      <c r="K151" s="429"/>
      <c r="L151" s="458"/>
      <c r="M151" s="437">
        <f>$C$151*$E$151*F151</f>
        <v>0</v>
      </c>
      <c r="N151" s="433">
        <f>$C$151*$E$151*G151</f>
        <v>0</v>
      </c>
      <c r="O151" s="433">
        <f t="shared" ref="O151:P151" si="112">$C$151*$E$151*H151</f>
        <v>0</v>
      </c>
      <c r="P151" s="433">
        <f t="shared" si="112"/>
        <v>0</v>
      </c>
      <c r="Q151" s="433">
        <f>$C$151*$E$151*J151</f>
        <v>0</v>
      </c>
      <c r="R151" s="435">
        <f>SUM(M151:Q151)</f>
        <v>0</v>
      </c>
      <c r="S151" s="434">
        <f>$C$151*$E$151*K151</f>
        <v>0</v>
      </c>
      <c r="T151" s="434">
        <f>$C$151*$E$151*L151</f>
        <v>0</v>
      </c>
      <c r="U151" s="922">
        <f t="shared" si="111"/>
        <v>0</v>
      </c>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row>
    <row r="152" spans="2:56" ht="18">
      <c r="B152" s="419" t="s">
        <v>599</v>
      </c>
      <c r="C152" s="462"/>
      <c r="D152" s="420"/>
      <c r="E152" s="420"/>
      <c r="F152" s="420"/>
      <c r="G152" s="420"/>
      <c r="H152" s="420"/>
      <c r="I152" s="420"/>
      <c r="J152" s="420"/>
      <c r="K152" s="420"/>
      <c r="L152" s="420"/>
      <c r="M152" s="920">
        <f>SUM(M153:M156)</f>
        <v>0</v>
      </c>
      <c r="N152" s="424">
        <f t="shared" ref="N152:U152" si="113">SUM(N153:N156)</f>
        <v>0</v>
      </c>
      <c r="O152" s="424">
        <f t="shared" si="113"/>
        <v>0</v>
      </c>
      <c r="P152" s="424">
        <f t="shared" si="113"/>
        <v>0</v>
      </c>
      <c r="Q152" s="424">
        <f t="shared" si="113"/>
        <v>0</v>
      </c>
      <c r="R152" s="424">
        <f t="shared" si="113"/>
        <v>0</v>
      </c>
      <c r="S152" s="424">
        <f t="shared" si="113"/>
        <v>0</v>
      </c>
      <c r="T152" s="424">
        <f t="shared" si="113"/>
        <v>0</v>
      </c>
      <c r="U152" s="932">
        <f t="shared" si="113"/>
        <v>0</v>
      </c>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row>
    <row r="153" spans="2:56" ht="14">
      <c r="B153" s="427" t="s">
        <v>642</v>
      </c>
      <c r="C153" s="1133">
        <v>1</v>
      </c>
      <c r="D153" s="1134" t="s">
        <v>1736</v>
      </c>
      <c r="E153" s="1135">
        <v>7190</v>
      </c>
      <c r="F153" s="428"/>
      <c r="G153" s="429"/>
      <c r="H153" s="429"/>
      <c r="I153" s="429"/>
      <c r="J153" s="429"/>
      <c r="K153" s="429"/>
      <c r="L153" s="458"/>
      <c r="M153" s="437">
        <f>$C$153*$E$153*F153</f>
        <v>0</v>
      </c>
      <c r="N153" s="433">
        <f t="shared" ref="N153:Q153" si="114">$C$153*$E$153*G153</f>
        <v>0</v>
      </c>
      <c r="O153" s="433">
        <f t="shared" si="114"/>
        <v>0</v>
      </c>
      <c r="P153" s="433">
        <f t="shared" si="114"/>
        <v>0</v>
      </c>
      <c r="Q153" s="433">
        <f t="shared" si="114"/>
        <v>0</v>
      </c>
      <c r="R153" s="435">
        <f>SUM(M153:Q153)</f>
        <v>0</v>
      </c>
      <c r="S153" s="434">
        <f>$C$153*$E$153*K153</f>
        <v>0</v>
      </c>
      <c r="T153" s="434">
        <f>$C$153*$E$153*L153</f>
        <v>0</v>
      </c>
      <c r="U153" s="922">
        <f t="shared" si="111"/>
        <v>0</v>
      </c>
      <c r="V153" s="25" t="s">
        <v>61</v>
      </c>
    </row>
    <row r="154" spans="2:56" ht="14">
      <c r="B154" s="427" t="s">
        <v>643</v>
      </c>
      <c r="C154" s="1133">
        <v>2</v>
      </c>
      <c r="D154" s="1134">
        <v>2901</v>
      </c>
      <c r="E154" s="1135">
        <v>5242</v>
      </c>
      <c r="F154" s="428"/>
      <c r="G154" s="429"/>
      <c r="H154" s="429"/>
      <c r="I154" s="429"/>
      <c r="J154" s="429"/>
      <c r="K154" s="429"/>
      <c r="L154" s="458"/>
      <c r="M154" s="437">
        <f>$C$154*$E$154*F154</f>
        <v>0</v>
      </c>
      <c r="N154" s="433">
        <f t="shared" ref="N154:Q154" si="115">$C$154*$E$154*G154</f>
        <v>0</v>
      </c>
      <c r="O154" s="433">
        <f t="shared" si="115"/>
        <v>0</v>
      </c>
      <c r="P154" s="433">
        <f t="shared" si="115"/>
        <v>0</v>
      </c>
      <c r="Q154" s="433">
        <f t="shared" si="115"/>
        <v>0</v>
      </c>
      <c r="R154" s="435">
        <f t="shared" ref="R154" si="116">SUM(M154:Q154)</f>
        <v>0</v>
      </c>
      <c r="S154" s="434">
        <f>$C$154*$E$154*K154</f>
        <v>0</v>
      </c>
      <c r="T154" s="434">
        <f>$C$154*$E$154*L154</f>
        <v>0</v>
      </c>
      <c r="U154" s="922">
        <f t="shared" si="111"/>
        <v>0</v>
      </c>
    </row>
    <row r="155" spans="2:56" ht="14">
      <c r="B155" s="427" t="s">
        <v>644</v>
      </c>
      <c r="C155" s="1133">
        <v>2</v>
      </c>
      <c r="D155" s="1134">
        <v>1015</v>
      </c>
      <c r="E155" s="1135">
        <v>1850</v>
      </c>
      <c r="F155" s="428"/>
      <c r="G155" s="429"/>
      <c r="H155" s="429"/>
      <c r="I155" s="429"/>
      <c r="J155" s="429"/>
      <c r="K155" s="429"/>
      <c r="L155" s="458"/>
      <c r="M155" s="437">
        <f>$C$155*$E$155*F155</f>
        <v>0</v>
      </c>
      <c r="N155" s="433">
        <f t="shared" ref="N155:P155" si="117">$C$155*$E$155*G155</f>
        <v>0</v>
      </c>
      <c r="O155" s="433">
        <f t="shared" si="117"/>
        <v>0</v>
      </c>
      <c r="P155" s="433">
        <f t="shared" si="117"/>
        <v>0</v>
      </c>
      <c r="Q155" s="433">
        <f>$C$155*$E$155*J155</f>
        <v>0</v>
      </c>
      <c r="R155" s="435">
        <f>SUM(M155:Q155)</f>
        <v>0</v>
      </c>
      <c r="S155" s="434">
        <f>$C$155*$E$155*K155</f>
        <v>0</v>
      </c>
      <c r="T155" s="434">
        <f>$C$155*$E$155*L155</f>
        <v>0</v>
      </c>
      <c r="U155" s="922">
        <f t="shared" si="111"/>
        <v>0</v>
      </c>
    </row>
    <row r="156" spans="2:56" ht="14">
      <c r="B156" s="427" t="s">
        <v>645</v>
      </c>
      <c r="C156" s="1133">
        <v>12</v>
      </c>
      <c r="D156" s="1134">
        <v>24</v>
      </c>
      <c r="E156" s="1135">
        <v>60</v>
      </c>
      <c r="F156" s="428"/>
      <c r="G156" s="429"/>
      <c r="H156" s="429"/>
      <c r="I156" s="429"/>
      <c r="J156" s="429"/>
      <c r="K156" s="429"/>
      <c r="L156" s="458"/>
      <c r="M156" s="437">
        <f>$C$156*$E$156*F156</f>
        <v>0</v>
      </c>
      <c r="N156" s="433">
        <f t="shared" ref="N156:P156" si="118">$C$156*$E$156*G156</f>
        <v>0</v>
      </c>
      <c r="O156" s="433">
        <f t="shared" si="118"/>
        <v>0</v>
      </c>
      <c r="P156" s="433">
        <f t="shared" si="118"/>
        <v>0</v>
      </c>
      <c r="Q156" s="433">
        <f>$C$156*$E$156*J156</f>
        <v>0</v>
      </c>
      <c r="R156" s="435">
        <f>SUM(M156:Q156)</f>
        <v>0</v>
      </c>
      <c r="S156" s="434">
        <f>$C$156*$E$156*K156</f>
        <v>0</v>
      </c>
      <c r="T156" s="434">
        <f>$C$156*$E$156*L156</f>
        <v>0</v>
      </c>
      <c r="U156" s="922">
        <f>SUM(R156:T156)</f>
        <v>0</v>
      </c>
    </row>
    <row r="157" spans="2:56" ht="18">
      <c r="B157" s="419" t="s">
        <v>600</v>
      </c>
      <c r="C157" s="462"/>
      <c r="D157" s="420"/>
      <c r="E157" s="420"/>
      <c r="F157" s="420"/>
      <c r="G157" s="420"/>
      <c r="H157" s="420"/>
      <c r="I157" s="420"/>
      <c r="J157" s="420"/>
      <c r="K157" s="420"/>
      <c r="L157" s="420"/>
      <c r="M157" s="920">
        <f>SUM(M158:M160)</f>
        <v>0</v>
      </c>
      <c r="N157" s="424">
        <f t="shared" ref="N157:R157" si="119">SUM(N158:N160)</f>
        <v>0</v>
      </c>
      <c r="O157" s="424">
        <f t="shared" si="119"/>
        <v>0</v>
      </c>
      <c r="P157" s="424">
        <f t="shared" si="119"/>
        <v>0</v>
      </c>
      <c r="Q157" s="424">
        <f t="shared" si="119"/>
        <v>0</v>
      </c>
      <c r="R157" s="424">
        <f t="shared" si="119"/>
        <v>0</v>
      </c>
      <c r="S157" s="424">
        <f>SUM(S158:S160)</f>
        <v>0</v>
      </c>
      <c r="T157" s="424">
        <f t="shared" ref="T157" si="120">SUM(T158:T160)</f>
        <v>0</v>
      </c>
      <c r="U157" s="932">
        <f>SUM(U158:U160)</f>
        <v>0</v>
      </c>
    </row>
    <row r="158" spans="2:56" ht="14">
      <c r="B158" s="427" t="s">
        <v>642</v>
      </c>
      <c r="C158" s="1133">
        <v>1</v>
      </c>
      <c r="D158" s="1134">
        <v>2387</v>
      </c>
      <c r="E158" s="1135">
        <v>3723</v>
      </c>
      <c r="F158" s="428"/>
      <c r="G158" s="429"/>
      <c r="H158" s="429"/>
      <c r="I158" s="429"/>
      <c r="J158" s="429"/>
      <c r="K158" s="429"/>
      <c r="L158" s="458"/>
      <c r="M158" s="437">
        <f>$C$158*$E$158*F158</f>
        <v>0</v>
      </c>
      <c r="N158" s="433">
        <f t="shared" ref="N158:Q158" si="121">$C$158*$E$158*G158</f>
        <v>0</v>
      </c>
      <c r="O158" s="433">
        <f t="shared" si="121"/>
        <v>0</v>
      </c>
      <c r="P158" s="433">
        <f t="shared" si="121"/>
        <v>0</v>
      </c>
      <c r="Q158" s="433">
        <f t="shared" si="121"/>
        <v>0</v>
      </c>
      <c r="R158" s="435">
        <f t="shared" ref="R158:R160" si="122">SUM(M158:Q158)</f>
        <v>0</v>
      </c>
      <c r="S158" s="434">
        <f>$C$158*$E$158*K158</f>
        <v>0</v>
      </c>
      <c r="T158" s="434">
        <f>$C$158*$E$158*L158</f>
        <v>0</v>
      </c>
      <c r="U158" s="922">
        <f t="shared" si="111"/>
        <v>0</v>
      </c>
    </row>
    <row r="159" spans="2:56" ht="14">
      <c r="B159" s="427" t="s">
        <v>643</v>
      </c>
      <c r="C159" s="1133">
        <v>2</v>
      </c>
      <c r="D159" s="1134">
        <v>1441</v>
      </c>
      <c r="E159" s="1135">
        <v>2647</v>
      </c>
      <c r="F159" s="428"/>
      <c r="G159" s="429"/>
      <c r="H159" s="429"/>
      <c r="I159" s="429"/>
      <c r="J159" s="429"/>
      <c r="K159" s="429"/>
      <c r="L159" s="458"/>
      <c r="M159" s="437">
        <f>$C$159*$E$159*F159</f>
        <v>0</v>
      </c>
      <c r="N159" s="433">
        <f t="shared" ref="N159:Q159" si="123">$C$159*$E$159*G159</f>
        <v>0</v>
      </c>
      <c r="O159" s="433">
        <f t="shared" si="123"/>
        <v>0</v>
      </c>
      <c r="P159" s="433">
        <f t="shared" si="123"/>
        <v>0</v>
      </c>
      <c r="Q159" s="433">
        <f t="shared" si="123"/>
        <v>0</v>
      </c>
      <c r="R159" s="435">
        <f>SUM(M159:Q159)</f>
        <v>0</v>
      </c>
      <c r="S159" s="434">
        <f>$C$159*$E$159*K159</f>
        <v>0</v>
      </c>
      <c r="T159" s="434">
        <f>$C$159*$E$159*L159</f>
        <v>0</v>
      </c>
      <c r="U159" s="922">
        <f t="shared" si="111"/>
        <v>0</v>
      </c>
    </row>
    <row r="160" spans="2:56" ht="14">
      <c r="B160" s="427" t="s">
        <v>644</v>
      </c>
      <c r="C160" s="1133">
        <v>2</v>
      </c>
      <c r="D160" s="1134">
        <v>946</v>
      </c>
      <c r="E160" s="1135">
        <v>1076</v>
      </c>
      <c r="F160" s="428"/>
      <c r="G160" s="429"/>
      <c r="H160" s="429"/>
      <c r="I160" s="429"/>
      <c r="J160" s="429"/>
      <c r="K160" s="429"/>
      <c r="L160" s="458"/>
      <c r="M160" s="437">
        <f>$C$160*$E$160*F160</f>
        <v>0</v>
      </c>
      <c r="N160" s="433">
        <f t="shared" ref="N160:Q160" si="124">$C$160*$E$160*G160</f>
        <v>0</v>
      </c>
      <c r="O160" s="433">
        <f t="shared" si="124"/>
        <v>0</v>
      </c>
      <c r="P160" s="433">
        <f t="shared" si="124"/>
        <v>0</v>
      </c>
      <c r="Q160" s="433">
        <f t="shared" si="124"/>
        <v>0</v>
      </c>
      <c r="R160" s="435">
        <f t="shared" si="122"/>
        <v>0</v>
      </c>
      <c r="S160" s="434">
        <f>$C$160*$E$160*K160</f>
        <v>0</v>
      </c>
      <c r="T160" s="434">
        <f>$C$160*$E$160*L160</f>
        <v>0</v>
      </c>
      <c r="U160" s="922">
        <f t="shared" si="111"/>
        <v>0</v>
      </c>
    </row>
    <row r="161" spans="2:30" ht="18">
      <c r="B161" s="419" t="s">
        <v>601</v>
      </c>
      <c r="C161" s="462"/>
      <c r="D161" s="420"/>
      <c r="E161" s="420"/>
      <c r="F161" s="420"/>
      <c r="G161" s="420"/>
      <c r="H161" s="420"/>
      <c r="I161" s="420"/>
      <c r="J161" s="420"/>
      <c r="K161" s="420"/>
      <c r="L161" s="420"/>
      <c r="M161" s="920">
        <f>SUM(M162:M164)</f>
        <v>0</v>
      </c>
      <c r="N161" s="424">
        <f t="shared" ref="N161:R161" si="125">SUM(N162:N164)</f>
        <v>0</v>
      </c>
      <c r="O161" s="424">
        <f t="shared" si="125"/>
        <v>0</v>
      </c>
      <c r="P161" s="424">
        <f t="shared" si="125"/>
        <v>0</v>
      </c>
      <c r="Q161" s="424">
        <f t="shared" si="125"/>
        <v>0</v>
      </c>
      <c r="R161" s="424">
        <f t="shared" si="125"/>
        <v>0</v>
      </c>
      <c r="S161" s="424">
        <f>SUM(S162:S164)</f>
        <v>0</v>
      </c>
      <c r="T161" s="424">
        <f t="shared" ref="T161" si="126">SUM(T162:T164)</f>
        <v>0</v>
      </c>
      <c r="U161" s="932">
        <f>SUM(U162:U164)</f>
        <v>0</v>
      </c>
    </row>
    <row r="162" spans="2:30" ht="14">
      <c r="B162" s="427" t="s">
        <v>642</v>
      </c>
      <c r="C162" s="1133">
        <v>1</v>
      </c>
      <c r="D162" s="1134">
        <v>1325</v>
      </c>
      <c r="E162" s="1135">
        <v>3050</v>
      </c>
      <c r="F162" s="428"/>
      <c r="G162" s="429"/>
      <c r="H162" s="429"/>
      <c r="I162" s="429"/>
      <c r="J162" s="429"/>
      <c r="K162" s="429"/>
      <c r="L162" s="458"/>
      <c r="M162" s="437">
        <f>$C$162*$E$162*F162</f>
        <v>0</v>
      </c>
      <c r="N162" s="433">
        <f t="shared" ref="N162:Q162" si="127">$C$162*$E$162*G162</f>
        <v>0</v>
      </c>
      <c r="O162" s="433">
        <f t="shared" si="127"/>
        <v>0</v>
      </c>
      <c r="P162" s="433">
        <f t="shared" si="127"/>
        <v>0</v>
      </c>
      <c r="Q162" s="433">
        <f t="shared" si="127"/>
        <v>0</v>
      </c>
      <c r="R162" s="435">
        <f>SUM(M162:Q162)</f>
        <v>0</v>
      </c>
      <c r="S162" s="434">
        <f>$C$162*$E$162*K162</f>
        <v>0</v>
      </c>
      <c r="T162" s="434">
        <f>$C$162*$E$162*L162</f>
        <v>0</v>
      </c>
      <c r="U162" s="922">
        <f t="shared" si="111"/>
        <v>0</v>
      </c>
    </row>
    <row r="163" spans="2:30" ht="14">
      <c r="B163" s="427" t="s">
        <v>643</v>
      </c>
      <c r="C163" s="1133">
        <v>2</v>
      </c>
      <c r="D163" s="1134">
        <v>906</v>
      </c>
      <c r="E163" s="1135">
        <v>1799</v>
      </c>
      <c r="F163" s="428"/>
      <c r="G163" s="429"/>
      <c r="H163" s="429"/>
      <c r="I163" s="429"/>
      <c r="J163" s="429"/>
      <c r="K163" s="429"/>
      <c r="L163" s="458"/>
      <c r="M163" s="437">
        <f>$C$163*$E$163*F163</f>
        <v>0</v>
      </c>
      <c r="N163" s="433">
        <f t="shared" ref="N163:Q163" si="128">$C$163*$E$163*G163</f>
        <v>0</v>
      </c>
      <c r="O163" s="433">
        <f t="shared" si="128"/>
        <v>0</v>
      </c>
      <c r="P163" s="433">
        <f t="shared" si="128"/>
        <v>0</v>
      </c>
      <c r="Q163" s="433">
        <f t="shared" si="128"/>
        <v>0</v>
      </c>
      <c r="R163" s="435">
        <f t="shared" ref="R163" si="129">SUM(M163:Q163)</f>
        <v>0</v>
      </c>
      <c r="S163" s="434">
        <f>$C$163*$E$163*K163</f>
        <v>0</v>
      </c>
      <c r="T163" s="434">
        <f>$C$163*$E$163*L163</f>
        <v>0</v>
      </c>
      <c r="U163" s="922">
        <f t="shared" si="111"/>
        <v>0</v>
      </c>
    </row>
    <row r="164" spans="2:30" ht="14">
      <c r="B164" s="427" t="s">
        <v>644</v>
      </c>
      <c r="C164" s="1133">
        <v>2</v>
      </c>
      <c r="D164" s="1134">
        <v>419</v>
      </c>
      <c r="E164" s="1135">
        <v>1251</v>
      </c>
      <c r="F164" s="428"/>
      <c r="G164" s="429"/>
      <c r="H164" s="429"/>
      <c r="I164" s="429"/>
      <c r="J164" s="429"/>
      <c r="K164" s="429"/>
      <c r="L164" s="458"/>
      <c r="M164" s="437">
        <f>$C$164*$E$164*F164</f>
        <v>0</v>
      </c>
      <c r="N164" s="433">
        <f t="shared" ref="N164:Q164" si="130">$C$164*$E$164*G164</f>
        <v>0</v>
      </c>
      <c r="O164" s="433">
        <f t="shared" si="130"/>
        <v>0</v>
      </c>
      <c r="P164" s="433">
        <f t="shared" si="130"/>
        <v>0</v>
      </c>
      <c r="Q164" s="433">
        <f t="shared" si="130"/>
        <v>0</v>
      </c>
      <c r="R164" s="435">
        <f>SUM(M164:Q164)</f>
        <v>0</v>
      </c>
      <c r="S164" s="434">
        <f>$C$164*$E$164*K164</f>
        <v>0</v>
      </c>
      <c r="T164" s="434">
        <f>$C$164*$E$164*L164</f>
        <v>0</v>
      </c>
      <c r="U164" s="922">
        <f t="shared" si="111"/>
        <v>0</v>
      </c>
    </row>
    <row r="165" spans="2:30" ht="18">
      <c r="B165" s="419" t="s">
        <v>602</v>
      </c>
      <c r="C165" s="462"/>
      <c r="D165" s="420"/>
      <c r="E165" s="420"/>
      <c r="F165" s="420"/>
      <c r="G165" s="420"/>
      <c r="H165" s="420"/>
      <c r="I165" s="420"/>
      <c r="J165" s="420"/>
      <c r="K165" s="420"/>
      <c r="L165" s="420"/>
      <c r="M165" s="920">
        <f>SUM(M166:M168)</f>
        <v>0</v>
      </c>
      <c r="N165" s="424">
        <f t="shared" ref="N165:R165" si="131">SUM(N166:N168)</f>
        <v>0</v>
      </c>
      <c r="O165" s="424">
        <f t="shared" si="131"/>
        <v>0</v>
      </c>
      <c r="P165" s="424">
        <f t="shared" si="131"/>
        <v>0</v>
      </c>
      <c r="Q165" s="424">
        <f t="shared" si="131"/>
        <v>0</v>
      </c>
      <c r="R165" s="424">
        <f t="shared" si="131"/>
        <v>0</v>
      </c>
      <c r="S165" s="424">
        <f>SUM(S166:S168)</f>
        <v>0</v>
      </c>
      <c r="T165" s="424">
        <f t="shared" ref="T165" si="132">SUM(T166:T168)</f>
        <v>0</v>
      </c>
      <c r="U165" s="932">
        <f>SUM(U166:U168)</f>
        <v>0</v>
      </c>
    </row>
    <row r="166" spans="2:30" ht="14">
      <c r="B166" s="427" t="s">
        <v>642</v>
      </c>
      <c r="C166" s="1133">
        <v>1</v>
      </c>
      <c r="D166" s="1134">
        <v>867</v>
      </c>
      <c r="E166" s="1135">
        <v>2336</v>
      </c>
      <c r="F166" s="428"/>
      <c r="G166" s="429"/>
      <c r="H166" s="429"/>
      <c r="I166" s="429"/>
      <c r="J166" s="429"/>
      <c r="K166" s="429"/>
      <c r="L166" s="458"/>
      <c r="M166" s="437">
        <f>$C$166*$E$166*F166</f>
        <v>0</v>
      </c>
      <c r="N166" s="433">
        <f t="shared" ref="N166:Q166" si="133">$C$166*$E$166*G166</f>
        <v>0</v>
      </c>
      <c r="O166" s="433">
        <f t="shared" si="133"/>
        <v>0</v>
      </c>
      <c r="P166" s="433">
        <f t="shared" si="133"/>
        <v>0</v>
      </c>
      <c r="Q166" s="433">
        <f t="shared" si="133"/>
        <v>0</v>
      </c>
      <c r="R166" s="435">
        <f>SUM(M166:Q166)</f>
        <v>0</v>
      </c>
      <c r="S166" s="434">
        <f>$C$166*$E$166*K166</f>
        <v>0</v>
      </c>
      <c r="T166" s="434">
        <f>$C$166*$E$166*L166</f>
        <v>0</v>
      </c>
      <c r="U166" s="922">
        <f t="shared" si="111"/>
        <v>0</v>
      </c>
    </row>
    <row r="167" spans="2:30" ht="14">
      <c r="B167" s="427" t="s">
        <v>643</v>
      </c>
      <c r="C167" s="1133">
        <v>2</v>
      </c>
      <c r="D167" s="1134">
        <v>666</v>
      </c>
      <c r="E167" s="1135">
        <v>1362</v>
      </c>
      <c r="F167" s="428"/>
      <c r="G167" s="429"/>
      <c r="H167" s="429"/>
      <c r="I167" s="429"/>
      <c r="J167" s="429"/>
      <c r="K167" s="429"/>
      <c r="L167" s="458"/>
      <c r="M167" s="437">
        <f>$C$167*$E$167*F167</f>
        <v>0</v>
      </c>
      <c r="N167" s="433">
        <f t="shared" ref="N167:P167" si="134">$C$167*$E$167*G167</f>
        <v>0</v>
      </c>
      <c r="O167" s="433">
        <f t="shared" si="134"/>
        <v>0</v>
      </c>
      <c r="P167" s="433">
        <f t="shared" si="134"/>
        <v>0</v>
      </c>
      <c r="Q167" s="433">
        <f>$C$167*$E$167*J167</f>
        <v>0</v>
      </c>
      <c r="R167" s="435">
        <f t="shared" ref="R167:R168" si="135">SUM(M167:Q167)</f>
        <v>0</v>
      </c>
      <c r="S167" s="434">
        <f>$C$167*$E$167*K167</f>
        <v>0</v>
      </c>
      <c r="T167" s="434">
        <f>$C$167*$E$167*L167</f>
        <v>0</v>
      </c>
      <c r="U167" s="922">
        <f t="shared" si="111"/>
        <v>0</v>
      </c>
    </row>
    <row r="168" spans="2:30" ht="14.5" thickBot="1">
      <c r="B168" s="427" t="s">
        <v>644</v>
      </c>
      <c r="C168" s="1133">
        <v>2</v>
      </c>
      <c r="D168" s="1134">
        <v>200</v>
      </c>
      <c r="E168" s="1135">
        <v>974</v>
      </c>
      <c r="F168" s="428"/>
      <c r="G168" s="429"/>
      <c r="H168" s="429"/>
      <c r="I168" s="429"/>
      <c r="J168" s="429"/>
      <c r="K168" s="429"/>
      <c r="L168" s="458"/>
      <c r="M168" s="923">
        <f>$C$168*$E$168*F168</f>
        <v>0</v>
      </c>
      <c r="N168" s="924">
        <f t="shared" ref="N168:Q168" si="136">$C$168*$E$168*G168</f>
        <v>0</v>
      </c>
      <c r="O168" s="924">
        <f t="shared" si="136"/>
        <v>0</v>
      </c>
      <c r="P168" s="924">
        <f t="shared" si="136"/>
        <v>0</v>
      </c>
      <c r="Q168" s="924">
        <f t="shared" si="136"/>
        <v>0</v>
      </c>
      <c r="R168" s="925">
        <f t="shared" si="135"/>
        <v>0</v>
      </c>
      <c r="S168" s="926">
        <f>$C$168*$E$168*K168</f>
        <v>0</v>
      </c>
      <c r="T168" s="926">
        <f>$C$168*$E$168*L168</f>
        <v>0</v>
      </c>
      <c r="U168" s="927">
        <f>SUM(R168:T168)</f>
        <v>0</v>
      </c>
    </row>
    <row r="169" spans="2:30" ht="14.5" thickBot="1">
      <c r="B169" s="442" t="s">
        <v>603</v>
      </c>
      <c r="C169" s="445"/>
      <c r="D169" s="445"/>
      <c r="E169" s="443"/>
      <c r="F169" s="444"/>
      <c r="G169" s="445"/>
      <c r="H169" s="445"/>
      <c r="I169" s="445"/>
      <c r="J169" s="445"/>
      <c r="K169" s="445"/>
      <c r="L169" s="443"/>
      <c r="M169" s="928">
        <f>SUM(M148,M152,M157,M161,M165)</f>
        <v>0</v>
      </c>
      <c r="N169" s="929">
        <f t="shared" ref="N169:U169" si="137">SUM(N148,N152,N157,N161,N165)</f>
        <v>0</v>
      </c>
      <c r="O169" s="929">
        <f t="shared" si="137"/>
        <v>0</v>
      </c>
      <c r="P169" s="929">
        <f t="shared" si="137"/>
        <v>0</v>
      </c>
      <c r="Q169" s="929">
        <f t="shared" si="137"/>
        <v>0</v>
      </c>
      <c r="R169" s="929">
        <f t="shared" si="137"/>
        <v>0</v>
      </c>
      <c r="S169" s="929">
        <f t="shared" si="137"/>
        <v>0</v>
      </c>
      <c r="T169" s="929">
        <f t="shared" si="137"/>
        <v>0</v>
      </c>
      <c r="U169" s="930">
        <f t="shared" si="137"/>
        <v>0</v>
      </c>
    </row>
    <row r="170" spans="2:30" ht="13" thickBot="1">
      <c r="B170" s="227"/>
      <c r="C170" s="227"/>
      <c r="D170" s="227"/>
      <c r="E170" s="227"/>
      <c r="F170" s="227"/>
      <c r="G170" s="227"/>
      <c r="H170" s="227"/>
      <c r="I170" s="227"/>
      <c r="J170" s="227"/>
      <c r="K170" s="227"/>
      <c r="L170" s="227"/>
      <c r="M170" s="227"/>
      <c r="N170" s="227"/>
      <c r="O170" s="227"/>
      <c r="P170" s="227"/>
      <c r="Q170" s="227"/>
      <c r="R170" s="228"/>
      <c r="S170" s="228"/>
      <c r="T170" s="228"/>
      <c r="U170" s="228"/>
      <c r="V170" s="228"/>
      <c r="W170" s="228"/>
      <c r="X170" s="228"/>
      <c r="Y170" s="228"/>
    </row>
    <row r="171" spans="2:30" ht="12.75" customHeight="1">
      <c r="M171" s="1252" t="s">
        <v>491</v>
      </c>
      <c r="N171" s="1253"/>
      <c r="O171" s="1253"/>
      <c r="P171" s="1253"/>
      <c r="Q171" s="1253"/>
      <c r="R171" s="1253"/>
      <c r="S171" s="1253"/>
      <c r="T171" s="1253"/>
      <c r="U171" s="1254"/>
      <c r="V171" s="25" t="s">
        <v>61</v>
      </c>
    </row>
    <row r="172" spans="2:30" ht="26">
      <c r="M172" s="915" t="s">
        <v>493</v>
      </c>
      <c r="N172" s="893" t="s">
        <v>494</v>
      </c>
      <c r="O172" s="893" t="s">
        <v>495</v>
      </c>
      <c r="P172" s="893" t="s">
        <v>496</v>
      </c>
      <c r="Q172" s="893" t="s">
        <v>497</v>
      </c>
      <c r="R172" s="128" t="s">
        <v>498</v>
      </c>
      <c r="S172" s="893" t="s">
        <v>499</v>
      </c>
      <c r="T172" s="893" t="s">
        <v>500</v>
      </c>
      <c r="U172" s="266" t="s">
        <v>501</v>
      </c>
    </row>
    <row r="173" spans="2:30" ht="20">
      <c r="B173" s="459" t="s">
        <v>646</v>
      </c>
      <c r="C173" s="460"/>
      <c r="D173" s="460"/>
      <c r="E173" s="461"/>
      <c r="F173" s="461"/>
      <c r="G173" s="461"/>
      <c r="H173" s="461"/>
      <c r="I173" s="461"/>
      <c r="J173" s="461"/>
      <c r="K173" s="461"/>
      <c r="L173" s="461"/>
      <c r="M173" s="918"/>
      <c r="N173" s="417"/>
      <c r="O173" s="417"/>
      <c r="P173" s="417"/>
      <c r="Q173" s="417"/>
      <c r="R173" s="418"/>
      <c r="S173" s="417"/>
      <c r="T173" s="417"/>
      <c r="U173" s="919"/>
    </row>
    <row r="174" spans="2:30" ht="46">
      <c r="B174" s="411" t="s">
        <v>647</v>
      </c>
      <c r="C174" s="414" t="s">
        <v>648</v>
      </c>
      <c r="D174" s="414" t="s">
        <v>649</v>
      </c>
      <c r="E174" s="463" t="s">
        <v>1635</v>
      </c>
      <c r="F174" s="413" t="s">
        <v>1661</v>
      </c>
      <c r="G174" s="414" t="s">
        <v>1662</v>
      </c>
      <c r="H174" s="414" t="s">
        <v>1663</v>
      </c>
      <c r="I174" s="414" t="s">
        <v>1664</v>
      </c>
      <c r="J174" s="414" t="s">
        <v>1665</v>
      </c>
      <c r="K174" s="414" t="s">
        <v>1666</v>
      </c>
      <c r="L174" s="412" t="s">
        <v>650</v>
      </c>
      <c r="M174" s="918"/>
      <c r="N174" s="417"/>
      <c r="O174" s="417"/>
      <c r="P174" s="417"/>
      <c r="Q174" s="417"/>
      <c r="R174" s="418"/>
      <c r="S174" s="417"/>
      <c r="T174" s="417"/>
      <c r="U174" s="919"/>
    </row>
    <row r="175" spans="2:30" ht="18">
      <c r="B175" s="419" t="s">
        <v>596</v>
      </c>
      <c r="C175" s="462"/>
      <c r="D175" s="420"/>
      <c r="E175" s="420"/>
      <c r="F175" s="420"/>
      <c r="G175" s="420"/>
      <c r="H175" s="420"/>
      <c r="I175" s="420"/>
      <c r="J175" s="420"/>
      <c r="K175" s="420"/>
      <c r="L175" s="420"/>
      <c r="M175" s="920">
        <f>SUM(M176:M178)</f>
        <v>0</v>
      </c>
      <c r="N175" s="424">
        <f t="shared" ref="N175:R175" si="138">SUM(N176:N178)</f>
        <v>0</v>
      </c>
      <c r="O175" s="424">
        <f t="shared" si="138"/>
        <v>0</v>
      </c>
      <c r="P175" s="424">
        <f t="shared" si="138"/>
        <v>0</v>
      </c>
      <c r="Q175" s="424">
        <f t="shared" si="138"/>
        <v>0</v>
      </c>
      <c r="R175" s="424">
        <f t="shared" si="138"/>
        <v>0</v>
      </c>
      <c r="S175" s="424">
        <f>SUM(S176:S178)</f>
        <v>0</v>
      </c>
      <c r="T175" s="424">
        <f t="shared" ref="T175" si="139">SUM(T176:T178)</f>
        <v>0</v>
      </c>
      <c r="U175" s="932">
        <f>SUM(U176:U178)</f>
        <v>0</v>
      </c>
      <c r="AA175" s="231"/>
      <c r="AB175" s="231"/>
      <c r="AC175" s="231"/>
      <c r="AD175" s="231"/>
    </row>
    <row r="176" spans="2:30" ht="14">
      <c r="B176" s="427" t="s">
        <v>651</v>
      </c>
      <c r="C176" s="1134">
        <v>15</v>
      </c>
      <c r="D176" s="1136">
        <v>780</v>
      </c>
      <c r="E176" s="1135">
        <v>348</v>
      </c>
      <c r="F176" s="428"/>
      <c r="G176" s="429"/>
      <c r="H176" s="429"/>
      <c r="I176" s="429"/>
      <c r="J176" s="429"/>
      <c r="K176" s="429"/>
      <c r="L176" s="458"/>
      <c r="M176" s="437">
        <f>$D$176*F176</f>
        <v>0</v>
      </c>
      <c r="N176" s="433">
        <f t="shared" ref="N176:Q176" si="140">$D$176*G176</f>
        <v>0</v>
      </c>
      <c r="O176" s="433">
        <f t="shared" si="140"/>
        <v>0</v>
      </c>
      <c r="P176" s="433">
        <f t="shared" si="140"/>
        <v>0</v>
      </c>
      <c r="Q176" s="433">
        <f t="shared" si="140"/>
        <v>0</v>
      </c>
      <c r="R176" s="435">
        <f>SUM(M176:Q176)</f>
        <v>0</v>
      </c>
      <c r="S176" s="434">
        <f>$D$176*K176</f>
        <v>0</v>
      </c>
      <c r="T176" s="434">
        <f>$D$176*L176</f>
        <v>0</v>
      </c>
      <c r="U176" s="922">
        <f>SUM(R176:T176)</f>
        <v>0</v>
      </c>
      <c r="AA176" s="231"/>
      <c r="AB176" s="231"/>
      <c r="AC176" s="231"/>
      <c r="AD176" s="231"/>
    </row>
    <row r="177" spans="2:30" ht="14">
      <c r="B177" s="427" t="s">
        <v>652</v>
      </c>
      <c r="C177" s="1134">
        <v>10</v>
      </c>
      <c r="D177" s="1136">
        <v>520</v>
      </c>
      <c r="E177" s="1135">
        <v>189</v>
      </c>
      <c r="F177" s="428"/>
      <c r="G177" s="429"/>
      <c r="H177" s="429"/>
      <c r="I177" s="429"/>
      <c r="J177" s="429"/>
      <c r="K177" s="429"/>
      <c r="L177" s="458"/>
      <c r="M177" s="437">
        <f>$D$177*F177</f>
        <v>0</v>
      </c>
      <c r="N177" s="433">
        <f t="shared" ref="N177:Q177" si="141">$D$177*G177</f>
        <v>0</v>
      </c>
      <c r="O177" s="433">
        <f t="shared" si="141"/>
        <v>0</v>
      </c>
      <c r="P177" s="433">
        <f t="shared" si="141"/>
        <v>0</v>
      </c>
      <c r="Q177" s="433">
        <f t="shared" si="141"/>
        <v>0</v>
      </c>
      <c r="R177" s="435">
        <f t="shared" ref="R177" si="142">SUM(M177:Q177)</f>
        <v>0</v>
      </c>
      <c r="S177" s="434">
        <f>$D$177*K177</f>
        <v>0</v>
      </c>
      <c r="T177" s="434">
        <f>$D$177*L177</f>
        <v>0</v>
      </c>
      <c r="U177" s="922">
        <f t="shared" ref="U177:U178" si="143">SUM(R177:T177)</f>
        <v>0</v>
      </c>
      <c r="AA177" s="231"/>
      <c r="AB177" s="231"/>
      <c r="AC177" s="231"/>
      <c r="AD177" s="231"/>
    </row>
    <row r="178" spans="2:30" ht="14">
      <c r="B178" s="427" t="s">
        <v>653</v>
      </c>
      <c r="C178" s="1134">
        <v>5</v>
      </c>
      <c r="D178" s="1136">
        <v>260</v>
      </c>
      <c r="E178" s="1135">
        <v>195</v>
      </c>
      <c r="F178" s="428"/>
      <c r="G178" s="429"/>
      <c r="H178" s="429"/>
      <c r="I178" s="429"/>
      <c r="J178" s="429"/>
      <c r="K178" s="429"/>
      <c r="L178" s="458"/>
      <c r="M178" s="437">
        <f>$D$178*F178</f>
        <v>0</v>
      </c>
      <c r="N178" s="433">
        <f t="shared" ref="N178:Q178" si="144">$D$178*G178</f>
        <v>0</v>
      </c>
      <c r="O178" s="433">
        <f t="shared" si="144"/>
        <v>0</v>
      </c>
      <c r="P178" s="433">
        <f t="shared" si="144"/>
        <v>0</v>
      </c>
      <c r="Q178" s="433">
        <f t="shared" si="144"/>
        <v>0</v>
      </c>
      <c r="R178" s="435">
        <f>SUM(M178:Q178)</f>
        <v>0</v>
      </c>
      <c r="S178" s="434">
        <f>$D$178*K178</f>
        <v>0</v>
      </c>
      <c r="T178" s="434">
        <f>$D$178*L178</f>
        <v>0</v>
      </c>
      <c r="U178" s="922">
        <f t="shared" si="143"/>
        <v>0</v>
      </c>
      <c r="V178" s="223"/>
      <c r="W178" s="223"/>
      <c r="X178" s="223"/>
      <c r="Y178" s="223"/>
      <c r="Z178" s="223"/>
      <c r="AA178" s="231"/>
      <c r="AB178" s="231"/>
      <c r="AC178" s="231"/>
      <c r="AD178" s="231"/>
    </row>
    <row r="179" spans="2:30" ht="18">
      <c r="B179" s="419" t="s">
        <v>599</v>
      </c>
      <c r="C179" s="462"/>
      <c r="D179" s="420"/>
      <c r="E179" s="420"/>
      <c r="F179" s="420"/>
      <c r="G179" s="420"/>
      <c r="H179" s="420"/>
      <c r="I179" s="420"/>
      <c r="J179" s="420"/>
      <c r="K179" s="420"/>
      <c r="L179" s="420"/>
      <c r="M179" s="920">
        <f t="shared" ref="M179:U179" si="145">SUM(M180:M180)</f>
        <v>0</v>
      </c>
      <c r="N179" s="424">
        <f t="shared" si="145"/>
        <v>0</v>
      </c>
      <c r="O179" s="424">
        <f t="shared" si="145"/>
        <v>0</v>
      </c>
      <c r="P179" s="424">
        <f t="shared" si="145"/>
        <v>0</v>
      </c>
      <c r="Q179" s="424">
        <f t="shared" si="145"/>
        <v>0</v>
      </c>
      <c r="R179" s="424">
        <f t="shared" si="145"/>
        <v>0</v>
      </c>
      <c r="S179" s="424">
        <f t="shared" si="145"/>
        <v>0</v>
      </c>
      <c r="T179" s="424">
        <f t="shared" si="145"/>
        <v>0</v>
      </c>
      <c r="U179" s="932">
        <f t="shared" si="145"/>
        <v>0</v>
      </c>
      <c r="V179" s="223"/>
      <c r="W179" s="223"/>
      <c r="X179" s="223"/>
      <c r="Y179" s="223"/>
      <c r="Z179" s="223"/>
      <c r="AA179" s="231"/>
      <c r="AB179" s="231"/>
      <c r="AC179" s="231"/>
      <c r="AD179" s="231"/>
    </row>
    <row r="180" spans="2:30" ht="14">
      <c r="B180" s="427" t="s">
        <v>654</v>
      </c>
      <c r="C180" s="1134">
        <v>15</v>
      </c>
      <c r="D180" s="1136">
        <v>780</v>
      </c>
      <c r="E180" s="1135">
        <v>336</v>
      </c>
      <c r="F180" s="428"/>
      <c r="G180" s="429"/>
      <c r="H180" s="429"/>
      <c r="I180" s="429"/>
      <c r="J180" s="429"/>
      <c r="K180" s="429"/>
      <c r="L180" s="458"/>
      <c r="M180" s="437">
        <f>$D$180*F180</f>
        <v>0</v>
      </c>
      <c r="N180" s="433">
        <f t="shared" ref="N180:Q180" si="146">$D$180*G180</f>
        <v>0</v>
      </c>
      <c r="O180" s="433">
        <f t="shared" si="146"/>
        <v>0</v>
      </c>
      <c r="P180" s="433">
        <f t="shared" si="146"/>
        <v>0</v>
      </c>
      <c r="Q180" s="433">
        <f t="shared" si="146"/>
        <v>0</v>
      </c>
      <c r="R180" s="435">
        <f>SUM(M180:Q180)</f>
        <v>0</v>
      </c>
      <c r="S180" s="434">
        <f>$D$180*K180</f>
        <v>0</v>
      </c>
      <c r="T180" s="434">
        <f>$D$180*L180</f>
        <v>0</v>
      </c>
      <c r="U180" s="922">
        <f t="shared" ref="U180" si="147">SUM(R180:T180)</f>
        <v>0</v>
      </c>
      <c r="V180" s="25" t="s">
        <v>61</v>
      </c>
      <c r="AA180" s="231"/>
      <c r="AB180" s="231"/>
      <c r="AC180" s="231"/>
      <c r="AD180" s="231"/>
    </row>
    <row r="181" spans="2:30" ht="18">
      <c r="B181" s="419" t="s">
        <v>600</v>
      </c>
      <c r="C181" s="462"/>
      <c r="D181" s="420"/>
      <c r="E181" s="420"/>
      <c r="F181" s="420"/>
      <c r="G181" s="420"/>
      <c r="H181" s="420"/>
      <c r="I181" s="420"/>
      <c r="J181" s="420"/>
      <c r="K181" s="420"/>
      <c r="L181" s="420"/>
      <c r="M181" s="920">
        <f t="shared" ref="M181:U181" si="148">SUM(M182:M182)</f>
        <v>0</v>
      </c>
      <c r="N181" s="424">
        <f t="shared" si="148"/>
        <v>0</v>
      </c>
      <c r="O181" s="424">
        <f t="shared" si="148"/>
        <v>0</v>
      </c>
      <c r="P181" s="424">
        <f t="shared" si="148"/>
        <v>0</v>
      </c>
      <c r="Q181" s="424">
        <f t="shared" si="148"/>
        <v>0</v>
      </c>
      <c r="R181" s="424">
        <f t="shared" si="148"/>
        <v>0</v>
      </c>
      <c r="S181" s="424">
        <f t="shared" si="148"/>
        <v>0</v>
      </c>
      <c r="T181" s="424">
        <f t="shared" si="148"/>
        <v>0</v>
      </c>
      <c r="U181" s="932">
        <f t="shared" si="148"/>
        <v>0</v>
      </c>
      <c r="AA181" s="231"/>
      <c r="AB181" s="231"/>
      <c r="AC181" s="231"/>
      <c r="AD181" s="231"/>
    </row>
    <row r="182" spans="2:30" ht="14">
      <c r="B182" s="427" t="s">
        <v>655</v>
      </c>
      <c r="C182" s="1134">
        <v>9</v>
      </c>
      <c r="D182" s="1136">
        <v>468</v>
      </c>
      <c r="E182" s="1135">
        <v>231</v>
      </c>
      <c r="F182" s="428"/>
      <c r="G182" s="429"/>
      <c r="H182" s="429"/>
      <c r="I182" s="429"/>
      <c r="J182" s="429"/>
      <c r="K182" s="429"/>
      <c r="L182" s="458"/>
      <c r="M182" s="437">
        <f>$D$182*F182</f>
        <v>0</v>
      </c>
      <c r="N182" s="433">
        <f t="shared" ref="N182:Q182" si="149">$D$182*G182</f>
        <v>0</v>
      </c>
      <c r="O182" s="433">
        <f t="shared" si="149"/>
        <v>0</v>
      </c>
      <c r="P182" s="433">
        <f t="shared" si="149"/>
        <v>0</v>
      </c>
      <c r="Q182" s="433">
        <f t="shared" si="149"/>
        <v>0</v>
      </c>
      <c r="R182" s="435">
        <f t="shared" ref="R182" si="150">SUM(M182:Q182)</f>
        <v>0</v>
      </c>
      <c r="S182" s="434">
        <f>$D$182*K182</f>
        <v>0</v>
      </c>
      <c r="T182" s="434">
        <f>$D$182*L182</f>
        <v>0</v>
      </c>
      <c r="U182" s="922">
        <f t="shared" ref="U182" si="151">SUM(R182:T182)</f>
        <v>0</v>
      </c>
      <c r="AA182" s="231"/>
      <c r="AB182" s="231"/>
      <c r="AC182" s="231"/>
      <c r="AD182" s="231"/>
    </row>
    <row r="183" spans="2:30" ht="18">
      <c r="B183" s="419" t="s">
        <v>602</v>
      </c>
      <c r="C183" s="462"/>
      <c r="D183" s="420"/>
      <c r="E183" s="420"/>
      <c r="F183" s="420"/>
      <c r="G183" s="420"/>
      <c r="H183" s="420"/>
      <c r="I183" s="420"/>
      <c r="J183" s="420"/>
      <c r="K183" s="420"/>
      <c r="L183" s="420"/>
      <c r="M183" s="920">
        <f t="shared" ref="M183:U183" si="152">SUM(M184:M184)</f>
        <v>0</v>
      </c>
      <c r="N183" s="424">
        <f t="shared" si="152"/>
        <v>0</v>
      </c>
      <c r="O183" s="424">
        <f t="shared" si="152"/>
        <v>0</v>
      </c>
      <c r="P183" s="424">
        <f t="shared" si="152"/>
        <v>0</v>
      </c>
      <c r="Q183" s="424">
        <f t="shared" si="152"/>
        <v>0</v>
      </c>
      <c r="R183" s="424">
        <f t="shared" si="152"/>
        <v>0</v>
      </c>
      <c r="S183" s="424">
        <f t="shared" si="152"/>
        <v>0</v>
      </c>
      <c r="T183" s="424">
        <f t="shared" si="152"/>
        <v>0</v>
      </c>
      <c r="U183" s="932">
        <f t="shared" si="152"/>
        <v>0</v>
      </c>
    </row>
    <row r="184" spans="2:30" ht="14.5" thickBot="1">
      <c r="B184" s="427" t="s">
        <v>656</v>
      </c>
      <c r="C184" s="1134">
        <v>9</v>
      </c>
      <c r="D184" s="1136">
        <v>468</v>
      </c>
      <c r="E184" s="1135">
        <v>210</v>
      </c>
      <c r="F184" s="428"/>
      <c r="G184" s="429"/>
      <c r="H184" s="429"/>
      <c r="I184" s="429"/>
      <c r="J184" s="429"/>
      <c r="K184" s="429"/>
      <c r="L184" s="458"/>
      <c r="M184" s="923">
        <f>$D$184*F184</f>
        <v>0</v>
      </c>
      <c r="N184" s="924">
        <f t="shared" ref="N184:Q184" si="153">$D$184*G184</f>
        <v>0</v>
      </c>
      <c r="O184" s="924">
        <f t="shared" si="153"/>
        <v>0</v>
      </c>
      <c r="P184" s="924">
        <f t="shared" si="153"/>
        <v>0</v>
      </c>
      <c r="Q184" s="924">
        <f t="shared" si="153"/>
        <v>0</v>
      </c>
      <c r="R184" s="925">
        <f>SUM(M184:Q184)</f>
        <v>0</v>
      </c>
      <c r="S184" s="926">
        <f>$D$184*K184</f>
        <v>0</v>
      </c>
      <c r="T184" s="926">
        <f>$D$184*L184</f>
        <v>0</v>
      </c>
      <c r="U184" s="927">
        <f t="shared" ref="U184" si="154">SUM(R184:T184)</f>
        <v>0</v>
      </c>
    </row>
    <row r="185" spans="2:30" ht="14.5" thickBot="1">
      <c r="B185" s="442" t="s">
        <v>603</v>
      </c>
      <c r="C185" s="445"/>
      <c r="D185" s="265"/>
      <c r="E185" s="443"/>
      <c r="F185" s="444"/>
      <c r="G185" s="445"/>
      <c r="H185" s="445"/>
      <c r="I185" s="445"/>
      <c r="J185" s="445"/>
      <c r="K185" s="445"/>
      <c r="L185" s="443"/>
      <c r="M185" s="928">
        <f>SUM(M175,M179,M181,M183)</f>
        <v>0</v>
      </c>
      <c r="N185" s="929">
        <f t="shared" ref="N185:T185" si="155">SUM(N175,N179,N181,N183)</f>
        <v>0</v>
      </c>
      <c r="O185" s="929">
        <f t="shared" si="155"/>
        <v>0</v>
      </c>
      <c r="P185" s="929">
        <f t="shared" si="155"/>
        <v>0</v>
      </c>
      <c r="Q185" s="929">
        <f t="shared" si="155"/>
        <v>0</v>
      </c>
      <c r="R185" s="929">
        <f t="shared" si="155"/>
        <v>0</v>
      </c>
      <c r="S185" s="929">
        <f t="shared" si="155"/>
        <v>0</v>
      </c>
      <c r="T185" s="929">
        <f t="shared" si="155"/>
        <v>0</v>
      </c>
      <c r="U185" s="930">
        <f>SUM(U175,U179,U181,U183)</f>
        <v>0</v>
      </c>
    </row>
    <row r="186" spans="2:30" ht="13" thickBot="1">
      <c r="B186" s="227"/>
      <c r="C186" s="227"/>
      <c r="D186" s="227"/>
      <c r="E186" s="227"/>
      <c r="F186" s="227"/>
      <c r="G186" s="227"/>
      <c r="H186" s="227"/>
      <c r="I186" s="227"/>
      <c r="J186" s="227"/>
      <c r="K186" s="227"/>
      <c r="L186" s="227"/>
      <c r="M186" s="227"/>
      <c r="N186" s="227"/>
      <c r="O186" s="227"/>
      <c r="P186" s="227"/>
      <c r="Q186" s="227"/>
      <c r="R186" s="228"/>
      <c r="S186" s="228"/>
      <c r="T186" s="228"/>
      <c r="U186" s="228"/>
      <c r="V186" s="228"/>
      <c r="W186" s="228"/>
      <c r="X186" s="228"/>
      <c r="Y186" s="228"/>
    </row>
    <row r="187" spans="2:30" ht="12.75" customHeight="1">
      <c r="L187" s="1252" t="s">
        <v>491</v>
      </c>
      <c r="M187" s="1253"/>
      <c r="N187" s="1253"/>
      <c r="O187" s="1253"/>
      <c r="P187" s="1253"/>
      <c r="Q187" s="1253"/>
      <c r="R187" s="1253"/>
      <c r="S187" s="1253"/>
      <c r="T187" s="1254"/>
      <c r="U187" s="25" t="s">
        <v>61</v>
      </c>
    </row>
    <row r="188" spans="2:30" ht="26">
      <c r="L188" s="915" t="s">
        <v>493</v>
      </c>
      <c r="M188" s="893" t="s">
        <v>494</v>
      </c>
      <c r="N188" s="893" t="s">
        <v>495</v>
      </c>
      <c r="O188" s="893" t="s">
        <v>496</v>
      </c>
      <c r="P188" s="893" t="s">
        <v>497</v>
      </c>
      <c r="Q188" s="128" t="s">
        <v>498</v>
      </c>
      <c r="R188" s="893" t="s">
        <v>499</v>
      </c>
      <c r="S188" s="893" t="s">
        <v>500</v>
      </c>
      <c r="T188" s="266" t="s">
        <v>501</v>
      </c>
    </row>
    <row r="189" spans="2:30" ht="20">
      <c r="B189" s="459" t="s">
        <v>657</v>
      </c>
      <c r="C189" s="460"/>
      <c r="D189" s="460"/>
      <c r="E189" s="461"/>
      <c r="F189" s="461"/>
      <c r="G189" s="461"/>
      <c r="H189" s="461"/>
      <c r="I189" s="461"/>
      <c r="J189" s="461"/>
      <c r="K189" s="461"/>
      <c r="L189" s="918"/>
      <c r="M189" s="417"/>
      <c r="N189" s="417"/>
      <c r="O189" s="417"/>
      <c r="P189" s="417"/>
      <c r="Q189" s="418"/>
      <c r="R189" s="417"/>
      <c r="S189" s="417"/>
      <c r="T189" s="919"/>
    </row>
    <row r="190" spans="2:30" ht="34.5">
      <c r="B190" s="411" t="s">
        <v>1667</v>
      </c>
      <c r="C190" s="414" t="s">
        <v>658</v>
      </c>
      <c r="D190" s="414" t="s">
        <v>659</v>
      </c>
      <c r="E190" s="413" t="s">
        <v>1668</v>
      </c>
      <c r="F190" s="414" t="s">
        <v>1669</v>
      </c>
      <c r="G190" s="414" t="s">
        <v>1670</v>
      </c>
      <c r="H190" s="414" t="s">
        <v>1671</v>
      </c>
      <c r="I190" s="414" t="s">
        <v>1672</v>
      </c>
      <c r="J190" s="414" t="s">
        <v>1673</v>
      </c>
      <c r="K190" s="412" t="s">
        <v>1674</v>
      </c>
      <c r="L190" s="918"/>
      <c r="M190" s="417"/>
      <c r="N190" s="417"/>
      <c r="O190" s="417"/>
      <c r="P190" s="417"/>
      <c r="Q190" s="418"/>
      <c r="R190" s="417"/>
      <c r="S190" s="417"/>
      <c r="T190" s="919"/>
    </row>
    <row r="191" spans="2:30" ht="18">
      <c r="B191" s="419" t="s">
        <v>599</v>
      </c>
      <c r="C191" s="462"/>
      <c r="D191" s="423"/>
      <c r="E191" s="448"/>
      <c r="F191" s="420"/>
      <c r="G191" s="420"/>
      <c r="H191" s="420"/>
      <c r="I191" s="420"/>
      <c r="J191" s="420"/>
      <c r="K191" s="420"/>
      <c r="L191" s="920">
        <f>SUM(L192:L196)</f>
        <v>0</v>
      </c>
      <c r="M191" s="424">
        <f t="shared" ref="M191:T191" si="156">SUM(M192:M196)</f>
        <v>0</v>
      </c>
      <c r="N191" s="424">
        <f t="shared" si="156"/>
        <v>0</v>
      </c>
      <c r="O191" s="424">
        <f t="shared" si="156"/>
        <v>0</v>
      </c>
      <c r="P191" s="424">
        <f t="shared" si="156"/>
        <v>0</v>
      </c>
      <c r="Q191" s="424">
        <f t="shared" si="156"/>
        <v>0</v>
      </c>
      <c r="R191" s="424">
        <f>SUM(R192:R196)</f>
        <v>0</v>
      </c>
      <c r="S191" s="424">
        <f t="shared" si="156"/>
        <v>0</v>
      </c>
      <c r="T191" s="932">
        <f t="shared" si="156"/>
        <v>0</v>
      </c>
      <c r="U191" s="223"/>
      <c r="V191" s="223"/>
      <c r="W191" s="223"/>
      <c r="X191" s="223"/>
      <c r="Y191" s="223"/>
    </row>
    <row r="192" spans="2:30" ht="14">
      <c r="B192" s="427" t="s">
        <v>660</v>
      </c>
      <c r="C192" s="1134">
        <v>1</v>
      </c>
      <c r="D192" s="1139"/>
      <c r="E192" s="428"/>
      <c r="F192" s="429"/>
      <c r="G192" s="429"/>
      <c r="H192" s="429"/>
      <c r="I192" s="429"/>
      <c r="J192" s="429"/>
      <c r="K192" s="458"/>
      <c r="L192" s="437">
        <f>$C$192*E192</f>
        <v>0</v>
      </c>
      <c r="M192" s="433">
        <f>$C$192*F192</f>
        <v>0</v>
      </c>
      <c r="N192" s="433">
        <f t="shared" ref="N192:O192" si="157">$C$192*G192</f>
        <v>0</v>
      </c>
      <c r="O192" s="433">
        <f t="shared" si="157"/>
        <v>0</v>
      </c>
      <c r="P192" s="433">
        <f>$C$192*I192</f>
        <v>0</v>
      </c>
      <c r="Q192" s="435">
        <f>SUM(L192:P192)</f>
        <v>0</v>
      </c>
      <c r="R192" s="434">
        <f>$C$192*J192</f>
        <v>0</v>
      </c>
      <c r="S192" s="434">
        <f>$C$192*K192</f>
        <v>0</v>
      </c>
      <c r="T192" s="922">
        <f>SUM(Q192:S192)</f>
        <v>0</v>
      </c>
      <c r="U192" s="223"/>
      <c r="V192" s="223"/>
      <c r="W192" s="223"/>
      <c r="X192" s="223"/>
      <c r="Y192" s="223"/>
    </row>
    <row r="193" spans="2:25" ht="14">
      <c r="B193" s="427" t="s">
        <v>661</v>
      </c>
      <c r="C193" s="1140"/>
      <c r="D193" s="1136">
        <v>2</v>
      </c>
      <c r="E193" s="428"/>
      <c r="F193" s="429"/>
      <c r="G193" s="429"/>
      <c r="H193" s="429"/>
      <c r="I193" s="429"/>
      <c r="J193" s="429"/>
      <c r="K193" s="458"/>
      <c r="L193" s="437">
        <f>$D$193*E193</f>
        <v>0</v>
      </c>
      <c r="M193" s="433">
        <f>$D$193*F193</f>
        <v>0</v>
      </c>
      <c r="N193" s="433">
        <f t="shared" ref="N193:P193" si="158">$D$193*G193</f>
        <v>0</v>
      </c>
      <c r="O193" s="433">
        <f t="shared" si="158"/>
        <v>0</v>
      </c>
      <c r="P193" s="433">
        <f t="shared" si="158"/>
        <v>0</v>
      </c>
      <c r="Q193" s="435">
        <f t="shared" ref="Q193" si="159">SUM(L193:P193)</f>
        <v>0</v>
      </c>
      <c r="R193" s="434">
        <f>$D$193*J193</f>
        <v>0</v>
      </c>
      <c r="S193" s="434">
        <f>$D$193*K193</f>
        <v>0</v>
      </c>
      <c r="T193" s="922">
        <f t="shared" ref="T193:T196" si="160">SUM(Q193:S193)</f>
        <v>0</v>
      </c>
      <c r="U193" s="223"/>
      <c r="V193" s="223"/>
      <c r="W193" s="223"/>
      <c r="X193" s="223"/>
      <c r="Y193" s="223"/>
    </row>
    <row r="194" spans="2:25" ht="14">
      <c r="B194" s="427" t="s">
        <v>662</v>
      </c>
      <c r="C194" s="1140"/>
      <c r="D194" s="1136">
        <v>4</v>
      </c>
      <c r="E194" s="428"/>
      <c r="F194" s="429"/>
      <c r="G194" s="429"/>
      <c r="H194" s="429"/>
      <c r="I194" s="429"/>
      <c r="J194" s="429"/>
      <c r="K194" s="458"/>
      <c r="L194" s="437">
        <f>$D$194*E194</f>
        <v>0</v>
      </c>
      <c r="M194" s="433">
        <f t="shared" ref="M194:P194" si="161">$D$194*F194</f>
        <v>0</v>
      </c>
      <c r="N194" s="433">
        <f t="shared" si="161"/>
        <v>0</v>
      </c>
      <c r="O194" s="433">
        <f t="shared" si="161"/>
        <v>0</v>
      </c>
      <c r="P194" s="433">
        <f t="shared" si="161"/>
        <v>0</v>
      </c>
      <c r="Q194" s="435">
        <f>SUM(L194:P194)</f>
        <v>0</v>
      </c>
      <c r="R194" s="434">
        <f>$D$194*J194</f>
        <v>0</v>
      </c>
      <c r="S194" s="434">
        <f>$D$194*K194</f>
        <v>0</v>
      </c>
      <c r="T194" s="922">
        <f t="shared" si="160"/>
        <v>0</v>
      </c>
      <c r="U194" s="223"/>
      <c r="V194" s="223"/>
      <c r="W194" s="223"/>
      <c r="X194" s="223"/>
      <c r="Y194" s="223"/>
    </row>
    <row r="195" spans="2:25" ht="14">
      <c r="B195" s="427" t="s">
        <v>663</v>
      </c>
      <c r="C195" s="1140"/>
      <c r="D195" s="1136">
        <v>4</v>
      </c>
      <c r="E195" s="428"/>
      <c r="F195" s="429"/>
      <c r="G195" s="429"/>
      <c r="H195" s="429"/>
      <c r="I195" s="429"/>
      <c r="J195" s="429"/>
      <c r="K195" s="458"/>
      <c r="L195" s="437">
        <f>$D$195*E195</f>
        <v>0</v>
      </c>
      <c r="M195" s="433">
        <f t="shared" ref="M195:O195" si="162">$D$195*F195</f>
        <v>0</v>
      </c>
      <c r="N195" s="433">
        <f t="shared" si="162"/>
        <v>0</v>
      </c>
      <c r="O195" s="433">
        <f t="shared" si="162"/>
        <v>0</v>
      </c>
      <c r="P195" s="433">
        <f>$D$195*I195</f>
        <v>0</v>
      </c>
      <c r="Q195" s="435">
        <f>SUM(L195:P195)</f>
        <v>0</v>
      </c>
      <c r="R195" s="434">
        <f>$D$195*J195</f>
        <v>0</v>
      </c>
      <c r="S195" s="434">
        <f>$D$195*K195</f>
        <v>0</v>
      </c>
      <c r="T195" s="922">
        <f t="shared" si="160"/>
        <v>0</v>
      </c>
      <c r="U195" s="25" t="s">
        <v>61</v>
      </c>
    </row>
    <row r="196" spans="2:25" ht="14.5" thickBot="1">
      <c r="B196" s="427" t="s">
        <v>664</v>
      </c>
      <c r="C196" s="1141"/>
      <c r="D196" s="1136">
        <v>2</v>
      </c>
      <c r="E196" s="428"/>
      <c r="F196" s="429"/>
      <c r="G196" s="429"/>
      <c r="H196" s="429"/>
      <c r="I196" s="429"/>
      <c r="J196" s="429"/>
      <c r="K196" s="458"/>
      <c r="L196" s="923">
        <f>$D$196*E196</f>
        <v>0</v>
      </c>
      <c r="M196" s="924">
        <f t="shared" ref="M196:P196" si="163">$D$196*F196</f>
        <v>0</v>
      </c>
      <c r="N196" s="924">
        <f t="shared" si="163"/>
        <v>0</v>
      </c>
      <c r="O196" s="924">
        <f t="shared" si="163"/>
        <v>0</v>
      </c>
      <c r="P196" s="924">
        <f t="shared" si="163"/>
        <v>0</v>
      </c>
      <c r="Q196" s="925">
        <f>SUM(L196:P196)</f>
        <v>0</v>
      </c>
      <c r="R196" s="939">
        <f>$D$196*J196</f>
        <v>0</v>
      </c>
      <c r="S196" s="939">
        <f>$D$196*K196</f>
        <v>0</v>
      </c>
      <c r="T196" s="927">
        <f t="shared" si="160"/>
        <v>0</v>
      </c>
    </row>
    <row r="197" spans="2:25" ht="14.5" thickBot="1">
      <c r="B197" s="442" t="s">
        <v>603</v>
      </c>
      <c r="C197" s="445"/>
      <c r="D197" s="265"/>
      <c r="E197" s="444"/>
      <c r="F197" s="445"/>
      <c r="G197" s="445"/>
      <c r="H197" s="445"/>
      <c r="I197" s="445"/>
      <c r="J197" s="445"/>
      <c r="K197" s="443"/>
      <c r="L197" s="928">
        <f>SUM(L191)</f>
        <v>0</v>
      </c>
      <c r="M197" s="929">
        <f t="shared" ref="M197:T197" si="164">SUM(M191)</f>
        <v>0</v>
      </c>
      <c r="N197" s="929">
        <f t="shared" si="164"/>
        <v>0</v>
      </c>
      <c r="O197" s="929">
        <f t="shared" si="164"/>
        <v>0</v>
      </c>
      <c r="P197" s="929">
        <f t="shared" si="164"/>
        <v>0</v>
      </c>
      <c r="Q197" s="929">
        <f t="shared" si="164"/>
        <v>0</v>
      </c>
      <c r="R197" s="929">
        <f t="shared" si="164"/>
        <v>0</v>
      </c>
      <c r="S197" s="929">
        <f t="shared" si="164"/>
        <v>0</v>
      </c>
      <c r="T197" s="930">
        <f t="shared" si="164"/>
        <v>0</v>
      </c>
    </row>
    <row r="198" spans="2:25">
      <c r="B198" s="227"/>
      <c r="C198" s="227"/>
      <c r="D198" s="227"/>
      <c r="E198" s="227"/>
      <c r="F198" s="227"/>
      <c r="G198" s="227"/>
      <c r="H198" s="227"/>
      <c r="I198" s="227"/>
      <c r="J198" s="227"/>
      <c r="K198" s="227"/>
      <c r="L198" s="227"/>
      <c r="M198" s="227"/>
      <c r="N198" s="227"/>
      <c r="O198" s="227"/>
      <c r="P198" s="227"/>
      <c r="Q198" s="227"/>
      <c r="R198" s="228"/>
      <c r="S198" s="228"/>
      <c r="T198" s="228"/>
      <c r="U198" s="228"/>
      <c r="V198" s="228"/>
      <c r="W198" s="228"/>
      <c r="X198" s="228"/>
      <c r="Y198" s="228"/>
    </row>
    <row r="199" spans="2:25">
      <c r="B199" s="227"/>
      <c r="C199" s="227"/>
      <c r="D199" s="227"/>
      <c r="E199" s="227"/>
      <c r="F199" s="227"/>
      <c r="G199" s="227"/>
      <c r="H199" s="227"/>
      <c r="I199" s="227"/>
      <c r="J199" s="227"/>
      <c r="K199" s="227"/>
      <c r="L199" s="227"/>
      <c r="M199" s="227"/>
      <c r="N199" s="227"/>
      <c r="O199" s="227"/>
      <c r="P199" s="227"/>
      <c r="Q199" s="227"/>
      <c r="R199" s="228"/>
      <c r="S199" s="228"/>
      <c r="T199" s="228"/>
      <c r="U199" s="228"/>
      <c r="V199" s="228"/>
      <c r="W199" s="228"/>
      <c r="X199" s="228"/>
      <c r="Y199" s="228"/>
    </row>
    <row r="200" spans="2:25" ht="14">
      <c r="B200" s="229"/>
      <c r="C200" s="229"/>
      <c r="D200" s="229"/>
      <c r="E200" s="229"/>
      <c r="F200" s="229"/>
      <c r="G200" s="229"/>
      <c r="H200" s="229"/>
      <c r="I200" s="229"/>
      <c r="J200" s="229"/>
      <c r="K200" s="229"/>
      <c r="L200" s="229"/>
      <c r="M200" s="229"/>
      <c r="N200" s="229"/>
      <c r="O200" s="229"/>
      <c r="P200" s="229"/>
      <c r="Q200" s="229"/>
      <c r="R200" s="230"/>
      <c r="S200" s="230"/>
      <c r="T200" s="230"/>
      <c r="U200" s="230"/>
      <c r="V200" s="230"/>
      <c r="W200" s="230"/>
      <c r="X200" s="230"/>
      <c r="Y200" s="230"/>
    </row>
    <row r="202" spans="2:25" ht="13">
      <c r="B202" s="232" t="s">
        <v>489</v>
      </c>
      <c r="C202" s="232"/>
      <c r="D202" s="232"/>
      <c r="E202" s="232"/>
      <c r="F202" s="232"/>
      <c r="G202" s="232"/>
      <c r="H202" s="232"/>
      <c r="I202" s="232"/>
      <c r="J202" s="232"/>
      <c r="K202" s="232"/>
      <c r="L202" s="232"/>
      <c r="M202" s="232"/>
      <c r="N202" s="232"/>
      <c r="O202" s="232"/>
      <c r="P202" s="232"/>
      <c r="Q202" s="232"/>
    </row>
    <row r="204" spans="2:25">
      <c r="B204" s="233" t="s">
        <v>665</v>
      </c>
      <c r="C204" s="233"/>
      <c r="D204" s="233"/>
      <c r="E204" s="233"/>
      <c r="F204" s="233"/>
      <c r="G204" s="233"/>
      <c r="H204" s="233"/>
      <c r="I204" s="233"/>
      <c r="J204" s="233"/>
      <c r="K204" s="233"/>
      <c r="L204" s="233"/>
      <c r="M204" s="233"/>
      <c r="N204" s="233"/>
      <c r="O204" s="233"/>
      <c r="P204" s="233"/>
      <c r="Q204" s="233"/>
    </row>
    <row r="205" spans="2:25">
      <c r="B205" s="233" t="s">
        <v>666</v>
      </c>
      <c r="C205" s="233"/>
      <c r="D205" s="233"/>
      <c r="E205" s="233"/>
      <c r="F205" s="233"/>
      <c r="G205" s="233"/>
      <c r="H205" s="233"/>
      <c r="I205" s="233"/>
      <c r="J205" s="233"/>
      <c r="K205" s="233"/>
      <c r="L205" s="233"/>
      <c r="M205" s="233"/>
      <c r="N205" s="233"/>
      <c r="O205" s="233"/>
      <c r="P205" s="233"/>
      <c r="Q205" s="233"/>
    </row>
  </sheetData>
  <sheetProtection algorithmName="SHA-512" hashValue="jD0o+GXsgMilXpZxqo1u218u6HaeFdhQfBuTiPn0Ge1oHRKuNl5qtZfiGIsKbJmupUEtfIvEjKkaIbPQ6X+ksg==" saltValue="B2YBLAhkaFOyM3j+h3RvGA==" spinCount="100000" sheet="1" objects="1" scenarios="1"/>
  <mergeCells count="7">
    <mergeCell ref="M144:U144"/>
    <mergeCell ref="M171:U171"/>
    <mergeCell ref="L187:T187"/>
    <mergeCell ref="AM4:AU4"/>
    <mergeCell ref="AN50:AV50"/>
    <mergeCell ref="AM72:AU72"/>
    <mergeCell ref="AT86:BB86"/>
  </mergeCells>
  <printOptions horizontalCentered="1"/>
  <pageMargins left="0.25" right="0.25" top="0.75" bottom="0.75" header="0.3" footer="0.3"/>
  <pageSetup paperSize="9" scale="10" orientation="portrait" r:id="rId1"/>
  <headerFooter alignWithMargins="0">
    <oddHeader>&amp;C&amp;14OFFICIAL - SENSITIVE - COMMERCIAL
(When Completed)</oddHeader>
    <oddFooter>&amp;C&amp;14OFFICIAL - SENSITIVE - COMMERCIAL
(When Completed)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FAA9E-1316-4A93-9DB0-BA493FD3BF71}">
  <sheetPr>
    <tabColor theme="7" tint="0.79998168889431442"/>
    <pageSetUpPr fitToPage="1"/>
  </sheetPr>
  <dimension ref="B1:U103"/>
  <sheetViews>
    <sheetView topLeftCell="E1" zoomScaleNormal="100" zoomScaleSheetLayoutView="55" workbookViewId="0">
      <selection activeCell="I4" sqref="I4"/>
    </sheetView>
  </sheetViews>
  <sheetFormatPr defaultRowHeight="12.5"/>
  <cols>
    <col min="1" max="1" width="1.54296875" style="25" customWidth="1"/>
    <col min="2" max="2" width="16.81640625" style="25" customWidth="1"/>
    <col min="3" max="3" width="45.453125" style="25" bestFit="1" customWidth="1"/>
    <col min="4" max="4" width="14.54296875" style="25" customWidth="1"/>
    <col min="5" max="5" width="10.54296875" style="25" customWidth="1"/>
    <col min="6" max="19" width="10.453125" style="25" customWidth="1"/>
    <col min="20" max="20" width="4.54296875" style="25" customWidth="1"/>
    <col min="21" max="21" width="8.81640625" style="25" customWidth="1"/>
    <col min="22" max="196" width="8.81640625" style="25"/>
    <col min="197" max="197" width="1.54296875" style="25" customWidth="1"/>
    <col min="198" max="198" width="10.81640625" style="25" customWidth="1"/>
    <col min="199" max="199" width="45.453125" style="25" bestFit="1" customWidth="1"/>
    <col min="200" max="200" width="14.54296875" style="25" customWidth="1"/>
    <col min="201" max="207" width="10.54296875" style="25" customWidth="1"/>
    <col min="208" max="221" width="10.453125" style="25" customWidth="1"/>
    <col min="222" max="222" width="4.54296875" style="25" customWidth="1"/>
    <col min="223" max="223" width="8.81640625" style="25"/>
    <col min="224" max="228" width="10.453125" style="25" customWidth="1"/>
    <col min="229" max="229" width="13.453125" style="25" customWidth="1"/>
    <col min="230" max="231" width="10.453125" style="25" customWidth="1"/>
    <col min="232" max="232" width="4.81640625" style="25" customWidth="1"/>
    <col min="233" max="237" width="10.453125" style="25" customWidth="1"/>
    <col min="238" max="238" width="13.453125" style="25" customWidth="1"/>
    <col min="239" max="240" width="10.453125" style="25" customWidth="1"/>
    <col min="241" max="241" width="5.54296875" style="25" customWidth="1"/>
    <col min="242" max="246" width="10.453125" style="25" customWidth="1"/>
    <col min="247" max="247" width="13.453125" style="25" customWidth="1"/>
    <col min="248" max="249" width="10.453125" style="25" customWidth="1"/>
    <col min="250" max="250" width="8.81640625" style="25"/>
    <col min="251" max="255" width="10.453125" style="25" customWidth="1"/>
    <col min="256" max="256" width="13.453125" style="25" customWidth="1"/>
    <col min="257" max="258" width="10.453125" style="25" customWidth="1"/>
    <col min="259" max="259" width="8.81640625" style="25"/>
    <col min="260" max="264" width="10.453125" style="25" customWidth="1"/>
    <col min="265" max="265" width="13.453125" style="25" customWidth="1"/>
    <col min="266" max="267" width="10.453125" style="25" customWidth="1"/>
    <col min="268" max="268" width="8.81640625" style="25"/>
    <col min="269" max="273" width="10.453125" style="25" customWidth="1"/>
    <col min="274" max="274" width="13.453125" style="25" customWidth="1"/>
    <col min="275" max="276" width="10.453125" style="25" customWidth="1"/>
    <col min="277" max="452" width="8.81640625" style="25"/>
    <col min="453" max="453" width="1.54296875" style="25" customWidth="1"/>
    <col min="454" max="454" width="10.81640625" style="25" customWidth="1"/>
    <col min="455" max="455" width="45.453125" style="25" bestFit="1" customWidth="1"/>
    <col min="456" max="456" width="14.54296875" style="25" customWidth="1"/>
    <col min="457" max="463" width="10.54296875" style="25" customWidth="1"/>
    <col min="464" max="477" width="10.453125" style="25" customWidth="1"/>
    <col min="478" max="478" width="4.54296875" style="25" customWidth="1"/>
    <col min="479" max="479" width="8.81640625" style="25"/>
    <col min="480" max="484" width="10.453125" style="25" customWidth="1"/>
    <col min="485" max="485" width="13.453125" style="25" customWidth="1"/>
    <col min="486" max="487" width="10.453125" style="25" customWidth="1"/>
    <col min="488" max="488" width="4.81640625" style="25" customWidth="1"/>
    <col min="489" max="493" width="10.453125" style="25" customWidth="1"/>
    <col min="494" max="494" width="13.453125" style="25" customWidth="1"/>
    <col min="495" max="496" width="10.453125" style="25" customWidth="1"/>
    <col min="497" max="497" width="5.54296875" style="25" customWidth="1"/>
    <col min="498" max="502" width="10.453125" style="25" customWidth="1"/>
    <col min="503" max="503" width="13.453125" style="25" customWidth="1"/>
    <col min="504" max="505" width="10.453125" style="25" customWidth="1"/>
    <col min="506" max="506" width="8.81640625" style="25"/>
    <col min="507" max="511" width="10.453125" style="25" customWidth="1"/>
    <col min="512" max="512" width="13.453125" style="25" customWidth="1"/>
    <col min="513" max="514" width="10.453125" style="25" customWidth="1"/>
    <col min="515" max="515" width="8.81640625" style="25"/>
    <col min="516" max="520" width="10.453125" style="25" customWidth="1"/>
    <col min="521" max="521" width="13.453125" style="25" customWidth="1"/>
    <col min="522" max="523" width="10.453125" style="25" customWidth="1"/>
    <col min="524" max="524" width="8.81640625" style="25"/>
    <col min="525" max="529" width="10.453125" style="25" customWidth="1"/>
    <col min="530" max="530" width="13.453125" style="25" customWidth="1"/>
    <col min="531" max="532" width="10.453125" style="25" customWidth="1"/>
    <col min="533" max="708" width="8.81640625" style="25"/>
    <col min="709" max="709" width="1.54296875" style="25" customWidth="1"/>
    <col min="710" max="710" width="10.81640625" style="25" customWidth="1"/>
    <col min="711" max="711" width="45.453125" style="25" bestFit="1" customWidth="1"/>
    <col min="712" max="712" width="14.54296875" style="25" customWidth="1"/>
    <col min="713" max="719" width="10.54296875" style="25" customWidth="1"/>
    <col min="720" max="733" width="10.453125" style="25" customWidth="1"/>
    <col min="734" max="734" width="4.54296875" style="25" customWidth="1"/>
    <col min="735" max="735" width="8.81640625" style="25"/>
    <col min="736" max="740" width="10.453125" style="25" customWidth="1"/>
    <col min="741" max="741" width="13.453125" style="25" customWidth="1"/>
    <col min="742" max="743" width="10.453125" style="25" customWidth="1"/>
    <col min="744" max="744" width="4.81640625" style="25" customWidth="1"/>
    <col min="745" max="749" width="10.453125" style="25" customWidth="1"/>
    <col min="750" max="750" width="13.453125" style="25" customWidth="1"/>
    <col min="751" max="752" width="10.453125" style="25" customWidth="1"/>
    <col min="753" max="753" width="5.54296875" style="25" customWidth="1"/>
    <col min="754" max="758" width="10.453125" style="25" customWidth="1"/>
    <col min="759" max="759" width="13.453125" style="25" customWidth="1"/>
    <col min="760" max="761" width="10.453125" style="25" customWidth="1"/>
    <col min="762" max="762" width="8.81640625" style="25"/>
    <col min="763" max="767" width="10.453125" style="25" customWidth="1"/>
    <col min="768" max="768" width="13.453125" style="25" customWidth="1"/>
    <col min="769" max="770" width="10.453125" style="25" customWidth="1"/>
    <col min="771" max="771" width="8.81640625" style="25"/>
    <col min="772" max="776" width="10.453125" style="25" customWidth="1"/>
    <col min="777" max="777" width="13.453125" style="25" customWidth="1"/>
    <col min="778" max="779" width="10.453125" style="25" customWidth="1"/>
    <col min="780" max="780" width="8.81640625" style="25"/>
    <col min="781" max="785" width="10.453125" style="25" customWidth="1"/>
    <col min="786" max="786" width="13.453125" style="25" customWidth="1"/>
    <col min="787" max="788" width="10.453125" style="25" customWidth="1"/>
    <col min="789" max="964" width="8.81640625" style="25"/>
    <col min="965" max="965" width="1.54296875" style="25" customWidth="1"/>
    <col min="966" max="966" width="10.81640625" style="25" customWidth="1"/>
    <col min="967" max="967" width="45.453125" style="25" bestFit="1" customWidth="1"/>
    <col min="968" max="968" width="14.54296875" style="25" customWidth="1"/>
    <col min="969" max="975" width="10.54296875" style="25" customWidth="1"/>
    <col min="976" max="989" width="10.453125" style="25" customWidth="1"/>
    <col min="990" max="990" width="4.54296875" style="25" customWidth="1"/>
    <col min="991" max="991" width="8.81640625" style="25"/>
    <col min="992" max="996" width="10.453125" style="25" customWidth="1"/>
    <col min="997" max="997" width="13.453125" style="25" customWidth="1"/>
    <col min="998" max="999" width="10.453125" style="25" customWidth="1"/>
    <col min="1000" max="1000" width="4.81640625" style="25" customWidth="1"/>
    <col min="1001" max="1005" width="10.453125" style="25" customWidth="1"/>
    <col min="1006" max="1006" width="13.453125" style="25" customWidth="1"/>
    <col min="1007" max="1008" width="10.453125" style="25" customWidth="1"/>
    <col min="1009" max="1009" width="5.54296875" style="25" customWidth="1"/>
    <col min="1010" max="1014" width="10.453125" style="25" customWidth="1"/>
    <col min="1015" max="1015" width="13.453125" style="25" customWidth="1"/>
    <col min="1016" max="1017" width="10.453125" style="25" customWidth="1"/>
    <col min="1018" max="1018" width="8.81640625" style="25"/>
    <col min="1019" max="1023" width="10.453125" style="25" customWidth="1"/>
    <col min="1024" max="1024" width="13.453125" style="25" customWidth="1"/>
    <col min="1025" max="1026" width="10.453125" style="25" customWidth="1"/>
    <col min="1027" max="1027" width="8.81640625" style="25"/>
    <col min="1028" max="1032" width="10.453125" style="25" customWidth="1"/>
    <col min="1033" max="1033" width="13.453125" style="25" customWidth="1"/>
    <col min="1034" max="1035" width="10.453125" style="25" customWidth="1"/>
    <col min="1036" max="1036" width="8.81640625" style="25"/>
    <col min="1037" max="1041" width="10.453125" style="25" customWidth="1"/>
    <col min="1042" max="1042" width="13.453125" style="25" customWidth="1"/>
    <col min="1043" max="1044" width="10.453125" style="25" customWidth="1"/>
    <col min="1045" max="1220" width="8.81640625" style="25"/>
    <col min="1221" max="1221" width="1.54296875" style="25" customWidth="1"/>
    <col min="1222" max="1222" width="10.81640625" style="25" customWidth="1"/>
    <col min="1223" max="1223" width="45.453125" style="25" bestFit="1" customWidth="1"/>
    <col min="1224" max="1224" width="14.54296875" style="25" customWidth="1"/>
    <col min="1225" max="1231" width="10.54296875" style="25" customWidth="1"/>
    <col min="1232" max="1245" width="10.453125" style="25" customWidth="1"/>
    <col min="1246" max="1246" width="4.54296875" style="25" customWidth="1"/>
    <col min="1247" max="1247" width="8.81640625" style="25"/>
    <col min="1248" max="1252" width="10.453125" style="25" customWidth="1"/>
    <col min="1253" max="1253" width="13.453125" style="25" customWidth="1"/>
    <col min="1254" max="1255" width="10.453125" style="25" customWidth="1"/>
    <col min="1256" max="1256" width="4.81640625" style="25" customWidth="1"/>
    <col min="1257" max="1261" width="10.453125" style="25" customWidth="1"/>
    <col min="1262" max="1262" width="13.453125" style="25" customWidth="1"/>
    <col min="1263" max="1264" width="10.453125" style="25" customWidth="1"/>
    <col min="1265" max="1265" width="5.54296875" style="25" customWidth="1"/>
    <col min="1266" max="1270" width="10.453125" style="25" customWidth="1"/>
    <col min="1271" max="1271" width="13.453125" style="25" customWidth="1"/>
    <col min="1272" max="1273" width="10.453125" style="25" customWidth="1"/>
    <col min="1274" max="1274" width="8.81640625" style="25"/>
    <col min="1275" max="1279" width="10.453125" style="25" customWidth="1"/>
    <col min="1280" max="1280" width="13.453125" style="25" customWidth="1"/>
    <col min="1281" max="1282" width="10.453125" style="25" customWidth="1"/>
    <col min="1283" max="1283" width="8.81640625" style="25"/>
    <col min="1284" max="1288" width="10.453125" style="25" customWidth="1"/>
    <col min="1289" max="1289" width="13.453125" style="25" customWidth="1"/>
    <col min="1290" max="1291" width="10.453125" style="25" customWidth="1"/>
    <col min="1292" max="1292" width="8.81640625" style="25"/>
    <col min="1293" max="1297" width="10.453125" style="25" customWidth="1"/>
    <col min="1298" max="1298" width="13.453125" style="25" customWidth="1"/>
    <col min="1299" max="1300" width="10.453125" style="25" customWidth="1"/>
    <col min="1301" max="1476" width="8.81640625" style="25"/>
    <col min="1477" max="1477" width="1.54296875" style="25" customWidth="1"/>
    <col min="1478" max="1478" width="10.81640625" style="25" customWidth="1"/>
    <col min="1479" max="1479" width="45.453125" style="25" bestFit="1" customWidth="1"/>
    <col min="1480" max="1480" width="14.54296875" style="25" customWidth="1"/>
    <col min="1481" max="1487" width="10.54296875" style="25" customWidth="1"/>
    <col min="1488" max="1501" width="10.453125" style="25" customWidth="1"/>
    <col min="1502" max="1502" width="4.54296875" style="25" customWidth="1"/>
    <col min="1503" max="1503" width="8.81640625" style="25"/>
    <col min="1504" max="1508" width="10.453125" style="25" customWidth="1"/>
    <col min="1509" max="1509" width="13.453125" style="25" customWidth="1"/>
    <col min="1510" max="1511" width="10.453125" style="25" customWidth="1"/>
    <col min="1512" max="1512" width="4.81640625" style="25" customWidth="1"/>
    <col min="1513" max="1517" width="10.453125" style="25" customWidth="1"/>
    <col min="1518" max="1518" width="13.453125" style="25" customWidth="1"/>
    <col min="1519" max="1520" width="10.453125" style="25" customWidth="1"/>
    <col min="1521" max="1521" width="5.54296875" style="25" customWidth="1"/>
    <col min="1522" max="1526" width="10.453125" style="25" customWidth="1"/>
    <col min="1527" max="1527" width="13.453125" style="25" customWidth="1"/>
    <col min="1528" max="1529" width="10.453125" style="25" customWidth="1"/>
    <col min="1530" max="1530" width="8.81640625" style="25"/>
    <col min="1531" max="1535" width="10.453125" style="25" customWidth="1"/>
    <col min="1536" max="1536" width="13.453125" style="25" customWidth="1"/>
    <col min="1537" max="1538" width="10.453125" style="25" customWidth="1"/>
    <col min="1539" max="1539" width="8.81640625" style="25"/>
    <col min="1540" max="1544" width="10.453125" style="25" customWidth="1"/>
    <col min="1545" max="1545" width="13.453125" style="25" customWidth="1"/>
    <col min="1546" max="1547" width="10.453125" style="25" customWidth="1"/>
    <col min="1548" max="1548" width="8.81640625" style="25"/>
    <col min="1549" max="1553" width="10.453125" style="25" customWidth="1"/>
    <col min="1554" max="1554" width="13.453125" style="25" customWidth="1"/>
    <col min="1555" max="1556" width="10.453125" style="25" customWidth="1"/>
    <col min="1557" max="1732" width="8.81640625" style="25"/>
    <col min="1733" max="1733" width="1.54296875" style="25" customWidth="1"/>
    <col min="1734" max="1734" width="10.81640625" style="25" customWidth="1"/>
    <col min="1735" max="1735" width="45.453125" style="25" bestFit="1" customWidth="1"/>
    <col min="1736" max="1736" width="14.54296875" style="25" customWidth="1"/>
    <col min="1737" max="1743" width="10.54296875" style="25" customWidth="1"/>
    <col min="1744" max="1757" width="10.453125" style="25" customWidth="1"/>
    <col min="1758" max="1758" width="4.54296875" style="25" customWidth="1"/>
    <col min="1759" max="1759" width="8.81640625" style="25"/>
    <col min="1760" max="1764" width="10.453125" style="25" customWidth="1"/>
    <col min="1765" max="1765" width="13.453125" style="25" customWidth="1"/>
    <col min="1766" max="1767" width="10.453125" style="25" customWidth="1"/>
    <col min="1768" max="1768" width="4.81640625" style="25" customWidth="1"/>
    <col min="1769" max="1773" width="10.453125" style="25" customWidth="1"/>
    <col min="1774" max="1774" width="13.453125" style="25" customWidth="1"/>
    <col min="1775" max="1776" width="10.453125" style="25" customWidth="1"/>
    <col min="1777" max="1777" width="5.54296875" style="25" customWidth="1"/>
    <col min="1778" max="1782" width="10.453125" style="25" customWidth="1"/>
    <col min="1783" max="1783" width="13.453125" style="25" customWidth="1"/>
    <col min="1784" max="1785" width="10.453125" style="25" customWidth="1"/>
    <col min="1786" max="1786" width="8.81640625" style="25"/>
    <col min="1787" max="1791" width="10.453125" style="25" customWidth="1"/>
    <col min="1792" max="1792" width="13.453125" style="25" customWidth="1"/>
    <col min="1793" max="1794" width="10.453125" style="25" customWidth="1"/>
    <col min="1795" max="1795" width="8.81640625" style="25"/>
    <col min="1796" max="1800" width="10.453125" style="25" customWidth="1"/>
    <col min="1801" max="1801" width="13.453125" style="25" customWidth="1"/>
    <col min="1802" max="1803" width="10.453125" style="25" customWidth="1"/>
    <col min="1804" max="1804" width="8.81640625" style="25"/>
    <col min="1805" max="1809" width="10.453125" style="25" customWidth="1"/>
    <col min="1810" max="1810" width="13.453125" style="25" customWidth="1"/>
    <col min="1811" max="1812" width="10.453125" style="25" customWidth="1"/>
    <col min="1813" max="1988" width="8.81640625" style="25"/>
    <col min="1989" max="1989" width="1.54296875" style="25" customWidth="1"/>
    <col min="1990" max="1990" width="10.81640625" style="25" customWidth="1"/>
    <col min="1991" max="1991" width="45.453125" style="25" bestFit="1" customWidth="1"/>
    <col min="1992" max="1992" width="14.54296875" style="25" customWidth="1"/>
    <col min="1993" max="1999" width="10.54296875" style="25" customWidth="1"/>
    <col min="2000" max="2013" width="10.453125" style="25" customWidth="1"/>
    <col min="2014" max="2014" width="4.54296875" style="25" customWidth="1"/>
    <col min="2015" max="2015" width="8.81640625" style="25"/>
    <col min="2016" max="2020" width="10.453125" style="25" customWidth="1"/>
    <col min="2021" max="2021" width="13.453125" style="25" customWidth="1"/>
    <col min="2022" max="2023" width="10.453125" style="25" customWidth="1"/>
    <col min="2024" max="2024" width="4.81640625" style="25" customWidth="1"/>
    <col min="2025" max="2029" width="10.453125" style="25" customWidth="1"/>
    <col min="2030" max="2030" width="13.453125" style="25" customWidth="1"/>
    <col min="2031" max="2032" width="10.453125" style="25" customWidth="1"/>
    <col min="2033" max="2033" width="5.54296875" style="25" customWidth="1"/>
    <col min="2034" max="2038" width="10.453125" style="25" customWidth="1"/>
    <col min="2039" max="2039" width="13.453125" style="25" customWidth="1"/>
    <col min="2040" max="2041" width="10.453125" style="25" customWidth="1"/>
    <col min="2042" max="2042" width="8.81640625" style="25"/>
    <col min="2043" max="2047" width="10.453125" style="25" customWidth="1"/>
    <col min="2048" max="2048" width="13.453125" style="25" customWidth="1"/>
    <col min="2049" max="2050" width="10.453125" style="25" customWidth="1"/>
    <col min="2051" max="2051" width="8.81640625" style="25"/>
    <col min="2052" max="2056" width="10.453125" style="25" customWidth="1"/>
    <col min="2057" max="2057" width="13.453125" style="25" customWidth="1"/>
    <col min="2058" max="2059" width="10.453125" style="25" customWidth="1"/>
    <col min="2060" max="2060" width="8.81640625" style="25"/>
    <col min="2061" max="2065" width="10.453125" style="25" customWidth="1"/>
    <col min="2066" max="2066" width="13.453125" style="25" customWidth="1"/>
    <col min="2067" max="2068" width="10.453125" style="25" customWidth="1"/>
    <col min="2069" max="2244" width="8.81640625" style="25"/>
    <col min="2245" max="2245" width="1.54296875" style="25" customWidth="1"/>
    <col min="2246" max="2246" width="10.81640625" style="25" customWidth="1"/>
    <col min="2247" max="2247" width="45.453125" style="25" bestFit="1" customWidth="1"/>
    <col min="2248" max="2248" width="14.54296875" style="25" customWidth="1"/>
    <col min="2249" max="2255" width="10.54296875" style="25" customWidth="1"/>
    <col min="2256" max="2269" width="10.453125" style="25" customWidth="1"/>
    <col min="2270" max="2270" width="4.54296875" style="25" customWidth="1"/>
    <col min="2271" max="2271" width="8.81640625" style="25"/>
    <col min="2272" max="2276" width="10.453125" style="25" customWidth="1"/>
    <col min="2277" max="2277" width="13.453125" style="25" customWidth="1"/>
    <col min="2278" max="2279" width="10.453125" style="25" customWidth="1"/>
    <col min="2280" max="2280" width="4.81640625" style="25" customWidth="1"/>
    <col min="2281" max="2285" width="10.453125" style="25" customWidth="1"/>
    <col min="2286" max="2286" width="13.453125" style="25" customWidth="1"/>
    <col min="2287" max="2288" width="10.453125" style="25" customWidth="1"/>
    <col min="2289" max="2289" width="5.54296875" style="25" customWidth="1"/>
    <col min="2290" max="2294" width="10.453125" style="25" customWidth="1"/>
    <col min="2295" max="2295" width="13.453125" style="25" customWidth="1"/>
    <col min="2296" max="2297" width="10.453125" style="25" customWidth="1"/>
    <col min="2298" max="2298" width="8.81640625" style="25"/>
    <col min="2299" max="2303" width="10.453125" style="25" customWidth="1"/>
    <col min="2304" max="2304" width="13.453125" style="25" customWidth="1"/>
    <col min="2305" max="2306" width="10.453125" style="25" customWidth="1"/>
    <col min="2307" max="2307" width="8.81640625" style="25"/>
    <col min="2308" max="2312" width="10.453125" style="25" customWidth="1"/>
    <col min="2313" max="2313" width="13.453125" style="25" customWidth="1"/>
    <col min="2314" max="2315" width="10.453125" style="25" customWidth="1"/>
    <col min="2316" max="2316" width="8.81640625" style="25"/>
    <col min="2317" max="2321" width="10.453125" style="25" customWidth="1"/>
    <col min="2322" max="2322" width="13.453125" style="25" customWidth="1"/>
    <col min="2323" max="2324" width="10.453125" style="25" customWidth="1"/>
    <col min="2325" max="2500" width="8.81640625" style="25"/>
    <col min="2501" max="2501" width="1.54296875" style="25" customWidth="1"/>
    <col min="2502" max="2502" width="10.81640625" style="25" customWidth="1"/>
    <col min="2503" max="2503" width="45.453125" style="25" bestFit="1" customWidth="1"/>
    <col min="2504" max="2504" width="14.54296875" style="25" customWidth="1"/>
    <col min="2505" max="2511" width="10.54296875" style="25" customWidth="1"/>
    <col min="2512" max="2525" width="10.453125" style="25" customWidth="1"/>
    <col min="2526" max="2526" width="4.54296875" style="25" customWidth="1"/>
    <col min="2527" max="2527" width="8.81640625" style="25"/>
    <col min="2528" max="2532" width="10.453125" style="25" customWidth="1"/>
    <col min="2533" max="2533" width="13.453125" style="25" customWidth="1"/>
    <col min="2534" max="2535" width="10.453125" style="25" customWidth="1"/>
    <col min="2536" max="2536" width="4.81640625" style="25" customWidth="1"/>
    <col min="2537" max="2541" width="10.453125" style="25" customWidth="1"/>
    <col min="2542" max="2542" width="13.453125" style="25" customWidth="1"/>
    <col min="2543" max="2544" width="10.453125" style="25" customWidth="1"/>
    <col min="2545" max="2545" width="5.54296875" style="25" customWidth="1"/>
    <col min="2546" max="2550" width="10.453125" style="25" customWidth="1"/>
    <col min="2551" max="2551" width="13.453125" style="25" customWidth="1"/>
    <col min="2552" max="2553" width="10.453125" style="25" customWidth="1"/>
    <col min="2554" max="2554" width="8.81640625" style="25"/>
    <col min="2555" max="2559" width="10.453125" style="25" customWidth="1"/>
    <col min="2560" max="2560" width="13.453125" style="25" customWidth="1"/>
    <col min="2561" max="2562" width="10.453125" style="25" customWidth="1"/>
    <col min="2563" max="2563" width="8.81640625" style="25"/>
    <col min="2564" max="2568" width="10.453125" style="25" customWidth="1"/>
    <col min="2569" max="2569" width="13.453125" style="25" customWidth="1"/>
    <col min="2570" max="2571" width="10.453125" style="25" customWidth="1"/>
    <col min="2572" max="2572" width="8.81640625" style="25"/>
    <col min="2573" max="2577" width="10.453125" style="25" customWidth="1"/>
    <col min="2578" max="2578" width="13.453125" style="25" customWidth="1"/>
    <col min="2579" max="2580" width="10.453125" style="25" customWidth="1"/>
    <col min="2581" max="2756" width="8.81640625" style="25"/>
    <col min="2757" max="2757" width="1.54296875" style="25" customWidth="1"/>
    <col min="2758" max="2758" width="10.81640625" style="25" customWidth="1"/>
    <col min="2759" max="2759" width="45.453125" style="25" bestFit="1" customWidth="1"/>
    <col min="2760" max="2760" width="14.54296875" style="25" customWidth="1"/>
    <col min="2761" max="2767" width="10.54296875" style="25" customWidth="1"/>
    <col min="2768" max="2781" width="10.453125" style="25" customWidth="1"/>
    <col min="2782" max="2782" width="4.54296875" style="25" customWidth="1"/>
    <col min="2783" max="2783" width="8.81640625" style="25"/>
    <col min="2784" max="2788" width="10.453125" style="25" customWidth="1"/>
    <col min="2789" max="2789" width="13.453125" style="25" customWidth="1"/>
    <col min="2790" max="2791" width="10.453125" style="25" customWidth="1"/>
    <col min="2792" max="2792" width="4.81640625" style="25" customWidth="1"/>
    <col min="2793" max="2797" width="10.453125" style="25" customWidth="1"/>
    <col min="2798" max="2798" width="13.453125" style="25" customWidth="1"/>
    <col min="2799" max="2800" width="10.453125" style="25" customWidth="1"/>
    <col min="2801" max="2801" width="5.54296875" style="25" customWidth="1"/>
    <col min="2802" max="2806" width="10.453125" style="25" customWidth="1"/>
    <col min="2807" max="2807" width="13.453125" style="25" customWidth="1"/>
    <col min="2808" max="2809" width="10.453125" style="25" customWidth="1"/>
    <col min="2810" max="2810" width="8.81640625" style="25"/>
    <col min="2811" max="2815" width="10.453125" style="25" customWidth="1"/>
    <col min="2816" max="2816" width="13.453125" style="25" customWidth="1"/>
    <col min="2817" max="2818" width="10.453125" style="25" customWidth="1"/>
    <col min="2819" max="2819" width="8.81640625" style="25"/>
    <col min="2820" max="2824" width="10.453125" style="25" customWidth="1"/>
    <col min="2825" max="2825" width="13.453125" style="25" customWidth="1"/>
    <col min="2826" max="2827" width="10.453125" style="25" customWidth="1"/>
    <col min="2828" max="2828" width="8.81640625" style="25"/>
    <col min="2829" max="2833" width="10.453125" style="25" customWidth="1"/>
    <col min="2834" max="2834" width="13.453125" style="25" customWidth="1"/>
    <col min="2835" max="2836" width="10.453125" style="25" customWidth="1"/>
    <col min="2837" max="3012" width="8.81640625" style="25"/>
    <col min="3013" max="3013" width="1.54296875" style="25" customWidth="1"/>
    <col min="3014" max="3014" width="10.81640625" style="25" customWidth="1"/>
    <col min="3015" max="3015" width="45.453125" style="25" bestFit="1" customWidth="1"/>
    <col min="3016" max="3016" width="14.54296875" style="25" customWidth="1"/>
    <col min="3017" max="3023" width="10.54296875" style="25" customWidth="1"/>
    <col min="3024" max="3037" width="10.453125" style="25" customWidth="1"/>
    <col min="3038" max="3038" width="4.54296875" style="25" customWidth="1"/>
    <col min="3039" max="3039" width="8.81640625" style="25"/>
    <col min="3040" max="3044" width="10.453125" style="25" customWidth="1"/>
    <col min="3045" max="3045" width="13.453125" style="25" customWidth="1"/>
    <col min="3046" max="3047" width="10.453125" style="25" customWidth="1"/>
    <col min="3048" max="3048" width="4.81640625" style="25" customWidth="1"/>
    <col min="3049" max="3053" width="10.453125" style="25" customWidth="1"/>
    <col min="3054" max="3054" width="13.453125" style="25" customWidth="1"/>
    <col min="3055" max="3056" width="10.453125" style="25" customWidth="1"/>
    <col min="3057" max="3057" width="5.54296875" style="25" customWidth="1"/>
    <col min="3058" max="3062" width="10.453125" style="25" customWidth="1"/>
    <col min="3063" max="3063" width="13.453125" style="25" customWidth="1"/>
    <col min="3064" max="3065" width="10.453125" style="25" customWidth="1"/>
    <col min="3066" max="3066" width="8.81640625" style="25"/>
    <col min="3067" max="3071" width="10.453125" style="25" customWidth="1"/>
    <col min="3072" max="3072" width="13.453125" style="25" customWidth="1"/>
    <col min="3073" max="3074" width="10.453125" style="25" customWidth="1"/>
    <col min="3075" max="3075" width="8.81640625" style="25"/>
    <col min="3076" max="3080" width="10.453125" style="25" customWidth="1"/>
    <col min="3081" max="3081" width="13.453125" style="25" customWidth="1"/>
    <col min="3082" max="3083" width="10.453125" style="25" customWidth="1"/>
    <col min="3084" max="3084" width="8.81640625" style="25"/>
    <col min="3085" max="3089" width="10.453125" style="25" customWidth="1"/>
    <col min="3090" max="3090" width="13.453125" style="25" customWidth="1"/>
    <col min="3091" max="3092" width="10.453125" style="25" customWidth="1"/>
    <col min="3093" max="3268" width="8.81640625" style="25"/>
    <col min="3269" max="3269" width="1.54296875" style="25" customWidth="1"/>
    <col min="3270" max="3270" width="10.81640625" style="25" customWidth="1"/>
    <col min="3271" max="3271" width="45.453125" style="25" bestFit="1" customWidth="1"/>
    <col min="3272" max="3272" width="14.54296875" style="25" customWidth="1"/>
    <col min="3273" max="3279" width="10.54296875" style="25" customWidth="1"/>
    <col min="3280" max="3293" width="10.453125" style="25" customWidth="1"/>
    <col min="3294" max="3294" width="4.54296875" style="25" customWidth="1"/>
    <col min="3295" max="3295" width="8.81640625" style="25"/>
    <col min="3296" max="3300" width="10.453125" style="25" customWidth="1"/>
    <col min="3301" max="3301" width="13.453125" style="25" customWidth="1"/>
    <col min="3302" max="3303" width="10.453125" style="25" customWidth="1"/>
    <col min="3304" max="3304" width="4.81640625" style="25" customWidth="1"/>
    <col min="3305" max="3309" width="10.453125" style="25" customWidth="1"/>
    <col min="3310" max="3310" width="13.453125" style="25" customWidth="1"/>
    <col min="3311" max="3312" width="10.453125" style="25" customWidth="1"/>
    <col min="3313" max="3313" width="5.54296875" style="25" customWidth="1"/>
    <col min="3314" max="3318" width="10.453125" style="25" customWidth="1"/>
    <col min="3319" max="3319" width="13.453125" style="25" customWidth="1"/>
    <col min="3320" max="3321" width="10.453125" style="25" customWidth="1"/>
    <col min="3322" max="3322" width="8.81640625" style="25"/>
    <col min="3323" max="3327" width="10.453125" style="25" customWidth="1"/>
    <col min="3328" max="3328" width="13.453125" style="25" customWidth="1"/>
    <col min="3329" max="3330" width="10.453125" style="25" customWidth="1"/>
    <col min="3331" max="3331" width="8.81640625" style="25"/>
    <col min="3332" max="3336" width="10.453125" style="25" customWidth="1"/>
    <col min="3337" max="3337" width="13.453125" style="25" customWidth="1"/>
    <col min="3338" max="3339" width="10.453125" style="25" customWidth="1"/>
    <col min="3340" max="3340" width="8.81640625" style="25"/>
    <col min="3341" max="3345" width="10.453125" style="25" customWidth="1"/>
    <col min="3346" max="3346" width="13.453125" style="25" customWidth="1"/>
    <col min="3347" max="3348" width="10.453125" style="25" customWidth="1"/>
    <col min="3349" max="3524" width="8.81640625" style="25"/>
    <col min="3525" max="3525" width="1.54296875" style="25" customWidth="1"/>
    <col min="3526" max="3526" width="10.81640625" style="25" customWidth="1"/>
    <col min="3527" max="3527" width="45.453125" style="25" bestFit="1" customWidth="1"/>
    <col min="3528" max="3528" width="14.54296875" style="25" customWidth="1"/>
    <col min="3529" max="3535" width="10.54296875" style="25" customWidth="1"/>
    <col min="3536" max="3549" width="10.453125" style="25" customWidth="1"/>
    <col min="3550" max="3550" width="4.54296875" style="25" customWidth="1"/>
    <col min="3551" max="3551" width="8.81640625" style="25"/>
    <col min="3552" max="3556" width="10.453125" style="25" customWidth="1"/>
    <col min="3557" max="3557" width="13.453125" style="25" customWidth="1"/>
    <col min="3558" max="3559" width="10.453125" style="25" customWidth="1"/>
    <col min="3560" max="3560" width="4.81640625" style="25" customWidth="1"/>
    <col min="3561" max="3565" width="10.453125" style="25" customWidth="1"/>
    <col min="3566" max="3566" width="13.453125" style="25" customWidth="1"/>
    <col min="3567" max="3568" width="10.453125" style="25" customWidth="1"/>
    <col min="3569" max="3569" width="5.54296875" style="25" customWidth="1"/>
    <col min="3570" max="3574" width="10.453125" style="25" customWidth="1"/>
    <col min="3575" max="3575" width="13.453125" style="25" customWidth="1"/>
    <col min="3576" max="3577" width="10.453125" style="25" customWidth="1"/>
    <col min="3578" max="3578" width="8.81640625" style="25"/>
    <col min="3579" max="3583" width="10.453125" style="25" customWidth="1"/>
    <col min="3584" max="3584" width="13.453125" style="25" customWidth="1"/>
    <col min="3585" max="3586" width="10.453125" style="25" customWidth="1"/>
    <col min="3587" max="3587" width="8.81640625" style="25"/>
    <col min="3588" max="3592" width="10.453125" style="25" customWidth="1"/>
    <col min="3593" max="3593" width="13.453125" style="25" customWidth="1"/>
    <col min="3594" max="3595" width="10.453125" style="25" customWidth="1"/>
    <col min="3596" max="3596" width="8.81640625" style="25"/>
    <col min="3597" max="3601" width="10.453125" style="25" customWidth="1"/>
    <col min="3602" max="3602" width="13.453125" style="25" customWidth="1"/>
    <col min="3603" max="3604" width="10.453125" style="25" customWidth="1"/>
    <col min="3605" max="3780" width="8.81640625" style="25"/>
    <col min="3781" max="3781" width="1.54296875" style="25" customWidth="1"/>
    <col min="3782" max="3782" width="10.81640625" style="25" customWidth="1"/>
    <col min="3783" max="3783" width="45.453125" style="25" bestFit="1" customWidth="1"/>
    <col min="3784" max="3784" width="14.54296875" style="25" customWidth="1"/>
    <col min="3785" max="3791" width="10.54296875" style="25" customWidth="1"/>
    <col min="3792" max="3805" width="10.453125" style="25" customWidth="1"/>
    <col min="3806" max="3806" width="4.54296875" style="25" customWidth="1"/>
    <col min="3807" max="3807" width="8.81640625" style="25"/>
    <col min="3808" max="3812" width="10.453125" style="25" customWidth="1"/>
    <col min="3813" max="3813" width="13.453125" style="25" customWidth="1"/>
    <col min="3814" max="3815" width="10.453125" style="25" customWidth="1"/>
    <col min="3816" max="3816" width="4.81640625" style="25" customWidth="1"/>
    <col min="3817" max="3821" width="10.453125" style="25" customWidth="1"/>
    <col min="3822" max="3822" width="13.453125" style="25" customWidth="1"/>
    <col min="3823" max="3824" width="10.453125" style="25" customWidth="1"/>
    <col min="3825" max="3825" width="5.54296875" style="25" customWidth="1"/>
    <col min="3826" max="3830" width="10.453125" style="25" customWidth="1"/>
    <col min="3831" max="3831" width="13.453125" style="25" customWidth="1"/>
    <col min="3832" max="3833" width="10.453125" style="25" customWidth="1"/>
    <col min="3834" max="3834" width="8.81640625" style="25"/>
    <col min="3835" max="3839" width="10.453125" style="25" customWidth="1"/>
    <col min="3840" max="3840" width="13.453125" style="25" customWidth="1"/>
    <col min="3841" max="3842" width="10.453125" style="25" customWidth="1"/>
    <col min="3843" max="3843" width="8.81640625" style="25"/>
    <col min="3844" max="3848" width="10.453125" style="25" customWidth="1"/>
    <col min="3849" max="3849" width="13.453125" style="25" customWidth="1"/>
    <col min="3850" max="3851" width="10.453125" style="25" customWidth="1"/>
    <col min="3852" max="3852" width="8.81640625" style="25"/>
    <col min="3853" max="3857" width="10.453125" style="25" customWidth="1"/>
    <col min="3858" max="3858" width="13.453125" style="25" customWidth="1"/>
    <col min="3859" max="3860" width="10.453125" style="25" customWidth="1"/>
    <col min="3861" max="4036" width="8.81640625" style="25"/>
    <col min="4037" max="4037" width="1.54296875" style="25" customWidth="1"/>
    <col min="4038" max="4038" width="10.81640625" style="25" customWidth="1"/>
    <col min="4039" max="4039" width="45.453125" style="25" bestFit="1" customWidth="1"/>
    <col min="4040" max="4040" width="14.54296875" style="25" customWidth="1"/>
    <col min="4041" max="4047" width="10.54296875" style="25" customWidth="1"/>
    <col min="4048" max="4061" width="10.453125" style="25" customWidth="1"/>
    <col min="4062" max="4062" width="4.54296875" style="25" customWidth="1"/>
    <col min="4063" max="4063" width="8.81640625" style="25"/>
    <col min="4064" max="4068" width="10.453125" style="25" customWidth="1"/>
    <col min="4069" max="4069" width="13.453125" style="25" customWidth="1"/>
    <col min="4070" max="4071" width="10.453125" style="25" customWidth="1"/>
    <col min="4072" max="4072" width="4.81640625" style="25" customWidth="1"/>
    <col min="4073" max="4077" width="10.453125" style="25" customWidth="1"/>
    <col min="4078" max="4078" width="13.453125" style="25" customWidth="1"/>
    <col min="4079" max="4080" width="10.453125" style="25" customWidth="1"/>
    <col min="4081" max="4081" width="5.54296875" style="25" customWidth="1"/>
    <col min="4082" max="4086" width="10.453125" style="25" customWidth="1"/>
    <col min="4087" max="4087" width="13.453125" style="25" customWidth="1"/>
    <col min="4088" max="4089" width="10.453125" style="25" customWidth="1"/>
    <col min="4090" max="4090" width="8.81640625" style="25"/>
    <col min="4091" max="4095" width="10.453125" style="25" customWidth="1"/>
    <col min="4096" max="4096" width="13.453125" style="25" customWidth="1"/>
    <col min="4097" max="4098" width="10.453125" style="25" customWidth="1"/>
    <col min="4099" max="4099" width="8.81640625" style="25"/>
    <col min="4100" max="4104" width="10.453125" style="25" customWidth="1"/>
    <col min="4105" max="4105" width="13.453125" style="25" customWidth="1"/>
    <col min="4106" max="4107" width="10.453125" style="25" customWidth="1"/>
    <col min="4108" max="4108" width="8.81640625" style="25"/>
    <col min="4109" max="4113" width="10.453125" style="25" customWidth="1"/>
    <col min="4114" max="4114" width="13.453125" style="25" customWidth="1"/>
    <col min="4115" max="4116" width="10.453125" style="25" customWidth="1"/>
    <col min="4117" max="4292" width="8.81640625" style="25"/>
    <col min="4293" max="4293" width="1.54296875" style="25" customWidth="1"/>
    <col min="4294" max="4294" width="10.81640625" style="25" customWidth="1"/>
    <col min="4295" max="4295" width="45.453125" style="25" bestFit="1" customWidth="1"/>
    <col min="4296" max="4296" width="14.54296875" style="25" customWidth="1"/>
    <col min="4297" max="4303" width="10.54296875" style="25" customWidth="1"/>
    <col min="4304" max="4317" width="10.453125" style="25" customWidth="1"/>
    <col min="4318" max="4318" width="4.54296875" style="25" customWidth="1"/>
    <col min="4319" max="4319" width="8.81640625" style="25"/>
    <col min="4320" max="4324" width="10.453125" style="25" customWidth="1"/>
    <col min="4325" max="4325" width="13.453125" style="25" customWidth="1"/>
    <col min="4326" max="4327" width="10.453125" style="25" customWidth="1"/>
    <col min="4328" max="4328" width="4.81640625" style="25" customWidth="1"/>
    <col min="4329" max="4333" width="10.453125" style="25" customWidth="1"/>
    <col min="4334" max="4334" width="13.453125" style="25" customWidth="1"/>
    <col min="4335" max="4336" width="10.453125" style="25" customWidth="1"/>
    <col min="4337" max="4337" width="5.54296875" style="25" customWidth="1"/>
    <col min="4338" max="4342" width="10.453125" style="25" customWidth="1"/>
    <col min="4343" max="4343" width="13.453125" style="25" customWidth="1"/>
    <col min="4344" max="4345" width="10.453125" style="25" customWidth="1"/>
    <col min="4346" max="4346" width="8.81640625" style="25"/>
    <col min="4347" max="4351" width="10.453125" style="25" customWidth="1"/>
    <col min="4352" max="4352" width="13.453125" style="25" customWidth="1"/>
    <col min="4353" max="4354" width="10.453125" style="25" customWidth="1"/>
    <col min="4355" max="4355" width="8.81640625" style="25"/>
    <col min="4356" max="4360" width="10.453125" style="25" customWidth="1"/>
    <col min="4361" max="4361" width="13.453125" style="25" customWidth="1"/>
    <col min="4362" max="4363" width="10.453125" style="25" customWidth="1"/>
    <col min="4364" max="4364" width="8.81640625" style="25"/>
    <col min="4365" max="4369" width="10.453125" style="25" customWidth="1"/>
    <col min="4370" max="4370" width="13.453125" style="25" customWidth="1"/>
    <col min="4371" max="4372" width="10.453125" style="25" customWidth="1"/>
    <col min="4373" max="4548" width="8.81640625" style="25"/>
    <col min="4549" max="4549" width="1.54296875" style="25" customWidth="1"/>
    <col min="4550" max="4550" width="10.81640625" style="25" customWidth="1"/>
    <col min="4551" max="4551" width="45.453125" style="25" bestFit="1" customWidth="1"/>
    <col min="4552" max="4552" width="14.54296875" style="25" customWidth="1"/>
    <col min="4553" max="4559" width="10.54296875" style="25" customWidth="1"/>
    <col min="4560" max="4573" width="10.453125" style="25" customWidth="1"/>
    <col min="4574" max="4574" width="4.54296875" style="25" customWidth="1"/>
    <col min="4575" max="4575" width="8.81640625" style="25"/>
    <col min="4576" max="4580" width="10.453125" style="25" customWidth="1"/>
    <col min="4581" max="4581" width="13.453125" style="25" customWidth="1"/>
    <col min="4582" max="4583" width="10.453125" style="25" customWidth="1"/>
    <col min="4584" max="4584" width="4.81640625" style="25" customWidth="1"/>
    <col min="4585" max="4589" width="10.453125" style="25" customWidth="1"/>
    <col min="4590" max="4590" width="13.453125" style="25" customWidth="1"/>
    <col min="4591" max="4592" width="10.453125" style="25" customWidth="1"/>
    <col min="4593" max="4593" width="5.54296875" style="25" customWidth="1"/>
    <col min="4594" max="4598" width="10.453125" style="25" customWidth="1"/>
    <col min="4599" max="4599" width="13.453125" style="25" customWidth="1"/>
    <col min="4600" max="4601" width="10.453125" style="25" customWidth="1"/>
    <col min="4602" max="4602" width="8.81640625" style="25"/>
    <col min="4603" max="4607" width="10.453125" style="25" customWidth="1"/>
    <col min="4608" max="4608" width="13.453125" style="25" customWidth="1"/>
    <col min="4609" max="4610" width="10.453125" style="25" customWidth="1"/>
    <col min="4611" max="4611" width="8.81640625" style="25"/>
    <col min="4612" max="4616" width="10.453125" style="25" customWidth="1"/>
    <col min="4617" max="4617" width="13.453125" style="25" customWidth="1"/>
    <col min="4618" max="4619" width="10.453125" style="25" customWidth="1"/>
    <col min="4620" max="4620" width="8.81640625" style="25"/>
    <col min="4621" max="4625" width="10.453125" style="25" customWidth="1"/>
    <col min="4626" max="4626" width="13.453125" style="25" customWidth="1"/>
    <col min="4627" max="4628" width="10.453125" style="25" customWidth="1"/>
    <col min="4629" max="4804" width="8.81640625" style="25"/>
    <col min="4805" max="4805" width="1.54296875" style="25" customWidth="1"/>
    <col min="4806" max="4806" width="10.81640625" style="25" customWidth="1"/>
    <col min="4807" max="4807" width="45.453125" style="25" bestFit="1" customWidth="1"/>
    <col min="4808" max="4808" width="14.54296875" style="25" customWidth="1"/>
    <col min="4809" max="4815" width="10.54296875" style="25" customWidth="1"/>
    <col min="4816" max="4829" width="10.453125" style="25" customWidth="1"/>
    <col min="4830" max="4830" width="4.54296875" style="25" customWidth="1"/>
    <col min="4831" max="4831" width="8.81640625" style="25"/>
    <col min="4832" max="4836" width="10.453125" style="25" customWidth="1"/>
    <col min="4837" max="4837" width="13.453125" style="25" customWidth="1"/>
    <col min="4838" max="4839" width="10.453125" style="25" customWidth="1"/>
    <col min="4840" max="4840" width="4.81640625" style="25" customWidth="1"/>
    <col min="4841" max="4845" width="10.453125" style="25" customWidth="1"/>
    <col min="4846" max="4846" width="13.453125" style="25" customWidth="1"/>
    <col min="4847" max="4848" width="10.453125" style="25" customWidth="1"/>
    <col min="4849" max="4849" width="5.54296875" style="25" customWidth="1"/>
    <col min="4850" max="4854" width="10.453125" style="25" customWidth="1"/>
    <col min="4855" max="4855" width="13.453125" style="25" customWidth="1"/>
    <col min="4856" max="4857" width="10.453125" style="25" customWidth="1"/>
    <col min="4858" max="4858" width="8.81640625" style="25"/>
    <col min="4859" max="4863" width="10.453125" style="25" customWidth="1"/>
    <col min="4864" max="4864" width="13.453125" style="25" customWidth="1"/>
    <col min="4865" max="4866" width="10.453125" style="25" customWidth="1"/>
    <col min="4867" max="4867" width="8.81640625" style="25"/>
    <col min="4868" max="4872" width="10.453125" style="25" customWidth="1"/>
    <col min="4873" max="4873" width="13.453125" style="25" customWidth="1"/>
    <col min="4874" max="4875" width="10.453125" style="25" customWidth="1"/>
    <col min="4876" max="4876" width="8.81640625" style="25"/>
    <col min="4877" max="4881" width="10.453125" style="25" customWidth="1"/>
    <col min="4882" max="4882" width="13.453125" style="25" customWidth="1"/>
    <col min="4883" max="4884" width="10.453125" style="25" customWidth="1"/>
    <col min="4885" max="5060" width="8.81640625" style="25"/>
    <col min="5061" max="5061" width="1.54296875" style="25" customWidth="1"/>
    <col min="5062" max="5062" width="10.81640625" style="25" customWidth="1"/>
    <col min="5063" max="5063" width="45.453125" style="25" bestFit="1" customWidth="1"/>
    <col min="5064" max="5064" width="14.54296875" style="25" customWidth="1"/>
    <col min="5065" max="5071" width="10.54296875" style="25" customWidth="1"/>
    <col min="5072" max="5085" width="10.453125" style="25" customWidth="1"/>
    <col min="5086" max="5086" width="4.54296875" style="25" customWidth="1"/>
    <col min="5087" max="5087" width="8.81640625" style="25"/>
    <col min="5088" max="5092" width="10.453125" style="25" customWidth="1"/>
    <col min="5093" max="5093" width="13.453125" style="25" customWidth="1"/>
    <col min="5094" max="5095" width="10.453125" style="25" customWidth="1"/>
    <col min="5096" max="5096" width="4.81640625" style="25" customWidth="1"/>
    <col min="5097" max="5101" width="10.453125" style="25" customWidth="1"/>
    <col min="5102" max="5102" width="13.453125" style="25" customWidth="1"/>
    <col min="5103" max="5104" width="10.453125" style="25" customWidth="1"/>
    <col min="5105" max="5105" width="5.54296875" style="25" customWidth="1"/>
    <col min="5106" max="5110" width="10.453125" style="25" customWidth="1"/>
    <col min="5111" max="5111" width="13.453125" style="25" customWidth="1"/>
    <col min="5112" max="5113" width="10.453125" style="25" customWidth="1"/>
    <col min="5114" max="5114" width="8.81640625" style="25"/>
    <col min="5115" max="5119" width="10.453125" style="25" customWidth="1"/>
    <col min="5120" max="5120" width="13.453125" style="25" customWidth="1"/>
    <col min="5121" max="5122" width="10.453125" style="25" customWidth="1"/>
    <col min="5123" max="5123" width="8.81640625" style="25"/>
    <col min="5124" max="5128" width="10.453125" style="25" customWidth="1"/>
    <col min="5129" max="5129" width="13.453125" style="25" customWidth="1"/>
    <col min="5130" max="5131" width="10.453125" style="25" customWidth="1"/>
    <col min="5132" max="5132" width="8.81640625" style="25"/>
    <col min="5133" max="5137" width="10.453125" style="25" customWidth="1"/>
    <col min="5138" max="5138" width="13.453125" style="25" customWidth="1"/>
    <col min="5139" max="5140" width="10.453125" style="25" customWidth="1"/>
    <col min="5141" max="5316" width="8.81640625" style="25"/>
    <col min="5317" max="5317" width="1.54296875" style="25" customWidth="1"/>
    <col min="5318" max="5318" width="10.81640625" style="25" customWidth="1"/>
    <col min="5319" max="5319" width="45.453125" style="25" bestFit="1" customWidth="1"/>
    <col min="5320" max="5320" width="14.54296875" style="25" customWidth="1"/>
    <col min="5321" max="5327" width="10.54296875" style="25" customWidth="1"/>
    <col min="5328" max="5341" width="10.453125" style="25" customWidth="1"/>
    <col min="5342" max="5342" width="4.54296875" style="25" customWidth="1"/>
    <col min="5343" max="5343" width="8.81640625" style="25"/>
    <col min="5344" max="5348" width="10.453125" style="25" customWidth="1"/>
    <col min="5349" max="5349" width="13.453125" style="25" customWidth="1"/>
    <col min="5350" max="5351" width="10.453125" style="25" customWidth="1"/>
    <col min="5352" max="5352" width="4.81640625" style="25" customWidth="1"/>
    <col min="5353" max="5357" width="10.453125" style="25" customWidth="1"/>
    <col min="5358" max="5358" width="13.453125" style="25" customWidth="1"/>
    <col min="5359" max="5360" width="10.453125" style="25" customWidth="1"/>
    <col min="5361" max="5361" width="5.54296875" style="25" customWidth="1"/>
    <col min="5362" max="5366" width="10.453125" style="25" customWidth="1"/>
    <col min="5367" max="5367" width="13.453125" style="25" customWidth="1"/>
    <col min="5368" max="5369" width="10.453125" style="25" customWidth="1"/>
    <col min="5370" max="5370" width="8.81640625" style="25"/>
    <col min="5371" max="5375" width="10.453125" style="25" customWidth="1"/>
    <col min="5376" max="5376" width="13.453125" style="25" customWidth="1"/>
    <col min="5377" max="5378" width="10.453125" style="25" customWidth="1"/>
    <col min="5379" max="5379" width="8.81640625" style="25"/>
    <col min="5380" max="5384" width="10.453125" style="25" customWidth="1"/>
    <col min="5385" max="5385" width="13.453125" style="25" customWidth="1"/>
    <col min="5386" max="5387" width="10.453125" style="25" customWidth="1"/>
    <col min="5388" max="5388" width="8.81640625" style="25"/>
    <col min="5389" max="5393" width="10.453125" style="25" customWidth="1"/>
    <col min="5394" max="5394" width="13.453125" style="25" customWidth="1"/>
    <col min="5395" max="5396" width="10.453125" style="25" customWidth="1"/>
    <col min="5397" max="5572" width="8.81640625" style="25"/>
    <col min="5573" max="5573" width="1.54296875" style="25" customWidth="1"/>
    <col min="5574" max="5574" width="10.81640625" style="25" customWidth="1"/>
    <col min="5575" max="5575" width="45.453125" style="25" bestFit="1" customWidth="1"/>
    <col min="5576" max="5576" width="14.54296875" style="25" customWidth="1"/>
    <col min="5577" max="5583" width="10.54296875" style="25" customWidth="1"/>
    <col min="5584" max="5597" width="10.453125" style="25" customWidth="1"/>
    <col min="5598" max="5598" width="4.54296875" style="25" customWidth="1"/>
    <col min="5599" max="5599" width="8.81640625" style="25"/>
    <col min="5600" max="5604" width="10.453125" style="25" customWidth="1"/>
    <col min="5605" max="5605" width="13.453125" style="25" customWidth="1"/>
    <col min="5606" max="5607" width="10.453125" style="25" customWidth="1"/>
    <col min="5608" max="5608" width="4.81640625" style="25" customWidth="1"/>
    <col min="5609" max="5613" width="10.453125" style="25" customWidth="1"/>
    <col min="5614" max="5614" width="13.453125" style="25" customWidth="1"/>
    <col min="5615" max="5616" width="10.453125" style="25" customWidth="1"/>
    <col min="5617" max="5617" width="5.54296875" style="25" customWidth="1"/>
    <col min="5618" max="5622" width="10.453125" style="25" customWidth="1"/>
    <col min="5623" max="5623" width="13.453125" style="25" customWidth="1"/>
    <col min="5624" max="5625" width="10.453125" style="25" customWidth="1"/>
    <col min="5626" max="5626" width="8.81640625" style="25"/>
    <col min="5627" max="5631" width="10.453125" style="25" customWidth="1"/>
    <col min="5632" max="5632" width="13.453125" style="25" customWidth="1"/>
    <col min="5633" max="5634" width="10.453125" style="25" customWidth="1"/>
    <col min="5635" max="5635" width="8.81640625" style="25"/>
    <col min="5636" max="5640" width="10.453125" style="25" customWidth="1"/>
    <col min="5641" max="5641" width="13.453125" style="25" customWidth="1"/>
    <col min="5642" max="5643" width="10.453125" style="25" customWidth="1"/>
    <col min="5644" max="5644" width="8.81640625" style="25"/>
    <col min="5645" max="5649" width="10.453125" style="25" customWidth="1"/>
    <col min="5650" max="5650" width="13.453125" style="25" customWidth="1"/>
    <col min="5651" max="5652" width="10.453125" style="25" customWidth="1"/>
    <col min="5653" max="5828" width="8.81640625" style="25"/>
    <col min="5829" max="5829" width="1.54296875" style="25" customWidth="1"/>
    <col min="5830" max="5830" width="10.81640625" style="25" customWidth="1"/>
    <col min="5831" max="5831" width="45.453125" style="25" bestFit="1" customWidth="1"/>
    <col min="5832" max="5832" width="14.54296875" style="25" customWidth="1"/>
    <col min="5833" max="5839" width="10.54296875" style="25" customWidth="1"/>
    <col min="5840" max="5853" width="10.453125" style="25" customWidth="1"/>
    <col min="5854" max="5854" width="4.54296875" style="25" customWidth="1"/>
    <col min="5855" max="5855" width="8.81640625" style="25"/>
    <col min="5856" max="5860" width="10.453125" style="25" customWidth="1"/>
    <col min="5861" max="5861" width="13.453125" style="25" customWidth="1"/>
    <col min="5862" max="5863" width="10.453125" style="25" customWidth="1"/>
    <col min="5864" max="5864" width="4.81640625" style="25" customWidth="1"/>
    <col min="5865" max="5869" width="10.453125" style="25" customWidth="1"/>
    <col min="5870" max="5870" width="13.453125" style="25" customWidth="1"/>
    <col min="5871" max="5872" width="10.453125" style="25" customWidth="1"/>
    <col min="5873" max="5873" width="5.54296875" style="25" customWidth="1"/>
    <col min="5874" max="5878" width="10.453125" style="25" customWidth="1"/>
    <col min="5879" max="5879" width="13.453125" style="25" customWidth="1"/>
    <col min="5880" max="5881" width="10.453125" style="25" customWidth="1"/>
    <col min="5882" max="5882" width="8.81640625" style="25"/>
    <col min="5883" max="5887" width="10.453125" style="25" customWidth="1"/>
    <col min="5888" max="5888" width="13.453125" style="25" customWidth="1"/>
    <col min="5889" max="5890" width="10.453125" style="25" customWidth="1"/>
    <col min="5891" max="5891" width="8.81640625" style="25"/>
    <col min="5892" max="5896" width="10.453125" style="25" customWidth="1"/>
    <col min="5897" max="5897" width="13.453125" style="25" customWidth="1"/>
    <col min="5898" max="5899" width="10.453125" style="25" customWidth="1"/>
    <col min="5900" max="5900" width="8.81640625" style="25"/>
    <col min="5901" max="5905" width="10.453125" style="25" customWidth="1"/>
    <col min="5906" max="5906" width="13.453125" style="25" customWidth="1"/>
    <col min="5907" max="5908" width="10.453125" style="25" customWidth="1"/>
    <col min="5909" max="6084" width="8.81640625" style="25"/>
    <col min="6085" max="6085" width="1.54296875" style="25" customWidth="1"/>
    <col min="6086" max="6086" width="10.81640625" style="25" customWidth="1"/>
    <col min="6087" max="6087" width="45.453125" style="25" bestFit="1" customWidth="1"/>
    <col min="6088" max="6088" width="14.54296875" style="25" customWidth="1"/>
    <col min="6089" max="6095" width="10.54296875" style="25" customWidth="1"/>
    <col min="6096" max="6109" width="10.453125" style="25" customWidth="1"/>
    <col min="6110" max="6110" width="4.54296875" style="25" customWidth="1"/>
    <col min="6111" max="6111" width="8.81640625" style="25"/>
    <col min="6112" max="6116" width="10.453125" style="25" customWidth="1"/>
    <col min="6117" max="6117" width="13.453125" style="25" customWidth="1"/>
    <col min="6118" max="6119" width="10.453125" style="25" customWidth="1"/>
    <col min="6120" max="6120" width="4.81640625" style="25" customWidth="1"/>
    <col min="6121" max="6125" width="10.453125" style="25" customWidth="1"/>
    <col min="6126" max="6126" width="13.453125" style="25" customWidth="1"/>
    <col min="6127" max="6128" width="10.453125" style="25" customWidth="1"/>
    <col min="6129" max="6129" width="5.54296875" style="25" customWidth="1"/>
    <col min="6130" max="6134" width="10.453125" style="25" customWidth="1"/>
    <col min="6135" max="6135" width="13.453125" style="25" customWidth="1"/>
    <col min="6136" max="6137" width="10.453125" style="25" customWidth="1"/>
    <col min="6138" max="6138" width="8.81640625" style="25"/>
    <col min="6139" max="6143" width="10.453125" style="25" customWidth="1"/>
    <col min="6144" max="6144" width="13.453125" style="25" customWidth="1"/>
    <col min="6145" max="6146" width="10.453125" style="25" customWidth="1"/>
    <col min="6147" max="6147" width="8.81640625" style="25"/>
    <col min="6148" max="6152" width="10.453125" style="25" customWidth="1"/>
    <col min="6153" max="6153" width="13.453125" style="25" customWidth="1"/>
    <col min="6154" max="6155" width="10.453125" style="25" customWidth="1"/>
    <col min="6156" max="6156" width="8.81640625" style="25"/>
    <col min="6157" max="6161" width="10.453125" style="25" customWidth="1"/>
    <col min="6162" max="6162" width="13.453125" style="25" customWidth="1"/>
    <col min="6163" max="6164" width="10.453125" style="25" customWidth="1"/>
    <col min="6165" max="6340" width="8.81640625" style="25"/>
    <col min="6341" max="6341" width="1.54296875" style="25" customWidth="1"/>
    <col min="6342" max="6342" width="10.81640625" style="25" customWidth="1"/>
    <col min="6343" max="6343" width="45.453125" style="25" bestFit="1" customWidth="1"/>
    <col min="6344" max="6344" width="14.54296875" style="25" customWidth="1"/>
    <col min="6345" max="6351" width="10.54296875" style="25" customWidth="1"/>
    <col min="6352" max="6365" width="10.453125" style="25" customWidth="1"/>
    <col min="6366" max="6366" width="4.54296875" style="25" customWidth="1"/>
    <col min="6367" max="6367" width="8.81640625" style="25"/>
    <col min="6368" max="6372" width="10.453125" style="25" customWidth="1"/>
    <col min="6373" max="6373" width="13.453125" style="25" customWidth="1"/>
    <col min="6374" max="6375" width="10.453125" style="25" customWidth="1"/>
    <col min="6376" max="6376" width="4.81640625" style="25" customWidth="1"/>
    <col min="6377" max="6381" width="10.453125" style="25" customWidth="1"/>
    <col min="6382" max="6382" width="13.453125" style="25" customWidth="1"/>
    <col min="6383" max="6384" width="10.453125" style="25" customWidth="1"/>
    <col min="6385" max="6385" width="5.54296875" style="25" customWidth="1"/>
    <col min="6386" max="6390" width="10.453125" style="25" customWidth="1"/>
    <col min="6391" max="6391" width="13.453125" style="25" customWidth="1"/>
    <col min="6392" max="6393" width="10.453125" style="25" customWidth="1"/>
    <col min="6394" max="6394" width="8.81640625" style="25"/>
    <col min="6395" max="6399" width="10.453125" style="25" customWidth="1"/>
    <col min="6400" max="6400" width="13.453125" style="25" customWidth="1"/>
    <col min="6401" max="6402" width="10.453125" style="25" customWidth="1"/>
    <col min="6403" max="6403" width="8.81640625" style="25"/>
    <col min="6404" max="6408" width="10.453125" style="25" customWidth="1"/>
    <col min="6409" max="6409" width="13.453125" style="25" customWidth="1"/>
    <col min="6410" max="6411" width="10.453125" style="25" customWidth="1"/>
    <col min="6412" max="6412" width="8.81640625" style="25"/>
    <col min="6413" max="6417" width="10.453125" style="25" customWidth="1"/>
    <col min="6418" max="6418" width="13.453125" style="25" customWidth="1"/>
    <col min="6419" max="6420" width="10.453125" style="25" customWidth="1"/>
    <col min="6421" max="6596" width="8.81640625" style="25"/>
    <col min="6597" max="6597" width="1.54296875" style="25" customWidth="1"/>
    <col min="6598" max="6598" width="10.81640625" style="25" customWidth="1"/>
    <col min="6599" max="6599" width="45.453125" style="25" bestFit="1" customWidth="1"/>
    <col min="6600" max="6600" width="14.54296875" style="25" customWidth="1"/>
    <col min="6601" max="6607" width="10.54296875" style="25" customWidth="1"/>
    <col min="6608" max="6621" width="10.453125" style="25" customWidth="1"/>
    <col min="6622" max="6622" width="4.54296875" style="25" customWidth="1"/>
    <col min="6623" max="6623" width="8.81640625" style="25"/>
    <col min="6624" max="6628" width="10.453125" style="25" customWidth="1"/>
    <col min="6629" max="6629" width="13.453125" style="25" customWidth="1"/>
    <col min="6630" max="6631" width="10.453125" style="25" customWidth="1"/>
    <col min="6632" max="6632" width="4.81640625" style="25" customWidth="1"/>
    <col min="6633" max="6637" width="10.453125" style="25" customWidth="1"/>
    <col min="6638" max="6638" width="13.453125" style="25" customWidth="1"/>
    <col min="6639" max="6640" width="10.453125" style="25" customWidth="1"/>
    <col min="6641" max="6641" width="5.54296875" style="25" customWidth="1"/>
    <col min="6642" max="6646" width="10.453125" style="25" customWidth="1"/>
    <col min="6647" max="6647" width="13.453125" style="25" customWidth="1"/>
    <col min="6648" max="6649" width="10.453125" style="25" customWidth="1"/>
    <col min="6650" max="6650" width="8.81640625" style="25"/>
    <col min="6651" max="6655" width="10.453125" style="25" customWidth="1"/>
    <col min="6656" max="6656" width="13.453125" style="25" customWidth="1"/>
    <col min="6657" max="6658" width="10.453125" style="25" customWidth="1"/>
    <col min="6659" max="6659" width="8.81640625" style="25"/>
    <col min="6660" max="6664" width="10.453125" style="25" customWidth="1"/>
    <col min="6665" max="6665" width="13.453125" style="25" customWidth="1"/>
    <col min="6666" max="6667" width="10.453125" style="25" customWidth="1"/>
    <col min="6668" max="6668" width="8.81640625" style="25"/>
    <col min="6669" max="6673" width="10.453125" style="25" customWidth="1"/>
    <col min="6674" max="6674" width="13.453125" style="25" customWidth="1"/>
    <col min="6675" max="6676" width="10.453125" style="25" customWidth="1"/>
    <col min="6677" max="6852" width="8.81640625" style="25"/>
    <col min="6853" max="6853" width="1.54296875" style="25" customWidth="1"/>
    <col min="6854" max="6854" width="10.81640625" style="25" customWidth="1"/>
    <col min="6855" max="6855" width="45.453125" style="25" bestFit="1" customWidth="1"/>
    <col min="6856" max="6856" width="14.54296875" style="25" customWidth="1"/>
    <col min="6857" max="6863" width="10.54296875" style="25" customWidth="1"/>
    <col min="6864" max="6877" width="10.453125" style="25" customWidth="1"/>
    <col min="6878" max="6878" width="4.54296875" style="25" customWidth="1"/>
    <col min="6879" max="6879" width="8.81640625" style="25"/>
    <col min="6880" max="6884" width="10.453125" style="25" customWidth="1"/>
    <col min="6885" max="6885" width="13.453125" style="25" customWidth="1"/>
    <col min="6886" max="6887" width="10.453125" style="25" customWidth="1"/>
    <col min="6888" max="6888" width="4.81640625" style="25" customWidth="1"/>
    <col min="6889" max="6893" width="10.453125" style="25" customWidth="1"/>
    <col min="6894" max="6894" width="13.453125" style="25" customWidth="1"/>
    <col min="6895" max="6896" width="10.453125" style="25" customWidth="1"/>
    <col min="6897" max="6897" width="5.54296875" style="25" customWidth="1"/>
    <col min="6898" max="6902" width="10.453125" style="25" customWidth="1"/>
    <col min="6903" max="6903" width="13.453125" style="25" customWidth="1"/>
    <col min="6904" max="6905" width="10.453125" style="25" customWidth="1"/>
    <col min="6906" max="6906" width="8.81640625" style="25"/>
    <col min="6907" max="6911" width="10.453125" style="25" customWidth="1"/>
    <col min="6912" max="6912" width="13.453125" style="25" customWidth="1"/>
    <col min="6913" max="6914" width="10.453125" style="25" customWidth="1"/>
    <col min="6915" max="6915" width="8.81640625" style="25"/>
    <col min="6916" max="6920" width="10.453125" style="25" customWidth="1"/>
    <col min="6921" max="6921" width="13.453125" style="25" customWidth="1"/>
    <col min="6922" max="6923" width="10.453125" style="25" customWidth="1"/>
    <col min="6924" max="6924" width="8.81640625" style="25"/>
    <col min="6925" max="6929" width="10.453125" style="25" customWidth="1"/>
    <col min="6930" max="6930" width="13.453125" style="25" customWidth="1"/>
    <col min="6931" max="6932" width="10.453125" style="25" customWidth="1"/>
    <col min="6933" max="7108" width="8.81640625" style="25"/>
    <col min="7109" max="7109" width="1.54296875" style="25" customWidth="1"/>
    <col min="7110" max="7110" width="10.81640625" style="25" customWidth="1"/>
    <col min="7111" max="7111" width="45.453125" style="25" bestFit="1" customWidth="1"/>
    <col min="7112" max="7112" width="14.54296875" style="25" customWidth="1"/>
    <col min="7113" max="7119" width="10.54296875" style="25" customWidth="1"/>
    <col min="7120" max="7133" width="10.453125" style="25" customWidth="1"/>
    <col min="7134" max="7134" width="4.54296875" style="25" customWidth="1"/>
    <col min="7135" max="7135" width="8.81640625" style="25"/>
    <col min="7136" max="7140" width="10.453125" style="25" customWidth="1"/>
    <col min="7141" max="7141" width="13.453125" style="25" customWidth="1"/>
    <col min="7142" max="7143" width="10.453125" style="25" customWidth="1"/>
    <col min="7144" max="7144" width="4.81640625" style="25" customWidth="1"/>
    <col min="7145" max="7149" width="10.453125" style="25" customWidth="1"/>
    <col min="7150" max="7150" width="13.453125" style="25" customWidth="1"/>
    <col min="7151" max="7152" width="10.453125" style="25" customWidth="1"/>
    <col min="7153" max="7153" width="5.54296875" style="25" customWidth="1"/>
    <col min="7154" max="7158" width="10.453125" style="25" customWidth="1"/>
    <col min="7159" max="7159" width="13.453125" style="25" customWidth="1"/>
    <col min="7160" max="7161" width="10.453125" style="25" customWidth="1"/>
    <col min="7162" max="7162" width="8.81640625" style="25"/>
    <col min="7163" max="7167" width="10.453125" style="25" customWidth="1"/>
    <col min="7168" max="7168" width="13.453125" style="25" customWidth="1"/>
    <col min="7169" max="7170" width="10.453125" style="25" customWidth="1"/>
    <col min="7171" max="7171" width="8.81640625" style="25"/>
    <col min="7172" max="7176" width="10.453125" style="25" customWidth="1"/>
    <col min="7177" max="7177" width="13.453125" style="25" customWidth="1"/>
    <col min="7178" max="7179" width="10.453125" style="25" customWidth="1"/>
    <col min="7180" max="7180" width="8.81640625" style="25"/>
    <col min="7181" max="7185" width="10.453125" style="25" customWidth="1"/>
    <col min="7186" max="7186" width="13.453125" style="25" customWidth="1"/>
    <col min="7187" max="7188" width="10.453125" style="25" customWidth="1"/>
    <col min="7189" max="7364" width="8.81640625" style="25"/>
    <col min="7365" max="7365" width="1.54296875" style="25" customWidth="1"/>
    <col min="7366" max="7366" width="10.81640625" style="25" customWidth="1"/>
    <col min="7367" max="7367" width="45.453125" style="25" bestFit="1" customWidth="1"/>
    <col min="7368" max="7368" width="14.54296875" style="25" customWidth="1"/>
    <col min="7369" max="7375" width="10.54296875" style="25" customWidth="1"/>
    <col min="7376" max="7389" width="10.453125" style="25" customWidth="1"/>
    <col min="7390" max="7390" width="4.54296875" style="25" customWidth="1"/>
    <col min="7391" max="7391" width="8.81640625" style="25"/>
    <col min="7392" max="7396" width="10.453125" style="25" customWidth="1"/>
    <col min="7397" max="7397" width="13.453125" style="25" customWidth="1"/>
    <col min="7398" max="7399" width="10.453125" style="25" customWidth="1"/>
    <col min="7400" max="7400" width="4.81640625" style="25" customWidth="1"/>
    <col min="7401" max="7405" width="10.453125" style="25" customWidth="1"/>
    <col min="7406" max="7406" width="13.453125" style="25" customWidth="1"/>
    <col min="7407" max="7408" width="10.453125" style="25" customWidth="1"/>
    <col min="7409" max="7409" width="5.54296875" style="25" customWidth="1"/>
    <col min="7410" max="7414" width="10.453125" style="25" customWidth="1"/>
    <col min="7415" max="7415" width="13.453125" style="25" customWidth="1"/>
    <col min="7416" max="7417" width="10.453125" style="25" customWidth="1"/>
    <col min="7418" max="7418" width="8.81640625" style="25"/>
    <col min="7419" max="7423" width="10.453125" style="25" customWidth="1"/>
    <col min="7424" max="7424" width="13.453125" style="25" customWidth="1"/>
    <col min="7425" max="7426" width="10.453125" style="25" customWidth="1"/>
    <col min="7427" max="7427" width="8.81640625" style="25"/>
    <col min="7428" max="7432" width="10.453125" style="25" customWidth="1"/>
    <col min="7433" max="7433" width="13.453125" style="25" customWidth="1"/>
    <col min="7434" max="7435" width="10.453125" style="25" customWidth="1"/>
    <col min="7436" max="7436" width="8.81640625" style="25"/>
    <col min="7437" max="7441" width="10.453125" style="25" customWidth="1"/>
    <col min="7442" max="7442" width="13.453125" style="25" customWidth="1"/>
    <col min="7443" max="7444" width="10.453125" style="25" customWidth="1"/>
    <col min="7445" max="7620" width="8.81640625" style="25"/>
    <col min="7621" max="7621" width="1.54296875" style="25" customWidth="1"/>
    <col min="7622" max="7622" width="10.81640625" style="25" customWidth="1"/>
    <col min="7623" max="7623" width="45.453125" style="25" bestFit="1" customWidth="1"/>
    <col min="7624" max="7624" width="14.54296875" style="25" customWidth="1"/>
    <col min="7625" max="7631" width="10.54296875" style="25" customWidth="1"/>
    <col min="7632" max="7645" width="10.453125" style="25" customWidth="1"/>
    <col min="7646" max="7646" width="4.54296875" style="25" customWidth="1"/>
    <col min="7647" max="7647" width="8.81640625" style="25"/>
    <col min="7648" max="7652" width="10.453125" style="25" customWidth="1"/>
    <col min="7653" max="7653" width="13.453125" style="25" customWidth="1"/>
    <col min="7654" max="7655" width="10.453125" style="25" customWidth="1"/>
    <col min="7656" max="7656" width="4.81640625" style="25" customWidth="1"/>
    <col min="7657" max="7661" width="10.453125" style="25" customWidth="1"/>
    <col min="7662" max="7662" width="13.453125" style="25" customWidth="1"/>
    <col min="7663" max="7664" width="10.453125" style="25" customWidth="1"/>
    <col min="7665" max="7665" width="5.54296875" style="25" customWidth="1"/>
    <col min="7666" max="7670" width="10.453125" style="25" customWidth="1"/>
    <col min="7671" max="7671" width="13.453125" style="25" customWidth="1"/>
    <col min="7672" max="7673" width="10.453125" style="25" customWidth="1"/>
    <col min="7674" max="7674" width="8.81640625" style="25"/>
    <col min="7675" max="7679" width="10.453125" style="25" customWidth="1"/>
    <col min="7680" max="7680" width="13.453125" style="25" customWidth="1"/>
    <col min="7681" max="7682" width="10.453125" style="25" customWidth="1"/>
    <col min="7683" max="7683" width="8.81640625" style="25"/>
    <col min="7684" max="7688" width="10.453125" style="25" customWidth="1"/>
    <col min="7689" max="7689" width="13.453125" style="25" customWidth="1"/>
    <col min="7690" max="7691" width="10.453125" style="25" customWidth="1"/>
    <col min="7692" max="7692" width="8.81640625" style="25"/>
    <col min="7693" max="7697" width="10.453125" style="25" customWidth="1"/>
    <col min="7698" max="7698" width="13.453125" style="25" customWidth="1"/>
    <col min="7699" max="7700" width="10.453125" style="25" customWidth="1"/>
    <col min="7701" max="7876" width="8.81640625" style="25"/>
    <col min="7877" max="7877" width="1.54296875" style="25" customWidth="1"/>
    <col min="7878" max="7878" width="10.81640625" style="25" customWidth="1"/>
    <col min="7879" max="7879" width="45.453125" style="25" bestFit="1" customWidth="1"/>
    <col min="7880" max="7880" width="14.54296875" style="25" customWidth="1"/>
    <col min="7881" max="7887" width="10.54296875" style="25" customWidth="1"/>
    <col min="7888" max="7901" width="10.453125" style="25" customWidth="1"/>
    <col min="7902" max="7902" width="4.54296875" style="25" customWidth="1"/>
    <col min="7903" max="7903" width="8.81640625" style="25"/>
    <col min="7904" max="7908" width="10.453125" style="25" customWidth="1"/>
    <col min="7909" max="7909" width="13.453125" style="25" customWidth="1"/>
    <col min="7910" max="7911" width="10.453125" style="25" customWidth="1"/>
    <col min="7912" max="7912" width="4.81640625" style="25" customWidth="1"/>
    <col min="7913" max="7917" width="10.453125" style="25" customWidth="1"/>
    <col min="7918" max="7918" width="13.453125" style="25" customWidth="1"/>
    <col min="7919" max="7920" width="10.453125" style="25" customWidth="1"/>
    <col min="7921" max="7921" width="5.54296875" style="25" customWidth="1"/>
    <col min="7922" max="7926" width="10.453125" style="25" customWidth="1"/>
    <col min="7927" max="7927" width="13.453125" style="25" customWidth="1"/>
    <col min="7928" max="7929" width="10.453125" style="25" customWidth="1"/>
    <col min="7930" max="7930" width="8.81640625" style="25"/>
    <col min="7931" max="7935" width="10.453125" style="25" customWidth="1"/>
    <col min="7936" max="7936" width="13.453125" style="25" customWidth="1"/>
    <col min="7937" max="7938" width="10.453125" style="25" customWidth="1"/>
    <col min="7939" max="7939" width="8.81640625" style="25"/>
    <col min="7940" max="7944" width="10.453125" style="25" customWidth="1"/>
    <col min="7945" max="7945" width="13.453125" style="25" customWidth="1"/>
    <col min="7946" max="7947" width="10.453125" style="25" customWidth="1"/>
    <col min="7948" max="7948" width="8.81640625" style="25"/>
    <col min="7949" max="7953" width="10.453125" style="25" customWidth="1"/>
    <col min="7954" max="7954" width="13.453125" style="25" customWidth="1"/>
    <col min="7955" max="7956" width="10.453125" style="25" customWidth="1"/>
    <col min="7957" max="8132" width="8.81640625" style="25"/>
    <col min="8133" max="8133" width="1.54296875" style="25" customWidth="1"/>
    <col min="8134" max="8134" width="10.81640625" style="25" customWidth="1"/>
    <col min="8135" max="8135" width="45.453125" style="25" bestFit="1" customWidth="1"/>
    <col min="8136" max="8136" width="14.54296875" style="25" customWidth="1"/>
    <col min="8137" max="8143" width="10.54296875" style="25" customWidth="1"/>
    <col min="8144" max="8157" width="10.453125" style="25" customWidth="1"/>
    <col min="8158" max="8158" width="4.54296875" style="25" customWidth="1"/>
    <col min="8159" max="8159" width="8.81640625" style="25"/>
    <col min="8160" max="8164" width="10.453125" style="25" customWidth="1"/>
    <col min="8165" max="8165" width="13.453125" style="25" customWidth="1"/>
    <col min="8166" max="8167" width="10.453125" style="25" customWidth="1"/>
    <col min="8168" max="8168" width="4.81640625" style="25" customWidth="1"/>
    <col min="8169" max="8173" width="10.453125" style="25" customWidth="1"/>
    <col min="8174" max="8174" width="13.453125" style="25" customWidth="1"/>
    <col min="8175" max="8176" width="10.453125" style="25" customWidth="1"/>
    <col min="8177" max="8177" width="5.54296875" style="25" customWidth="1"/>
    <col min="8178" max="8182" width="10.453125" style="25" customWidth="1"/>
    <col min="8183" max="8183" width="13.453125" style="25" customWidth="1"/>
    <col min="8184" max="8185" width="10.453125" style="25" customWidth="1"/>
    <col min="8186" max="8186" width="8.81640625" style="25"/>
    <col min="8187" max="8191" width="10.453125" style="25" customWidth="1"/>
    <col min="8192" max="8192" width="13.453125" style="25" customWidth="1"/>
    <col min="8193" max="8194" width="10.453125" style="25" customWidth="1"/>
    <col min="8195" max="8195" width="8.81640625" style="25"/>
    <col min="8196" max="8200" width="10.453125" style="25" customWidth="1"/>
    <col min="8201" max="8201" width="13.453125" style="25" customWidth="1"/>
    <col min="8202" max="8203" width="10.453125" style="25" customWidth="1"/>
    <col min="8204" max="8204" width="8.81640625" style="25"/>
    <col min="8205" max="8209" width="10.453125" style="25" customWidth="1"/>
    <col min="8210" max="8210" width="13.453125" style="25" customWidth="1"/>
    <col min="8211" max="8212" width="10.453125" style="25" customWidth="1"/>
    <col min="8213" max="8388" width="8.81640625" style="25"/>
    <col min="8389" max="8389" width="1.54296875" style="25" customWidth="1"/>
    <col min="8390" max="8390" width="10.81640625" style="25" customWidth="1"/>
    <col min="8391" max="8391" width="45.453125" style="25" bestFit="1" customWidth="1"/>
    <col min="8392" max="8392" width="14.54296875" style="25" customWidth="1"/>
    <col min="8393" max="8399" width="10.54296875" style="25" customWidth="1"/>
    <col min="8400" max="8413" width="10.453125" style="25" customWidth="1"/>
    <col min="8414" max="8414" width="4.54296875" style="25" customWidth="1"/>
    <col min="8415" max="8415" width="8.81640625" style="25"/>
    <col min="8416" max="8420" width="10.453125" style="25" customWidth="1"/>
    <col min="8421" max="8421" width="13.453125" style="25" customWidth="1"/>
    <col min="8422" max="8423" width="10.453125" style="25" customWidth="1"/>
    <col min="8424" max="8424" width="4.81640625" style="25" customWidth="1"/>
    <col min="8425" max="8429" width="10.453125" style="25" customWidth="1"/>
    <col min="8430" max="8430" width="13.453125" style="25" customWidth="1"/>
    <col min="8431" max="8432" width="10.453125" style="25" customWidth="1"/>
    <col min="8433" max="8433" width="5.54296875" style="25" customWidth="1"/>
    <col min="8434" max="8438" width="10.453125" style="25" customWidth="1"/>
    <col min="8439" max="8439" width="13.453125" style="25" customWidth="1"/>
    <col min="8440" max="8441" width="10.453125" style="25" customWidth="1"/>
    <col min="8442" max="8442" width="8.81640625" style="25"/>
    <col min="8443" max="8447" width="10.453125" style="25" customWidth="1"/>
    <col min="8448" max="8448" width="13.453125" style="25" customWidth="1"/>
    <col min="8449" max="8450" width="10.453125" style="25" customWidth="1"/>
    <col min="8451" max="8451" width="8.81640625" style="25"/>
    <col min="8452" max="8456" width="10.453125" style="25" customWidth="1"/>
    <col min="8457" max="8457" width="13.453125" style="25" customWidth="1"/>
    <col min="8458" max="8459" width="10.453125" style="25" customWidth="1"/>
    <col min="8460" max="8460" width="8.81640625" style="25"/>
    <col min="8461" max="8465" width="10.453125" style="25" customWidth="1"/>
    <col min="8466" max="8466" width="13.453125" style="25" customWidth="1"/>
    <col min="8467" max="8468" width="10.453125" style="25" customWidth="1"/>
    <col min="8469" max="8644" width="8.81640625" style="25"/>
    <col min="8645" max="8645" width="1.54296875" style="25" customWidth="1"/>
    <col min="8646" max="8646" width="10.81640625" style="25" customWidth="1"/>
    <col min="8647" max="8647" width="45.453125" style="25" bestFit="1" customWidth="1"/>
    <col min="8648" max="8648" width="14.54296875" style="25" customWidth="1"/>
    <col min="8649" max="8655" width="10.54296875" style="25" customWidth="1"/>
    <col min="8656" max="8669" width="10.453125" style="25" customWidth="1"/>
    <col min="8670" max="8670" width="4.54296875" style="25" customWidth="1"/>
    <col min="8671" max="8671" width="8.81640625" style="25"/>
    <col min="8672" max="8676" width="10.453125" style="25" customWidth="1"/>
    <col min="8677" max="8677" width="13.453125" style="25" customWidth="1"/>
    <col min="8678" max="8679" width="10.453125" style="25" customWidth="1"/>
    <col min="8680" max="8680" width="4.81640625" style="25" customWidth="1"/>
    <col min="8681" max="8685" width="10.453125" style="25" customWidth="1"/>
    <col min="8686" max="8686" width="13.453125" style="25" customWidth="1"/>
    <col min="8687" max="8688" width="10.453125" style="25" customWidth="1"/>
    <col min="8689" max="8689" width="5.54296875" style="25" customWidth="1"/>
    <col min="8690" max="8694" width="10.453125" style="25" customWidth="1"/>
    <col min="8695" max="8695" width="13.453125" style="25" customWidth="1"/>
    <col min="8696" max="8697" width="10.453125" style="25" customWidth="1"/>
    <col min="8698" max="8698" width="8.81640625" style="25"/>
    <col min="8699" max="8703" width="10.453125" style="25" customWidth="1"/>
    <col min="8704" max="8704" width="13.453125" style="25" customWidth="1"/>
    <col min="8705" max="8706" width="10.453125" style="25" customWidth="1"/>
    <col min="8707" max="8707" width="8.81640625" style="25"/>
    <col min="8708" max="8712" width="10.453125" style="25" customWidth="1"/>
    <col min="8713" max="8713" width="13.453125" style="25" customWidth="1"/>
    <col min="8714" max="8715" width="10.453125" style="25" customWidth="1"/>
    <col min="8716" max="8716" width="8.81640625" style="25"/>
    <col min="8717" max="8721" width="10.453125" style="25" customWidth="1"/>
    <col min="8722" max="8722" width="13.453125" style="25" customWidth="1"/>
    <col min="8723" max="8724" width="10.453125" style="25" customWidth="1"/>
    <col min="8725" max="8900" width="8.81640625" style="25"/>
    <col min="8901" max="8901" width="1.54296875" style="25" customWidth="1"/>
    <col min="8902" max="8902" width="10.81640625" style="25" customWidth="1"/>
    <col min="8903" max="8903" width="45.453125" style="25" bestFit="1" customWidth="1"/>
    <col min="8904" max="8904" width="14.54296875" style="25" customWidth="1"/>
    <col min="8905" max="8911" width="10.54296875" style="25" customWidth="1"/>
    <col min="8912" max="8925" width="10.453125" style="25" customWidth="1"/>
    <col min="8926" max="8926" width="4.54296875" style="25" customWidth="1"/>
    <col min="8927" max="8927" width="8.81640625" style="25"/>
    <col min="8928" max="8932" width="10.453125" style="25" customWidth="1"/>
    <col min="8933" max="8933" width="13.453125" style="25" customWidth="1"/>
    <col min="8934" max="8935" width="10.453125" style="25" customWidth="1"/>
    <col min="8936" max="8936" width="4.81640625" style="25" customWidth="1"/>
    <col min="8937" max="8941" width="10.453125" style="25" customWidth="1"/>
    <col min="8942" max="8942" width="13.453125" style="25" customWidth="1"/>
    <col min="8943" max="8944" width="10.453125" style="25" customWidth="1"/>
    <col min="8945" max="8945" width="5.54296875" style="25" customWidth="1"/>
    <col min="8946" max="8950" width="10.453125" style="25" customWidth="1"/>
    <col min="8951" max="8951" width="13.453125" style="25" customWidth="1"/>
    <col min="8952" max="8953" width="10.453125" style="25" customWidth="1"/>
    <col min="8954" max="8954" width="8.81640625" style="25"/>
    <col min="8955" max="8959" width="10.453125" style="25" customWidth="1"/>
    <col min="8960" max="8960" width="13.453125" style="25" customWidth="1"/>
    <col min="8961" max="8962" width="10.453125" style="25" customWidth="1"/>
    <col min="8963" max="8963" width="8.81640625" style="25"/>
    <col min="8964" max="8968" width="10.453125" style="25" customWidth="1"/>
    <col min="8969" max="8969" width="13.453125" style="25" customWidth="1"/>
    <col min="8970" max="8971" width="10.453125" style="25" customWidth="1"/>
    <col min="8972" max="8972" width="8.81640625" style="25"/>
    <col min="8973" max="8977" width="10.453125" style="25" customWidth="1"/>
    <col min="8978" max="8978" width="13.453125" style="25" customWidth="1"/>
    <col min="8979" max="8980" width="10.453125" style="25" customWidth="1"/>
    <col min="8981" max="9156" width="8.81640625" style="25"/>
    <col min="9157" max="9157" width="1.54296875" style="25" customWidth="1"/>
    <col min="9158" max="9158" width="10.81640625" style="25" customWidth="1"/>
    <col min="9159" max="9159" width="45.453125" style="25" bestFit="1" customWidth="1"/>
    <col min="9160" max="9160" width="14.54296875" style="25" customWidth="1"/>
    <col min="9161" max="9167" width="10.54296875" style="25" customWidth="1"/>
    <col min="9168" max="9181" width="10.453125" style="25" customWidth="1"/>
    <col min="9182" max="9182" width="4.54296875" style="25" customWidth="1"/>
    <col min="9183" max="9183" width="8.81640625" style="25"/>
    <col min="9184" max="9188" width="10.453125" style="25" customWidth="1"/>
    <col min="9189" max="9189" width="13.453125" style="25" customWidth="1"/>
    <col min="9190" max="9191" width="10.453125" style="25" customWidth="1"/>
    <col min="9192" max="9192" width="4.81640625" style="25" customWidth="1"/>
    <col min="9193" max="9197" width="10.453125" style="25" customWidth="1"/>
    <col min="9198" max="9198" width="13.453125" style="25" customWidth="1"/>
    <col min="9199" max="9200" width="10.453125" style="25" customWidth="1"/>
    <col min="9201" max="9201" width="5.54296875" style="25" customWidth="1"/>
    <col min="9202" max="9206" width="10.453125" style="25" customWidth="1"/>
    <col min="9207" max="9207" width="13.453125" style="25" customWidth="1"/>
    <col min="9208" max="9209" width="10.453125" style="25" customWidth="1"/>
    <col min="9210" max="9210" width="8.81640625" style="25"/>
    <col min="9211" max="9215" width="10.453125" style="25" customWidth="1"/>
    <col min="9216" max="9216" width="13.453125" style="25" customWidth="1"/>
    <col min="9217" max="9218" width="10.453125" style="25" customWidth="1"/>
    <col min="9219" max="9219" width="8.81640625" style="25"/>
    <col min="9220" max="9224" width="10.453125" style="25" customWidth="1"/>
    <col min="9225" max="9225" width="13.453125" style="25" customWidth="1"/>
    <col min="9226" max="9227" width="10.453125" style="25" customWidth="1"/>
    <col min="9228" max="9228" width="8.81640625" style="25"/>
    <col min="9229" max="9233" width="10.453125" style="25" customWidth="1"/>
    <col min="9234" max="9234" width="13.453125" style="25" customWidth="1"/>
    <col min="9235" max="9236" width="10.453125" style="25" customWidth="1"/>
    <col min="9237" max="9412" width="8.81640625" style="25"/>
    <col min="9413" max="9413" width="1.54296875" style="25" customWidth="1"/>
    <col min="9414" max="9414" width="10.81640625" style="25" customWidth="1"/>
    <col min="9415" max="9415" width="45.453125" style="25" bestFit="1" customWidth="1"/>
    <col min="9416" max="9416" width="14.54296875" style="25" customWidth="1"/>
    <col min="9417" max="9423" width="10.54296875" style="25" customWidth="1"/>
    <col min="9424" max="9437" width="10.453125" style="25" customWidth="1"/>
    <col min="9438" max="9438" width="4.54296875" style="25" customWidth="1"/>
    <col min="9439" max="9439" width="8.81640625" style="25"/>
    <col min="9440" max="9444" width="10.453125" style="25" customWidth="1"/>
    <col min="9445" max="9445" width="13.453125" style="25" customWidth="1"/>
    <col min="9446" max="9447" width="10.453125" style="25" customWidth="1"/>
    <col min="9448" max="9448" width="4.81640625" style="25" customWidth="1"/>
    <col min="9449" max="9453" width="10.453125" style="25" customWidth="1"/>
    <col min="9454" max="9454" width="13.453125" style="25" customWidth="1"/>
    <col min="9455" max="9456" width="10.453125" style="25" customWidth="1"/>
    <col min="9457" max="9457" width="5.54296875" style="25" customWidth="1"/>
    <col min="9458" max="9462" width="10.453125" style="25" customWidth="1"/>
    <col min="9463" max="9463" width="13.453125" style="25" customWidth="1"/>
    <col min="9464" max="9465" width="10.453125" style="25" customWidth="1"/>
    <col min="9466" max="9466" width="8.81640625" style="25"/>
    <col min="9467" max="9471" width="10.453125" style="25" customWidth="1"/>
    <col min="9472" max="9472" width="13.453125" style="25" customWidth="1"/>
    <col min="9473" max="9474" width="10.453125" style="25" customWidth="1"/>
    <col min="9475" max="9475" width="8.81640625" style="25"/>
    <col min="9476" max="9480" width="10.453125" style="25" customWidth="1"/>
    <col min="9481" max="9481" width="13.453125" style="25" customWidth="1"/>
    <col min="9482" max="9483" width="10.453125" style="25" customWidth="1"/>
    <col min="9484" max="9484" width="8.81640625" style="25"/>
    <col min="9485" max="9489" width="10.453125" style="25" customWidth="1"/>
    <col min="9490" max="9490" width="13.453125" style="25" customWidth="1"/>
    <col min="9491" max="9492" width="10.453125" style="25" customWidth="1"/>
    <col min="9493" max="9668" width="8.81640625" style="25"/>
    <col min="9669" max="9669" width="1.54296875" style="25" customWidth="1"/>
    <col min="9670" max="9670" width="10.81640625" style="25" customWidth="1"/>
    <col min="9671" max="9671" width="45.453125" style="25" bestFit="1" customWidth="1"/>
    <col min="9672" max="9672" width="14.54296875" style="25" customWidth="1"/>
    <col min="9673" max="9679" width="10.54296875" style="25" customWidth="1"/>
    <col min="9680" max="9693" width="10.453125" style="25" customWidth="1"/>
    <col min="9694" max="9694" width="4.54296875" style="25" customWidth="1"/>
    <col min="9695" max="9695" width="8.81640625" style="25"/>
    <col min="9696" max="9700" width="10.453125" style="25" customWidth="1"/>
    <col min="9701" max="9701" width="13.453125" style="25" customWidth="1"/>
    <col min="9702" max="9703" width="10.453125" style="25" customWidth="1"/>
    <col min="9704" max="9704" width="4.81640625" style="25" customWidth="1"/>
    <col min="9705" max="9709" width="10.453125" style="25" customWidth="1"/>
    <col min="9710" max="9710" width="13.453125" style="25" customWidth="1"/>
    <col min="9711" max="9712" width="10.453125" style="25" customWidth="1"/>
    <col min="9713" max="9713" width="5.54296875" style="25" customWidth="1"/>
    <col min="9714" max="9718" width="10.453125" style="25" customWidth="1"/>
    <col min="9719" max="9719" width="13.453125" style="25" customWidth="1"/>
    <col min="9720" max="9721" width="10.453125" style="25" customWidth="1"/>
    <col min="9722" max="9722" width="8.81640625" style="25"/>
    <col min="9723" max="9727" width="10.453125" style="25" customWidth="1"/>
    <col min="9728" max="9728" width="13.453125" style="25" customWidth="1"/>
    <col min="9729" max="9730" width="10.453125" style="25" customWidth="1"/>
    <col min="9731" max="9731" width="8.81640625" style="25"/>
    <col min="9732" max="9736" width="10.453125" style="25" customWidth="1"/>
    <col min="9737" max="9737" width="13.453125" style="25" customWidth="1"/>
    <col min="9738" max="9739" width="10.453125" style="25" customWidth="1"/>
    <col min="9740" max="9740" width="8.81640625" style="25"/>
    <col min="9741" max="9745" width="10.453125" style="25" customWidth="1"/>
    <col min="9746" max="9746" width="13.453125" style="25" customWidth="1"/>
    <col min="9747" max="9748" width="10.453125" style="25" customWidth="1"/>
    <col min="9749" max="9924" width="8.81640625" style="25"/>
    <col min="9925" max="9925" width="1.54296875" style="25" customWidth="1"/>
    <col min="9926" max="9926" width="10.81640625" style="25" customWidth="1"/>
    <col min="9927" max="9927" width="45.453125" style="25" bestFit="1" customWidth="1"/>
    <col min="9928" max="9928" width="14.54296875" style="25" customWidth="1"/>
    <col min="9929" max="9935" width="10.54296875" style="25" customWidth="1"/>
    <col min="9936" max="9949" width="10.453125" style="25" customWidth="1"/>
    <col min="9950" max="9950" width="4.54296875" style="25" customWidth="1"/>
    <col min="9951" max="9951" width="8.81640625" style="25"/>
    <col min="9952" max="9956" width="10.453125" style="25" customWidth="1"/>
    <col min="9957" max="9957" width="13.453125" style="25" customWidth="1"/>
    <col min="9958" max="9959" width="10.453125" style="25" customWidth="1"/>
    <col min="9960" max="9960" width="4.81640625" style="25" customWidth="1"/>
    <col min="9961" max="9965" width="10.453125" style="25" customWidth="1"/>
    <col min="9966" max="9966" width="13.453125" style="25" customWidth="1"/>
    <col min="9967" max="9968" width="10.453125" style="25" customWidth="1"/>
    <col min="9969" max="9969" width="5.54296875" style="25" customWidth="1"/>
    <col min="9970" max="9974" width="10.453125" style="25" customWidth="1"/>
    <col min="9975" max="9975" width="13.453125" style="25" customWidth="1"/>
    <col min="9976" max="9977" width="10.453125" style="25" customWidth="1"/>
    <col min="9978" max="9978" width="8.81640625" style="25"/>
    <col min="9979" max="9983" width="10.453125" style="25" customWidth="1"/>
    <col min="9984" max="9984" width="13.453125" style="25" customWidth="1"/>
    <col min="9985" max="9986" width="10.453125" style="25" customWidth="1"/>
    <col min="9987" max="9987" width="8.81640625" style="25"/>
    <col min="9988" max="9992" width="10.453125" style="25" customWidth="1"/>
    <col min="9993" max="9993" width="13.453125" style="25" customWidth="1"/>
    <col min="9994" max="9995" width="10.453125" style="25" customWidth="1"/>
    <col min="9996" max="9996" width="8.81640625" style="25"/>
    <col min="9997" max="10001" width="10.453125" style="25" customWidth="1"/>
    <col min="10002" max="10002" width="13.453125" style="25" customWidth="1"/>
    <col min="10003" max="10004" width="10.453125" style="25" customWidth="1"/>
    <col min="10005" max="10180" width="8.81640625" style="25"/>
    <col min="10181" max="10181" width="1.54296875" style="25" customWidth="1"/>
    <col min="10182" max="10182" width="10.81640625" style="25" customWidth="1"/>
    <col min="10183" max="10183" width="45.453125" style="25" bestFit="1" customWidth="1"/>
    <col min="10184" max="10184" width="14.54296875" style="25" customWidth="1"/>
    <col min="10185" max="10191" width="10.54296875" style="25" customWidth="1"/>
    <col min="10192" max="10205" width="10.453125" style="25" customWidth="1"/>
    <col min="10206" max="10206" width="4.54296875" style="25" customWidth="1"/>
    <col min="10207" max="10207" width="8.81640625" style="25"/>
    <col min="10208" max="10212" width="10.453125" style="25" customWidth="1"/>
    <col min="10213" max="10213" width="13.453125" style="25" customWidth="1"/>
    <col min="10214" max="10215" width="10.453125" style="25" customWidth="1"/>
    <col min="10216" max="10216" width="4.81640625" style="25" customWidth="1"/>
    <col min="10217" max="10221" width="10.453125" style="25" customWidth="1"/>
    <col min="10222" max="10222" width="13.453125" style="25" customWidth="1"/>
    <col min="10223" max="10224" width="10.453125" style="25" customWidth="1"/>
    <col min="10225" max="10225" width="5.54296875" style="25" customWidth="1"/>
    <col min="10226" max="10230" width="10.453125" style="25" customWidth="1"/>
    <col min="10231" max="10231" width="13.453125" style="25" customWidth="1"/>
    <col min="10232" max="10233" width="10.453125" style="25" customWidth="1"/>
    <col min="10234" max="10234" width="8.81640625" style="25"/>
    <col min="10235" max="10239" width="10.453125" style="25" customWidth="1"/>
    <col min="10240" max="10240" width="13.453125" style="25" customWidth="1"/>
    <col min="10241" max="10242" width="10.453125" style="25" customWidth="1"/>
    <col min="10243" max="10243" width="8.81640625" style="25"/>
    <col min="10244" max="10248" width="10.453125" style="25" customWidth="1"/>
    <col min="10249" max="10249" width="13.453125" style="25" customWidth="1"/>
    <col min="10250" max="10251" width="10.453125" style="25" customWidth="1"/>
    <col min="10252" max="10252" width="8.81640625" style="25"/>
    <col min="10253" max="10257" width="10.453125" style="25" customWidth="1"/>
    <col min="10258" max="10258" width="13.453125" style="25" customWidth="1"/>
    <col min="10259" max="10260" width="10.453125" style="25" customWidth="1"/>
    <col min="10261" max="10436" width="8.81640625" style="25"/>
    <col min="10437" max="10437" width="1.54296875" style="25" customWidth="1"/>
    <col min="10438" max="10438" width="10.81640625" style="25" customWidth="1"/>
    <col min="10439" max="10439" width="45.453125" style="25" bestFit="1" customWidth="1"/>
    <col min="10440" max="10440" width="14.54296875" style="25" customWidth="1"/>
    <col min="10441" max="10447" width="10.54296875" style="25" customWidth="1"/>
    <col min="10448" max="10461" width="10.453125" style="25" customWidth="1"/>
    <col min="10462" max="10462" width="4.54296875" style="25" customWidth="1"/>
    <col min="10463" max="10463" width="8.81640625" style="25"/>
    <col min="10464" max="10468" width="10.453125" style="25" customWidth="1"/>
    <col min="10469" max="10469" width="13.453125" style="25" customWidth="1"/>
    <col min="10470" max="10471" width="10.453125" style="25" customWidth="1"/>
    <col min="10472" max="10472" width="4.81640625" style="25" customWidth="1"/>
    <col min="10473" max="10477" width="10.453125" style="25" customWidth="1"/>
    <col min="10478" max="10478" width="13.453125" style="25" customWidth="1"/>
    <col min="10479" max="10480" width="10.453125" style="25" customWidth="1"/>
    <col min="10481" max="10481" width="5.54296875" style="25" customWidth="1"/>
    <col min="10482" max="10486" width="10.453125" style="25" customWidth="1"/>
    <col min="10487" max="10487" width="13.453125" style="25" customWidth="1"/>
    <col min="10488" max="10489" width="10.453125" style="25" customWidth="1"/>
    <col min="10490" max="10490" width="8.81640625" style="25"/>
    <col min="10491" max="10495" width="10.453125" style="25" customWidth="1"/>
    <col min="10496" max="10496" width="13.453125" style="25" customWidth="1"/>
    <col min="10497" max="10498" width="10.453125" style="25" customWidth="1"/>
    <col min="10499" max="10499" width="8.81640625" style="25"/>
    <col min="10500" max="10504" width="10.453125" style="25" customWidth="1"/>
    <col min="10505" max="10505" width="13.453125" style="25" customWidth="1"/>
    <col min="10506" max="10507" width="10.453125" style="25" customWidth="1"/>
    <col min="10508" max="10508" width="8.81640625" style="25"/>
    <col min="10509" max="10513" width="10.453125" style="25" customWidth="1"/>
    <col min="10514" max="10514" width="13.453125" style="25" customWidth="1"/>
    <col min="10515" max="10516" width="10.453125" style="25" customWidth="1"/>
    <col min="10517" max="10692" width="8.81640625" style="25"/>
    <col min="10693" max="10693" width="1.54296875" style="25" customWidth="1"/>
    <col min="10694" max="10694" width="10.81640625" style="25" customWidth="1"/>
    <col min="10695" max="10695" width="45.453125" style="25" bestFit="1" customWidth="1"/>
    <col min="10696" max="10696" width="14.54296875" style="25" customWidth="1"/>
    <col min="10697" max="10703" width="10.54296875" style="25" customWidth="1"/>
    <col min="10704" max="10717" width="10.453125" style="25" customWidth="1"/>
    <col min="10718" max="10718" width="4.54296875" style="25" customWidth="1"/>
    <col min="10719" max="10719" width="8.81640625" style="25"/>
    <col min="10720" max="10724" width="10.453125" style="25" customWidth="1"/>
    <col min="10725" max="10725" width="13.453125" style="25" customWidth="1"/>
    <col min="10726" max="10727" width="10.453125" style="25" customWidth="1"/>
    <col min="10728" max="10728" width="4.81640625" style="25" customWidth="1"/>
    <col min="10729" max="10733" width="10.453125" style="25" customWidth="1"/>
    <col min="10734" max="10734" width="13.453125" style="25" customWidth="1"/>
    <col min="10735" max="10736" width="10.453125" style="25" customWidth="1"/>
    <col min="10737" max="10737" width="5.54296875" style="25" customWidth="1"/>
    <col min="10738" max="10742" width="10.453125" style="25" customWidth="1"/>
    <col min="10743" max="10743" width="13.453125" style="25" customWidth="1"/>
    <col min="10744" max="10745" width="10.453125" style="25" customWidth="1"/>
    <col min="10746" max="10746" width="8.81640625" style="25"/>
    <col min="10747" max="10751" width="10.453125" style="25" customWidth="1"/>
    <col min="10752" max="10752" width="13.453125" style="25" customWidth="1"/>
    <col min="10753" max="10754" width="10.453125" style="25" customWidth="1"/>
    <col min="10755" max="10755" width="8.81640625" style="25"/>
    <col min="10756" max="10760" width="10.453125" style="25" customWidth="1"/>
    <col min="10761" max="10761" width="13.453125" style="25" customWidth="1"/>
    <col min="10762" max="10763" width="10.453125" style="25" customWidth="1"/>
    <col min="10764" max="10764" width="8.81640625" style="25"/>
    <col min="10765" max="10769" width="10.453125" style="25" customWidth="1"/>
    <col min="10770" max="10770" width="13.453125" style="25" customWidth="1"/>
    <col min="10771" max="10772" width="10.453125" style="25" customWidth="1"/>
    <col min="10773" max="10948" width="8.81640625" style="25"/>
    <col min="10949" max="10949" width="1.54296875" style="25" customWidth="1"/>
    <col min="10950" max="10950" width="10.81640625" style="25" customWidth="1"/>
    <col min="10951" max="10951" width="45.453125" style="25" bestFit="1" customWidth="1"/>
    <col min="10952" max="10952" width="14.54296875" style="25" customWidth="1"/>
    <col min="10953" max="10959" width="10.54296875" style="25" customWidth="1"/>
    <col min="10960" max="10973" width="10.453125" style="25" customWidth="1"/>
    <col min="10974" max="10974" width="4.54296875" style="25" customWidth="1"/>
    <col min="10975" max="10975" width="8.81640625" style="25"/>
    <col min="10976" max="10980" width="10.453125" style="25" customWidth="1"/>
    <col min="10981" max="10981" width="13.453125" style="25" customWidth="1"/>
    <col min="10982" max="10983" width="10.453125" style="25" customWidth="1"/>
    <col min="10984" max="10984" width="4.81640625" style="25" customWidth="1"/>
    <col min="10985" max="10989" width="10.453125" style="25" customWidth="1"/>
    <col min="10990" max="10990" width="13.453125" style="25" customWidth="1"/>
    <col min="10991" max="10992" width="10.453125" style="25" customWidth="1"/>
    <col min="10993" max="10993" width="5.54296875" style="25" customWidth="1"/>
    <col min="10994" max="10998" width="10.453125" style="25" customWidth="1"/>
    <col min="10999" max="10999" width="13.453125" style="25" customWidth="1"/>
    <col min="11000" max="11001" width="10.453125" style="25" customWidth="1"/>
    <col min="11002" max="11002" width="8.81640625" style="25"/>
    <col min="11003" max="11007" width="10.453125" style="25" customWidth="1"/>
    <col min="11008" max="11008" width="13.453125" style="25" customWidth="1"/>
    <col min="11009" max="11010" width="10.453125" style="25" customWidth="1"/>
    <col min="11011" max="11011" width="8.81640625" style="25"/>
    <col min="11012" max="11016" width="10.453125" style="25" customWidth="1"/>
    <col min="11017" max="11017" width="13.453125" style="25" customWidth="1"/>
    <col min="11018" max="11019" width="10.453125" style="25" customWidth="1"/>
    <col min="11020" max="11020" width="8.81640625" style="25"/>
    <col min="11021" max="11025" width="10.453125" style="25" customWidth="1"/>
    <col min="11026" max="11026" width="13.453125" style="25" customWidth="1"/>
    <col min="11027" max="11028" width="10.453125" style="25" customWidth="1"/>
    <col min="11029" max="11204" width="8.81640625" style="25"/>
    <col min="11205" max="11205" width="1.54296875" style="25" customWidth="1"/>
    <col min="11206" max="11206" width="10.81640625" style="25" customWidth="1"/>
    <col min="11207" max="11207" width="45.453125" style="25" bestFit="1" customWidth="1"/>
    <col min="11208" max="11208" width="14.54296875" style="25" customWidth="1"/>
    <col min="11209" max="11215" width="10.54296875" style="25" customWidth="1"/>
    <col min="11216" max="11229" width="10.453125" style="25" customWidth="1"/>
    <col min="11230" max="11230" width="4.54296875" style="25" customWidth="1"/>
    <col min="11231" max="11231" width="8.81640625" style="25"/>
    <col min="11232" max="11236" width="10.453125" style="25" customWidth="1"/>
    <col min="11237" max="11237" width="13.453125" style="25" customWidth="1"/>
    <col min="11238" max="11239" width="10.453125" style="25" customWidth="1"/>
    <col min="11240" max="11240" width="4.81640625" style="25" customWidth="1"/>
    <col min="11241" max="11245" width="10.453125" style="25" customWidth="1"/>
    <col min="11246" max="11246" width="13.453125" style="25" customWidth="1"/>
    <col min="11247" max="11248" width="10.453125" style="25" customWidth="1"/>
    <col min="11249" max="11249" width="5.54296875" style="25" customWidth="1"/>
    <col min="11250" max="11254" width="10.453125" style="25" customWidth="1"/>
    <col min="11255" max="11255" width="13.453125" style="25" customWidth="1"/>
    <col min="11256" max="11257" width="10.453125" style="25" customWidth="1"/>
    <col min="11258" max="11258" width="8.81640625" style="25"/>
    <col min="11259" max="11263" width="10.453125" style="25" customWidth="1"/>
    <col min="11264" max="11264" width="13.453125" style="25" customWidth="1"/>
    <col min="11265" max="11266" width="10.453125" style="25" customWidth="1"/>
    <col min="11267" max="11267" width="8.81640625" style="25"/>
    <col min="11268" max="11272" width="10.453125" style="25" customWidth="1"/>
    <col min="11273" max="11273" width="13.453125" style="25" customWidth="1"/>
    <col min="11274" max="11275" width="10.453125" style="25" customWidth="1"/>
    <col min="11276" max="11276" width="8.81640625" style="25"/>
    <col min="11277" max="11281" width="10.453125" style="25" customWidth="1"/>
    <col min="11282" max="11282" width="13.453125" style="25" customWidth="1"/>
    <col min="11283" max="11284" width="10.453125" style="25" customWidth="1"/>
    <col min="11285" max="11460" width="8.81640625" style="25"/>
    <col min="11461" max="11461" width="1.54296875" style="25" customWidth="1"/>
    <col min="11462" max="11462" width="10.81640625" style="25" customWidth="1"/>
    <col min="11463" max="11463" width="45.453125" style="25" bestFit="1" customWidth="1"/>
    <col min="11464" max="11464" width="14.54296875" style="25" customWidth="1"/>
    <col min="11465" max="11471" width="10.54296875" style="25" customWidth="1"/>
    <col min="11472" max="11485" width="10.453125" style="25" customWidth="1"/>
    <col min="11486" max="11486" width="4.54296875" style="25" customWidth="1"/>
    <col min="11487" max="11487" width="8.81640625" style="25"/>
    <col min="11488" max="11492" width="10.453125" style="25" customWidth="1"/>
    <col min="11493" max="11493" width="13.453125" style="25" customWidth="1"/>
    <col min="11494" max="11495" width="10.453125" style="25" customWidth="1"/>
    <col min="11496" max="11496" width="4.81640625" style="25" customWidth="1"/>
    <col min="11497" max="11501" width="10.453125" style="25" customWidth="1"/>
    <col min="11502" max="11502" width="13.453125" style="25" customWidth="1"/>
    <col min="11503" max="11504" width="10.453125" style="25" customWidth="1"/>
    <col min="11505" max="11505" width="5.54296875" style="25" customWidth="1"/>
    <col min="11506" max="11510" width="10.453125" style="25" customWidth="1"/>
    <col min="11511" max="11511" width="13.453125" style="25" customWidth="1"/>
    <col min="11512" max="11513" width="10.453125" style="25" customWidth="1"/>
    <col min="11514" max="11514" width="8.81640625" style="25"/>
    <col min="11515" max="11519" width="10.453125" style="25" customWidth="1"/>
    <col min="11520" max="11520" width="13.453125" style="25" customWidth="1"/>
    <col min="11521" max="11522" width="10.453125" style="25" customWidth="1"/>
    <col min="11523" max="11523" width="8.81640625" style="25"/>
    <col min="11524" max="11528" width="10.453125" style="25" customWidth="1"/>
    <col min="11529" max="11529" width="13.453125" style="25" customWidth="1"/>
    <col min="11530" max="11531" width="10.453125" style="25" customWidth="1"/>
    <col min="11532" max="11532" width="8.81640625" style="25"/>
    <col min="11533" max="11537" width="10.453125" style="25" customWidth="1"/>
    <col min="11538" max="11538" width="13.453125" style="25" customWidth="1"/>
    <col min="11539" max="11540" width="10.453125" style="25" customWidth="1"/>
    <col min="11541" max="11716" width="8.81640625" style="25"/>
    <col min="11717" max="11717" width="1.54296875" style="25" customWidth="1"/>
    <col min="11718" max="11718" width="10.81640625" style="25" customWidth="1"/>
    <col min="11719" max="11719" width="45.453125" style="25" bestFit="1" customWidth="1"/>
    <col min="11720" max="11720" width="14.54296875" style="25" customWidth="1"/>
    <col min="11721" max="11727" width="10.54296875" style="25" customWidth="1"/>
    <col min="11728" max="11741" width="10.453125" style="25" customWidth="1"/>
    <col min="11742" max="11742" width="4.54296875" style="25" customWidth="1"/>
    <col min="11743" max="11743" width="8.81640625" style="25"/>
    <col min="11744" max="11748" width="10.453125" style="25" customWidth="1"/>
    <col min="11749" max="11749" width="13.453125" style="25" customWidth="1"/>
    <col min="11750" max="11751" width="10.453125" style="25" customWidth="1"/>
    <col min="11752" max="11752" width="4.81640625" style="25" customWidth="1"/>
    <col min="11753" max="11757" width="10.453125" style="25" customWidth="1"/>
    <col min="11758" max="11758" width="13.453125" style="25" customWidth="1"/>
    <col min="11759" max="11760" width="10.453125" style="25" customWidth="1"/>
    <col min="11761" max="11761" width="5.54296875" style="25" customWidth="1"/>
    <col min="11762" max="11766" width="10.453125" style="25" customWidth="1"/>
    <col min="11767" max="11767" width="13.453125" style="25" customWidth="1"/>
    <col min="11768" max="11769" width="10.453125" style="25" customWidth="1"/>
    <col min="11770" max="11770" width="8.81640625" style="25"/>
    <col min="11771" max="11775" width="10.453125" style="25" customWidth="1"/>
    <col min="11776" max="11776" width="13.453125" style="25" customWidth="1"/>
    <col min="11777" max="11778" width="10.453125" style="25" customWidth="1"/>
    <col min="11779" max="11779" width="8.81640625" style="25"/>
    <col min="11780" max="11784" width="10.453125" style="25" customWidth="1"/>
    <col min="11785" max="11785" width="13.453125" style="25" customWidth="1"/>
    <col min="11786" max="11787" width="10.453125" style="25" customWidth="1"/>
    <col min="11788" max="11788" width="8.81640625" style="25"/>
    <col min="11789" max="11793" width="10.453125" style="25" customWidth="1"/>
    <col min="11794" max="11794" width="13.453125" style="25" customWidth="1"/>
    <col min="11795" max="11796" width="10.453125" style="25" customWidth="1"/>
    <col min="11797" max="11972" width="8.81640625" style="25"/>
    <col min="11973" max="11973" width="1.54296875" style="25" customWidth="1"/>
    <col min="11974" max="11974" width="10.81640625" style="25" customWidth="1"/>
    <col min="11975" max="11975" width="45.453125" style="25" bestFit="1" customWidth="1"/>
    <col min="11976" max="11976" width="14.54296875" style="25" customWidth="1"/>
    <col min="11977" max="11983" width="10.54296875" style="25" customWidth="1"/>
    <col min="11984" max="11997" width="10.453125" style="25" customWidth="1"/>
    <col min="11998" max="11998" width="4.54296875" style="25" customWidth="1"/>
    <col min="11999" max="11999" width="8.81640625" style="25"/>
    <col min="12000" max="12004" width="10.453125" style="25" customWidth="1"/>
    <col min="12005" max="12005" width="13.453125" style="25" customWidth="1"/>
    <col min="12006" max="12007" width="10.453125" style="25" customWidth="1"/>
    <col min="12008" max="12008" width="4.81640625" style="25" customWidth="1"/>
    <col min="12009" max="12013" width="10.453125" style="25" customWidth="1"/>
    <col min="12014" max="12014" width="13.453125" style="25" customWidth="1"/>
    <col min="12015" max="12016" width="10.453125" style="25" customWidth="1"/>
    <col min="12017" max="12017" width="5.54296875" style="25" customWidth="1"/>
    <col min="12018" max="12022" width="10.453125" style="25" customWidth="1"/>
    <col min="12023" max="12023" width="13.453125" style="25" customWidth="1"/>
    <col min="12024" max="12025" width="10.453125" style="25" customWidth="1"/>
    <col min="12026" max="12026" width="8.81640625" style="25"/>
    <col min="12027" max="12031" width="10.453125" style="25" customWidth="1"/>
    <col min="12032" max="12032" width="13.453125" style="25" customWidth="1"/>
    <col min="12033" max="12034" width="10.453125" style="25" customWidth="1"/>
    <col min="12035" max="12035" width="8.81640625" style="25"/>
    <col min="12036" max="12040" width="10.453125" style="25" customWidth="1"/>
    <col min="12041" max="12041" width="13.453125" style="25" customWidth="1"/>
    <col min="12042" max="12043" width="10.453125" style="25" customWidth="1"/>
    <col min="12044" max="12044" width="8.81640625" style="25"/>
    <col min="12045" max="12049" width="10.453125" style="25" customWidth="1"/>
    <col min="12050" max="12050" width="13.453125" style="25" customWidth="1"/>
    <col min="12051" max="12052" width="10.453125" style="25" customWidth="1"/>
    <col min="12053" max="12228" width="8.81640625" style="25"/>
    <col min="12229" max="12229" width="1.54296875" style="25" customWidth="1"/>
    <col min="12230" max="12230" width="10.81640625" style="25" customWidth="1"/>
    <col min="12231" max="12231" width="45.453125" style="25" bestFit="1" customWidth="1"/>
    <col min="12232" max="12232" width="14.54296875" style="25" customWidth="1"/>
    <col min="12233" max="12239" width="10.54296875" style="25" customWidth="1"/>
    <col min="12240" max="12253" width="10.453125" style="25" customWidth="1"/>
    <col min="12254" max="12254" width="4.54296875" style="25" customWidth="1"/>
    <col min="12255" max="12255" width="8.81640625" style="25"/>
    <col min="12256" max="12260" width="10.453125" style="25" customWidth="1"/>
    <col min="12261" max="12261" width="13.453125" style="25" customWidth="1"/>
    <col min="12262" max="12263" width="10.453125" style="25" customWidth="1"/>
    <col min="12264" max="12264" width="4.81640625" style="25" customWidth="1"/>
    <col min="12265" max="12269" width="10.453125" style="25" customWidth="1"/>
    <col min="12270" max="12270" width="13.453125" style="25" customWidth="1"/>
    <col min="12271" max="12272" width="10.453125" style="25" customWidth="1"/>
    <col min="12273" max="12273" width="5.54296875" style="25" customWidth="1"/>
    <col min="12274" max="12278" width="10.453125" style="25" customWidth="1"/>
    <col min="12279" max="12279" width="13.453125" style="25" customWidth="1"/>
    <col min="12280" max="12281" width="10.453125" style="25" customWidth="1"/>
    <col min="12282" max="12282" width="8.81640625" style="25"/>
    <col min="12283" max="12287" width="10.453125" style="25" customWidth="1"/>
    <col min="12288" max="12288" width="13.453125" style="25" customWidth="1"/>
    <col min="12289" max="12290" width="10.453125" style="25" customWidth="1"/>
    <col min="12291" max="12291" width="8.81640625" style="25"/>
    <col min="12292" max="12296" width="10.453125" style="25" customWidth="1"/>
    <col min="12297" max="12297" width="13.453125" style="25" customWidth="1"/>
    <col min="12298" max="12299" width="10.453125" style="25" customWidth="1"/>
    <col min="12300" max="12300" width="8.81640625" style="25"/>
    <col min="12301" max="12305" width="10.453125" style="25" customWidth="1"/>
    <col min="12306" max="12306" width="13.453125" style="25" customWidth="1"/>
    <col min="12307" max="12308" width="10.453125" style="25" customWidth="1"/>
    <col min="12309" max="12484" width="8.81640625" style="25"/>
    <col min="12485" max="12485" width="1.54296875" style="25" customWidth="1"/>
    <col min="12486" max="12486" width="10.81640625" style="25" customWidth="1"/>
    <col min="12487" max="12487" width="45.453125" style="25" bestFit="1" customWidth="1"/>
    <col min="12488" max="12488" width="14.54296875" style="25" customWidth="1"/>
    <col min="12489" max="12495" width="10.54296875" style="25" customWidth="1"/>
    <col min="12496" max="12509" width="10.453125" style="25" customWidth="1"/>
    <col min="12510" max="12510" width="4.54296875" style="25" customWidth="1"/>
    <col min="12511" max="12511" width="8.81640625" style="25"/>
    <col min="12512" max="12516" width="10.453125" style="25" customWidth="1"/>
    <col min="12517" max="12517" width="13.453125" style="25" customWidth="1"/>
    <col min="12518" max="12519" width="10.453125" style="25" customWidth="1"/>
    <col min="12520" max="12520" width="4.81640625" style="25" customWidth="1"/>
    <col min="12521" max="12525" width="10.453125" style="25" customWidth="1"/>
    <col min="12526" max="12526" width="13.453125" style="25" customWidth="1"/>
    <col min="12527" max="12528" width="10.453125" style="25" customWidth="1"/>
    <col min="12529" max="12529" width="5.54296875" style="25" customWidth="1"/>
    <col min="12530" max="12534" width="10.453125" style="25" customWidth="1"/>
    <col min="12535" max="12535" width="13.453125" style="25" customWidth="1"/>
    <col min="12536" max="12537" width="10.453125" style="25" customWidth="1"/>
    <col min="12538" max="12538" width="8.81640625" style="25"/>
    <col min="12539" max="12543" width="10.453125" style="25" customWidth="1"/>
    <col min="12544" max="12544" width="13.453125" style="25" customWidth="1"/>
    <col min="12545" max="12546" width="10.453125" style="25" customWidth="1"/>
    <col min="12547" max="12547" width="8.81640625" style="25"/>
    <col min="12548" max="12552" width="10.453125" style="25" customWidth="1"/>
    <col min="12553" max="12553" width="13.453125" style="25" customWidth="1"/>
    <col min="12554" max="12555" width="10.453125" style="25" customWidth="1"/>
    <col min="12556" max="12556" width="8.81640625" style="25"/>
    <col min="12557" max="12561" width="10.453125" style="25" customWidth="1"/>
    <col min="12562" max="12562" width="13.453125" style="25" customWidth="1"/>
    <col min="12563" max="12564" width="10.453125" style="25" customWidth="1"/>
    <col min="12565" max="12740" width="8.81640625" style="25"/>
    <col min="12741" max="12741" width="1.54296875" style="25" customWidth="1"/>
    <col min="12742" max="12742" width="10.81640625" style="25" customWidth="1"/>
    <col min="12743" max="12743" width="45.453125" style="25" bestFit="1" customWidth="1"/>
    <col min="12744" max="12744" width="14.54296875" style="25" customWidth="1"/>
    <col min="12745" max="12751" width="10.54296875" style="25" customWidth="1"/>
    <col min="12752" max="12765" width="10.453125" style="25" customWidth="1"/>
    <col min="12766" max="12766" width="4.54296875" style="25" customWidth="1"/>
    <col min="12767" max="12767" width="8.81640625" style="25"/>
    <col min="12768" max="12772" width="10.453125" style="25" customWidth="1"/>
    <col min="12773" max="12773" width="13.453125" style="25" customWidth="1"/>
    <col min="12774" max="12775" width="10.453125" style="25" customWidth="1"/>
    <col min="12776" max="12776" width="4.81640625" style="25" customWidth="1"/>
    <col min="12777" max="12781" width="10.453125" style="25" customWidth="1"/>
    <col min="12782" max="12782" width="13.453125" style="25" customWidth="1"/>
    <col min="12783" max="12784" width="10.453125" style="25" customWidth="1"/>
    <col min="12785" max="12785" width="5.54296875" style="25" customWidth="1"/>
    <col min="12786" max="12790" width="10.453125" style="25" customWidth="1"/>
    <col min="12791" max="12791" width="13.453125" style="25" customWidth="1"/>
    <col min="12792" max="12793" width="10.453125" style="25" customWidth="1"/>
    <col min="12794" max="12794" width="8.81640625" style="25"/>
    <col min="12795" max="12799" width="10.453125" style="25" customWidth="1"/>
    <col min="12800" max="12800" width="13.453125" style="25" customWidth="1"/>
    <col min="12801" max="12802" width="10.453125" style="25" customWidth="1"/>
    <col min="12803" max="12803" width="8.81640625" style="25"/>
    <col min="12804" max="12808" width="10.453125" style="25" customWidth="1"/>
    <col min="12809" max="12809" width="13.453125" style="25" customWidth="1"/>
    <col min="12810" max="12811" width="10.453125" style="25" customWidth="1"/>
    <col min="12812" max="12812" width="8.81640625" style="25"/>
    <col min="12813" max="12817" width="10.453125" style="25" customWidth="1"/>
    <col min="12818" max="12818" width="13.453125" style="25" customWidth="1"/>
    <col min="12819" max="12820" width="10.453125" style="25" customWidth="1"/>
    <col min="12821" max="12996" width="8.81640625" style="25"/>
    <col min="12997" max="12997" width="1.54296875" style="25" customWidth="1"/>
    <col min="12998" max="12998" width="10.81640625" style="25" customWidth="1"/>
    <col min="12999" max="12999" width="45.453125" style="25" bestFit="1" customWidth="1"/>
    <col min="13000" max="13000" width="14.54296875" style="25" customWidth="1"/>
    <col min="13001" max="13007" width="10.54296875" style="25" customWidth="1"/>
    <col min="13008" max="13021" width="10.453125" style="25" customWidth="1"/>
    <col min="13022" max="13022" width="4.54296875" style="25" customWidth="1"/>
    <col min="13023" max="13023" width="8.81640625" style="25"/>
    <col min="13024" max="13028" width="10.453125" style="25" customWidth="1"/>
    <col min="13029" max="13029" width="13.453125" style="25" customWidth="1"/>
    <col min="13030" max="13031" width="10.453125" style="25" customWidth="1"/>
    <col min="13032" max="13032" width="4.81640625" style="25" customWidth="1"/>
    <col min="13033" max="13037" width="10.453125" style="25" customWidth="1"/>
    <col min="13038" max="13038" width="13.453125" style="25" customWidth="1"/>
    <col min="13039" max="13040" width="10.453125" style="25" customWidth="1"/>
    <col min="13041" max="13041" width="5.54296875" style="25" customWidth="1"/>
    <col min="13042" max="13046" width="10.453125" style="25" customWidth="1"/>
    <col min="13047" max="13047" width="13.453125" style="25" customWidth="1"/>
    <col min="13048" max="13049" width="10.453125" style="25" customWidth="1"/>
    <col min="13050" max="13050" width="8.81640625" style="25"/>
    <col min="13051" max="13055" width="10.453125" style="25" customWidth="1"/>
    <col min="13056" max="13056" width="13.453125" style="25" customWidth="1"/>
    <col min="13057" max="13058" width="10.453125" style="25" customWidth="1"/>
    <col min="13059" max="13059" width="8.81640625" style="25"/>
    <col min="13060" max="13064" width="10.453125" style="25" customWidth="1"/>
    <col min="13065" max="13065" width="13.453125" style="25" customWidth="1"/>
    <col min="13066" max="13067" width="10.453125" style="25" customWidth="1"/>
    <col min="13068" max="13068" width="8.81640625" style="25"/>
    <col min="13069" max="13073" width="10.453125" style="25" customWidth="1"/>
    <col min="13074" max="13074" width="13.453125" style="25" customWidth="1"/>
    <col min="13075" max="13076" width="10.453125" style="25" customWidth="1"/>
    <col min="13077" max="13252" width="8.81640625" style="25"/>
    <col min="13253" max="13253" width="1.54296875" style="25" customWidth="1"/>
    <col min="13254" max="13254" width="10.81640625" style="25" customWidth="1"/>
    <col min="13255" max="13255" width="45.453125" style="25" bestFit="1" customWidth="1"/>
    <col min="13256" max="13256" width="14.54296875" style="25" customWidth="1"/>
    <col min="13257" max="13263" width="10.54296875" style="25" customWidth="1"/>
    <col min="13264" max="13277" width="10.453125" style="25" customWidth="1"/>
    <col min="13278" max="13278" width="4.54296875" style="25" customWidth="1"/>
    <col min="13279" max="13279" width="8.81640625" style="25"/>
    <col min="13280" max="13284" width="10.453125" style="25" customWidth="1"/>
    <col min="13285" max="13285" width="13.453125" style="25" customWidth="1"/>
    <col min="13286" max="13287" width="10.453125" style="25" customWidth="1"/>
    <col min="13288" max="13288" width="4.81640625" style="25" customWidth="1"/>
    <col min="13289" max="13293" width="10.453125" style="25" customWidth="1"/>
    <col min="13294" max="13294" width="13.453125" style="25" customWidth="1"/>
    <col min="13295" max="13296" width="10.453125" style="25" customWidth="1"/>
    <col min="13297" max="13297" width="5.54296875" style="25" customWidth="1"/>
    <col min="13298" max="13302" width="10.453125" style="25" customWidth="1"/>
    <col min="13303" max="13303" width="13.453125" style="25" customWidth="1"/>
    <col min="13304" max="13305" width="10.453125" style="25" customWidth="1"/>
    <col min="13306" max="13306" width="8.81640625" style="25"/>
    <col min="13307" max="13311" width="10.453125" style="25" customWidth="1"/>
    <col min="13312" max="13312" width="13.453125" style="25" customWidth="1"/>
    <col min="13313" max="13314" width="10.453125" style="25" customWidth="1"/>
    <col min="13315" max="13315" width="8.81640625" style="25"/>
    <col min="13316" max="13320" width="10.453125" style="25" customWidth="1"/>
    <col min="13321" max="13321" width="13.453125" style="25" customWidth="1"/>
    <col min="13322" max="13323" width="10.453125" style="25" customWidth="1"/>
    <col min="13324" max="13324" width="8.81640625" style="25"/>
    <col min="13325" max="13329" width="10.453125" style="25" customWidth="1"/>
    <col min="13330" max="13330" width="13.453125" style="25" customWidth="1"/>
    <col min="13331" max="13332" width="10.453125" style="25" customWidth="1"/>
    <col min="13333" max="13508" width="8.81640625" style="25"/>
    <col min="13509" max="13509" width="1.54296875" style="25" customWidth="1"/>
    <col min="13510" max="13510" width="10.81640625" style="25" customWidth="1"/>
    <col min="13511" max="13511" width="45.453125" style="25" bestFit="1" customWidth="1"/>
    <col min="13512" max="13512" width="14.54296875" style="25" customWidth="1"/>
    <col min="13513" max="13519" width="10.54296875" style="25" customWidth="1"/>
    <col min="13520" max="13533" width="10.453125" style="25" customWidth="1"/>
    <col min="13534" max="13534" width="4.54296875" style="25" customWidth="1"/>
    <col min="13535" max="13535" width="8.81640625" style="25"/>
    <col min="13536" max="13540" width="10.453125" style="25" customWidth="1"/>
    <col min="13541" max="13541" width="13.453125" style="25" customWidth="1"/>
    <col min="13542" max="13543" width="10.453125" style="25" customWidth="1"/>
    <col min="13544" max="13544" width="4.81640625" style="25" customWidth="1"/>
    <col min="13545" max="13549" width="10.453125" style="25" customWidth="1"/>
    <col min="13550" max="13550" width="13.453125" style="25" customWidth="1"/>
    <col min="13551" max="13552" width="10.453125" style="25" customWidth="1"/>
    <col min="13553" max="13553" width="5.54296875" style="25" customWidth="1"/>
    <col min="13554" max="13558" width="10.453125" style="25" customWidth="1"/>
    <col min="13559" max="13559" width="13.453125" style="25" customWidth="1"/>
    <col min="13560" max="13561" width="10.453125" style="25" customWidth="1"/>
    <col min="13562" max="13562" width="8.81640625" style="25"/>
    <col min="13563" max="13567" width="10.453125" style="25" customWidth="1"/>
    <col min="13568" max="13568" width="13.453125" style="25" customWidth="1"/>
    <col min="13569" max="13570" width="10.453125" style="25" customWidth="1"/>
    <col min="13571" max="13571" width="8.81640625" style="25"/>
    <col min="13572" max="13576" width="10.453125" style="25" customWidth="1"/>
    <col min="13577" max="13577" width="13.453125" style="25" customWidth="1"/>
    <col min="13578" max="13579" width="10.453125" style="25" customWidth="1"/>
    <col min="13580" max="13580" width="8.81640625" style="25"/>
    <col min="13581" max="13585" width="10.453125" style="25" customWidth="1"/>
    <col min="13586" max="13586" width="13.453125" style="25" customWidth="1"/>
    <col min="13587" max="13588" width="10.453125" style="25" customWidth="1"/>
    <col min="13589" max="13764" width="8.81640625" style="25"/>
    <col min="13765" max="13765" width="1.54296875" style="25" customWidth="1"/>
    <col min="13766" max="13766" width="10.81640625" style="25" customWidth="1"/>
    <col min="13767" max="13767" width="45.453125" style="25" bestFit="1" customWidth="1"/>
    <col min="13768" max="13768" width="14.54296875" style="25" customWidth="1"/>
    <col min="13769" max="13775" width="10.54296875" style="25" customWidth="1"/>
    <col min="13776" max="13789" width="10.453125" style="25" customWidth="1"/>
    <col min="13790" max="13790" width="4.54296875" style="25" customWidth="1"/>
    <col min="13791" max="13791" width="8.81640625" style="25"/>
    <col min="13792" max="13796" width="10.453125" style="25" customWidth="1"/>
    <col min="13797" max="13797" width="13.453125" style="25" customWidth="1"/>
    <col min="13798" max="13799" width="10.453125" style="25" customWidth="1"/>
    <col min="13800" max="13800" width="4.81640625" style="25" customWidth="1"/>
    <col min="13801" max="13805" width="10.453125" style="25" customWidth="1"/>
    <col min="13806" max="13806" width="13.453125" style="25" customWidth="1"/>
    <col min="13807" max="13808" width="10.453125" style="25" customWidth="1"/>
    <col min="13809" max="13809" width="5.54296875" style="25" customWidth="1"/>
    <col min="13810" max="13814" width="10.453125" style="25" customWidth="1"/>
    <col min="13815" max="13815" width="13.453125" style="25" customWidth="1"/>
    <col min="13816" max="13817" width="10.453125" style="25" customWidth="1"/>
    <col min="13818" max="13818" width="8.81640625" style="25"/>
    <col min="13819" max="13823" width="10.453125" style="25" customWidth="1"/>
    <col min="13824" max="13824" width="13.453125" style="25" customWidth="1"/>
    <col min="13825" max="13826" width="10.453125" style="25" customWidth="1"/>
    <col min="13827" max="13827" width="8.81640625" style="25"/>
    <col min="13828" max="13832" width="10.453125" style="25" customWidth="1"/>
    <col min="13833" max="13833" width="13.453125" style="25" customWidth="1"/>
    <col min="13834" max="13835" width="10.453125" style="25" customWidth="1"/>
    <col min="13836" max="13836" width="8.81640625" style="25"/>
    <col min="13837" max="13841" width="10.453125" style="25" customWidth="1"/>
    <col min="13842" max="13842" width="13.453125" style="25" customWidth="1"/>
    <col min="13843" max="13844" width="10.453125" style="25" customWidth="1"/>
    <col min="13845" max="14020" width="8.81640625" style="25"/>
    <col min="14021" max="14021" width="1.54296875" style="25" customWidth="1"/>
    <col min="14022" max="14022" width="10.81640625" style="25" customWidth="1"/>
    <col min="14023" max="14023" width="45.453125" style="25" bestFit="1" customWidth="1"/>
    <col min="14024" max="14024" width="14.54296875" style="25" customWidth="1"/>
    <col min="14025" max="14031" width="10.54296875" style="25" customWidth="1"/>
    <col min="14032" max="14045" width="10.453125" style="25" customWidth="1"/>
    <col min="14046" max="14046" width="4.54296875" style="25" customWidth="1"/>
    <col min="14047" max="14047" width="8.81640625" style="25"/>
    <col min="14048" max="14052" width="10.453125" style="25" customWidth="1"/>
    <col min="14053" max="14053" width="13.453125" style="25" customWidth="1"/>
    <col min="14054" max="14055" width="10.453125" style="25" customWidth="1"/>
    <col min="14056" max="14056" width="4.81640625" style="25" customWidth="1"/>
    <col min="14057" max="14061" width="10.453125" style="25" customWidth="1"/>
    <col min="14062" max="14062" width="13.453125" style="25" customWidth="1"/>
    <col min="14063" max="14064" width="10.453125" style="25" customWidth="1"/>
    <col min="14065" max="14065" width="5.54296875" style="25" customWidth="1"/>
    <col min="14066" max="14070" width="10.453125" style="25" customWidth="1"/>
    <col min="14071" max="14071" width="13.453125" style="25" customWidth="1"/>
    <col min="14072" max="14073" width="10.453125" style="25" customWidth="1"/>
    <col min="14074" max="14074" width="8.81640625" style="25"/>
    <col min="14075" max="14079" width="10.453125" style="25" customWidth="1"/>
    <col min="14080" max="14080" width="13.453125" style="25" customWidth="1"/>
    <col min="14081" max="14082" width="10.453125" style="25" customWidth="1"/>
    <col min="14083" max="14083" width="8.81640625" style="25"/>
    <col min="14084" max="14088" width="10.453125" style="25" customWidth="1"/>
    <col min="14089" max="14089" width="13.453125" style="25" customWidth="1"/>
    <col min="14090" max="14091" width="10.453125" style="25" customWidth="1"/>
    <col min="14092" max="14092" width="8.81640625" style="25"/>
    <col min="14093" max="14097" width="10.453125" style="25" customWidth="1"/>
    <col min="14098" max="14098" width="13.453125" style="25" customWidth="1"/>
    <col min="14099" max="14100" width="10.453125" style="25" customWidth="1"/>
    <col min="14101" max="14276" width="8.81640625" style="25"/>
    <col min="14277" max="14277" width="1.54296875" style="25" customWidth="1"/>
    <col min="14278" max="14278" width="10.81640625" style="25" customWidth="1"/>
    <col min="14279" max="14279" width="45.453125" style="25" bestFit="1" customWidth="1"/>
    <col min="14280" max="14280" width="14.54296875" style="25" customWidth="1"/>
    <col min="14281" max="14287" width="10.54296875" style="25" customWidth="1"/>
    <col min="14288" max="14301" width="10.453125" style="25" customWidth="1"/>
    <col min="14302" max="14302" width="4.54296875" style="25" customWidth="1"/>
    <col min="14303" max="14303" width="8.81640625" style="25"/>
    <col min="14304" max="14308" width="10.453125" style="25" customWidth="1"/>
    <col min="14309" max="14309" width="13.453125" style="25" customWidth="1"/>
    <col min="14310" max="14311" width="10.453125" style="25" customWidth="1"/>
    <col min="14312" max="14312" width="4.81640625" style="25" customWidth="1"/>
    <col min="14313" max="14317" width="10.453125" style="25" customWidth="1"/>
    <col min="14318" max="14318" width="13.453125" style="25" customWidth="1"/>
    <col min="14319" max="14320" width="10.453125" style="25" customWidth="1"/>
    <col min="14321" max="14321" width="5.54296875" style="25" customWidth="1"/>
    <col min="14322" max="14326" width="10.453125" style="25" customWidth="1"/>
    <col min="14327" max="14327" width="13.453125" style="25" customWidth="1"/>
    <col min="14328" max="14329" width="10.453125" style="25" customWidth="1"/>
    <col min="14330" max="14330" width="8.81640625" style="25"/>
    <col min="14331" max="14335" width="10.453125" style="25" customWidth="1"/>
    <col min="14336" max="14336" width="13.453125" style="25" customWidth="1"/>
    <col min="14337" max="14338" width="10.453125" style="25" customWidth="1"/>
    <col min="14339" max="14339" width="8.81640625" style="25"/>
    <col min="14340" max="14344" width="10.453125" style="25" customWidth="1"/>
    <col min="14345" max="14345" width="13.453125" style="25" customWidth="1"/>
    <col min="14346" max="14347" width="10.453125" style="25" customWidth="1"/>
    <col min="14348" max="14348" width="8.81640625" style="25"/>
    <col min="14349" max="14353" width="10.453125" style="25" customWidth="1"/>
    <col min="14354" max="14354" width="13.453125" style="25" customWidth="1"/>
    <col min="14355" max="14356" width="10.453125" style="25" customWidth="1"/>
    <col min="14357" max="14532" width="8.81640625" style="25"/>
    <col min="14533" max="14533" width="1.54296875" style="25" customWidth="1"/>
    <col min="14534" max="14534" width="10.81640625" style="25" customWidth="1"/>
    <col min="14535" max="14535" width="45.453125" style="25" bestFit="1" customWidth="1"/>
    <col min="14536" max="14536" width="14.54296875" style="25" customWidth="1"/>
    <col min="14537" max="14543" width="10.54296875" style="25" customWidth="1"/>
    <col min="14544" max="14557" width="10.453125" style="25" customWidth="1"/>
    <col min="14558" max="14558" width="4.54296875" style="25" customWidth="1"/>
    <col min="14559" max="14559" width="8.81640625" style="25"/>
    <col min="14560" max="14564" width="10.453125" style="25" customWidth="1"/>
    <col min="14565" max="14565" width="13.453125" style="25" customWidth="1"/>
    <col min="14566" max="14567" width="10.453125" style="25" customWidth="1"/>
    <col min="14568" max="14568" width="4.81640625" style="25" customWidth="1"/>
    <col min="14569" max="14573" width="10.453125" style="25" customWidth="1"/>
    <col min="14574" max="14574" width="13.453125" style="25" customWidth="1"/>
    <col min="14575" max="14576" width="10.453125" style="25" customWidth="1"/>
    <col min="14577" max="14577" width="5.54296875" style="25" customWidth="1"/>
    <col min="14578" max="14582" width="10.453125" style="25" customWidth="1"/>
    <col min="14583" max="14583" width="13.453125" style="25" customWidth="1"/>
    <col min="14584" max="14585" width="10.453125" style="25" customWidth="1"/>
    <col min="14586" max="14586" width="8.81640625" style="25"/>
    <col min="14587" max="14591" width="10.453125" style="25" customWidth="1"/>
    <col min="14592" max="14592" width="13.453125" style="25" customWidth="1"/>
    <col min="14593" max="14594" width="10.453125" style="25" customWidth="1"/>
    <col min="14595" max="14595" width="8.81640625" style="25"/>
    <col min="14596" max="14600" width="10.453125" style="25" customWidth="1"/>
    <col min="14601" max="14601" width="13.453125" style="25" customWidth="1"/>
    <col min="14602" max="14603" width="10.453125" style="25" customWidth="1"/>
    <col min="14604" max="14604" width="8.81640625" style="25"/>
    <col min="14605" max="14609" width="10.453125" style="25" customWidth="1"/>
    <col min="14610" max="14610" width="13.453125" style="25" customWidth="1"/>
    <col min="14611" max="14612" width="10.453125" style="25" customWidth="1"/>
    <col min="14613" max="14788" width="8.81640625" style="25"/>
    <col min="14789" max="14789" width="1.54296875" style="25" customWidth="1"/>
    <col min="14790" max="14790" width="10.81640625" style="25" customWidth="1"/>
    <col min="14791" max="14791" width="45.453125" style="25" bestFit="1" customWidth="1"/>
    <col min="14792" max="14792" width="14.54296875" style="25" customWidth="1"/>
    <col min="14793" max="14799" width="10.54296875" style="25" customWidth="1"/>
    <col min="14800" max="14813" width="10.453125" style="25" customWidth="1"/>
    <col min="14814" max="14814" width="4.54296875" style="25" customWidth="1"/>
    <col min="14815" max="14815" width="8.81640625" style="25"/>
    <col min="14816" max="14820" width="10.453125" style="25" customWidth="1"/>
    <col min="14821" max="14821" width="13.453125" style="25" customWidth="1"/>
    <col min="14822" max="14823" width="10.453125" style="25" customWidth="1"/>
    <col min="14824" max="14824" width="4.81640625" style="25" customWidth="1"/>
    <col min="14825" max="14829" width="10.453125" style="25" customWidth="1"/>
    <col min="14830" max="14830" width="13.453125" style="25" customWidth="1"/>
    <col min="14831" max="14832" width="10.453125" style="25" customWidth="1"/>
    <col min="14833" max="14833" width="5.54296875" style="25" customWidth="1"/>
    <col min="14834" max="14838" width="10.453125" style="25" customWidth="1"/>
    <col min="14839" max="14839" width="13.453125" style="25" customWidth="1"/>
    <col min="14840" max="14841" width="10.453125" style="25" customWidth="1"/>
    <col min="14842" max="14842" width="8.81640625" style="25"/>
    <col min="14843" max="14847" width="10.453125" style="25" customWidth="1"/>
    <col min="14848" max="14848" width="13.453125" style="25" customWidth="1"/>
    <col min="14849" max="14850" width="10.453125" style="25" customWidth="1"/>
    <col min="14851" max="14851" width="8.81640625" style="25"/>
    <col min="14852" max="14856" width="10.453125" style="25" customWidth="1"/>
    <col min="14857" max="14857" width="13.453125" style="25" customWidth="1"/>
    <col min="14858" max="14859" width="10.453125" style="25" customWidth="1"/>
    <col min="14860" max="14860" width="8.81640625" style="25"/>
    <col min="14861" max="14865" width="10.453125" style="25" customWidth="1"/>
    <col min="14866" max="14866" width="13.453125" style="25" customWidth="1"/>
    <col min="14867" max="14868" width="10.453125" style="25" customWidth="1"/>
    <col min="14869" max="15044" width="8.81640625" style="25"/>
    <col min="15045" max="15045" width="1.54296875" style="25" customWidth="1"/>
    <col min="15046" max="15046" width="10.81640625" style="25" customWidth="1"/>
    <col min="15047" max="15047" width="45.453125" style="25" bestFit="1" customWidth="1"/>
    <col min="15048" max="15048" width="14.54296875" style="25" customWidth="1"/>
    <col min="15049" max="15055" width="10.54296875" style="25" customWidth="1"/>
    <col min="15056" max="15069" width="10.453125" style="25" customWidth="1"/>
    <col min="15070" max="15070" width="4.54296875" style="25" customWidth="1"/>
    <col min="15071" max="15071" width="8.81640625" style="25"/>
    <col min="15072" max="15076" width="10.453125" style="25" customWidth="1"/>
    <col min="15077" max="15077" width="13.453125" style="25" customWidth="1"/>
    <col min="15078" max="15079" width="10.453125" style="25" customWidth="1"/>
    <col min="15080" max="15080" width="4.81640625" style="25" customWidth="1"/>
    <col min="15081" max="15085" width="10.453125" style="25" customWidth="1"/>
    <col min="15086" max="15086" width="13.453125" style="25" customWidth="1"/>
    <col min="15087" max="15088" width="10.453125" style="25" customWidth="1"/>
    <col min="15089" max="15089" width="5.54296875" style="25" customWidth="1"/>
    <col min="15090" max="15094" width="10.453125" style="25" customWidth="1"/>
    <col min="15095" max="15095" width="13.453125" style="25" customWidth="1"/>
    <col min="15096" max="15097" width="10.453125" style="25" customWidth="1"/>
    <col min="15098" max="15098" width="8.81640625" style="25"/>
    <col min="15099" max="15103" width="10.453125" style="25" customWidth="1"/>
    <col min="15104" max="15104" width="13.453125" style="25" customWidth="1"/>
    <col min="15105" max="15106" width="10.453125" style="25" customWidth="1"/>
    <col min="15107" max="15107" width="8.81640625" style="25"/>
    <col min="15108" max="15112" width="10.453125" style="25" customWidth="1"/>
    <col min="15113" max="15113" width="13.453125" style="25" customWidth="1"/>
    <col min="15114" max="15115" width="10.453125" style="25" customWidth="1"/>
    <col min="15116" max="15116" width="8.81640625" style="25"/>
    <col min="15117" max="15121" width="10.453125" style="25" customWidth="1"/>
    <col min="15122" max="15122" width="13.453125" style="25" customWidth="1"/>
    <col min="15123" max="15124" width="10.453125" style="25" customWidth="1"/>
    <col min="15125" max="15300" width="8.81640625" style="25"/>
    <col min="15301" max="15301" width="1.54296875" style="25" customWidth="1"/>
    <col min="15302" max="15302" width="10.81640625" style="25" customWidth="1"/>
    <col min="15303" max="15303" width="45.453125" style="25" bestFit="1" customWidth="1"/>
    <col min="15304" max="15304" width="14.54296875" style="25" customWidth="1"/>
    <col min="15305" max="15311" width="10.54296875" style="25" customWidth="1"/>
    <col min="15312" max="15325" width="10.453125" style="25" customWidth="1"/>
    <col min="15326" max="15326" width="4.54296875" style="25" customWidth="1"/>
    <col min="15327" max="15327" width="8.81640625" style="25"/>
    <col min="15328" max="15332" width="10.453125" style="25" customWidth="1"/>
    <col min="15333" max="15333" width="13.453125" style="25" customWidth="1"/>
    <col min="15334" max="15335" width="10.453125" style="25" customWidth="1"/>
    <col min="15336" max="15336" width="4.81640625" style="25" customWidth="1"/>
    <col min="15337" max="15341" width="10.453125" style="25" customWidth="1"/>
    <col min="15342" max="15342" width="13.453125" style="25" customWidth="1"/>
    <col min="15343" max="15344" width="10.453125" style="25" customWidth="1"/>
    <col min="15345" max="15345" width="5.54296875" style="25" customWidth="1"/>
    <col min="15346" max="15350" width="10.453125" style="25" customWidth="1"/>
    <col min="15351" max="15351" width="13.453125" style="25" customWidth="1"/>
    <col min="15352" max="15353" width="10.453125" style="25" customWidth="1"/>
    <col min="15354" max="15354" width="8.81640625" style="25"/>
    <col min="15355" max="15359" width="10.453125" style="25" customWidth="1"/>
    <col min="15360" max="15360" width="13.453125" style="25" customWidth="1"/>
    <col min="15361" max="15362" width="10.453125" style="25" customWidth="1"/>
    <col min="15363" max="15363" width="8.81640625" style="25"/>
    <col min="15364" max="15368" width="10.453125" style="25" customWidth="1"/>
    <col min="15369" max="15369" width="13.453125" style="25" customWidth="1"/>
    <col min="15370" max="15371" width="10.453125" style="25" customWidth="1"/>
    <col min="15372" max="15372" width="8.81640625" style="25"/>
    <col min="15373" max="15377" width="10.453125" style="25" customWidth="1"/>
    <col min="15378" max="15378" width="13.453125" style="25" customWidth="1"/>
    <col min="15379" max="15380" width="10.453125" style="25" customWidth="1"/>
    <col min="15381" max="15556" width="8.81640625" style="25"/>
    <col min="15557" max="15557" width="1.54296875" style="25" customWidth="1"/>
    <col min="15558" max="15558" width="10.81640625" style="25" customWidth="1"/>
    <col min="15559" max="15559" width="45.453125" style="25" bestFit="1" customWidth="1"/>
    <col min="15560" max="15560" width="14.54296875" style="25" customWidth="1"/>
    <col min="15561" max="15567" width="10.54296875" style="25" customWidth="1"/>
    <col min="15568" max="15581" width="10.453125" style="25" customWidth="1"/>
    <col min="15582" max="15582" width="4.54296875" style="25" customWidth="1"/>
    <col min="15583" max="15583" width="8.81640625" style="25"/>
    <col min="15584" max="15588" width="10.453125" style="25" customWidth="1"/>
    <col min="15589" max="15589" width="13.453125" style="25" customWidth="1"/>
    <col min="15590" max="15591" width="10.453125" style="25" customWidth="1"/>
    <col min="15592" max="15592" width="4.81640625" style="25" customWidth="1"/>
    <col min="15593" max="15597" width="10.453125" style="25" customWidth="1"/>
    <col min="15598" max="15598" width="13.453125" style="25" customWidth="1"/>
    <col min="15599" max="15600" width="10.453125" style="25" customWidth="1"/>
    <col min="15601" max="15601" width="5.54296875" style="25" customWidth="1"/>
    <col min="15602" max="15606" width="10.453125" style="25" customWidth="1"/>
    <col min="15607" max="15607" width="13.453125" style="25" customWidth="1"/>
    <col min="15608" max="15609" width="10.453125" style="25" customWidth="1"/>
    <col min="15610" max="15610" width="8.81640625" style="25"/>
    <col min="15611" max="15615" width="10.453125" style="25" customWidth="1"/>
    <col min="15616" max="15616" width="13.453125" style="25" customWidth="1"/>
    <col min="15617" max="15618" width="10.453125" style="25" customWidth="1"/>
    <col min="15619" max="15619" width="8.81640625" style="25"/>
    <col min="15620" max="15624" width="10.453125" style="25" customWidth="1"/>
    <col min="15625" max="15625" width="13.453125" style="25" customWidth="1"/>
    <col min="15626" max="15627" width="10.453125" style="25" customWidth="1"/>
    <col min="15628" max="15628" width="8.81640625" style="25"/>
    <col min="15629" max="15633" width="10.453125" style="25" customWidth="1"/>
    <col min="15634" max="15634" width="13.453125" style="25" customWidth="1"/>
    <col min="15635" max="15636" width="10.453125" style="25" customWidth="1"/>
    <col min="15637" max="15812" width="8.81640625" style="25"/>
    <col min="15813" max="15813" width="1.54296875" style="25" customWidth="1"/>
    <col min="15814" max="15814" width="10.81640625" style="25" customWidth="1"/>
    <col min="15815" max="15815" width="45.453125" style="25" bestFit="1" customWidth="1"/>
    <col min="15816" max="15816" width="14.54296875" style="25" customWidth="1"/>
    <col min="15817" max="15823" width="10.54296875" style="25" customWidth="1"/>
    <col min="15824" max="15837" width="10.453125" style="25" customWidth="1"/>
    <col min="15838" max="15838" width="4.54296875" style="25" customWidth="1"/>
    <col min="15839" max="15839" width="8.81640625" style="25"/>
    <col min="15840" max="15844" width="10.453125" style="25" customWidth="1"/>
    <col min="15845" max="15845" width="13.453125" style="25" customWidth="1"/>
    <col min="15846" max="15847" width="10.453125" style="25" customWidth="1"/>
    <col min="15848" max="15848" width="4.81640625" style="25" customWidth="1"/>
    <col min="15849" max="15853" width="10.453125" style="25" customWidth="1"/>
    <col min="15854" max="15854" width="13.453125" style="25" customWidth="1"/>
    <col min="15855" max="15856" width="10.453125" style="25" customWidth="1"/>
    <col min="15857" max="15857" width="5.54296875" style="25" customWidth="1"/>
    <col min="15858" max="15862" width="10.453125" style="25" customWidth="1"/>
    <col min="15863" max="15863" width="13.453125" style="25" customWidth="1"/>
    <col min="15864" max="15865" width="10.453125" style="25" customWidth="1"/>
    <col min="15866" max="15866" width="8.81640625" style="25"/>
    <col min="15867" max="15871" width="10.453125" style="25" customWidth="1"/>
    <col min="15872" max="15872" width="13.453125" style="25" customWidth="1"/>
    <col min="15873" max="15874" width="10.453125" style="25" customWidth="1"/>
    <col min="15875" max="15875" width="8.81640625" style="25"/>
    <col min="15876" max="15880" width="10.453125" style="25" customWidth="1"/>
    <col min="15881" max="15881" width="13.453125" style="25" customWidth="1"/>
    <col min="15882" max="15883" width="10.453125" style="25" customWidth="1"/>
    <col min="15884" max="15884" width="8.81640625" style="25"/>
    <col min="15885" max="15889" width="10.453125" style="25" customWidth="1"/>
    <col min="15890" max="15890" width="13.453125" style="25" customWidth="1"/>
    <col min="15891" max="15892" width="10.453125" style="25" customWidth="1"/>
    <col min="15893" max="16068" width="8.81640625" style="25"/>
    <col min="16069" max="16069" width="1.54296875" style="25" customWidth="1"/>
    <col min="16070" max="16070" width="10.81640625" style="25" customWidth="1"/>
    <col min="16071" max="16071" width="45.453125" style="25" bestFit="1" customWidth="1"/>
    <col min="16072" max="16072" width="14.54296875" style="25" customWidth="1"/>
    <col min="16073" max="16079" width="10.54296875" style="25" customWidth="1"/>
    <col min="16080" max="16093" width="10.453125" style="25" customWidth="1"/>
    <col min="16094" max="16094" width="4.54296875" style="25" customWidth="1"/>
    <col min="16095" max="16095" width="8.81640625" style="25"/>
    <col min="16096" max="16100" width="10.453125" style="25" customWidth="1"/>
    <col min="16101" max="16101" width="13.453125" style="25" customWidth="1"/>
    <col min="16102" max="16103" width="10.453125" style="25" customWidth="1"/>
    <col min="16104" max="16104" width="4.81640625" style="25" customWidth="1"/>
    <col min="16105" max="16109" width="10.453125" style="25" customWidth="1"/>
    <col min="16110" max="16110" width="13.453125" style="25" customWidth="1"/>
    <col min="16111" max="16112" width="10.453125" style="25" customWidth="1"/>
    <col min="16113" max="16113" width="5.54296875" style="25" customWidth="1"/>
    <col min="16114" max="16118" width="10.453125" style="25" customWidth="1"/>
    <col min="16119" max="16119" width="13.453125" style="25" customWidth="1"/>
    <col min="16120" max="16121" width="10.453125" style="25" customWidth="1"/>
    <col min="16122" max="16122" width="8.81640625" style="25"/>
    <col min="16123" max="16127" width="10.453125" style="25" customWidth="1"/>
    <col min="16128" max="16128" width="13.453125" style="25" customWidth="1"/>
    <col min="16129" max="16130" width="10.453125" style="25" customWidth="1"/>
    <col min="16131" max="16131" width="8.81640625" style="25"/>
    <col min="16132" max="16136" width="10.453125" style="25" customWidth="1"/>
    <col min="16137" max="16137" width="13.453125" style="25" customWidth="1"/>
    <col min="16138" max="16139" width="10.453125" style="25" customWidth="1"/>
    <col min="16140" max="16140" width="8.81640625" style="25"/>
    <col min="16141" max="16145" width="10.453125" style="25" customWidth="1"/>
    <col min="16146" max="16146" width="13.453125" style="25" customWidth="1"/>
    <col min="16147" max="16148" width="10.453125" style="25" customWidth="1"/>
    <col min="16149" max="16330" width="8.81640625" style="25"/>
    <col min="16331" max="16384" width="8.81640625" style="25" customWidth="1"/>
  </cols>
  <sheetData>
    <row r="1" spans="2:21" ht="25">
      <c r="B1" s="26"/>
    </row>
    <row r="2" spans="2:21" ht="14">
      <c r="B2" s="27" t="s">
        <v>667</v>
      </c>
    </row>
    <row r="3" spans="2:21" ht="14.5" thickBot="1">
      <c r="B3" s="27"/>
    </row>
    <row r="4" spans="2:21" ht="88.5" customHeight="1" thickBot="1">
      <c r="B4" s="1257" t="s">
        <v>668</v>
      </c>
      <c r="C4" s="1258"/>
      <c r="D4" s="1258"/>
      <c r="E4" s="1259"/>
      <c r="F4" s="249"/>
      <c r="G4" s="249"/>
      <c r="H4" s="249"/>
      <c r="I4" s="249"/>
      <c r="J4" s="249"/>
      <c r="K4" s="249"/>
      <c r="L4" s="249"/>
    </row>
    <row r="5" spans="2:21" ht="14.9" customHeight="1" thickBot="1">
      <c r="C5" s="28"/>
      <c r="D5" s="28"/>
      <c r="E5" s="28"/>
      <c r="F5" s="28"/>
      <c r="G5" s="28"/>
      <c r="H5" s="28"/>
      <c r="I5" s="28"/>
      <c r="J5" s="28"/>
      <c r="K5" s="28"/>
      <c r="L5" s="28"/>
      <c r="M5" s="28"/>
      <c r="N5" s="28"/>
      <c r="O5" s="28"/>
      <c r="P5" s="28"/>
      <c r="Q5" s="28"/>
      <c r="R5" s="28"/>
      <c r="S5" s="28"/>
    </row>
    <row r="6" spans="2:21" ht="30" customHeight="1">
      <c r="B6" s="1255" t="s">
        <v>669</v>
      </c>
      <c r="C6" s="240"/>
      <c r="D6" s="1240" t="s">
        <v>670</v>
      </c>
      <c r="E6" s="1260"/>
      <c r="F6" s="1232" t="s">
        <v>671</v>
      </c>
      <c r="G6" s="1237"/>
      <c r="H6" s="1237"/>
      <c r="I6" s="1237"/>
      <c r="J6" s="1237"/>
      <c r="K6" s="1237"/>
      <c r="L6" s="1238"/>
      <c r="M6" s="1233" t="s">
        <v>672</v>
      </c>
      <c r="N6" s="1237"/>
      <c r="O6" s="1237"/>
      <c r="P6" s="1237"/>
      <c r="Q6" s="1237"/>
      <c r="R6" s="1237"/>
      <c r="S6" s="1238"/>
    </row>
    <row r="7" spans="2:21" ht="26.5" thickBot="1">
      <c r="B7" s="1256"/>
      <c r="C7" s="250" t="s">
        <v>673</v>
      </c>
      <c r="D7" s="244" t="s">
        <v>667</v>
      </c>
      <c r="E7" s="248" t="s">
        <v>674</v>
      </c>
      <c r="F7" s="247" t="s">
        <v>493</v>
      </c>
      <c r="G7" s="245" t="s">
        <v>494</v>
      </c>
      <c r="H7" s="245" t="s">
        <v>495</v>
      </c>
      <c r="I7" s="245" t="s">
        <v>496</v>
      </c>
      <c r="J7" s="245" t="s">
        <v>497</v>
      </c>
      <c r="K7" s="245" t="s">
        <v>499</v>
      </c>
      <c r="L7" s="248" t="s">
        <v>500</v>
      </c>
      <c r="M7" s="245" t="s">
        <v>493</v>
      </c>
      <c r="N7" s="245" t="s">
        <v>494</v>
      </c>
      <c r="O7" s="245" t="s">
        <v>495</v>
      </c>
      <c r="P7" s="245" t="s">
        <v>496</v>
      </c>
      <c r="Q7" s="245" t="s">
        <v>497</v>
      </c>
      <c r="R7" s="245" t="s">
        <v>499</v>
      </c>
      <c r="S7" s="248" t="s">
        <v>500</v>
      </c>
    </row>
    <row r="8" spans="2:21">
      <c r="B8" s="241" t="s">
        <v>675</v>
      </c>
      <c r="C8" s="242" t="s">
        <v>676</v>
      </c>
      <c r="D8" s="243" t="s">
        <v>677</v>
      </c>
      <c r="E8" s="536">
        <v>3698</v>
      </c>
      <c r="F8" s="251"/>
      <c r="G8" s="252"/>
      <c r="H8" s="252"/>
      <c r="I8" s="252"/>
      <c r="J8" s="252"/>
      <c r="K8" s="984"/>
      <c r="L8" s="985"/>
      <c r="M8" s="253">
        <f>$E8*F8</f>
        <v>0</v>
      </c>
      <c r="N8" s="254">
        <f t="shared" ref="M8:S23" si="0">$E8*G8</f>
        <v>0</v>
      </c>
      <c r="O8" s="254">
        <f t="shared" si="0"/>
        <v>0</v>
      </c>
      <c r="P8" s="254">
        <f t="shared" si="0"/>
        <v>0</v>
      </c>
      <c r="Q8" s="254">
        <f t="shared" si="0"/>
        <v>0</v>
      </c>
      <c r="R8" s="254">
        <f t="shared" si="0"/>
        <v>0</v>
      </c>
      <c r="S8" s="255">
        <f>$E8*L8</f>
        <v>0</v>
      </c>
      <c r="T8" s="256"/>
      <c r="U8" s="256"/>
    </row>
    <row r="9" spans="2:21">
      <c r="B9" s="241" t="s">
        <v>678</v>
      </c>
      <c r="C9" s="234" t="s">
        <v>679</v>
      </c>
      <c r="D9" s="243" t="s">
        <v>677</v>
      </c>
      <c r="E9" s="537">
        <v>7</v>
      </c>
      <c r="F9" s="251"/>
      <c r="G9" s="252"/>
      <c r="H9" s="252"/>
      <c r="I9" s="252"/>
      <c r="J9" s="252"/>
      <c r="K9" s="986"/>
      <c r="L9" s="987"/>
      <c r="M9" s="257">
        <f>$E9*F9</f>
        <v>0</v>
      </c>
      <c r="N9" s="258">
        <f t="shared" si="0"/>
        <v>0</v>
      </c>
      <c r="O9" s="258">
        <f t="shared" si="0"/>
        <v>0</v>
      </c>
      <c r="P9" s="258">
        <f t="shared" si="0"/>
        <v>0</v>
      </c>
      <c r="Q9" s="258">
        <f t="shared" si="0"/>
        <v>0</v>
      </c>
      <c r="R9" s="258">
        <f t="shared" si="0"/>
        <v>0</v>
      </c>
      <c r="S9" s="259">
        <f t="shared" si="0"/>
        <v>0</v>
      </c>
      <c r="T9" s="256"/>
      <c r="U9" s="256"/>
    </row>
    <row r="10" spans="2:21">
      <c r="B10" s="241" t="s">
        <v>680</v>
      </c>
      <c r="C10" s="234" t="s">
        <v>681</v>
      </c>
      <c r="D10" s="243" t="s">
        <v>677</v>
      </c>
      <c r="E10" s="537">
        <v>3559</v>
      </c>
      <c r="F10" s="251"/>
      <c r="G10" s="252"/>
      <c r="H10" s="252"/>
      <c r="I10" s="252"/>
      <c r="J10" s="252"/>
      <c r="K10" s="986"/>
      <c r="L10" s="987"/>
      <c r="M10" s="257">
        <f t="shared" si="0"/>
        <v>0</v>
      </c>
      <c r="N10" s="258">
        <f t="shared" si="0"/>
        <v>0</v>
      </c>
      <c r="O10" s="258">
        <f t="shared" si="0"/>
        <v>0</v>
      </c>
      <c r="P10" s="258">
        <f t="shared" si="0"/>
        <v>0</v>
      </c>
      <c r="Q10" s="258">
        <f t="shared" si="0"/>
        <v>0</v>
      </c>
      <c r="R10" s="258">
        <f t="shared" si="0"/>
        <v>0</v>
      </c>
      <c r="S10" s="259">
        <f t="shared" si="0"/>
        <v>0</v>
      </c>
      <c r="T10" s="256"/>
      <c r="U10" s="256"/>
    </row>
    <row r="11" spans="2:21">
      <c r="B11" s="241" t="s">
        <v>682</v>
      </c>
      <c r="C11" s="236" t="s">
        <v>683</v>
      </c>
      <c r="D11" s="243" t="s">
        <v>677</v>
      </c>
      <c r="E11" s="537">
        <v>8198</v>
      </c>
      <c r="F11" s="251"/>
      <c r="G11" s="252"/>
      <c r="H11" s="252"/>
      <c r="I11" s="252"/>
      <c r="J11" s="252"/>
      <c r="K11" s="986"/>
      <c r="L11" s="987"/>
      <c r="M11" s="257">
        <f t="shared" si="0"/>
        <v>0</v>
      </c>
      <c r="N11" s="258">
        <f t="shared" si="0"/>
        <v>0</v>
      </c>
      <c r="O11" s="258">
        <f t="shared" si="0"/>
        <v>0</v>
      </c>
      <c r="P11" s="258">
        <f t="shared" si="0"/>
        <v>0</v>
      </c>
      <c r="Q11" s="258">
        <f t="shared" si="0"/>
        <v>0</v>
      </c>
      <c r="R11" s="258">
        <f t="shared" si="0"/>
        <v>0</v>
      </c>
      <c r="S11" s="259">
        <f t="shared" si="0"/>
        <v>0</v>
      </c>
      <c r="T11" s="256"/>
      <c r="U11" s="256"/>
    </row>
    <row r="12" spans="2:21">
      <c r="B12" s="241" t="s">
        <v>684</v>
      </c>
      <c r="C12" s="236" t="s">
        <v>685</v>
      </c>
      <c r="D12" s="243" t="s">
        <v>677</v>
      </c>
      <c r="E12" s="537">
        <v>56538</v>
      </c>
      <c r="F12" s="251"/>
      <c r="G12" s="252"/>
      <c r="H12" s="252"/>
      <c r="I12" s="252"/>
      <c r="J12" s="252"/>
      <c r="K12" s="986"/>
      <c r="L12" s="987"/>
      <c r="M12" s="257">
        <f t="shared" si="0"/>
        <v>0</v>
      </c>
      <c r="N12" s="258">
        <f t="shared" si="0"/>
        <v>0</v>
      </c>
      <c r="O12" s="258">
        <f t="shared" si="0"/>
        <v>0</v>
      </c>
      <c r="P12" s="258">
        <f t="shared" si="0"/>
        <v>0</v>
      </c>
      <c r="Q12" s="258">
        <f t="shared" si="0"/>
        <v>0</v>
      </c>
      <c r="R12" s="258">
        <f t="shared" si="0"/>
        <v>0</v>
      </c>
      <c r="S12" s="259">
        <f t="shared" si="0"/>
        <v>0</v>
      </c>
      <c r="T12" s="256"/>
      <c r="U12" s="256"/>
    </row>
    <row r="13" spans="2:21">
      <c r="B13" s="241" t="s">
        <v>686</v>
      </c>
      <c r="C13" s="234" t="s">
        <v>687</v>
      </c>
      <c r="D13" s="243" t="s">
        <v>677</v>
      </c>
      <c r="E13" s="537">
        <v>62</v>
      </c>
      <c r="F13" s="251"/>
      <c r="G13" s="252"/>
      <c r="H13" s="252"/>
      <c r="I13" s="252"/>
      <c r="J13" s="252"/>
      <c r="K13" s="986"/>
      <c r="L13" s="987"/>
      <c r="M13" s="257">
        <f t="shared" si="0"/>
        <v>0</v>
      </c>
      <c r="N13" s="258">
        <f t="shared" si="0"/>
        <v>0</v>
      </c>
      <c r="O13" s="258">
        <f t="shared" si="0"/>
        <v>0</v>
      </c>
      <c r="P13" s="258">
        <f t="shared" si="0"/>
        <v>0</v>
      </c>
      <c r="Q13" s="258">
        <f t="shared" si="0"/>
        <v>0</v>
      </c>
      <c r="R13" s="258">
        <f t="shared" si="0"/>
        <v>0</v>
      </c>
      <c r="S13" s="259">
        <f t="shared" si="0"/>
        <v>0</v>
      </c>
      <c r="T13" s="256"/>
      <c r="U13" s="256"/>
    </row>
    <row r="14" spans="2:21">
      <c r="B14" s="241" t="s">
        <v>688</v>
      </c>
      <c r="C14" s="234" t="s">
        <v>689</v>
      </c>
      <c r="D14" s="243" t="s">
        <v>677</v>
      </c>
      <c r="E14" s="537">
        <v>44863</v>
      </c>
      <c r="F14" s="251"/>
      <c r="G14" s="252"/>
      <c r="H14" s="252"/>
      <c r="I14" s="252"/>
      <c r="J14" s="252"/>
      <c r="K14" s="986"/>
      <c r="L14" s="987"/>
      <c r="M14" s="257">
        <f t="shared" si="0"/>
        <v>0</v>
      </c>
      <c r="N14" s="258">
        <f t="shared" si="0"/>
        <v>0</v>
      </c>
      <c r="O14" s="258">
        <f t="shared" si="0"/>
        <v>0</v>
      </c>
      <c r="P14" s="258">
        <f t="shared" si="0"/>
        <v>0</v>
      </c>
      <c r="Q14" s="258">
        <f t="shared" si="0"/>
        <v>0</v>
      </c>
      <c r="R14" s="258">
        <f t="shared" si="0"/>
        <v>0</v>
      </c>
      <c r="S14" s="259">
        <f t="shared" si="0"/>
        <v>0</v>
      </c>
      <c r="T14" s="256"/>
      <c r="U14" s="256"/>
    </row>
    <row r="15" spans="2:21">
      <c r="B15" s="241" t="s">
        <v>690</v>
      </c>
      <c r="C15" s="236" t="s">
        <v>691</v>
      </c>
      <c r="D15" s="243" t="s">
        <v>677</v>
      </c>
      <c r="E15" s="537">
        <v>13052</v>
      </c>
      <c r="F15" s="251"/>
      <c r="G15" s="252"/>
      <c r="H15" s="252"/>
      <c r="I15" s="252"/>
      <c r="J15" s="252"/>
      <c r="K15" s="986"/>
      <c r="L15" s="987"/>
      <c r="M15" s="257">
        <f t="shared" si="0"/>
        <v>0</v>
      </c>
      <c r="N15" s="258">
        <f t="shared" si="0"/>
        <v>0</v>
      </c>
      <c r="O15" s="258">
        <f t="shared" si="0"/>
        <v>0</v>
      </c>
      <c r="P15" s="258">
        <f t="shared" si="0"/>
        <v>0</v>
      </c>
      <c r="Q15" s="258">
        <f t="shared" si="0"/>
        <v>0</v>
      </c>
      <c r="R15" s="258">
        <f t="shared" si="0"/>
        <v>0</v>
      </c>
      <c r="S15" s="259">
        <f t="shared" si="0"/>
        <v>0</v>
      </c>
      <c r="T15" s="256"/>
      <c r="U15" s="256"/>
    </row>
    <row r="16" spans="2:21">
      <c r="B16" s="241" t="s">
        <v>692</v>
      </c>
      <c r="C16" s="236" t="s">
        <v>693</v>
      </c>
      <c r="D16" s="243" t="s">
        <v>677</v>
      </c>
      <c r="E16" s="537">
        <v>758</v>
      </c>
      <c r="F16" s="251"/>
      <c r="G16" s="252"/>
      <c r="H16" s="252"/>
      <c r="I16" s="252"/>
      <c r="J16" s="252"/>
      <c r="K16" s="986"/>
      <c r="L16" s="987"/>
      <c r="M16" s="257">
        <f t="shared" si="0"/>
        <v>0</v>
      </c>
      <c r="N16" s="258">
        <f t="shared" si="0"/>
        <v>0</v>
      </c>
      <c r="O16" s="258">
        <f t="shared" si="0"/>
        <v>0</v>
      </c>
      <c r="P16" s="258">
        <f t="shared" si="0"/>
        <v>0</v>
      </c>
      <c r="Q16" s="258">
        <f t="shared" si="0"/>
        <v>0</v>
      </c>
      <c r="R16" s="258">
        <f t="shared" si="0"/>
        <v>0</v>
      </c>
      <c r="S16" s="259">
        <f t="shared" si="0"/>
        <v>0</v>
      </c>
      <c r="T16" s="256"/>
      <c r="U16" s="256"/>
    </row>
    <row r="17" spans="2:21">
      <c r="B17" s="241" t="s">
        <v>694</v>
      </c>
      <c r="C17" s="236" t="s">
        <v>695</v>
      </c>
      <c r="D17" s="243" t="s">
        <v>677</v>
      </c>
      <c r="E17" s="537">
        <v>228</v>
      </c>
      <c r="F17" s="251"/>
      <c r="G17" s="252"/>
      <c r="H17" s="252"/>
      <c r="I17" s="252"/>
      <c r="J17" s="252"/>
      <c r="K17" s="986"/>
      <c r="L17" s="987"/>
      <c r="M17" s="257">
        <f t="shared" si="0"/>
        <v>0</v>
      </c>
      <c r="N17" s="258">
        <f t="shared" si="0"/>
        <v>0</v>
      </c>
      <c r="O17" s="258">
        <f t="shared" si="0"/>
        <v>0</v>
      </c>
      <c r="P17" s="258">
        <f t="shared" si="0"/>
        <v>0</v>
      </c>
      <c r="Q17" s="258">
        <f t="shared" si="0"/>
        <v>0</v>
      </c>
      <c r="R17" s="258">
        <f t="shared" si="0"/>
        <v>0</v>
      </c>
      <c r="S17" s="259">
        <f t="shared" si="0"/>
        <v>0</v>
      </c>
      <c r="T17" s="256"/>
      <c r="U17" s="256"/>
    </row>
    <row r="18" spans="2:21">
      <c r="B18" s="241" t="s">
        <v>696</v>
      </c>
      <c r="C18" s="234" t="s">
        <v>697</v>
      </c>
      <c r="D18" s="243" t="s">
        <v>677</v>
      </c>
      <c r="E18" s="537">
        <v>228</v>
      </c>
      <c r="F18" s="251"/>
      <c r="G18" s="252"/>
      <c r="H18" s="252"/>
      <c r="I18" s="252"/>
      <c r="J18" s="252"/>
      <c r="K18" s="986"/>
      <c r="L18" s="987"/>
      <c r="M18" s="257">
        <f t="shared" si="0"/>
        <v>0</v>
      </c>
      <c r="N18" s="258">
        <f t="shared" si="0"/>
        <v>0</v>
      </c>
      <c r="O18" s="258">
        <f t="shared" si="0"/>
        <v>0</v>
      </c>
      <c r="P18" s="258">
        <f t="shared" si="0"/>
        <v>0</v>
      </c>
      <c r="Q18" s="258">
        <f t="shared" si="0"/>
        <v>0</v>
      </c>
      <c r="R18" s="258">
        <f t="shared" si="0"/>
        <v>0</v>
      </c>
      <c r="S18" s="259">
        <f t="shared" si="0"/>
        <v>0</v>
      </c>
      <c r="T18" s="256"/>
      <c r="U18" s="256"/>
    </row>
    <row r="19" spans="2:21">
      <c r="B19" s="241" t="s">
        <v>698</v>
      </c>
      <c r="C19" s="237" t="s">
        <v>699</v>
      </c>
      <c r="D19" s="243" t="s">
        <v>677</v>
      </c>
      <c r="E19" s="537">
        <v>566</v>
      </c>
      <c r="F19" s="251"/>
      <c r="G19" s="252"/>
      <c r="H19" s="252"/>
      <c r="I19" s="252"/>
      <c r="J19" s="252"/>
      <c r="K19" s="986"/>
      <c r="L19" s="987"/>
      <c r="M19" s="257">
        <f t="shared" si="0"/>
        <v>0</v>
      </c>
      <c r="N19" s="258">
        <f t="shared" si="0"/>
        <v>0</v>
      </c>
      <c r="O19" s="258">
        <f t="shared" si="0"/>
        <v>0</v>
      </c>
      <c r="P19" s="258">
        <f t="shared" si="0"/>
        <v>0</v>
      </c>
      <c r="Q19" s="258">
        <f t="shared" si="0"/>
        <v>0</v>
      </c>
      <c r="R19" s="258">
        <f t="shared" si="0"/>
        <v>0</v>
      </c>
      <c r="S19" s="259">
        <f t="shared" si="0"/>
        <v>0</v>
      </c>
      <c r="T19" s="256"/>
      <c r="U19" s="256"/>
    </row>
    <row r="20" spans="2:21">
      <c r="B20" s="241" t="s">
        <v>700</v>
      </c>
      <c r="C20" s="234" t="s">
        <v>701</v>
      </c>
      <c r="D20" s="243" t="s">
        <v>677</v>
      </c>
      <c r="E20" s="537">
        <v>259</v>
      </c>
      <c r="F20" s="251"/>
      <c r="G20" s="252"/>
      <c r="H20" s="252"/>
      <c r="I20" s="252"/>
      <c r="J20" s="252"/>
      <c r="K20" s="986"/>
      <c r="L20" s="987"/>
      <c r="M20" s="257">
        <f t="shared" si="0"/>
        <v>0</v>
      </c>
      <c r="N20" s="258">
        <f t="shared" si="0"/>
        <v>0</v>
      </c>
      <c r="O20" s="258">
        <f t="shared" si="0"/>
        <v>0</v>
      </c>
      <c r="P20" s="258">
        <f t="shared" si="0"/>
        <v>0</v>
      </c>
      <c r="Q20" s="258">
        <f t="shared" si="0"/>
        <v>0</v>
      </c>
      <c r="R20" s="258">
        <f t="shared" si="0"/>
        <v>0</v>
      </c>
      <c r="S20" s="259">
        <f t="shared" si="0"/>
        <v>0</v>
      </c>
      <c r="T20" s="256"/>
      <c r="U20" s="256"/>
    </row>
    <row r="21" spans="2:21">
      <c r="B21" s="241" t="s">
        <v>702</v>
      </c>
      <c r="C21" s="236" t="s">
        <v>703</v>
      </c>
      <c r="D21" s="243" t="s">
        <v>677</v>
      </c>
      <c r="E21" s="537">
        <v>156</v>
      </c>
      <c r="F21" s="251"/>
      <c r="G21" s="252"/>
      <c r="H21" s="252"/>
      <c r="I21" s="252"/>
      <c r="J21" s="252"/>
      <c r="K21" s="986"/>
      <c r="L21" s="987"/>
      <c r="M21" s="257">
        <f t="shared" si="0"/>
        <v>0</v>
      </c>
      <c r="N21" s="258">
        <f t="shared" si="0"/>
        <v>0</v>
      </c>
      <c r="O21" s="258">
        <f t="shared" si="0"/>
        <v>0</v>
      </c>
      <c r="P21" s="258">
        <f t="shared" si="0"/>
        <v>0</v>
      </c>
      <c r="Q21" s="258">
        <f t="shared" si="0"/>
        <v>0</v>
      </c>
      <c r="R21" s="258">
        <f t="shared" si="0"/>
        <v>0</v>
      </c>
      <c r="S21" s="259">
        <f t="shared" si="0"/>
        <v>0</v>
      </c>
      <c r="T21" s="256"/>
      <c r="U21" s="256"/>
    </row>
    <row r="22" spans="2:21">
      <c r="B22" s="241" t="s">
        <v>704</v>
      </c>
      <c r="C22" s="236" t="s">
        <v>705</v>
      </c>
      <c r="D22" s="243" t="s">
        <v>677</v>
      </c>
      <c r="E22" s="537">
        <v>20</v>
      </c>
      <c r="F22" s="251"/>
      <c r="G22" s="252"/>
      <c r="H22" s="252"/>
      <c r="I22" s="252"/>
      <c r="J22" s="252"/>
      <c r="K22" s="986"/>
      <c r="L22" s="987"/>
      <c r="M22" s="257">
        <f t="shared" si="0"/>
        <v>0</v>
      </c>
      <c r="N22" s="258">
        <f t="shared" si="0"/>
        <v>0</v>
      </c>
      <c r="O22" s="258">
        <f t="shared" si="0"/>
        <v>0</v>
      </c>
      <c r="P22" s="258">
        <f t="shared" si="0"/>
        <v>0</v>
      </c>
      <c r="Q22" s="258">
        <f t="shared" si="0"/>
        <v>0</v>
      </c>
      <c r="R22" s="258">
        <f t="shared" si="0"/>
        <v>0</v>
      </c>
      <c r="S22" s="259">
        <f t="shared" si="0"/>
        <v>0</v>
      </c>
      <c r="T22" s="256"/>
      <c r="U22" s="256"/>
    </row>
    <row r="23" spans="2:21">
      <c r="B23" s="241" t="s">
        <v>706</v>
      </c>
      <c r="C23" s="234" t="s">
        <v>707</v>
      </c>
      <c r="D23" s="243" t="s">
        <v>677</v>
      </c>
      <c r="E23" s="537">
        <v>73</v>
      </c>
      <c r="F23" s="251"/>
      <c r="G23" s="252"/>
      <c r="H23" s="252"/>
      <c r="I23" s="252"/>
      <c r="J23" s="252"/>
      <c r="K23" s="986"/>
      <c r="L23" s="987"/>
      <c r="M23" s="257">
        <f t="shared" si="0"/>
        <v>0</v>
      </c>
      <c r="N23" s="258">
        <f t="shared" si="0"/>
        <v>0</v>
      </c>
      <c r="O23" s="258">
        <f t="shared" si="0"/>
        <v>0</v>
      </c>
      <c r="P23" s="258">
        <f t="shared" si="0"/>
        <v>0</v>
      </c>
      <c r="Q23" s="258">
        <f t="shared" si="0"/>
        <v>0</v>
      </c>
      <c r="R23" s="258">
        <f t="shared" si="0"/>
        <v>0</v>
      </c>
      <c r="S23" s="259">
        <f t="shared" si="0"/>
        <v>0</v>
      </c>
      <c r="T23" s="256"/>
      <c r="U23" s="256"/>
    </row>
    <row r="24" spans="2:21">
      <c r="B24" s="241" t="s">
        <v>708</v>
      </c>
      <c r="C24" s="238" t="s">
        <v>709</v>
      </c>
      <c r="D24" s="243" t="s">
        <v>677</v>
      </c>
      <c r="E24" s="537">
        <v>30</v>
      </c>
      <c r="F24" s="251"/>
      <c r="G24" s="252"/>
      <c r="H24" s="252"/>
      <c r="I24" s="252"/>
      <c r="J24" s="252"/>
      <c r="K24" s="986"/>
      <c r="L24" s="987"/>
      <c r="M24" s="257">
        <f t="shared" ref="M24:S26" si="1">$E24*F24</f>
        <v>0</v>
      </c>
      <c r="N24" s="258">
        <f t="shared" si="1"/>
        <v>0</v>
      </c>
      <c r="O24" s="258">
        <f t="shared" si="1"/>
        <v>0</v>
      </c>
      <c r="P24" s="258">
        <f t="shared" si="1"/>
        <v>0</v>
      </c>
      <c r="Q24" s="258">
        <f t="shared" si="1"/>
        <v>0</v>
      </c>
      <c r="R24" s="258">
        <f t="shared" si="1"/>
        <v>0</v>
      </c>
      <c r="S24" s="259">
        <f t="shared" si="1"/>
        <v>0</v>
      </c>
      <c r="T24" s="256"/>
      <c r="U24" s="256"/>
    </row>
    <row r="25" spans="2:21">
      <c r="B25" s="241" t="s">
        <v>710</v>
      </c>
      <c r="C25" s="234" t="s">
        <v>711</v>
      </c>
      <c r="D25" s="243" t="s">
        <v>677</v>
      </c>
      <c r="E25" s="537">
        <v>1</v>
      </c>
      <c r="F25" s="251"/>
      <c r="G25" s="252"/>
      <c r="H25" s="252"/>
      <c r="I25" s="252"/>
      <c r="J25" s="252"/>
      <c r="K25" s="986"/>
      <c r="L25" s="987"/>
      <c r="M25" s="257">
        <f t="shared" si="1"/>
        <v>0</v>
      </c>
      <c r="N25" s="258">
        <f t="shared" si="1"/>
        <v>0</v>
      </c>
      <c r="O25" s="258">
        <f t="shared" si="1"/>
        <v>0</v>
      </c>
      <c r="P25" s="258">
        <f t="shared" si="1"/>
        <v>0</v>
      </c>
      <c r="Q25" s="258">
        <f t="shared" si="1"/>
        <v>0</v>
      </c>
      <c r="R25" s="258">
        <f t="shared" si="1"/>
        <v>0</v>
      </c>
      <c r="S25" s="259">
        <f t="shared" si="1"/>
        <v>0</v>
      </c>
      <c r="T25" s="256"/>
      <c r="U25" s="256"/>
    </row>
    <row r="26" spans="2:21">
      <c r="B26" s="241" t="s">
        <v>712</v>
      </c>
      <c r="C26" s="234" t="s">
        <v>713</v>
      </c>
      <c r="D26" s="243" t="s">
        <v>677</v>
      </c>
      <c r="E26" s="537">
        <v>113</v>
      </c>
      <c r="F26" s="251"/>
      <c r="G26" s="252"/>
      <c r="H26" s="252"/>
      <c r="I26" s="252"/>
      <c r="J26" s="252"/>
      <c r="K26" s="986"/>
      <c r="L26" s="987"/>
      <c r="M26" s="257">
        <f t="shared" si="1"/>
        <v>0</v>
      </c>
      <c r="N26" s="258">
        <f t="shared" si="1"/>
        <v>0</v>
      </c>
      <c r="O26" s="258">
        <f t="shared" si="1"/>
        <v>0</v>
      </c>
      <c r="P26" s="258">
        <f t="shared" si="1"/>
        <v>0</v>
      </c>
      <c r="Q26" s="258">
        <f t="shared" si="1"/>
        <v>0</v>
      </c>
      <c r="R26" s="258">
        <f t="shared" si="1"/>
        <v>0</v>
      </c>
      <c r="S26" s="259">
        <f t="shared" si="1"/>
        <v>0</v>
      </c>
      <c r="T26" s="256"/>
      <c r="U26" s="256"/>
    </row>
    <row r="27" spans="2:21">
      <c r="B27" s="241" t="s">
        <v>714</v>
      </c>
      <c r="C27" s="234" t="s">
        <v>715</v>
      </c>
      <c r="D27" s="243" t="s">
        <v>677</v>
      </c>
      <c r="E27" s="537">
        <v>62</v>
      </c>
      <c r="F27" s="251"/>
      <c r="G27" s="252"/>
      <c r="H27" s="252"/>
      <c r="I27" s="252"/>
      <c r="J27" s="252"/>
      <c r="K27" s="986"/>
      <c r="L27" s="987"/>
      <c r="M27" s="257">
        <f t="shared" ref="M27:M81" si="2">$E27*F27</f>
        <v>0</v>
      </c>
      <c r="N27" s="258">
        <f t="shared" ref="N27:N81" si="3">$E27*G27</f>
        <v>0</v>
      </c>
      <c r="O27" s="258">
        <f t="shared" ref="O27:O81" si="4">$E27*H27</f>
        <v>0</v>
      </c>
      <c r="P27" s="258">
        <f t="shared" ref="P27:P81" si="5">$E27*I27</f>
        <v>0</v>
      </c>
      <c r="Q27" s="258">
        <f t="shared" ref="Q27:Q81" si="6">$E27*J27</f>
        <v>0</v>
      </c>
      <c r="R27" s="258">
        <f t="shared" ref="R27:R81" si="7">$E27*K27</f>
        <v>0</v>
      </c>
      <c r="S27" s="259">
        <f t="shared" ref="S27:S81" si="8">$E27*L27</f>
        <v>0</v>
      </c>
      <c r="T27" s="256"/>
      <c r="U27" s="256"/>
    </row>
    <row r="28" spans="2:21">
      <c r="B28" s="241" t="s">
        <v>716</v>
      </c>
      <c r="C28" s="234" t="s">
        <v>717</v>
      </c>
      <c r="D28" s="243" t="s">
        <v>677</v>
      </c>
      <c r="E28" s="537">
        <v>1935</v>
      </c>
      <c r="F28" s="251"/>
      <c r="G28" s="252"/>
      <c r="H28" s="252"/>
      <c r="I28" s="252"/>
      <c r="J28" s="252"/>
      <c r="K28" s="986"/>
      <c r="L28" s="987"/>
      <c r="M28" s="257">
        <f t="shared" si="2"/>
        <v>0</v>
      </c>
      <c r="N28" s="258">
        <f t="shared" si="3"/>
        <v>0</v>
      </c>
      <c r="O28" s="258">
        <f t="shared" si="4"/>
        <v>0</v>
      </c>
      <c r="P28" s="258">
        <f t="shared" si="5"/>
        <v>0</v>
      </c>
      <c r="Q28" s="258">
        <f t="shared" si="6"/>
        <v>0</v>
      </c>
      <c r="R28" s="258">
        <f t="shared" si="7"/>
        <v>0</v>
      </c>
      <c r="S28" s="259">
        <f t="shared" si="8"/>
        <v>0</v>
      </c>
      <c r="T28" s="256"/>
      <c r="U28" s="256"/>
    </row>
    <row r="29" spans="2:21">
      <c r="B29" s="241" t="s">
        <v>718</v>
      </c>
      <c r="C29" s="234" t="s">
        <v>719</v>
      </c>
      <c r="D29" s="243" t="s">
        <v>677</v>
      </c>
      <c r="E29" s="537">
        <v>1836</v>
      </c>
      <c r="F29" s="251"/>
      <c r="G29" s="252"/>
      <c r="H29" s="252"/>
      <c r="I29" s="252"/>
      <c r="J29" s="252"/>
      <c r="K29" s="986"/>
      <c r="L29" s="987"/>
      <c r="M29" s="257">
        <f t="shared" si="2"/>
        <v>0</v>
      </c>
      <c r="N29" s="258">
        <f t="shared" si="3"/>
        <v>0</v>
      </c>
      <c r="O29" s="258">
        <f t="shared" si="4"/>
        <v>0</v>
      </c>
      <c r="P29" s="258">
        <f t="shared" si="5"/>
        <v>0</v>
      </c>
      <c r="Q29" s="258">
        <f t="shared" si="6"/>
        <v>0</v>
      </c>
      <c r="R29" s="258">
        <f t="shared" si="7"/>
        <v>0</v>
      </c>
      <c r="S29" s="259">
        <f t="shared" si="8"/>
        <v>0</v>
      </c>
      <c r="T29" s="256"/>
      <c r="U29" s="256"/>
    </row>
    <row r="30" spans="2:21">
      <c r="B30" s="241" t="s">
        <v>720</v>
      </c>
      <c r="C30" s="234" t="s">
        <v>721</v>
      </c>
      <c r="D30" s="243" t="s">
        <v>677</v>
      </c>
      <c r="E30" s="537">
        <v>4470</v>
      </c>
      <c r="F30" s="251"/>
      <c r="G30" s="252"/>
      <c r="H30" s="252"/>
      <c r="I30" s="252"/>
      <c r="J30" s="252"/>
      <c r="K30" s="986"/>
      <c r="L30" s="987"/>
      <c r="M30" s="257">
        <f t="shared" si="2"/>
        <v>0</v>
      </c>
      <c r="N30" s="258">
        <f t="shared" si="3"/>
        <v>0</v>
      </c>
      <c r="O30" s="258">
        <f t="shared" si="4"/>
        <v>0</v>
      </c>
      <c r="P30" s="258">
        <f t="shared" si="5"/>
        <v>0</v>
      </c>
      <c r="Q30" s="258">
        <f t="shared" si="6"/>
        <v>0</v>
      </c>
      <c r="R30" s="258">
        <f t="shared" si="7"/>
        <v>0</v>
      </c>
      <c r="S30" s="259">
        <f t="shared" si="8"/>
        <v>0</v>
      </c>
      <c r="T30" s="256"/>
      <c r="U30" s="256"/>
    </row>
    <row r="31" spans="2:21">
      <c r="B31" s="241" t="s">
        <v>722</v>
      </c>
      <c r="C31" s="234" t="s">
        <v>723</v>
      </c>
      <c r="D31" s="243" t="s">
        <v>677</v>
      </c>
      <c r="E31" s="537">
        <v>6</v>
      </c>
      <c r="F31" s="251"/>
      <c r="G31" s="252"/>
      <c r="H31" s="252"/>
      <c r="I31" s="252"/>
      <c r="J31" s="252"/>
      <c r="K31" s="986"/>
      <c r="L31" s="987"/>
      <c r="M31" s="257">
        <f t="shared" si="2"/>
        <v>0</v>
      </c>
      <c r="N31" s="258">
        <f t="shared" si="3"/>
        <v>0</v>
      </c>
      <c r="O31" s="258">
        <f t="shared" si="4"/>
        <v>0</v>
      </c>
      <c r="P31" s="258">
        <f t="shared" si="5"/>
        <v>0</v>
      </c>
      <c r="Q31" s="258">
        <f t="shared" si="6"/>
        <v>0</v>
      </c>
      <c r="R31" s="258">
        <f t="shared" si="7"/>
        <v>0</v>
      </c>
      <c r="S31" s="259">
        <f t="shared" si="8"/>
        <v>0</v>
      </c>
      <c r="T31" s="256"/>
      <c r="U31" s="256"/>
    </row>
    <row r="32" spans="2:21">
      <c r="B32" s="241" t="s">
        <v>724</v>
      </c>
      <c r="C32" s="234" t="s">
        <v>725</v>
      </c>
      <c r="D32" s="243" t="s">
        <v>677</v>
      </c>
      <c r="E32" s="537">
        <v>2</v>
      </c>
      <c r="F32" s="251"/>
      <c r="G32" s="252"/>
      <c r="H32" s="252"/>
      <c r="I32" s="252"/>
      <c r="J32" s="252"/>
      <c r="K32" s="986"/>
      <c r="L32" s="987"/>
      <c r="M32" s="257">
        <f t="shared" si="2"/>
        <v>0</v>
      </c>
      <c r="N32" s="258">
        <f t="shared" si="3"/>
        <v>0</v>
      </c>
      <c r="O32" s="258">
        <f t="shared" si="4"/>
        <v>0</v>
      </c>
      <c r="P32" s="258">
        <f t="shared" si="5"/>
        <v>0</v>
      </c>
      <c r="Q32" s="258">
        <f t="shared" si="6"/>
        <v>0</v>
      </c>
      <c r="R32" s="258">
        <f t="shared" si="7"/>
        <v>0</v>
      </c>
      <c r="S32" s="259">
        <f t="shared" si="8"/>
        <v>0</v>
      </c>
      <c r="T32" s="256"/>
      <c r="U32" s="256"/>
    </row>
    <row r="33" spans="2:21">
      <c r="B33" s="241" t="s">
        <v>726</v>
      </c>
      <c r="C33" s="234" t="s">
        <v>727</v>
      </c>
      <c r="D33" s="243" t="s">
        <v>677</v>
      </c>
      <c r="E33" s="537">
        <v>53</v>
      </c>
      <c r="F33" s="251"/>
      <c r="G33" s="252"/>
      <c r="H33" s="252"/>
      <c r="I33" s="252"/>
      <c r="J33" s="252"/>
      <c r="K33" s="986"/>
      <c r="L33" s="987"/>
      <c r="M33" s="257">
        <f t="shared" si="2"/>
        <v>0</v>
      </c>
      <c r="N33" s="258">
        <f t="shared" si="3"/>
        <v>0</v>
      </c>
      <c r="O33" s="258">
        <f t="shared" si="4"/>
        <v>0</v>
      </c>
      <c r="P33" s="258">
        <f t="shared" si="5"/>
        <v>0</v>
      </c>
      <c r="Q33" s="258">
        <f t="shared" si="6"/>
        <v>0</v>
      </c>
      <c r="R33" s="258">
        <f t="shared" si="7"/>
        <v>0</v>
      </c>
      <c r="S33" s="259">
        <f t="shared" si="8"/>
        <v>0</v>
      </c>
      <c r="T33" s="256"/>
      <c r="U33" s="256"/>
    </row>
    <row r="34" spans="2:21">
      <c r="B34" s="241" t="s">
        <v>728</v>
      </c>
      <c r="C34" s="234" t="s">
        <v>729</v>
      </c>
      <c r="D34" s="243" t="s">
        <v>677</v>
      </c>
      <c r="E34" s="537">
        <v>27</v>
      </c>
      <c r="F34" s="251"/>
      <c r="G34" s="252"/>
      <c r="H34" s="252"/>
      <c r="I34" s="252"/>
      <c r="J34" s="252"/>
      <c r="K34" s="986"/>
      <c r="L34" s="987"/>
      <c r="M34" s="257">
        <f t="shared" si="2"/>
        <v>0</v>
      </c>
      <c r="N34" s="258">
        <f t="shared" si="3"/>
        <v>0</v>
      </c>
      <c r="O34" s="258">
        <f t="shared" si="4"/>
        <v>0</v>
      </c>
      <c r="P34" s="258">
        <f t="shared" si="5"/>
        <v>0</v>
      </c>
      <c r="Q34" s="258">
        <f t="shared" si="6"/>
        <v>0</v>
      </c>
      <c r="R34" s="258">
        <f t="shared" si="7"/>
        <v>0</v>
      </c>
      <c r="S34" s="259">
        <f t="shared" si="8"/>
        <v>0</v>
      </c>
      <c r="T34" s="256"/>
      <c r="U34" s="256"/>
    </row>
    <row r="35" spans="2:21">
      <c r="B35" s="241" t="s">
        <v>730</v>
      </c>
      <c r="C35" s="234" t="s">
        <v>731</v>
      </c>
      <c r="D35" s="243" t="s">
        <v>677</v>
      </c>
      <c r="E35" s="537">
        <v>176</v>
      </c>
      <c r="F35" s="251"/>
      <c r="G35" s="252"/>
      <c r="H35" s="252"/>
      <c r="I35" s="252"/>
      <c r="J35" s="252"/>
      <c r="K35" s="986"/>
      <c r="L35" s="987"/>
      <c r="M35" s="257">
        <f t="shared" si="2"/>
        <v>0</v>
      </c>
      <c r="N35" s="258">
        <f t="shared" si="3"/>
        <v>0</v>
      </c>
      <c r="O35" s="258">
        <f t="shared" si="4"/>
        <v>0</v>
      </c>
      <c r="P35" s="258">
        <f t="shared" si="5"/>
        <v>0</v>
      </c>
      <c r="Q35" s="258">
        <f t="shared" si="6"/>
        <v>0</v>
      </c>
      <c r="R35" s="258">
        <f t="shared" si="7"/>
        <v>0</v>
      </c>
      <c r="S35" s="259">
        <f t="shared" si="8"/>
        <v>0</v>
      </c>
      <c r="T35" s="256"/>
      <c r="U35" s="256"/>
    </row>
    <row r="36" spans="2:21">
      <c r="B36" s="241" t="s">
        <v>732</v>
      </c>
      <c r="C36" s="234" t="s">
        <v>733</v>
      </c>
      <c r="D36" s="243" t="s">
        <v>677</v>
      </c>
      <c r="E36" s="537">
        <v>275</v>
      </c>
      <c r="F36" s="251"/>
      <c r="G36" s="252"/>
      <c r="H36" s="252"/>
      <c r="I36" s="252"/>
      <c r="J36" s="252"/>
      <c r="K36" s="986"/>
      <c r="L36" s="987"/>
      <c r="M36" s="257">
        <f t="shared" si="2"/>
        <v>0</v>
      </c>
      <c r="N36" s="258">
        <f t="shared" si="3"/>
        <v>0</v>
      </c>
      <c r="O36" s="258">
        <f t="shared" si="4"/>
        <v>0</v>
      </c>
      <c r="P36" s="258">
        <f t="shared" si="5"/>
        <v>0</v>
      </c>
      <c r="Q36" s="258">
        <f t="shared" si="6"/>
        <v>0</v>
      </c>
      <c r="R36" s="258">
        <f t="shared" si="7"/>
        <v>0</v>
      </c>
      <c r="S36" s="259">
        <f t="shared" si="8"/>
        <v>0</v>
      </c>
      <c r="T36" s="256"/>
      <c r="U36" s="256"/>
    </row>
    <row r="37" spans="2:21">
      <c r="B37" s="241" t="s">
        <v>734</v>
      </c>
      <c r="C37" s="234" t="s">
        <v>735</v>
      </c>
      <c r="D37" s="243" t="s">
        <v>677</v>
      </c>
      <c r="E37" s="537">
        <v>30</v>
      </c>
      <c r="F37" s="251"/>
      <c r="G37" s="252"/>
      <c r="H37" s="252"/>
      <c r="I37" s="252"/>
      <c r="J37" s="252"/>
      <c r="K37" s="986"/>
      <c r="L37" s="987"/>
      <c r="M37" s="257">
        <f t="shared" si="2"/>
        <v>0</v>
      </c>
      <c r="N37" s="258">
        <f t="shared" si="3"/>
        <v>0</v>
      </c>
      <c r="O37" s="258">
        <f t="shared" si="4"/>
        <v>0</v>
      </c>
      <c r="P37" s="258">
        <f t="shared" si="5"/>
        <v>0</v>
      </c>
      <c r="Q37" s="258">
        <f t="shared" si="6"/>
        <v>0</v>
      </c>
      <c r="R37" s="258">
        <f t="shared" si="7"/>
        <v>0</v>
      </c>
      <c r="S37" s="259">
        <f t="shared" si="8"/>
        <v>0</v>
      </c>
      <c r="T37" s="256"/>
      <c r="U37" s="256"/>
    </row>
    <row r="38" spans="2:21">
      <c r="B38" s="241" t="s">
        <v>736</v>
      </c>
      <c r="C38" s="234" t="s">
        <v>737</v>
      </c>
      <c r="D38" s="243" t="s">
        <v>677</v>
      </c>
      <c r="E38" s="537">
        <v>273</v>
      </c>
      <c r="F38" s="251"/>
      <c r="G38" s="252"/>
      <c r="H38" s="252"/>
      <c r="I38" s="252"/>
      <c r="J38" s="252"/>
      <c r="K38" s="986"/>
      <c r="L38" s="987"/>
      <c r="M38" s="257">
        <f t="shared" si="2"/>
        <v>0</v>
      </c>
      <c r="N38" s="258">
        <f t="shared" si="3"/>
        <v>0</v>
      </c>
      <c r="O38" s="258">
        <f t="shared" si="4"/>
        <v>0</v>
      </c>
      <c r="P38" s="258">
        <f t="shared" si="5"/>
        <v>0</v>
      </c>
      <c r="Q38" s="258">
        <f t="shared" si="6"/>
        <v>0</v>
      </c>
      <c r="R38" s="258">
        <f t="shared" si="7"/>
        <v>0</v>
      </c>
      <c r="S38" s="259">
        <f t="shared" si="8"/>
        <v>0</v>
      </c>
      <c r="T38" s="256"/>
      <c r="U38" s="256"/>
    </row>
    <row r="39" spans="2:21">
      <c r="B39" s="241" t="s">
        <v>738</v>
      </c>
      <c r="C39" s="234" t="s">
        <v>739</v>
      </c>
      <c r="D39" s="243" t="s">
        <v>677</v>
      </c>
      <c r="E39" s="537">
        <v>11</v>
      </c>
      <c r="F39" s="251"/>
      <c r="G39" s="252"/>
      <c r="H39" s="252"/>
      <c r="I39" s="252"/>
      <c r="J39" s="252"/>
      <c r="K39" s="986"/>
      <c r="L39" s="987"/>
      <c r="M39" s="257">
        <f t="shared" si="2"/>
        <v>0</v>
      </c>
      <c r="N39" s="258">
        <f t="shared" si="3"/>
        <v>0</v>
      </c>
      <c r="O39" s="258">
        <f t="shared" si="4"/>
        <v>0</v>
      </c>
      <c r="P39" s="258">
        <f t="shared" si="5"/>
        <v>0</v>
      </c>
      <c r="Q39" s="258">
        <f t="shared" si="6"/>
        <v>0</v>
      </c>
      <c r="R39" s="258">
        <f t="shared" si="7"/>
        <v>0</v>
      </c>
      <c r="S39" s="259">
        <f t="shared" si="8"/>
        <v>0</v>
      </c>
      <c r="T39" s="256"/>
      <c r="U39" s="256"/>
    </row>
    <row r="40" spans="2:21">
      <c r="B40" s="241" t="s">
        <v>740</v>
      </c>
      <c r="C40" s="234" t="s">
        <v>741</v>
      </c>
      <c r="D40" s="243" t="s">
        <v>677</v>
      </c>
      <c r="E40" s="537">
        <v>560</v>
      </c>
      <c r="F40" s="251"/>
      <c r="G40" s="252"/>
      <c r="H40" s="252"/>
      <c r="I40" s="252"/>
      <c r="J40" s="252"/>
      <c r="K40" s="986"/>
      <c r="L40" s="987"/>
      <c r="M40" s="257">
        <f t="shared" si="2"/>
        <v>0</v>
      </c>
      <c r="N40" s="258">
        <f t="shared" si="3"/>
        <v>0</v>
      </c>
      <c r="O40" s="258">
        <f t="shared" si="4"/>
        <v>0</v>
      </c>
      <c r="P40" s="258">
        <f t="shared" si="5"/>
        <v>0</v>
      </c>
      <c r="Q40" s="258">
        <f t="shared" si="6"/>
        <v>0</v>
      </c>
      <c r="R40" s="258">
        <f t="shared" si="7"/>
        <v>0</v>
      </c>
      <c r="S40" s="259">
        <f t="shared" si="8"/>
        <v>0</v>
      </c>
      <c r="T40" s="256"/>
      <c r="U40" s="256"/>
    </row>
    <row r="41" spans="2:21">
      <c r="B41" s="241" t="s">
        <v>742</v>
      </c>
      <c r="C41" s="234" t="s">
        <v>743</v>
      </c>
      <c r="D41" s="243" t="s">
        <v>677</v>
      </c>
      <c r="E41" s="537">
        <v>16</v>
      </c>
      <c r="F41" s="251"/>
      <c r="G41" s="252"/>
      <c r="H41" s="252"/>
      <c r="I41" s="252"/>
      <c r="J41" s="252"/>
      <c r="K41" s="986"/>
      <c r="L41" s="987"/>
      <c r="M41" s="257">
        <f t="shared" si="2"/>
        <v>0</v>
      </c>
      <c r="N41" s="258">
        <f t="shared" si="3"/>
        <v>0</v>
      </c>
      <c r="O41" s="258">
        <f t="shared" si="4"/>
        <v>0</v>
      </c>
      <c r="P41" s="258">
        <f t="shared" si="5"/>
        <v>0</v>
      </c>
      <c r="Q41" s="258">
        <f t="shared" si="6"/>
        <v>0</v>
      </c>
      <c r="R41" s="258">
        <f t="shared" si="7"/>
        <v>0</v>
      </c>
      <c r="S41" s="259">
        <f t="shared" si="8"/>
        <v>0</v>
      </c>
      <c r="T41" s="256"/>
      <c r="U41" s="256"/>
    </row>
    <row r="42" spans="2:21">
      <c r="B42" s="241" t="s">
        <v>744</v>
      </c>
      <c r="C42" s="234" t="s">
        <v>745</v>
      </c>
      <c r="D42" s="243" t="s">
        <v>677</v>
      </c>
      <c r="E42" s="537">
        <v>9</v>
      </c>
      <c r="F42" s="251"/>
      <c r="G42" s="252"/>
      <c r="H42" s="252"/>
      <c r="I42" s="252"/>
      <c r="J42" s="252"/>
      <c r="K42" s="986"/>
      <c r="L42" s="987"/>
      <c r="M42" s="257">
        <f t="shared" si="2"/>
        <v>0</v>
      </c>
      <c r="N42" s="258">
        <f t="shared" si="3"/>
        <v>0</v>
      </c>
      <c r="O42" s="258">
        <f t="shared" si="4"/>
        <v>0</v>
      </c>
      <c r="P42" s="258">
        <f t="shared" si="5"/>
        <v>0</v>
      </c>
      <c r="Q42" s="258">
        <f t="shared" si="6"/>
        <v>0</v>
      </c>
      <c r="R42" s="258">
        <f t="shared" si="7"/>
        <v>0</v>
      </c>
      <c r="S42" s="259">
        <f t="shared" si="8"/>
        <v>0</v>
      </c>
      <c r="T42" s="256"/>
      <c r="U42" s="256"/>
    </row>
    <row r="43" spans="2:21">
      <c r="B43" s="241" t="s">
        <v>746</v>
      </c>
      <c r="C43" s="234" t="s">
        <v>747</v>
      </c>
      <c r="D43" s="243" t="s">
        <v>677</v>
      </c>
      <c r="E43" s="537">
        <v>4737</v>
      </c>
      <c r="F43" s="251"/>
      <c r="G43" s="252"/>
      <c r="H43" s="252"/>
      <c r="I43" s="252"/>
      <c r="J43" s="252"/>
      <c r="K43" s="986"/>
      <c r="L43" s="987"/>
      <c r="M43" s="257">
        <f t="shared" si="2"/>
        <v>0</v>
      </c>
      <c r="N43" s="258">
        <f t="shared" si="3"/>
        <v>0</v>
      </c>
      <c r="O43" s="258">
        <f t="shared" si="4"/>
        <v>0</v>
      </c>
      <c r="P43" s="258">
        <f t="shared" si="5"/>
        <v>0</v>
      </c>
      <c r="Q43" s="258">
        <f t="shared" si="6"/>
        <v>0</v>
      </c>
      <c r="R43" s="258">
        <f t="shared" si="7"/>
        <v>0</v>
      </c>
      <c r="S43" s="259">
        <f t="shared" si="8"/>
        <v>0</v>
      </c>
      <c r="T43" s="256"/>
      <c r="U43" s="256"/>
    </row>
    <row r="44" spans="2:21">
      <c r="B44" s="241" t="s">
        <v>748</v>
      </c>
      <c r="C44" s="234" t="s">
        <v>749</v>
      </c>
      <c r="D44" s="243" t="s">
        <v>677</v>
      </c>
      <c r="E44" s="537">
        <v>227</v>
      </c>
      <c r="F44" s="251"/>
      <c r="G44" s="252"/>
      <c r="H44" s="252"/>
      <c r="I44" s="252"/>
      <c r="J44" s="252"/>
      <c r="K44" s="986"/>
      <c r="L44" s="987"/>
      <c r="M44" s="257">
        <f t="shared" si="2"/>
        <v>0</v>
      </c>
      <c r="N44" s="258">
        <f t="shared" si="3"/>
        <v>0</v>
      </c>
      <c r="O44" s="258">
        <f t="shared" si="4"/>
        <v>0</v>
      </c>
      <c r="P44" s="258">
        <f t="shared" si="5"/>
        <v>0</v>
      </c>
      <c r="Q44" s="258">
        <f t="shared" si="6"/>
        <v>0</v>
      </c>
      <c r="R44" s="258">
        <f t="shared" si="7"/>
        <v>0</v>
      </c>
      <c r="S44" s="259">
        <f t="shared" si="8"/>
        <v>0</v>
      </c>
      <c r="T44" s="256"/>
      <c r="U44" s="256"/>
    </row>
    <row r="45" spans="2:21">
      <c r="B45" s="241" t="s">
        <v>750</v>
      </c>
      <c r="C45" s="234" t="s">
        <v>751</v>
      </c>
      <c r="D45" s="243" t="s">
        <v>677</v>
      </c>
      <c r="E45" s="537">
        <v>6</v>
      </c>
      <c r="F45" s="251"/>
      <c r="G45" s="252"/>
      <c r="H45" s="252"/>
      <c r="I45" s="252"/>
      <c r="J45" s="252"/>
      <c r="K45" s="986"/>
      <c r="L45" s="987"/>
      <c r="M45" s="257">
        <f t="shared" si="2"/>
        <v>0</v>
      </c>
      <c r="N45" s="258">
        <f t="shared" si="3"/>
        <v>0</v>
      </c>
      <c r="O45" s="258">
        <f t="shared" si="4"/>
        <v>0</v>
      </c>
      <c r="P45" s="258">
        <f t="shared" si="5"/>
        <v>0</v>
      </c>
      <c r="Q45" s="258">
        <f t="shared" si="6"/>
        <v>0</v>
      </c>
      <c r="R45" s="258">
        <f t="shared" si="7"/>
        <v>0</v>
      </c>
      <c r="S45" s="259">
        <f t="shared" si="8"/>
        <v>0</v>
      </c>
      <c r="T45" s="256"/>
      <c r="U45" s="256"/>
    </row>
    <row r="46" spans="2:21">
      <c r="B46" s="241" t="s">
        <v>752</v>
      </c>
      <c r="C46" s="234" t="s">
        <v>753</v>
      </c>
      <c r="D46" s="243" t="s">
        <v>677</v>
      </c>
      <c r="E46" s="537">
        <v>1355</v>
      </c>
      <c r="F46" s="251"/>
      <c r="G46" s="252"/>
      <c r="H46" s="252"/>
      <c r="I46" s="252"/>
      <c r="J46" s="252"/>
      <c r="K46" s="986"/>
      <c r="L46" s="987"/>
      <c r="M46" s="257">
        <f t="shared" si="2"/>
        <v>0</v>
      </c>
      <c r="N46" s="258">
        <f t="shared" si="3"/>
        <v>0</v>
      </c>
      <c r="O46" s="258">
        <f t="shared" si="4"/>
        <v>0</v>
      </c>
      <c r="P46" s="258">
        <f t="shared" si="5"/>
        <v>0</v>
      </c>
      <c r="Q46" s="258">
        <f t="shared" si="6"/>
        <v>0</v>
      </c>
      <c r="R46" s="258">
        <f t="shared" si="7"/>
        <v>0</v>
      </c>
      <c r="S46" s="259">
        <f t="shared" si="8"/>
        <v>0</v>
      </c>
      <c r="T46" s="256"/>
      <c r="U46" s="256"/>
    </row>
    <row r="47" spans="2:21">
      <c r="B47" s="241" t="s">
        <v>754</v>
      </c>
      <c r="C47" s="234" t="s">
        <v>755</v>
      </c>
      <c r="D47" s="243" t="s">
        <v>677</v>
      </c>
      <c r="E47" s="537">
        <v>1641</v>
      </c>
      <c r="F47" s="251"/>
      <c r="G47" s="252"/>
      <c r="H47" s="252"/>
      <c r="I47" s="252"/>
      <c r="J47" s="252"/>
      <c r="K47" s="986"/>
      <c r="L47" s="987"/>
      <c r="M47" s="257">
        <f t="shared" si="2"/>
        <v>0</v>
      </c>
      <c r="N47" s="258">
        <f t="shared" si="3"/>
        <v>0</v>
      </c>
      <c r="O47" s="258">
        <f t="shared" si="4"/>
        <v>0</v>
      </c>
      <c r="P47" s="258">
        <f t="shared" si="5"/>
        <v>0</v>
      </c>
      <c r="Q47" s="258">
        <f t="shared" si="6"/>
        <v>0</v>
      </c>
      <c r="R47" s="258">
        <f t="shared" si="7"/>
        <v>0</v>
      </c>
      <c r="S47" s="259">
        <f t="shared" si="8"/>
        <v>0</v>
      </c>
      <c r="T47" s="256"/>
      <c r="U47" s="256"/>
    </row>
    <row r="48" spans="2:21">
      <c r="B48" s="241" t="s">
        <v>756</v>
      </c>
      <c r="C48" s="234" t="s">
        <v>757</v>
      </c>
      <c r="D48" s="243" t="s">
        <v>677</v>
      </c>
      <c r="E48" s="537">
        <v>116</v>
      </c>
      <c r="F48" s="251"/>
      <c r="G48" s="252"/>
      <c r="H48" s="252"/>
      <c r="I48" s="252"/>
      <c r="J48" s="252"/>
      <c r="K48" s="986"/>
      <c r="L48" s="987"/>
      <c r="M48" s="257">
        <f t="shared" si="2"/>
        <v>0</v>
      </c>
      <c r="N48" s="258">
        <f t="shared" si="3"/>
        <v>0</v>
      </c>
      <c r="O48" s="258">
        <f t="shared" si="4"/>
        <v>0</v>
      </c>
      <c r="P48" s="258">
        <f t="shared" si="5"/>
        <v>0</v>
      </c>
      <c r="Q48" s="258">
        <f t="shared" si="6"/>
        <v>0</v>
      </c>
      <c r="R48" s="258">
        <f t="shared" si="7"/>
        <v>0</v>
      </c>
      <c r="S48" s="259">
        <f t="shared" si="8"/>
        <v>0</v>
      </c>
      <c r="T48" s="256"/>
      <c r="U48" s="256"/>
    </row>
    <row r="49" spans="2:21">
      <c r="B49" s="241" t="s">
        <v>758</v>
      </c>
      <c r="C49" s="234" t="s">
        <v>759</v>
      </c>
      <c r="D49" s="243" t="s">
        <v>677</v>
      </c>
      <c r="E49" s="537">
        <v>36</v>
      </c>
      <c r="F49" s="251"/>
      <c r="G49" s="252"/>
      <c r="H49" s="252"/>
      <c r="I49" s="252"/>
      <c r="J49" s="252"/>
      <c r="K49" s="986"/>
      <c r="L49" s="987"/>
      <c r="M49" s="257">
        <f t="shared" si="2"/>
        <v>0</v>
      </c>
      <c r="N49" s="258">
        <f t="shared" si="3"/>
        <v>0</v>
      </c>
      <c r="O49" s="258">
        <f t="shared" si="4"/>
        <v>0</v>
      </c>
      <c r="P49" s="258">
        <f t="shared" si="5"/>
        <v>0</v>
      </c>
      <c r="Q49" s="258">
        <f t="shared" si="6"/>
        <v>0</v>
      </c>
      <c r="R49" s="258">
        <f t="shared" si="7"/>
        <v>0</v>
      </c>
      <c r="S49" s="259">
        <f t="shared" si="8"/>
        <v>0</v>
      </c>
      <c r="T49" s="256"/>
      <c r="U49" s="256"/>
    </row>
    <row r="50" spans="2:21">
      <c r="B50" s="241" t="s">
        <v>760</v>
      </c>
      <c r="C50" s="234" t="s">
        <v>761</v>
      </c>
      <c r="D50" s="243" t="s">
        <v>677</v>
      </c>
      <c r="E50" s="537">
        <v>9</v>
      </c>
      <c r="F50" s="251"/>
      <c r="G50" s="252"/>
      <c r="H50" s="252"/>
      <c r="I50" s="252"/>
      <c r="J50" s="252"/>
      <c r="K50" s="986"/>
      <c r="L50" s="987"/>
      <c r="M50" s="257">
        <f t="shared" si="2"/>
        <v>0</v>
      </c>
      <c r="N50" s="258">
        <f t="shared" si="3"/>
        <v>0</v>
      </c>
      <c r="O50" s="258">
        <f t="shared" si="4"/>
        <v>0</v>
      </c>
      <c r="P50" s="258">
        <f t="shared" si="5"/>
        <v>0</v>
      </c>
      <c r="Q50" s="258">
        <f t="shared" si="6"/>
        <v>0</v>
      </c>
      <c r="R50" s="258">
        <f t="shared" si="7"/>
        <v>0</v>
      </c>
      <c r="S50" s="259">
        <f t="shared" si="8"/>
        <v>0</v>
      </c>
      <c r="T50" s="256"/>
      <c r="U50" s="256"/>
    </row>
    <row r="51" spans="2:21">
      <c r="B51" s="241" t="s">
        <v>762</v>
      </c>
      <c r="C51" s="234" t="s">
        <v>763</v>
      </c>
      <c r="D51" s="243" t="s">
        <v>677</v>
      </c>
      <c r="E51" s="537">
        <v>4092</v>
      </c>
      <c r="F51" s="251"/>
      <c r="G51" s="252"/>
      <c r="H51" s="252"/>
      <c r="I51" s="252"/>
      <c r="J51" s="252"/>
      <c r="K51" s="986"/>
      <c r="L51" s="987"/>
      <c r="M51" s="257">
        <f t="shared" si="2"/>
        <v>0</v>
      </c>
      <c r="N51" s="258">
        <f t="shared" si="3"/>
        <v>0</v>
      </c>
      <c r="O51" s="258">
        <f t="shared" si="4"/>
        <v>0</v>
      </c>
      <c r="P51" s="258">
        <f t="shared" si="5"/>
        <v>0</v>
      </c>
      <c r="Q51" s="258">
        <f t="shared" si="6"/>
        <v>0</v>
      </c>
      <c r="R51" s="258">
        <f t="shared" si="7"/>
        <v>0</v>
      </c>
      <c r="S51" s="259">
        <f t="shared" si="8"/>
        <v>0</v>
      </c>
      <c r="T51" s="256"/>
      <c r="U51" s="256"/>
    </row>
    <row r="52" spans="2:21">
      <c r="B52" s="241" t="s">
        <v>764</v>
      </c>
      <c r="C52" s="234" t="s">
        <v>765</v>
      </c>
      <c r="D52" s="243" t="s">
        <v>677</v>
      </c>
      <c r="E52" s="537">
        <v>24011</v>
      </c>
      <c r="F52" s="251"/>
      <c r="G52" s="252"/>
      <c r="H52" s="252"/>
      <c r="I52" s="252"/>
      <c r="J52" s="252"/>
      <c r="K52" s="986"/>
      <c r="L52" s="987"/>
      <c r="M52" s="257">
        <f t="shared" si="2"/>
        <v>0</v>
      </c>
      <c r="N52" s="258">
        <f t="shared" si="3"/>
        <v>0</v>
      </c>
      <c r="O52" s="258">
        <f t="shared" si="4"/>
        <v>0</v>
      </c>
      <c r="P52" s="258">
        <f t="shared" si="5"/>
        <v>0</v>
      </c>
      <c r="Q52" s="258">
        <f t="shared" si="6"/>
        <v>0</v>
      </c>
      <c r="R52" s="258">
        <f t="shared" si="7"/>
        <v>0</v>
      </c>
      <c r="S52" s="259">
        <f t="shared" si="8"/>
        <v>0</v>
      </c>
      <c r="T52" s="256"/>
      <c r="U52" s="256"/>
    </row>
    <row r="53" spans="2:21">
      <c r="B53" s="241" t="s">
        <v>766</v>
      </c>
      <c r="C53" s="234" t="s">
        <v>767</v>
      </c>
      <c r="D53" s="243" t="s">
        <v>677</v>
      </c>
      <c r="E53" s="537">
        <v>1043</v>
      </c>
      <c r="F53" s="251"/>
      <c r="G53" s="252"/>
      <c r="H53" s="252"/>
      <c r="I53" s="252"/>
      <c r="J53" s="252"/>
      <c r="K53" s="986"/>
      <c r="L53" s="987"/>
      <c r="M53" s="257">
        <f t="shared" si="2"/>
        <v>0</v>
      </c>
      <c r="N53" s="258">
        <f t="shared" si="3"/>
        <v>0</v>
      </c>
      <c r="O53" s="258">
        <f t="shared" si="4"/>
        <v>0</v>
      </c>
      <c r="P53" s="258">
        <f t="shared" si="5"/>
        <v>0</v>
      </c>
      <c r="Q53" s="258">
        <f t="shared" si="6"/>
        <v>0</v>
      </c>
      <c r="R53" s="258">
        <f t="shared" si="7"/>
        <v>0</v>
      </c>
      <c r="S53" s="259">
        <f t="shared" si="8"/>
        <v>0</v>
      </c>
      <c r="T53" s="256"/>
      <c r="U53" s="256"/>
    </row>
    <row r="54" spans="2:21">
      <c r="B54" s="241" t="s">
        <v>768</v>
      </c>
      <c r="C54" s="234" t="s">
        <v>769</v>
      </c>
      <c r="D54" s="243" t="s">
        <v>677</v>
      </c>
      <c r="E54" s="537">
        <v>4118</v>
      </c>
      <c r="F54" s="251"/>
      <c r="G54" s="252"/>
      <c r="H54" s="252"/>
      <c r="I54" s="252"/>
      <c r="J54" s="252"/>
      <c r="K54" s="986"/>
      <c r="L54" s="987"/>
      <c r="M54" s="257">
        <f t="shared" si="2"/>
        <v>0</v>
      </c>
      <c r="N54" s="258">
        <f t="shared" si="3"/>
        <v>0</v>
      </c>
      <c r="O54" s="258">
        <f t="shared" si="4"/>
        <v>0</v>
      </c>
      <c r="P54" s="258">
        <f t="shared" si="5"/>
        <v>0</v>
      </c>
      <c r="Q54" s="258">
        <f t="shared" si="6"/>
        <v>0</v>
      </c>
      <c r="R54" s="258">
        <f t="shared" si="7"/>
        <v>0</v>
      </c>
      <c r="S54" s="259">
        <f t="shared" si="8"/>
        <v>0</v>
      </c>
      <c r="T54" s="256"/>
      <c r="U54" s="256"/>
    </row>
    <row r="55" spans="2:21">
      <c r="B55" s="241" t="s">
        <v>770</v>
      </c>
      <c r="C55" s="234" t="s">
        <v>771</v>
      </c>
      <c r="D55" s="243" t="s">
        <v>677</v>
      </c>
      <c r="E55" s="537">
        <v>24</v>
      </c>
      <c r="F55" s="251"/>
      <c r="G55" s="252"/>
      <c r="H55" s="252"/>
      <c r="I55" s="252"/>
      <c r="J55" s="252"/>
      <c r="K55" s="986"/>
      <c r="L55" s="987"/>
      <c r="M55" s="257">
        <f t="shared" si="2"/>
        <v>0</v>
      </c>
      <c r="N55" s="258">
        <f t="shared" si="3"/>
        <v>0</v>
      </c>
      <c r="O55" s="258">
        <f t="shared" si="4"/>
        <v>0</v>
      </c>
      <c r="P55" s="258">
        <f t="shared" si="5"/>
        <v>0</v>
      </c>
      <c r="Q55" s="258">
        <f t="shared" si="6"/>
        <v>0</v>
      </c>
      <c r="R55" s="258">
        <f t="shared" si="7"/>
        <v>0</v>
      </c>
      <c r="S55" s="259">
        <f t="shared" si="8"/>
        <v>0</v>
      </c>
      <c r="T55" s="256"/>
      <c r="U55" s="256"/>
    </row>
    <row r="56" spans="2:21">
      <c r="B56" s="241" t="s">
        <v>772</v>
      </c>
      <c r="C56" s="234" t="s">
        <v>773</v>
      </c>
      <c r="D56" s="243" t="s">
        <v>677</v>
      </c>
      <c r="E56" s="537">
        <v>2</v>
      </c>
      <c r="F56" s="251"/>
      <c r="G56" s="252"/>
      <c r="H56" s="252"/>
      <c r="I56" s="252"/>
      <c r="J56" s="252"/>
      <c r="K56" s="986"/>
      <c r="L56" s="987"/>
      <c r="M56" s="257">
        <f t="shared" si="2"/>
        <v>0</v>
      </c>
      <c r="N56" s="258">
        <f t="shared" si="3"/>
        <v>0</v>
      </c>
      <c r="O56" s="258">
        <f t="shared" si="4"/>
        <v>0</v>
      </c>
      <c r="P56" s="258">
        <f t="shared" si="5"/>
        <v>0</v>
      </c>
      <c r="Q56" s="258">
        <f t="shared" si="6"/>
        <v>0</v>
      </c>
      <c r="R56" s="258">
        <f t="shared" si="7"/>
        <v>0</v>
      </c>
      <c r="S56" s="259">
        <f t="shared" si="8"/>
        <v>0</v>
      </c>
      <c r="T56" s="256"/>
      <c r="U56" s="256"/>
    </row>
    <row r="57" spans="2:21">
      <c r="B57" s="241" t="s">
        <v>774</v>
      </c>
      <c r="C57" s="234" t="s">
        <v>775</v>
      </c>
      <c r="D57" s="243" t="s">
        <v>677</v>
      </c>
      <c r="E57" s="537">
        <v>3</v>
      </c>
      <c r="F57" s="251"/>
      <c r="G57" s="252"/>
      <c r="H57" s="252"/>
      <c r="I57" s="252"/>
      <c r="J57" s="252"/>
      <c r="K57" s="986"/>
      <c r="L57" s="987"/>
      <c r="M57" s="257">
        <f t="shared" si="2"/>
        <v>0</v>
      </c>
      <c r="N57" s="258">
        <f t="shared" si="3"/>
        <v>0</v>
      </c>
      <c r="O57" s="258">
        <f t="shared" si="4"/>
        <v>0</v>
      </c>
      <c r="P57" s="258">
        <f t="shared" si="5"/>
        <v>0</v>
      </c>
      <c r="Q57" s="258">
        <f t="shared" si="6"/>
        <v>0</v>
      </c>
      <c r="R57" s="258">
        <f t="shared" si="7"/>
        <v>0</v>
      </c>
      <c r="S57" s="259">
        <f t="shared" si="8"/>
        <v>0</v>
      </c>
      <c r="T57" s="256"/>
      <c r="U57" s="256"/>
    </row>
    <row r="58" spans="2:21">
      <c r="B58" s="241" t="s">
        <v>776</v>
      </c>
      <c r="C58" s="234" t="s">
        <v>777</v>
      </c>
      <c r="D58" s="243" t="s">
        <v>677</v>
      </c>
      <c r="E58" s="537">
        <v>3</v>
      </c>
      <c r="F58" s="251"/>
      <c r="G58" s="252"/>
      <c r="H58" s="252"/>
      <c r="I58" s="252"/>
      <c r="J58" s="252"/>
      <c r="K58" s="986"/>
      <c r="L58" s="987"/>
      <c r="M58" s="257">
        <f t="shared" si="2"/>
        <v>0</v>
      </c>
      <c r="N58" s="258">
        <f t="shared" si="3"/>
        <v>0</v>
      </c>
      <c r="O58" s="258">
        <f t="shared" si="4"/>
        <v>0</v>
      </c>
      <c r="P58" s="258">
        <f t="shared" si="5"/>
        <v>0</v>
      </c>
      <c r="Q58" s="258">
        <f t="shared" si="6"/>
        <v>0</v>
      </c>
      <c r="R58" s="258">
        <f t="shared" si="7"/>
        <v>0</v>
      </c>
      <c r="S58" s="259">
        <f t="shared" si="8"/>
        <v>0</v>
      </c>
      <c r="T58" s="256"/>
      <c r="U58" s="256"/>
    </row>
    <row r="59" spans="2:21">
      <c r="B59" s="241" t="s">
        <v>778</v>
      </c>
      <c r="C59" s="234" t="s">
        <v>779</v>
      </c>
      <c r="D59" s="243" t="s">
        <v>677</v>
      </c>
      <c r="E59" s="537">
        <v>42</v>
      </c>
      <c r="F59" s="251"/>
      <c r="G59" s="252"/>
      <c r="H59" s="252"/>
      <c r="I59" s="252"/>
      <c r="J59" s="252"/>
      <c r="K59" s="986"/>
      <c r="L59" s="987"/>
      <c r="M59" s="257">
        <f t="shared" si="2"/>
        <v>0</v>
      </c>
      <c r="N59" s="258">
        <f t="shared" si="3"/>
        <v>0</v>
      </c>
      <c r="O59" s="258">
        <f t="shared" si="4"/>
        <v>0</v>
      </c>
      <c r="P59" s="258">
        <f t="shared" si="5"/>
        <v>0</v>
      </c>
      <c r="Q59" s="258">
        <f t="shared" si="6"/>
        <v>0</v>
      </c>
      <c r="R59" s="258">
        <f t="shared" si="7"/>
        <v>0</v>
      </c>
      <c r="S59" s="259">
        <f t="shared" si="8"/>
        <v>0</v>
      </c>
      <c r="T59" s="256"/>
      <c r="U59" s="256"/>
    </row>
    <row r="60" spans="2:21">
      <c r="B60" s="241" t="s">
        <v>780</v>
      </c>
      <c r="C60" s="234" t="s">
        <v>781</v>
      </c>
      <c r="D60" s="243" t="s">
        <v>677</v>
      </c>
      <c r="E60" s="537">
        <v>156</v>
      </c>
      <c r="F60" s="251"/>
      <c r="G60" s="252"/>
      <c r="H60" s="252"/>
      <c r="I60" s="252"/>
      <c r="J60" s="252"/>
      <c r="K60" s="986"/>
      <c r="L60" s="987"/>
      <c r="M60" s="257">
        <f t="shared" si="2"/>
        <v>0</v>
      </c>
      <c r="N60" s="258">
        <f t="shared" si="3"/>
        <v>0</v>
      </c>
      <c r="O60" s="258">
        <f t="shared" si="4"/>
        <v>0</v>
      </c>
      <c r="P60" s="258">
        <f t="shared" si="5"/>
        <v>0</v>
      </c>
      <c r="Q60" s="258">
        <f t="shared" si="6"/>
        <v>0</v>
      </c>
      <c r="R60" s="258">
        <f t="shared" si="7"/>
        <v>0</v>
      </c>
      <c r="S60" s="259">
        <f t="shared" si="8"/>
        <v>0</v>
      </c>
      <c r="T60" s="256"/>
      <c r="U60" s="256"/>
    </row>
    <row r="61" spans="2:21">
      <c r="B61" s="241" t="s">
        <v>782</v>
      </c>
      <c r="C61" s="234" t="s">
        <v>783</v>
      </c>
      <c r="D61" s="243" t="s">
        <v>677</v>
      </c>
      <c r="E61" s="537">
        <v>4</v>
      </c>
      <c r="F61" s="251"/>
      <c r="G61" s="252"/>
      <c r="H61" s="252"/>
      <c r="I61" s="252"/>
      <c r="J61" s="252"/>
      <c r="K61" s="986"/>
      <c r="L61" s="987"/>
      <c r="M61" s="257">
        <f t="shared" si="2"/>
        <v>0</v>
      </c>
      <c r="N61" s="258">
        <f t="shared" si="3"/>
        <v>0</v>
      </c>
      <c r="O61" s="258">
        <f t="shared" si="4"/>
        <v>0</v>
      </c>
      <c r="P61" s="258">
        <f t="shared" si="5"/>
        <v>0</v>
      </c>
      <c r="Q61" s="258">
        <f t="shared" si="6"/>
        <v>0</v>
      </c>
      <c r="R61" s="258">
        <f t="shared" si="7"/>
        <v>0</v>
      </c>
      <c r="S61" s="259">
        <f t="shared" si="8"/>
        <v>0</v>
      </c>
      <c r="T61" s="256"/>
      <c r="U61" s="256"/>
    </row>
    <row r="62" spans="2:21">
      <c r="B62" s="241" t="s">
        <v>784</v>
      </c>
      <c r="C62" s="242" t="s">
        <v>785</v>
      </c>
      <c r="D62" s="243" t="s">
        <v>786</v>
      </c>
      <c r="E62" s="536">
        <v>5</v>
      </c>
      <c r="F62" s="251"/>
      <c r="G62" s="252"/>
      <c r="H62" s="252"/>
      <c r="I62" s="252"/>
      <c r="J62" s="252"/>
      <c r="K62" s="984"/>
      <c r="L62" s="985"/>
      <c r="M62" s="257">
        <f t="shared" si="2"/>
        <v>0</v>
      </c>
      <c r="N62" s="258">
        <f t="shared" si="3"/>
        <v>0</v>
      </c>
      <c r="O62" s="258">
        <f t="shared" si="4"/>
        <v>0</v>
      </c>
      <c r="P62" s="258">
        <f t="shared" si="5"/>
        <v>0</v>
      </c>
      <c r="Q62" s="258">
        <f t="shared" si="6"/>
        <v>0</v>
      </c>
      <c r="R62" s="258">
        <f t="shared" si="7"/>
        <v>0</v>
      </c>
      <c r="S62" s="259">
        <f t="shared" si="8"/>
        <v>0</v>
      </c>
      <c r="T62" s="256"/>
      <c r="U62" s="256"/>
    </row>
    <row r="63" spans="2:21">
      <c r="B63" s="241" t="s">
        <v>787</v>
      </c>
      <c r="C63" s="234" t="s">
        <v>788</v>
      </c>
      <c r="D63" s="235" t="s">
        <v>786</v>
      </c>
      <c r="E63" s="537">
        <v>4</v>
      </c>
      <c r="F63" s="251"/>
      <c r="G63" s="252"/>
      <c r="H63" s="252"/>
      <c r="I63" s="252"/>
      <c r="J63" s="252"/>
      <c r="K63" s="986"/>
      <c r="L63" s="987"/>
      <c r="M63" s="257">
        <f t="shared" si="2"/>
        <v>0</v>
      </c>
      <c r="N63" s="258">
        <f t="shared" si="3"/>
        <v>0</v>
      </c>
      <c r="O63" s="258">
        <f t="shared" si="4"/>
        <v>0</v>
      </c>
      <c r="P63" s="258">
        <f t="shared" si="5"/>
        <v>0</v>
      </c>
      <c r="Q63" s="258">
        <f t="shared" si="6"/>
        <v>0</v>
      </c>
      <c r="R63" s="258">
        <f t="shared" si="7"/>
        <v>0</v>
      </c>
      <c r="S63" s="259">
        <f t="shared" si="8"/>
        <v>0</v>
      </c>
      <c r="T63" s="256"/>
      <c r="U63" s="256"/>
    </row>
    <row r="64" spans="2:21">
      <c r="B64" s="241" t="s">
        <v>789</v>
      </c>
      <c r="C64" s="234" t="s">
        <v>790</v>
      </c>
      <c r="D64" s="235" t="s">
        <v>786</v>
      </c>
      <c r="E64" s="537">
        <v>2</v>
      </c>
      <c r="F64" s="251"/>
      <c r="G64" s="252"/>
      <c r="H64" s="252"/>
      <c r="I64" s="252"/>
      <c r="J64" s="252"/>
      <c r="K64" s="986"/>
      <c r="L64" s="987"/>
      <c r="M64" s="257">
        <f t="shared" si="2"/>
        <v>0</v>
      </c>
      <c r="N64" s="258">
        <f t="shared" si="3"/>
        <v>0</v>
      </c>
      <c r="O64" s="258">
        <f t="shared" si="4"/>
        <v>0</v>
      </c>
      <c r="P64" s="258">
        <f t="shared" si="5"/>
        <v>0</v>
      </c>
      <c r="Q64" s="258">
        <f t="shared" si="6"/>
        <v>0</v>
      </c>
      <c r="R64" s="258">
        <f t="shared" si="7"/>
        <v>0</v>
      </c>
      <c r="S64" s="259">
        <f t="shared" si="8"/>
        <v>0</v>
      </c>
      <c r="T64" s="256"/>
      <c r="U64" s="256"/>
    </row>
    <row r="65" spans="2:21">
      <c r="B65" s="241" t="s">
        <v>791</v>
      </c>
      <c r="C65" s="234" t="s">
        <v>792</v>
      </c>
      <c r="D65" s="235" t="s">
        <v>786</v>
      </c>
      <c r="E65" s="537">
        <v>226</v>
      </c>
      <c r="F65" s="251"/>
      <c r="G65" s="252"/>
      <c r="H65" s="252"/>
      <c r="I65" s="252"/>
      <c r="J65" s="252"/>
      <c r="K65" s="986"/>
      <c r="L65" s="987"/>
      <c r="M65" s="257">
        <f t="shared" si="2"/>
        <v>0</v>
      </c>
      <c r="N65" s="258">
        <f t="shared" si="3"/>
        <v>0</v>
      </c>
      <c r="O65" s="258">
        <f t="shared" si="4"/>
        <v>0</v>
      </c>
      <c r="P65" s="258">
        <f t="shared" si="5"/>
        <v>0</v>
      </c>
      <c r="Q65" s="258">
        <f t="shared" si="6"/>
        <v>0</v>
      </c>
      <c r="R65" s="258">
        <f t="shared" si="7"/>
        <v>0</v>
      </c>
      <c r="S65" s="259">
        <f t="shared" si="8"/>
        <v>0</v>
      </c>
      <c r="T65" s="256"/>
      <c r="U65" s="256"/>
    </row>
    <row r="66" spans="2:21">
      <c r="B66" s="241" t="s">
        <v>793</v>
      </c>
      <c r="C66" s="234" t="s">
        <v>794</v>
      </c>
      <c r="D66" s="235" t="s">
        <v>786</v>
      </c>
      <c r="E66" s="537">
        <v>4</v>
      </c>
      <c r="F66" s="251"/>
      <c r="G66" s="252"/>
      <c r="H66" s="252"/>
      <c r="I66" s="252"/>
      <c r="J66" s="252"/>
      <c r="K66" s="986"/>
      <c r="L66" s="987"/>
      <c r="M66" s="257">
        <f t="shared" si="2"/>
        <v>0</v>
      </c>
      <c r="N66" s="258">
        <f t="shared" si="3"/>
        <v>0</v>
      </c>
      <c r="O66" s="258">
        <f t="shared" si="4"/>
        <v>0</v>
      </c>
      <c r="P66" s="258">
        <f t="shared" si="5"/>
        <v>0</v>
      </c>
      <c r="Q66" s="258">
        <f t="shared" si="6"/>
        <v>0</v>
      </c>
      <c r="R66" s="258">
        <f t="shared" si="7"/>
        <v>0</v>
      </c>
      <c r="S66" s="259">
        <f t="shared" si="8"/>
        <v>0</v>
      </c>
      <c r="T66" s="256"/>
      <c r="U66" s="256"/>
    </row>
    <row r="67" spans="2:21">
      <c r="B67" s="241" t="s">
        <v>795</v>
      </c>
      <c r="C67" s="234" t="s">
        <v>796</v>
      </c>
      <c r="D67" s="235" t="s">
        <v>786</v>
      </c>
      <c r="E67" s="537">
        <v>1600</v>
      </c>
      <c r="F67" s="251"/>
      <c r="G67" s="252"/>
      <c r="H67" s="252"/>
      <c r="I67" s="252"/>
      <c r="J67" s="252"/>
      <c r="K67" s="986"/>
      <c r="L67" s="987"/>
      <c r="M67" s="257">
        <f t="shared" si="2"/>
        <v>0</v>
      </c>
      <c r="N67" s="258">
        <f t="shared" si="3"/>
        <v>0</v>
      </c>
      <c r="O67" s="258">
        <f t="shared" si="4"/>
        <v>0</v>
      </c>
      <c r="P67" s="258">
        <f t="shared" si="5"/>
        <v>0</v>
      </c>
      <c r="Q67" s="258">
        <f t="shared" si="6"/>
        <v>0</v>
      </c>
      <c r="R67" s="258">
        <f t="shared" si="7"/>
        <v>0</v>
      </c>
      <c r="S67" s="259">
        <f t="shared" si="8"/>
        <v>0</v>
      </c>
      <c r="T67" s="256"/>
      <c r="U67" s="256"/>
    </row>
    <row r="68" spans="2:21">
      <c r="B68" s="241" t="s">
        <v>797</v>
      </c>
      <c r="C68" s="234" t="s">
        <v>798</v>
      </c>
      <c r="D68" s="235" t="s">
        <v>786</v>
      </c>
      <c r="E68" s="537">
        <v>14</v>
      </c>
      <c r="F68" s="251"/>
      <c r="G68" s="252"/>
      <c r="H68" s="252"/>
      <c r="I68" s="252"/>
      <c r="J68" s="252"/>
      <c r="K68" s="986"/>
      <c r="L68" s="987"/>
      <c r="M68" s="257">
        <f t="shared" si="2"/>
        <v>0</v>
      </c>
      <c r="N68" s="258">
        <f t="shared" si="3"/>
        <v>0</v>
      </c>
      <c r="O68" s="258">
        <f t="shared" si="4"/>
        <v>0</v>
      </c>
      <c r="P68" s="258">
        <f t="shared" si="5"/>
        <v>0</v>
      </c>
      <c r="Q68" s="258">
        <f t="shared" si="6"/>
        <v>0</v>
      </c>
      <c r="R68" s="258">
        <f t="shared" si="7"/>
        <v>0</v>
      </c>
      <c r="S68" s="259">
        <f t="shared" si="8"/>
        <v>0</v>
      </c>
      <c r="T68" s="256"/>
      <c r="U68" s="256"/>
    </row>
    <row r="69" spans="2:21">
      <c r="B69" s="241" t="s">
        <v>799</v>
      </c>
      <c r="C69" s="234" t="s">
        <v>800</v>
      </c>
      <c r="D69" s="235" t="s">
        <v>786</v>
      </c>
      <c r="E69" s="537">
        <v>2447</v>
      </c>
      <c r="F69" s="251"/>
      <c r="G69" s="252"/>
      <c r="H69" s="252"/>
      <c r="I69" s="252"/>
      <c r="J69" s="252"/>
      <c r="K69" s="986"/>
      <c r="L69" s="987"/>
      <c r="M69" s="257">
        <f t="shared" si="2"/>
        <v>0</v>
      </c>
      <c r="N69" s="258">
        <f t="shared" si="3"/>
        <v>0</v>
      </c>
      <c r="O69" s="258">
        <f t="shared" si="4"/>
        <v>0</v>
      </c>
      <c r="P69" s="258">
        <f t="shared" si="5"/>
        <v>0</v>
      </c>
      <c r="Q69" s="258">
        <f t="shared" si="6"/>
        <v>0</v>
      </c>
      <c r="R69" s="258">
        <f t="shared" si="7"/>
        <v>0</v>
      </c>
      <c r="S69" s="259">
        <f t="shared" si="8"/>
        <v>0</v>
      </c>
      <c r="T69" s="256"/>
      <c r="U69" s="256"/>
    </row>
    <row r="70" spans="2:21">
      <c r="B70" s="241" t="s">
        <v>801</v>
      </c>
      <c r="C70" s="234" t="s">
        <v>802</v>
      </c>
      <c r="D70" s="235" t="s">
        <v>786</v>
      </c>
      <c r="E70" s="537">
        <v>10941</v>
      </c>
      <c r="F70" s="251"/>
      <c r="G70" s="252"/>
      <c r="H70" s="252"/>
      <c r="I70" s="252"/>
      <c r="J70" s="252"/>
      <c r="K70" s="986"/>
      <c r="L70" s="987"/>
      <c r="M70" s="257">
        <f t="shared" si="2"/>
        <v>0</v>
      </c>
      <c r="N70" s="258">
        <f t="shared" si="3"/>
        <v>0</v>
      </c>
      <c r="O70" s="258">
        <f t="shared" si="4"/>
        <v>0</v>
      </c>
      <c r="P70" s="258">
        <f t="shared" si="5"/>
        <v>0</v>
      </c>
      <c r="Q70" s="258">
        <f t="shared" si="6"/>
        <v>0</v>
      </c>
      <c r="R70" s="258">
        <f t="shared" si="7"/>
        <v>0</v>
      </c>
      <c r="S70" s="259">
        <f t="shared" si="8"/>
        <v>0</v>
      </c>
      <c r="T70" s="256"/>
      <c r="U70" s="256"/>
    </row>
    <row r="71" spans="2:21">
      <c r="B71" s="241" t="s">
        <v>803</v>
      </c>
      <c r="C71" s="234" t="s">
        <v>804</v>
      </c>
      <c r="D71" s="235" t="s">
        <v>786</v>
      </c>
      <c r="E71" s="537">
        <v>1</v>
      </c>
      <c r="F71" s="251"/>
      <c r="G71" s="252"/>
      <c r="H71" s="252"/>
      <c r="I71" s="252"/>
      <c r="J71" s="252"/>
      <c r="K71" s="986"/>
      <c r="L71" s="987"/>
      <c r="M71" s="257">
        <f t="shared" si="2"/>
        <v>0</v>
      </c>
      <c r="N71" s="258">
        <f t="shared" si="3"/>
        <v>0</v>
      </c>
      <c r="O71" s="258">
        <f t="shared" si="4"/>
        <v>0</v>
      </c>
      <c r="P71" s="258">
        <f t="shared" si="5"/>
        <v>0</v>
      </c>
      <c r="Q71" s="258">
        <f t="shared" si="6"/>
        <v>0</v>
      </c>
      <c r="R71" s="258">
        <f t="shared" si="7"/>
        <v>0</v>
      </c>
      <c r="S71" s="259">
        <f t="shared" si="8"/>
        <v>0</v>
      </c>
      <c r="T71" s="256"/>
      <c r="U71" s="256"/>
    </row>
    <row r="72" spans="2:21">
      <c r="B72" s="241" t="s">
        <v>805</v>
      </c>
      <c r="C72" s="234" t="s">
        <v>806</v>
      </c>
      <c r="D72" s="235" t="s">
        <v>786</v>
      </c>
      <c r="E72" s="537">
        <v>38</v>
      </c>
      <c r="F72" s="251"/>
      <c r="G72" s="252"/>
      <c r="H72" s="252"/>
      <c r="I72" s="252"/>
      <c r="J72" s="252"/>
      <c r="K72" s="986"/>
      <c r="L72" s="987"/>
      <c r="M72" s="257">
        <f t="shared" si="2"/>
        <v>0</v>
      </c>
      <c r="N72" s="258">
        <f t="shared" si="3"/>
        <v>0</v>
      </c>
      <c r="O72" s="258">
        <f t="shared" si="4"/>
        <v>0</v>
      </c>
      <c r="P72" s="258">
        <f t="shared" si="5"/>
        <v>0</v>
      </c>
      <c r="Q72" s="258">
        <f t="shared" si="6"/>
        <v>0</v>
      </c>
      <c r="R72" s="258">
        <f t="shared" si="7"/>
        <v>0</v>
      </c>
      <c r="S72" s="259">
        <f t="shared" si="8"/>
        <v>0</v>
      </c>
      <c r="T72" s="256"/>
      <c r="U72" s="256"/>
    </row>
    <row r="73" spans="2:21">
      <c r="B73" s="241" t="s">
        <v>807</v>
      </c>
      <c r="C73" s="234" t="s">
        <v>808</v>
      </c>
      <c r="D73" s="235" t="s">
        <v>786</v>
      </c>
      <c r="E73" s="537">
        <v>563</v>
      </c>
      <c r="F73" s="251"/>
      <c r="G73" s="252"/>
      <c r="H73" s="252"/>
      <c r="I73" s="252"/>
      <c r="J73" s="252"/>
      <c r="K73" s="986"/>
      <c r="L73" s="987"/>
      <c r="M73" s="257">
        <f t="shared" si="2"/>
        <v>0</v>
      </c>
      <c r="N73" s="258">
        <f t="shared" si="3"/>
        <v>0</v>
      </c>
      <c r="O73" s="258">
        <f t="shared" si="4"/>
        <v>0</v>
      </c>
      <c r="P73" s="258">
        <f t="shared" si="5"/>
        <v>0</v>
      </c>
      <c r="Q73" s="258">
        <f t="shared" si="6"/>
        <v>0</v>
      </c>
      <c r="R73" s="258">
        <f t="shared" si="7"/>
        <v>0</v>
      </c>
      <c r="S73" s="259">
        <f t="shared" si="8"/>
        <v>0</v>
      </c>
      <c r="T73" s="256"/>
      <c r="U73" s="256"/>
    </row>
    <row r="74" spans="2:21">
      <c r="B74" s="241" t="s">
        <v>809</v>
      </c>
      <c r="C74" s="234" t="s">
        <v>810</v>
      </c>
      <c r="D74" s="235" t="s">
        <v>786</v>
      </c>
      <c r="E74" s="537">
        <v>26</v>
      </c>
      <c r="F74" s="251"/>
      <c r="G74" s="252"/>
      <c r="H74" s="252"/>
      <c r="I74" s="252"/>
      <c r="J74" s="252"/>
      <c r="K74" s="986"/>
      <c r="L74" s="987"/>
      <c r="M74" s="257">
        <f t="shared" si="2"/>
        <v>0</v>
      </c>
      <c r="N74" s="258">
        <f t="shared" si="3"/>
        <v>0</v>
      </c>
      <c r="O74" s="258">
        <f t="shared" si="4"/>
        <v>0</v>
      </c>
      <c r="P74" s="258">
        <f t="shared" si="5"/>
        <v>0</v>
      </c>
      <c r="Q74" s="258">
        <f t="shared" si="6"/>
        <v>0</v>
      </c>
      <c r="R74" s="258">
        <f t="shared" si="7"/>
        <v>0</v>
      </c>
      <c r="S74" s="259">
        <f t="shared" si="8"/>
        <v>0</v>
      </c>
      <c r="T74" s="256"/>
      <c r="U74" s="256"/>
    </row>
    <row r="75" spans="2:21">
      <c r="B75" s="241" t="s">
        <v>811</v>
      </c>
      <c r="C75" s="234" t="s">
        <v>812</v>
      </c>
      <c r="D75" s="235" t="s">
        <v>786</v>
      </c>
      <c r="E75" s="537">
        <v>1282</v>
      </c>
      <c r="F75" s="251"/>
      <c r="G75" s="252"/>
      <c r="H75" s="252"/>
      <c r="I75" s="252"/>
      <c r="J75" s="252"/>
      <c r="K75" s="986"/>
      <c r="L75" s="987"/>
      <c r="M75" s="257">
        <f t="shared" si="2"/>
        <v>0</v>
      </c>
      <c r="N75" s="258">
        <f t="shared" si="3"/>
        <v>0</v>
      </c>
      <c r="O75" s="258">
        <f t="shared" si="4"/>
        <v>0</v>
      </c>
      <c r="P75" s="258">
        <f t="shared" si="5"/>
        <v>0</v>
      </c>
      <c r="Q75" s="258">
        <f t="shared" si="6"/>
        <v>0</v>
      </c>
      <c r="R75" s="258">
        <f t="shared" si="7"/>
        <v>0</v>
      </c>
      <c r="S75" s="259">
        <f t="shared" si="8"/>
        <v>0</v>
      </c>
      <c r="T75" s="256"/>
      <c r="U75" s="256"/>
    </row>
    <row r="76" spans="2:21">
      <c r="B76" s="241" t="s">
        <v>813</v>
      </c>
      <c r="C76" s="234" t="s">
        <v>814</v>
      </c>
      <c r="D76" s="235" t="s">
        <v>786</v>
      </c>
      <c r="E76" s="537">
        <v>1109</v>
      </c>
      <c r="F76" s="251"/>
      <c r="G76" s="252"/>
      <c r="H76" s="252"/>
      <c r="I76" s="252"/>
      <c r="J76" s="252"/>
      <c r="K76" s="986"/>
      <c r="L76" s="987"/>
      <c r="M76" s="257">
        <f t="shared" si="2"/>
        <v>0</v>
      </c>
      <c r="N76" s="258">
        <f t="shared" si="3"/>
        <v>0</v>
      </c>
      <c r="O76" s="258">
        <f t="shared" si="4"/>
        <v>0</v>
      </c>
      <c r="P76" s="258">
        <f t="shared" si="5"/>
        <v>0</v>
      </c>
      <c r="Q76" s="258">
        <f t="shared" si="6"/>
        <v>0</v>
      </c>
      <c r="R76" s="258">
        <f t="shared" si="7"/>
        <v>0</v>
      </c>
      <c r="S76" s="259">
        <f t="shared" si="8"/>
        <v>0</v>
      </c>
      <c r="T76" s="256"/>
      <c r="U76" s="256"/>
    </row>
    <row r="77" spans="2:21" ht="14.25" customHeight="1">
      <c r="B77" s="241" t="s">
        <v>815</v>
      </c>
      <c r="C77" s="234" t="s">
        <v>816</v>
      </c>
      <c r="D77" s="235" t="s">
        <v>786</v>
      </c>
      <c r="E77" s="537">
        <v>37</v>
      </c>
      <c r="F77" s="251"/>
      <c r="G77" s="252"/>
      <c r="H77" s="252"/>
      <c r="I77" s="252"/>
      <c r="J77" s="252"/>
      <c r="K77" s="986"/>
      <c r="L77" s="987"/>
      <c r="M77" s="257">
        <f t="shared" si="2"/>
        <v>0</v>
      </c>
      <c r="N77" s="258">
        <f t="shared" si="3"/>
        <v>0</v>
      </c>
      <c r="O77" s="258">
        <f t="shared" si="4"/>
        <v>0</v>
      </c>
      <c r="P77" s="258">
        <f t="shared" si="5"/>
        <v>0</v>
      </c>
      <c r="Q77" s="258">
        <f t="shared" si="6"/>
        <v>0</v>
      </c>
      <c r="R77" s="258">
        <f t="shared" si="7"/>
        <v>0</v>
      </c>
      <c r="S77" s="259">
        <f t="shared" si="8"/>
        <v>0</v>
      </c>
      <c r="T77" s="256"/>
      <c r="U77" s="256"/>
    </row>
    <row r="78" spans="2:21">
      <c r="B78" s="241" t="s">
        <v>817</v>
      </c>
      <c r="C78" s="234" t="s">
        <v>818</v>
      </c>
      <c r="D78" s="235" t="s">
        <v>786</v>
      </c>
      <c r="E78" s="537">
        <v>157</v>
      </c>
      <c r="F78" s="251"/>
      <c r="G78" s="252"/>
      <c r="H78" s="252"/>
      <c r="I78" s="252"/>
      <c r="J78" s="252"/>
      <c r="K78" s="986"/>
      <c r="L78" s="987"/>
      <c r="M78" s="257">
        <f t="shared" si="2"/>
        <v>0</v>
      </c>
      <c r="N78" s="258">
        <f t="shared" si="3"/>
        <v>0</v>
      </c>
      <c r="O78" s="258">
        <f t="shared" si="4"/>
        <v>0</v>
      </c>
      <c r="P78" s="258">
        <f t="shared" si="5"/>
        <v>0</v>
      </c>
      <c r="Q78" s="258">
        <f t="shared" si="6"/>
        <v>0</v>
      </c>
      <c r="R78" s="258">
        <f t="shared" si="7"/>
        <v>0</v>
      </c>
      <c r="S78" s="259">
        <f t="shared" si="8"/>
        <v>0</v>
      </c>
      <c r="T78" s="256"/>
      <c r="U78" s="256"/>
    </row>
    <row r="79" spans="2:21">
      <c r="B79" s="241" t="s">
        <v>819</v>
      </c>
      <c r="C79" s="234" t="s">
        <v>820</v>
      </c>
      <c r="D79" s="235" t="s">
        <v>786</v>
      </c>
      <c r="E79" s="538">
        <v>10</v>
      </c>
      <c r="F79" s="251"/>
      <c r="G79" s="252"/>
      <c r="H79" s="252"/>
      <c r="I79" s="252"/>
      <c r="J79" s="252"/>
      <c r="K79" s="986"/>
      <c r="L79" s="987"/>
      <c r="M79" s="257">
        <f t="shared" si="2"/>
        <v>0</v>
      </c>
      <c r="N79" s="258">
        <f t="shared" si="3"/>
        <v>0</v>
      </c>
      <c r="O79" s="258">
        <f t="shared" si="4"/>
        <v>0</v>
      </c>
      <c r="P79" s="258">
        <f t="shared" si="5"/>
        <v>0</v>
      </c>
      <c r="Q79" s="258">
        <f t="shared" si="6"/>
        <v>0</v>
      </c>
      <c r="R79" s="258">
        <f t="shared" si="7"/>
        <v>0</v>
      </c>
      <c r="S79" s="259">
        <f t="shared" si="8"/>
        <v>0</v>
      </c>
      <c r="T79" s="256"/>
      <c r="U79" s="256"/>
    </row>
    <row r="80" spans="2:21">
      <c r="B80" s="241" t="s">
        <v>821</v>
      </c>
      <c r="C80" s="234" t="s">
        <v>822</v>
      </c>
      <c r="D80" s="235" t="s">
        <v>786</v>
      </c>
      <c r="E80" s="537">
        <v>47</v>
      </c>
      <c r="F80" s="251"/>
      <c r="G80" s="252"/>
      <c r="H80" s="252"/>
      <c r="I80" s="252"/>
      <c r="J80" s="252"/>
      <c r="K80" s="986"/>
      <c r="L80" s="987"/>
      <c r="M80" s="257">
        <f t="shared" si="2"/>
        <v>0</v>
      </c>
      <c r="N80" s="258">
        <f t="shared" si="3"/>
        <v>0</v>
      </c>
      <c r="O80" s="258">
        <f t="shared" si="4"/>
        <v>0</v>
      </c>
      <c r="P80" s="258">
        <f t="shared" si="5"/>
        <v>0</v>
      </c>
      <c r="Q80" s="258">
        <f t="shared" si="6"/>
        <v>0</v>
      </c>
      <c r="R80" s="258">
        <f t="shared" si="7"/>
        <v>0</v>
      </c>
      <c r="S80" s="259">
        <f t="shared" si="8"/>
        <v>0</v>
      </c>
      <c r="T80" s="256"/>
      <c r="U80" s="256"/>
    </row>
    <row r="81" spans="2:21" ht="14.25" customHeight="1" thickBot="1">
      <c r="B81" s="531" t="s">
        <v>823</v>
      </c>
      <c r="C81" s="532" t="s">
        <v>824</v>
      </c>
      <c r="D81" s="239" t="s">
        <v>786</v>
      </c>
      <c r="E81" s="539">
        <v>1</v>
      </c>
      <c r="F81" s="533"/>
      <c r="G81" s="534"/>
      <c r="H81" s="534"/>
      <c r="I81" s="534"/>
      <c r="J81" s="534"/>
      <c r="K81" s="988"/>
      <c r="L81" s="989"/>
      <c r="M81" s="257">
        <f t="shared" si="2"/>
        <v>0</v>
      </c>
      <c r="N81" s="258">
        <f t="shared" si="3"/>
        <v>0</v>
      </c>
      <c r="O81" s="258">
        <f t="shared" si="4"/>
        <v>0</v>
      </c>
      <c r="P81" s="258">
        <f t="shared" si="5"/>
        <v>0</v>
      </c>
      <c r="Q81" s="258">
        <f t="shared" si="6"/>
        <v>0</v>
      </c>
      <c r="R81" s="258">
        <f t="shared" si="7"/>
        <v>0</v>
      </c>
      <c r="S81" s="259">
        <f t="shared" si="8"/>
        <v>0</v>
      </c>
      <c r="T81" s="256"/>
      <c r="U81" s="256"/>
    </row>
    <row r="82" spans="2:21" ht="21.75" customHeight="1" thickBot="1">
      <c r="F82" s="256"/>
      <c r="G82" s="256"/>
      <c r="H82" s="256"/>
      <c r="I82" s="256"/>
      <c r="J82" s="256"/>
      <c r="K82" s="256"/>
      <c r="L82" s="256"/>
      <c r="M82" s="260">
        <f t="shared" ref="M82:S82" si="9">SUM(M8:M81)</f>
        <v>0</v>
      </c>
      <c r="N82" s="261">
        <f t="shared" si="9"/>
        <v>0</v>
      </c>
      <c r="O82" s="261">
        <f t="shared" si="9"/>
        <v>0</v>
      </c>
      <c r="P82" s="261">
        <f t="shared" si="9"/>
        <v>0</v>
      </c>
      <c r="Q82" s="261">
        <f t="shared" si="9"/>
        <v>0</v>
      </c>
      <c r="R82" s="261">
        <f t="shared" si="9"/>
        <v>0</v>
      </c>
      <c r="S82" s="262">
        <f t="shared" si="9"/>
        <v>0</v>
      </c>
      <c r="T82" s="256"/>
      <c r="U82" s="231"/>
    </row>
    <row r="83" spans="2:21" ht="13">
      <c r="U83" s="231"/>
    </row>
    <row r="84" spans="2:21" ht="13">
      <c r="U84" s="231"/>
    </row>
    <row r="85" spans="2:21" ht="13">
      <c r="U85" s="231"/>
    </row>
    <row r="86" spans="2:21" ht="13">
      <c r="U86" s="231"/>
    </row>
    <row r="87" spans="2:21" ht="13">
      <c r="U87" s="231"/>
    </row>
    <row r="88" spans="2:21" ht="13">
      <c r="U88" s="231"/>
    </row>
    <row r="89" spans="2:21" ht="13">
      <c r="U89" s="231"/>
    </row>
    <row r="90" spans="2:21" ht="13">
      <c r="U90" s="231"/>
    </row>
    <row r="91" spans="2:21" ht="13">
      <c r="U91" s="231"/>
    </row>
    <row r="92" spans="2:21" ht="13">
      <c r="U92" s="231"/>
    </row>
    <row r="93" spans="2:21" ht="13">
      <c r="U93" s="231"/>
    </row>
    <row r="94" spans="2:21" ht="13">
      <c r="U94" s="231"/>
    </row>
    <row r="95" spans="2:21" ht="13">
      <c r="U95" s="231"/>
    </row>
    <row r="96" spans="2:21" ht="13">
      <c r="U96" s="231"/>
    </row>
    <row r="97" spans="21:21" ht="13">
      <c r="U97" s="231"/>
    </row>
    <row r="98" spans="21:21" ht="13">
      <c r="U98" s="231"/>
    </row>
    <row r="99" spans="21:21" ht="13">
      <c r="U99" s="231"/>
    </row>
    <row r="100" spans="21:21" ht="13">
      <c r="U100" s="231"/>
    </row>
    <row r="101" spans="21:21" ht="13">
      <c r="U101" s="231"/>
    </row>
    <row r="102" spans="21:21" ht="13">
      <c r="U102" s="231"/>
    </row>
    <row r="103" spans="21:21" ht="13">
      <c r="U103" s="231"/>
    </row>
  </sheetData>
  <sheetProtection sheet="1" objects="1" formatCells="0" formatColumns="0" formatRows="0" sort="0" autoFilter="0"/>
  <mergeCells count="5">
    <mergeCell ref="B6:B7"/>
    <mergeCell ref="B4:E4"/>
    <mergeCell ref="D6:E6"/>
    <mergeCell ref="F6:L6"/>
    <mergeCell ref="M6:S6"/>
  </mergeCells>
  <phoneticPr fontId="19" type="noConversion"/>
  <conditionalFormatting sqref="C8:C60 C62:C81">
    <cfRule type="cellIs" dxfId="11" priority="4" stopIfTrue="1" operator="equal">
      <formula>"TBC"</formula>
    </cfRule>
    <cfRule type="cellIs" dxfId="10" priority="5" stopIfTrue="1" operator="equal">
      <formula>"-"</formula>
    </cfRule>
    <cfRule type="cellIs" dxfId="9" priority="6" stopIfTrue="1" operator="equal">
      <formula>""</formula>
    </cfRule>
  </conditionalFormatting>
  <conditionalFormatting sqref="C61">
    <cfRule type="cellIs" dxfId="8" priority="1" stopIfTrue="1" operator="equal">
      <formula>"TBC"</formula>
    </cfRule>
    <cfRule type="cellIs" dxfId="7" priority="2" stopIfTrue="1" operator="equal">
      <formula>"-"</formula>
    </cfRule>
    <cfRule type="cellIs" dxfId="6" priority="3" stopIfTrue="1" operator="equal">
      <formula>""</formula>
    </cfRule>
  </conditionalFormatting>
  <dataValidations count="1">
    <dataValidation type="list" allowBlank="1" showInputMessage="1" showErrorMessage="1" sqref="D65433:D65616 GR65433:GR65616 QN65433:QN65616 AAJ65433:AAJ65616 AKF65433:AKF65616 AUB65433:AUB65616 BDX65433:BDX65616 BNT65433:BNT65616 BXP65433:BXP65616 CHL65433:CHL65616 CRH65433:CRH65616 DBD65433:DBD65616 DKZ65433:DKZ65616 DUV65433:DUV65616 EER65433:EER65616 EON65433:EON65616 EYJ65433:EYJ65616 FIF65433:FIF65616 FSB65433:FSB65616 GBX65433:GBX65616 GLT65433:GLT65616 GVP65433:GVP65616 HFL65433:HFL65616 HPH65433:HPH65616 HZD65433:HZD65616 IIZ65433:IIZ65616 ISV65433:ISV65616 JCR65433:JCR65616 JMN65433:JMN65616 JWJ65433:JWJ65616 KGF65433:KGF65616 KQB65433:KQB65616 KZX65433:KZX65616 LJT65433:LJT65616 LTP65433:LTP65616 MDL65433:MDL65616 MNH65433:MNH65616 MXD65433:MXD65616 NGZ65433:NGZ65616 NQV65433:NQV65616 OAR65433:OAR65616 OKN65433:OKN65616 OUJ65433:OUJ65616 PEF65433:PEF65616 POB65433:POB65616 PXX65433:PXX65616 QHT65433:QHT65616 QRP65433:QRP65616 RBL65433:RBL65616 RLH65433:RLH65616 RVD65433:RVD65616 SEZ65433:SEZ65616 SOV65433:SOV65616 SYR65433:SYR65616 TIN65433:TIN65616 TSJ65433:TSJ65616 UCF65433:UCF65616 UMB65433:UMB65616 UVX65433:UVX65616 VFT65433:VFT65616 VPP65433:VPP65616 VZL65433:VZL65616 WJH65433:WJH65616 WTD65433:WTD65616 D130969:D131152 GR130969:GR131152 QN130969:QN131152 AAJ130969:AAJ131152 AKF130969:AKF131152 AUB130969:AUB131152 BDX130969:BDX131152 BNT130969:BNT131152 BXP130969:BXP131152 CHL130969:CHL131152 CRH130969:CRH131152 DBD130969:DBD131152 DKZ130969:DKZ131152 DUV130969:DUV131152 EER130969:EER131152 EON130969:EON131152 EYJ130969:EYJ131152 FIF130969:FIF131152 FSB130969:FSB131152 GBX130969:GBX131152 GLT130969:GLT131152 GVP130969:GVP131152 HFL130969:HFL131152 HPH130969:HPH131152 HZD130969:HZD131152 IIZ130969:IIZ131152 ISV130969:ISV131152 JCR130969:JCR131152 JMN130969:JMN131152 JWJ130969:JWJ131152 KGF130969:KGF131152 KQB130969:KQB131152 KZX130969:KZX131152 LJT130969:LJT131152 LTP130969:LTP131152 MDL130969:MDL131152 MNH130969:MNH131152 MXD130969:MXD131152 NGZ130969:NGZ131152 NQV130969:NQV131152 OAR130969:OAR131152 OKN130969:OKN131152 OUJ130969:OUJ131152 PEF130969:PEF131152 POB130969:POB131152 PXX130969:PXX131152 QHT130969:QHT131152 QRP130969:QRP131152 RBL130969:RBL131152 RLH130969:RLH131152 RVD130969:RVD131152 SEZ130969:SEZ131152 SOV130969:SOV131152 SYR130969:SYR131152 TIN130969:TIN131152 TSJ130969:TSJ131152 UCF130969:UCF131152 UMB130969:UMB131152 UVX130969:UVX131152 VFT130969:VFT131152 VPP130969:VPP131152 VZL130969:VZL131152 WJH130969:WJH131152 WTD130969:WTD131152 D196505:D196688 GR196505:GR196688 QN196505:QN196688 AAJ196505:AAJ196688 AKF196505:AKF196688 AUB196505:AUB196688 BDX196505:BDX196688 BNT196505:BNT196688 BXP196505:BXP196688 CHL196505:CHL196688 CRH196505:CRH196688 DBD196505:DBD196688 DKZ196505:DKZ196688 DUV196505:DUV196688 EER196505:EER196688 EON196505:EON196688 EYJ196505:EYJ196688 FIF196505:FIF196688 FSB196505:FSB196688 GBX196505:GBX196688 GLT196505:GLT196688 GVP196505:GVP196688 HFL196505:HFL196688 HPH196505:HPH196688 HZD196505:HZD196688 IIZ196505:IIZ196688 ISV196505:ISV196688 JCR196505:JCR196688 JMN196505:JMN196688 JWJ196505:JWJ196688 KGF196505:KGF196688 KQB196505:KQB196688 KZX196505:KZX196688 LJT196505:LJT196688 LTP196505:LTP196688 MDL196505:MDL196688 MNH196505:MNH196688 MXD196505:MXD196688 NGZ196505:NGZ196688 NQV196505:NQV196688 OAR196505:OAR196688 OKN196505:OKN196688 OUJ196505:OUJ196688 PEF196505:PEF196688 POB196505:POB196688 PXX196505:PXX196688 QHT196505:QHT196688 QRP196505:QRP196688 RBL196505:RBL196688 RLH196505:RLH196688 RVD196505:RVD196688 SEZ196505:SEZ196688 SOV196505:SOV196688 SYR196505:SYR196688 TIN196505:TIN196688 TSJ196505:TSJ196688 UCF196505:UCF196688 UMB196505:UMB196688 UVX196505:UVX196688 VFT196505:VFT196688 VPP196505:VPP196688 VZL196505:VZL196688 WJH196505:WJH196688 WTD196505:WTD196688 D262041:D262224 GR262041:GR262224 QN262041:QN262224 AAJ262041:AAJ262224 AKF262041:AKF262224 AUB262041:AUB262224 BDX262041:BDX262224 BNT262041:BNT262224 BXP262041:BXP262224 CHL262041:CHL262224 CRH262041:CRH262224 DBD262041:DBD262224 DKZ262041:DKZ262224 DUV262041:DUV262224 EER262041:EER262224 EON262041:EON262224 EYJ262041:EYJ262224 FIF262041:FIF262224 FSB262041:FSB262224 GBX262041:GBX262224 GLT262041:GLT262224 GVP262041:GVP262224 HFL262041:HFL262224 HPH262041:HPH262224 HZD262041:HZD262224 IIZ262041:IIZ262224 ISV262041:ISV262224 JCR262041:JCR262224 JMN262041:JMN262224 JWJ262041:JWJ262224 KGF262041:KGF262224 KQB262041:KQB262224 KZX262041:KZX262224 LJT262041:LJT262224 LTP262041:LTP262224 MDL262041:MDL262224 MNH262041:MNH262224 MXD262041:MXD262224 NGZ262041:NGZ262224 NQV262041:NQV262224 OAR262041:OAR262224 OKN262041:OKN262224 OUJ262041:OUJ262224 PEF262041:PEF262224 POB262041:POB262224 PXX262041:PXX262224 QHT262041:QHT262224 QRP262041:QRP262224 RBL262041:RBL262224 RLH262041:RLH262224 RVD262041:RVD262224 SEZ262041:SEZ262224 SOV262041:SOV262224 SYR262041:SYR262224 TIN262041:TIN262224 TSJ262041:TSJ262224 UCF262041:UCF262224 UMB262041:UMB262224 UVX262041:UVX262224 VFT262041:VFT262224 VPP262041:VPP262224 VZL262041:VZL262224 WJH262041:WJH262224 WTD262041:WTD262224 D327577:D327760 GR327577:GR327760 QN327577:QN327760 AAJ327577:AAJ327760 AKF327577:AKF327760 AUB327577:AUB327760 BDX327577:BDX327760 BNT327577:BNT327760 BXP327577:BXP327760 CHL327577:CHL327760 CRH327577:CRH327760 DBD327577:DBD327760 DKZ327577:DKZ327760 DUV327577:DUV327760 EER327577:EER327760 EON327577:EON327760 EYJ327577:EYJ327760 FIF327577:FIF327760 FSB327577:FSB327760 GBX327577:GBX327760 GLT327577:GLT327760 GVP327577:GVP327760 HFL327577:HFL327760 HPH327577:HPH327760 HZD327577:HZD327760 IIZ327577:IIZ327760 ISV327577:ISV327760 JCR327577:JCR327760 JMN327577:JMN327760 JWJ327577:JWJ327760 KGF327577:KGF327760 KQB327577:KQB327760 KZX327577:KZX327760 LJT327577:LJT327760 LTP327577:LTP327760 MDL327577:MDL327760 MNH327577:MNH327760 MXD327577:MXD327760 NGZ327577:NGZ327760 NQV327577:NQV327760 OAR327577:OAR327760 OKN327577:OKN327760 OUJ327577:OUJ327760 PEF327577:PEF327760 POB327577:POB327760 PXX327577:PXX327760 QHT327577:QHT327760 QRP327577:QRP327760 RBL327577:RBL327760 RLH327577:RLH327760 RVD327577:RVD327760 SEZ327577:SEZ327760 SOV327577:SOV327760 SYR327577:SYR327760 TIN327577:TIN327760 TSJ327577:TSJ327760 UCF327577:UCF327760 UMB327577:UMB327760 UVX327577:UVX327760 VFT327577:VFT327760 VPP327577:VPP327760 VZL327577:VZL327760 WJH327577:WJH327760 WTD327577:WTD327760 D393113:D393296 GR393113:GR393296 QN393113:QN393296 AAJ393113:AAJ393296 AKF393113:AKF393296 AUB393113:AUB393296 BDX393113:BDX393296 BNT393113:BNT393296 BXP393113:BXP393296 CHL393113:CHL393296 CRH393113:CRH393296 DBD393113:DBD393296 DKZ393113:DKZ393296 DUV393113:DUV393296 EER393113:EER393296 EON393113:EON393296 EYJ393113:EYJ393296 FIF393113:FIF393296 FSB393113:FSB393296 GBX393113:GBX393296 GLT393113:GLT393296 GVP393113:GVP393296 HFL393113:HFL393296 HPH393113:HPH393296 HZD393113:HZD393296 IIZ393113:IIZ393296 ISV393113:ISV393296 JCR393113:JCR393296 JMN393113:JMN393296 JWJ393113:JWJ393296 KGF393113:KGF393296 KQB393113:KQB393296 KZX393113:KZX393296 LJT393113:LJT393296 LTP393113:LTP393296 MDL393113:MDL393296 MNH393113:MNH393296 MXD393113:MXD393296 NGZ393113:NGZ393296 NQV393113:NQV393296 OAR393113:OAR393296 OKN393113:OKN393296 OUJ393113:OUJ393296 PEF393113:PEF393296 POB393113:POB393296 PXX393113:PXX393296 QHT393113:QHT393296 QRP393113:QRP393296 RBL393113:RBL393296 RLH393113:RLH393296 RVD393113:RVD393296 SEZ393113:SEZ393296 SOV393113:SOV393296 SYR393113:SYR393296 TIN393113:TIN393296 TSJ393113:TSJ393296 UCF393113:UCF393296 UMB393113:UMB393296 UVX393113:UVX393296 VFT393113:VFT393296 VPP393113:VPP393296 VZL393113:VZL393296 WJH393113:WJH393296 WTD393113:WTD393296 D458649:D458832 GR458649:GR458832 QN458649:QN458832 AAJ458649:AAJ458832 AKF458649:AKF458832 AUB458649:AUB458832 BDX458649:BDX458832 BNT458649:BNT458832 BXP458649:BXP458832 CHL458649:CHL458832 CRH458649:CRH458832 DBD458649:DBD458832 DKZ458649:DKZ458832 DUV458649:DUV458832 EER458649:EER458832 EON458649:EON458832 EYJ458649:EYJ458832 FIF458649:FIF458832 FSB458649:FSB458832 GBX458649:GBX458832 GLT458649:GLT458832 GVP458649:GVP458832 HFL458649:HFL458832 HPH458649:HPH458832 HZD458649:HZD458832 IIZ458649:IIZ458832 ISV458649:ISV458832 JCR458649:JCR458832 JMN458649:JMN458832 JWJ458649:JWJ458832 KGF458649:KGF458832 KQB458649:KQB458832 KZX458649:KZX458832 LJT458649:LJT458832 LTP458649:LTP458832 MDL458649:MDL458832 MNH458649:MNH458832 MXD458649:MXD458832 NGZ458649:NGZ458832 NQV458649:NQV458832 OAR458649:OAR458832 OKN458649:OKN458832 OUJ458649:OUJ458832 PEF458649:PEF458832 POB458649:POB458832 PXX458649:PXX458832 QHT458649:QHT458832 QRP458649:QRP458832 RBL458649:RBL458832 RLH458649:RLH458832 RVD458649:RVD458832 SEZ458649:SEZ458832 SOV458649:SOV458832 SYR458649:SYR458832 TIN458649:TIN458832 TSJ458649:TSJ458832 UCF458649:UCF458832 UMB458649:UMB458832 UVX458649:UVX458832 VFT458649:VFT458832 VPP458649:VPP458832 VZL458649:VZL458832 WJH458649:WJH458832 WTD458649:WTD458832 D524185:D524368 GR524185:GR524368 QN524185:QN524368 AAJ524185:AAJ524368 AKF524185:AKF524368 AUB524185:AUB524368 BDX524185:BDX524368 BNT524185:BNT524368 BXP524185:BXP524368 CHL524185:CHL524368 CRH524185:CRH524368 DBD524185:DBD524368 DKZ524185:DKZ524368 DUV524185:DUV524368 EER524185:EER524368 EON524185:EON524368 EYJ524185:EYJ524368 FIF524185:FIF524368 FSB524185:FSB524368 GBX524185:GBX524368 GLT524185:GLT524368 GVP524185:GVP524368 HFL524185:HFL524368 HPH524185:HPH524368 HZD524185:HZD524368 IIZ524185:IIZ524368 ISV524185:ISV524368 JCR524185:JCR524368 JMN524185:JMN524368 JWJ524185:JWJ524368 KGF524185:KGF524368 KQB524185:KQB524368 KZX524185:KZX524368 LJT524185:LJT524368 LTP524185:LTP524368 MDL524185:MDL524368 MNH524185:MNH524368 MXD524185:MXD524368 NGZ524185:NGZ524368 NQV524185:NQV524368 OAR524185:OAR524368 OKN524185:OKN524368 OUJ524185:OUJ524368 PEF524185:PEF524368 POB524185:POB524368 PXX524185:PXX524368 QHT524185:QHT524368 QRP524185:QRP524368 RBL524185:RBL524368 RLH524185:RLH524368 RVD524185:RVD524368 SEZ524185:SEZ524368 SOV524185:SOV524368 SYR524185:SYR524368 TIN524185:TIN524368 TSJ524185:TSJ524368 UCF524185:UCF524368 UMB524185:UMB524368 UVX524185:UVX524368 VFT524185:VFT524368 VPP524185:VPP524368 VZL524185:VZL524368 WJH524185:WJH524368 WTD524185:WTD524368 D589721:D589904 GR589721:GR589904 QN589721:QN589904 AAJ589721:AAJ589904 AKF589721:AKF589904 AUB589721:AUB589904 BDX589721:BDX589904 BNT589721:BNT589904 BXP589721:BXP589904 CHL589721:CHL589904 CRH589721:CRH589904 DBD589721:DBD589904 DKZ589721:DKZ589904 DUV589721:DUV589904 EER589721:EER589904 EON589721:EON589904 EYJ589721:EYJ589904 FIF589721:FIF589904 FSB589721:FSB589904 GBX589721:GBX589904 GLT589721:GLT589904 GVP589721:GVP589904 HFL589721:HFL589904 HPH589721:HPH589904 HZD589721:HZD589904 IIZ589721:IIZ589904 ISV589721:ISV589904 JCR589721:JCR589904 JMN589721:JMN589904 JWJ589721:JWJ589904 KGF589721:KGF589904 KQB589721:KQB589904 KZX589721:KZX589904 LJT589721:LJT589904 LTP589721:LTP589904 MDL589721:MDL589904 MNH589721:MNH589904 MXD589721:MXD589904 NGZ589721:NGZ589904 NQV589721:NQV589904 OAR589721:OAR589904 OKN589721:OKN589904 OUJ589721:OUJ589904 PEF589721:PEF589904 POB589721:POB589904 PXX589721:PXX589904 QHT589721:QHT589904 QRP589721:QRP589904 RBL589721:RBL589904 RLH589721:RLH589904 RVD589721:RVD589904 SEZ589721:SEZ589904 SOV589721:SOV589904 SYR589721:SYR589904 TIN589721:TIN589904 TSJ589721:TSJ589904 UCF589721:UCF589904 UMB589721:UMB589904 UVX589721:UVX589904 VFT589721:VFT589904 VPP589721:VPP589904 VZL589721:VZL589904 WJH589721:WJH589904 WTD589721:WTD589904 D655257:D655440 GR655257:GR655440 QN655257:QN655440 AAJ655257:AAJ655440 AKF655257:AKF655440 AUB655257:AUB655440 BDX655257:BDX655440 BNT655257:BNT655440 BXP655257:BXP655440 CHL655257:CHL655440 CRH655257:CRH655440 DBD655257:DBD655440 DKZ655257:DKZ655440 DUV655257:DUV655440 EER655257:EER655440 EON655257:EON655440 EYJ655257:EYJ655440 FIF655257:FIF655440 FSB655257:FSB655440 GBX655257:GBX655440 GLT655257:GLT655440 GVP655257:GVP655440 HFL655257:HFL655440 HPH655257:HPH655440 HZD655257:HZD655440 IIZ655257:IIZ655440 ISV655257:ISV655440 JCR655257:JCR655440 JMN655257:JMN655440 JWJ655257:JWJ655440 KGF655257:KGF655440 KQB655257:KQB655440 KZX655257:KZX655440 LJT655257:LJT655440 LTP655257:LTP655440 MDL655257:MDL655440 MNH655257:MNH655440 MXD655257:MXD655440 NGZ655257:NGZ655440 NQV655257:NQV655440 OAR655257:OAR655440 OKN655257:OKN655440 OUJ655257:OUJ655440 PEF655257:PEF655440 POB655257:POB655440 PXX655257:PXX655440 QHT655257:QHT655440 QRP655257:QRP655440 RBL655257:RBL655440 RLH655257:RLH655440 RVD655257:RVD655440 SEZ655257:SEZ655440 SOV655257:SOV655440 SYR655257:SYR655440 TIN655257:TIN655440 TSJ655257:TSJ655440 UCF655257:UCF655440 UMB655257:UMB655440 UVX655257:UVX655440 VFT655257:VFT655440 VPP655257:VPP655440 VZL655257:VZL655440 WJH655257:WJH655440 WTD655257:WTD655440 D720793:D720976 GR720793:GR720976 QN720793:QN720976 AAJ720793:AAJ720976 AKF720793:AKF720976 AUB720793:AUB720976 BDX720793:BDX720976 BNT720793:BNT720976 BXP720793:BXP720976 CHL720793:CHL720976 CRH720793:CRH720976 DBD720793:DBD720976 DKZ720793:DKZ720976 DUV720793:DUV720976 EER720793:EER720976 EON720793:EON720976 EYJ720793:EYJ720976 FIF720793:FIF720976 FSB720793:FSB720976 GBX720793:GBX720976 GLT720793:GLT720976 GVP720793:GVP720976 HFL720793:HFL720976 HPH720793:HPH720976 HZD720793:HZD720976 IIZ720793:IIZ720976 ISV720793:ISV720976 JCR720793:JCR720976 JMN720793:JMN720976 JWJ720793:JWJ720976 KGF720793:KGF720976 KQB720793:KQB720976 KZX720793:KZX720976 LJT720793:LJT720976 LTP720793:LTP720976 MDL720793:MDL720976 MNH720793:MNH720976 MXD720793:MXD720976 NGZ720793:NGZ720976 NQV720793:NQV720976 OAR720793:OAR720976 OKN720793:OKN720976 OUJ720793:OUJ720976 PEF720793:PEF720976 POB720793:POB720976 PXX720793:PXX720976 QHT720793:QHT720976 QRP720793:QRP720976 RBL720793:RBL720976 RLH720793:RLH720976 RVD720793:RVD720976 SEZ720793:SEZ720976 SOV720793:SOV720976 SYR720793:SYR720976 TIN720793:TIN720976 TSJ720793:TSJ720976 UCF720793:UCF720976 UMB720793:UMB720976 UVX720793:UVX720976 VFT720793:VFT720976 VPP720793:VPP720976 VZL720793:VZL720976 WJH720793:WJH720976 WTD720793:WTD720976 D786329:D786512 GR786329:GR786512 QN786329:QN786512 AAJ786329:AAJ786512 AKF786329:AKF786512 AUB786329:AUB786512 BDX786329:BDX786512 BNT786329:BNT786512 BXP786329:BXP786512 CHL786329:CHL786512 CRH786329:CRH786512 DBD786329:DBD786512 DKZ786329:DKZ786512 DUV786329:DUV786512 EER786329:EER786512 EON786329:EON786512 EYJ786329:EYJ786512 FIF786329:FIF786512 FSB786329:FSB786512 GBX786329:GBX786512 GLT786329:GLT786512 GVP786329:GVP786512 HFL786329:HFL786512 HPH786329:HPH786512 HZD786329:HZD786512 IIZ786329:IIZ786512 ISV786329:ISV786512 JCR786329:JCR786512 JMN786329:JMN786512 JWJ786329:JWJ786512 KGF786329:KGF786512 KQB786329:KQB786512 KZX786329:KZX786512 LJT786329:LJT786512 LTP786329:LTP786512 MDL786329:MDL786512 MNH786329:MNH786512 MXD786329:MXD786512 NGZ786329:NGZ786512 NQV786329:NQV786512 OAR786329:OAR786512 OKN786329:OKN786512 OUJ786329:OUJ786512 PEF786329:PEF786512 POB786329:POB786512 PXX786329:PXX786512 QHT786329:QHT786512 QRP786329:QRP786512 RBL786329:RBL786512 RLH786329:RLH786512 RVD786329:RVD786512 SEZ786329:SEZ786512 SOV786329:SOV786512 SYR786329:SYR786512 TIN786329:TIN786512 TSJ786329:TSJ786512 UCF786329:UCF786512 UMB786329:UMB786512 UVX786329:UVX786512 VFT786329:VFT786512 VPP786329:VPP786512 VZL786329:VZL786512 WJH786329:WJH786512 WTD786329:WTD786512 D851865:D852048 GR851865:GR852048 QN851865:QN852048 AAJ851865:AAJ852048 AKF851865:AKF852048 AUB851865:AUB852048 BDX851865:BDX852048 BNT851865:BNT852048 BXP851865:BXP852048 CHL851865:CHL852048 CRH851865:CRH852048 DBD851865:DBD852048 DKZ851865:DKZ852048 DUV851865:DUV852048 EER851865:EER852048 EON851865:EON852048 EYJ851865:EYJ852048 FIF851865:FIF852048 FSB851865:FSB852048 GBX851865:GBX852048 GLT851865:GLT852048 GVP851865:GVP852048 HFL851865:HFL852048 HPH851865:HPH852048 HZD851865:HZD852048 IIZ851865:IIZ852048 ISV851865:ISV852048 JCR851865:JCR852048 JMN851865:JMN852048 JWJ851865:JWJ852048 KGF851865:KGF852048 KQB851865:KQB852048 KZX851865:KZX852048 LJT851865:LJT852048 LTP851865:LTP852048 MDL851865:MDL852048 MNH851865:MNH852048 MXD851865:MXD852048 NGZ851865:NGZ852048 NQV851865:NQV852048 OAR851865:OAR852048 OKN851865:OKN852048 OUJ851865:OUJ852048 PEF851865:PEF852048 POB851865:POB852048 PXX851865:PXX852048 QHT851865:QHT852048 QRP851865:QRP852048 RBL851865:RBL852048 RLH851865:RLH852048 RVD851865:RVD852048 SEZ851865:SEZ852048 SOV851865:SOV852048 SYR851865:SYR852048 TIN851865:TIN852048 TSJ851865:TSJ852048 UCF851865:UCF852048 UMB851865:UMB852048 UVX851865:UVX852048 VFT851865:VFT852048 VPP851865:VPP852048 VZL851865:VZL852048 WJH851865:WJH852048 WTD851865:WTD852048 D917401:D917584 GR917401:GR917584 QN917401:QN917584 AAJ917401:AAJ917584 AKF917401:AKF917584 AUB917401:AUB917584 BDX917401:BDX917584 BNT917401:BNT917584 BXP917401:BXP917584 CHL917401:CHL917584 CRH917401:CRH917584 DBD917401:DBD917584 DKZ917401:DKZ917584 DUV917401:DUV917584 EER917401:EER917584 EON917401:EON917584 EYJ917401:EYJ917584 FIF917401:FIF917584 FSB917401:FSB917584 GBX917401:GBX917584 GLT917401:GLT917584 GVP917401:GVP917584 HFL917401:HFL917584 HPH917401:HPH917584 HZD917401:HZD917584 IIZ917401:IIZ917584 ISV917401:ISV917584 JCR917401:JCR917584 JMN917401:JMN917584 JWJ917401:JWJ917584 KGF917401:KGF917584 KQB917401:KQB917584 KZX917401:KZX917584 LJT917401:LJT917584 LTP917401:LTP917584 MDL917401:MDL917584 MNH917401:MNH917584 MXD917401:MXD917584 NGZ917401:NGZ917584 NQV917401:NQV917584 OAR917401:OAR917584 OKN917401:OKN917584 OUJ917401:OUJ917584 PEF917401:PEF917584 POB917401:POB917584 PXX917401:PXX917584 QHT917401:QHT917584 QRP917401:QRP917584 RBL917401:RBL917584 RLH917401:RLH917584 RVD917401:RVD917584 SEZ917401:SEZ917584 SOV917401:SOV917584 SYR917401:SYR917584 TIN917401:TIN917584 TSJ917401:TSJ917584 UCF917401:UCF917584 UMB917401:UMB917584 UVX917401:UVX917584 VFT917401:VFT917584 VPP917401:VPP917584 VZL917401:VZL917584 WJH917401:WJH917584 WTD917401:WTD917584 D982937:D983120 GR982937:GR983120 QN982937:QN983120 AAJ982937:AAJ983120 AKF982937:AKF983120 AUB982937:AUB983120 BDX982937:BDX983120 BNT982937:BNT983120 BXP982937:BXP983120 CHL982937:CHL983120 CRH982937:CRH983120 DBD982937:DBD983120 DKZ982937:DKZ983120 DUV982937:DUV983120 EER982937:EER983120 EON982937:EON983120 EYJ982937:EYJ983120 FIF982937:FIF983120 FSB982937:FSB983120 GBX982937:GBX983120 GLT982937:GLT983120 GVP982937:GVP983120 HFL982937:HFL983120 HPH982937:HPH983120 HZD982937:HZD983120 IIZ982937:IIZ983120 ISV982937:ISV983120 JCR982937:JCR983120 JMN982937:JMN983120 JWJ982937:JWJ983120 KGF982937:KGF983120 KQB982937:KQB983120 KZX982937:KZX983120 LJT982937:LJT983120 LTP982937:LTP983120 MDL982937:MDL983120 MNH982937:MNH983120 MXD982937:MXD983120 NGZ982937:NGZ983120 NQV982937:NQV983120 OAR982937:OAR983120 OKN982937:OKN983120 OUJ982937:OUJ983120 PEF982937:PEF983120 POB982937:POB983120 PXX982937:PXX983120 QHT982937:QHT983120 QRP982937:QRP983120 RBL982937:RBL983120 RLH982937:RLH983120 RVD982937:RVD983120 SEZ982937:SEZ983120 SOV982937:SOV983120 SYR982937:SYR983120 TIN982937:TIN983120 TSJ982937:TSJ983120 UCF982937:UCF983120 UMB982937:UMB983120 UVX982937:UVX983120 VFT982937:VFT983120 VPP982937:VPP983120 VZL982937:VZL983120 WJH982937:WJH983120 WTD982937:WTD983120 D65382:D65431 GR65382:GR65431 QN65382:QN65431 AAJ65382:AAJ65431 AKF65382:AKF65431 AUB65382:AUB65431 BDX65382:BDX65431 BNT65382:BNT65431 BXP65382:BXP65431 CHL65382:CHL65431 CRH65382:CRH65431 DBD65382:DBD65431 DKZ65382:DKZ65431 DUV65382:DUV65431 EER65382:EER65431 EON65382:EON65431 EYJ65382:EYJ65431 FIF65382:FIF65431 FSB65382:FSB65431 GBX65382:GBX65431 GLT65382:GLT65431 GVP65382:GVP65431 HFL65382:HFL65431 HPH65382:HPH65431 HZD65382:HZD65431 IIZ65382:IIZ65431 ISV65382:ISV65431 JCR65382:JCR65431 JMN65382:JMN65431 JWJ65382:JWJ65431 KGF65382:KGF65431 KQB65382:KQB65431 KZX65382:KZX65431 LJT65382:LJT65431 LTP65382:LTP65431 MDL65382:MDL65431 MNH65382:MNH65431 MXD65382:MXD65431 NGZ65382:NGZ65431 NQV65382:NQV65431 OAR65382:OAR65431 OKN65382:OKN65431 OUJ65382:OUJ65431 PEF65382:PEF65431 POB65382:POB65431 PXX65382:PXX65431 QHT65382:QHT65431 QRP65382:QRP65431 RBL65382:RBL65431 RLH65382:RLH65431 RVD65382:RVD65431 SEZ65382:SEZ65431 SOV65382:SOV65431 SYR65382:SYR65431 TIN65382:TIN65431 TSJ65382:TSJ65431 UCF65382:UCF65431 UMB65382:UMB65431 UVX65382:UVX65431 VFT65382:VFT65431 VPP65382:VPP65431 VZL65382:VZL65431 WJH65382:WJH65431 WTD65382:WTD65431 D130918:D130967 GR130918:GR130967 QN130918:QN130967 AAJ130918:AAJ130967 AKF130918:AKF130967 AUB130918:AUB130967 BDX130918:BDX130967 BNT130918:BNT130967 BXP130918:BXP130967 CHL130918:CHL130967 CRH130918:CRH130967 DBD130918:DBD130967 DKZ130918:DKZ130967 DUV130918:DUV130967 EER130918:EER130967 EON130918:EON130967 EYJ130918:EYJ130967 FIF130918:FIF130967 FSB130918:FSB130967 GBX130918:GBX130967 GLT130918:GLT130967 GVP130918:GVP130967 HFL130918:HFL130967 HPH130918:HPH130967 HZD130918:HZD130967 IIZ130918:IIZ130967 ISV130918:ISV130967 JCR130918:JCR130967 JMN130918:JMN130967 JWJ130918:JWJ130967 KGF130918:KGF130967 KQB130918:KQB130967 KZX130918:KZX130967 LJT130918:LJT130967 LTP130918:LTP130967 MDL130918:MDL130967 MNH130918:MNH130967 MXD130918:MXD130967 NGZ130918:NGZ130967 NQV130918:NQV130967 OAR130918:OAR130967 OKN130918:OKN130967 OUJ130918:OUJ130967 PEF130918:PEF130967 POB130918:POB130967 PXX130918:PXX130967 QHT130918:QHT130967 QRP130918:QRP130967 RBL130918:RBL130967 RLH130918:RLH130967 RVD130918:RVD130967 SEZ130918:SEZ130967 SOV130918:SOV130967 SYR130918:SYR130967 TIN130918:TIN130967 TSJ130918:TSJ130967 UCF130918:UCF130967 UMB130918:UMB130967 UVX130918:UVX130967 VFT130918:VFT130967 VPP130918:VPP130967 VZL130918:VZL130967 WJH130918:WJH130967 WTD130918:WTD130967 D196454:D196503 GR196454:GR196503 QN196454:QN196503 AAJ196454:AAJ196503 AKF196454:AKF196503 AUB196454:AUB196503 BDX196454:BDX196503 BNT196454:BNT196503 BXP196454:BXP196503 CHL196454:CHL196503 CRH196454:CRH196503 DBD196454:DBD196503 DKZ196454:DKZ196503 DUV196454:DUV196503 EER196454:EER196503 EON196454:EON196503 EYJ196454:EYJ196503 FIF196454:FIF196503 FSB196454:FSB196503 GBX196454:GBX196503 GLT196454:GLT196503 GVP196454:GVP196503 HFL196454:HFL196503 HPH196454:HPH196503 HZD196454:HZD196503 IIZ196454:IIZ196503 ISV196454:ISV196503 JCR196454:JCR196503 JMN196454:JMN196503 JWJ196454:JWJ196503 KGF196454:KGF196503 KQB196454:KQB196503 KZX196454:KZX196503 LJT196454:LJT196503 LTP196454:LTP196503 MDL196454:MDL196503 MNH196454:MNH196503 MXD196454:MXD196503 NGZ196454:NGZ196503 NQV196454:NQV196503 OAR196454:OAR196503 OKN196454:OKN196503 OUJ196454:OUJ196503 PEF196454:PEF196503 POB196454:POB196503 PXX196454:PXX196503 QHT196454:QHT196503 QRP196454:QRP196503 RBL196454:RBL196503 RLH196454:RLH196503 RVD196454:RVD196503 SEZ196454:SEZ196503 SOV196454:SOV196503 SYR196454:SYR196503 TIN196454:TIN196503 TSJ196454:TSJ196503 UCF196454:UCF196503 UMB196454:UMB196503 UVX196454:UVX196503 VFT196454:VFT196503 VPP196454:VPP196503 VZL196454:VZL196503 WJH196454:WJH196503 WTD196454:WTD196503 D261990:D262039 GR261990:GR262039 QN261990:QN262039 AAJ261990:AAJ262039 AKF261990:AKF262039 AUB261990:AUB262039 BDX261990:BDX262039 BNT261990:BNT262039 BXP261990:BXP262039 CHL261990:CHL262039 CRH261990:CRH262039 DBD261990:DBD262039 DKZ261990:DKZ262039 DUV261990:DUV262039 EER261990:EER262039 EON261990:EON262039 EYJ261990:EYJ262039 FIF261990:FIF262039 FSB261990:FSB262039 GBX261990:GBX262039 GLT261990:GLT262039 GVP261990:GVP262039 HFL261990:HFL262039 HPH261990:HPH262039 HZD261990:HZD262039 IIZ261990:IIZ262039 ISV261990:ISV262039 JCR261990:JCR262039 JMN261990:JMN262039 JWJ261990:JWJ262039 KGF261990:KGF262039 KQB261990:KQB262039 KZX261990:KZX262039 LJT261990:LJT262039 LTP261990:LTP262039 MDL261990:MDL262039 MNH261990:MNH262039 MXD261990:MXD262039 NGZ261990:NGZ262039 NQV261990:NQV262039 OAR261990:OAR262039 OKN261990:OKN262039 OUJ261990:OUJ262039 PEF261990:PEF262039 POB261990:POB262039 PXX261990:PXX262039 QHT261990:QHT262039 QRP261990:QRP262039 RBL261990:RBL262039 RLH261990:RLH262039 RVD261990:RVD262039 SEZ261990:SEZ262039 SOV261990:SOV262039 SYR261990:SYR262039 TIN261990:TIN262039 TSJ261990:TSJ262039 UCF261990:UCF262039 UMB261990:UMB262039 UVX261990:UVX262039 VFT261990:VFT262039 VPP261990:VPP262039 VZL261990:VZL262039 WJH261990:WJH262039 WTD261990:WTD262039 D327526:D327575 GR327526:GR327575 QN327526:QN327575 AAJ327526:AAJ327575 AKF327526:AKF327575 AUB327526:AUB327575 BDX327526:BDX327575 BNT327526:BNT327575 BXP327526:BXP327575 CHL327526:CHL327575 CRH327526:CRH327575 DBD327526:DBD327575 DKZ327526:DKZ327575 DUV327526:DUV327575 EER327526:EER327575 EON327526:EON327575 EYJ327526:EYJ327575 FIF327526:FIF327575 FSB327526:FSB327575 GBX327526:GBX327575 GLT327526:GLT327575 GVP327526:GVP327575 HFL327526:HFL327575 HPH327526:HPH327575 HZD327526:HZD327575 IIZ327526:IIZ327575 ISV327526:ISV327575 JCR327526:JCR327575 JMN327526:JMN327575 JWJ327526:JWJ327575 KGF327526:KGF327575 KQB327526:KQB327575 KZX327526:KZX327575 LJT327526:LJT327575 LTP327526:LTP327575 MDL327526:MDL327575 MNH327526:MNH327575 MXD327526:MXD327575 NGZ327526:NGZ327575 NQV327526:NQV327575 OAR327526:OAR327575 OKN327526:OKN327575 OUJ327526:OUJ327575 PEF327526:PEF327575 POB327526:POB327575 PXX327526:PXX327575 QHT327526:QHT327575 QRP327526:QRP327575 RBL327526:RBL327575 RLH327526:RLH327575 RVD327526:RVD327575 SEZ327526:SEZ327575 SOV327526:SOV327575 SYR327526:SYR327575 TIN327526:TIN327575 TSJ327526:TSJ327575 UCF327526:UCF327575 UMB327526:UMB327575 UVX327526:UVX327575 VFT327526:VFT327575 VPP327526:VPP327575 VZL327526:VZL327575 WJH327526:WJH327575 WTD327526:WTD327575 D393062:D393111 GR393062:GR393111 QN393062:QN393111 AAJ393062:AAJ393111 AKF393062:AKF393111 AUB393062:AUB393111 BDX393062:BDX393111 BNT393062:BNT393111 BXP393062:BXP393111 CHL393062:CHL393111 CRH393062:CRH393111 DBD393062:DBD393111 DKZ393062:DKZ393111 DUV393062:DUV393111 EER393062:EER393111 EON393062:EON393111 EYJ393062:EYJ393111 FIF393062:FIF393111 FSB393062:FSB393111 GBX393062:GBX393111 GLT393062:GLT393111 GVP393062:GVP393111 HFL393062:HFL393111 HPH393062:HPH393111 HZD393062:HZD393111 IIZ393062:IIZ393111 ISV393062:ISV393111 JCR393062:JCR393111 JMN393062:JMN393111 JWJ393062:JWJ393111 KGF393062:KGF393111 KQB393062:KQB393111 KZX393062:KZX393111 LJT393062:LJT393111 LTP393062:LTP393111 MDL393062:MDL393111 MNH393062:MNH393111 MXD393062:MXD393111 NGZ393062:NGZ393111 NQV393062:NQV393111 OAR393062:OAR393111 OKN393062:OKN393111 OUJ393062:OUJ393111 PEF393062:PEF393111 POB393062:POB393111 PXX393062:PXX393111 QHT393062:QHT393111 QRP393062:QRP393111 RBL393062:RBL393111 RLH393062:RLH393111 RVD393062:RVD393111 SEZ393062:SEZ393111 SOV393062:SOV393111 SYR393062:SYR393111 TIN393062:TIN393111 TSJ393062:TSJ393111 UCF393062:UCF393111 UMB393062:UMB393111 UVX393062:UVX393111 VFT393062:VFT393111 VPP393062:VPP393111 VZL393062:VZL393111 WJH393062:WJH393111 WTD393062:WTD393111 D458598:D458647 GR458598:GR458647 QN458598:QN458647 AAJ458598:AAJ458647 AKF458598:AKF458647 AUB458598:AUB458647 BDX458598:BDX458647 BNT458598:BNT458647 BXP458598:BXP458647 CHL458598:CHL458647 CRH458598:CRH458647 DBD458598:DBD458647 DKZ458598:DKZ458647 DUV458598:DUV458647 EER458598:EER458647 EON458598:EON458647 EYJ458598:EYJ458647 FIF458598:FIF458647 FSB458598:FSB458647 GBX458598:GBX458647 GLT458598:GLT458647 GVP458598:GVP458647 HFL458598:HFL458647 HPH458598:HPH458647 HZD458598:HZD458647 IIZ458598:IIZ458647 ISV458598:ISV458647 JCR458598:JCR458647 JMN458598:JMN458647 JWJ458598:JWJ458647 KGF458598:KGF458647 KQB458598:KQB458647 KZX458598:KZX458647 LJT458598:LJT458647 LTP458598:LTP458647 MDL458598:MDL458647 MNH458598:MNH458647 MXD458598:MXD458647 NGZ458598:NGZ458647 NQV458598:NQV458647 OAR458598:OAR458647 OKN458598:OKN458647 OUJ458598:OUJ458647 PEF458598:PEF458647 POB458598:POB458647 PXX458598:PXX458647 QHT458598:QHT458647 QRP458598:QRP458647 RBL458598:RBL458647 RLH458598:RLH458647 RVD458598:RVD458647 SEZ458598:SEZ458647 SOV458598:SOV458647 SYR458598:SYR458647 TIN458598:TIN458647 TSJ458598:TSJ458647 UCF458598:UCF458647 UMB458598:UMB458647 UVX458598:UVX458647 VFT458598:VFT458647 VPP458598:VPP458647 VZL458598:VZL458647 WJH458598:WJH458647 WTD458598:WTD458647 D524134:D524183 GR524134:GR524183 QN524134:QN524183 AAJ524134:AAJ524183 AKF524134:AKF524183 AUB524134:AUB524183 BDX524134:BDX524183 BNT524134:BNT524183 BXP524134:BXP524183 CHL524134:CHL524183 CRH524134:CRH524183 DBD524134:DBD524183 DKZ524134:DKZ524183 DUV524134:DUV524183 EER524134:EER524183 EON524134:EON524183 EYJ524134:EYJ524183 FIF524134:FIF524183 FSB524134:FSB524183 GBX524134:GBX524183 GLT524134:GLT524183 GVP524134:GVP524183 HFL524134:HFL524183 HPH524134:HPH524183 HZD524134:HZD524183 IIZ524134:IIZ524183 ISV524134:ISV524183 JCR524134:JCR524183 JMN524134:JMN524183 JWJ524134:JWJ524183 KGF524134:KGF524183 KQB524134:KQB524183 KZX524134:KZX524183 LJT524134:LJT524183 LTP524134:LTP524183 MDL524134:MDL524183 MNH524134:MNH524183 MXD524134:MXD524183 NGZ524134:NGZ524183 NQV524134:NQV524183 OAR524134:OAR524183 OKN524134:OKN524183 OUJ524134:OUJ524183 PEF524134:PEF524183 POB524134:POB524183 PXX524134:PXX524183 QHT524134:QHT524183 QRP524134:QRP524183 RBL524134:RBL524183 RLH524134:RLH524183 RVD524134:RVD524183 SEZ524134:SEZ524183 SOV524134:SOV524183 SYR524134:SYR524183 TIN524134:TIN524183 TSJ524134:TSJ524183 UCF524134:UCF524183 UMB524134:UMB524183 UVX524134:UVX524183 VFT524134:VFT524183 VPP524134:VPP524183 VZL524134:VZL524183 WJH524134:WJH524183 WTD524134:WTD524183 D589670:D589719 GR589670:GR589719 QN589670:QN589719 AAJ589670:AAJ589719 AKF589670:AKF589719 AUB589670:AUB589719 BDX589670:BDX589719 BNT589670:BNT589719 BXP589670:BXP589719 CHL589670:CHL589719 CRH589670:CRH589719 DBD589670:DBD589719 DKZ589670:DKZ589719 DUV589670:DUV589719 EER589670:EER589719 EON589670:EON589719 EYJ589670:EYJ589719 FIF589670:FIF589719 FSB589670:FSB589719 GBX589670:GBX589719 GLT589670:GLT589719 GVP589670:GVP589719 HFL589670:HFL589719 HPH589670:HPH589719 HZD589670:HZD589719 IIZ589670:IIZ589719 ISV589670:ISV589719 JCR589670:JCR589719 JMN589670:JMN589719 JWJ589670:JWJ589719 KGF589670:KGF589719 KQB589670:KQB589719 KZX589670:KZX589719 LJT589670:LJT589719 LTP589670:LTP589719 MDL589670:MDL589719 MNH589670:MNH589719 MXD589670:MXD589719 NGZ589670:NGZ589719 NQV589670:NQV589719 OAR589670:OAR589719 OKN589670:OKN589719 OUJ589670:OUJ589719 PEF589670:PEF589719 POB589670:POB589719 PXX589670:PXX589719 QHT589670:QHT589719 QRP589670:QRP589719 RBL589670:RBL589719 RLH589670:RLH589719 RVD589670:RVD589719 SEZ589670:SEZ589719 SOV589670:SOV589719 SYR589670:SYR589719 TIN589670:TIN589719 TSJ589670:TSJ589719 UCF589670:UCF589719 UMB589670:UMB589719 UVX589670:UVX589719 VFT589670:VFT589719 VPP589670:VPP589719 VZL589670:VZL589719 WJH589670:WJH589719 WTD589670:WTD589719 D655206:D655255 GR655206:GR655255 QN655206:QN655255 AAJ655206:AAJ655255 AKF655206:AKF655255 AUB655206:AUB655255 BDX655206:BDX655255 BNT655206:BNT655255 BXP655206:BXP655255 CHL655206:CHL655255 CRH655206:CRH655255 DBD655206:DBD655255 DKZ655206:DKZ655255 DUV655206:DUV655255 EER655206:EER655255 EON655206:EON655255 EYJ655206:EYJ655255 FIF655206:FIF655255 FSB655206:FSB655255 GBX655206:GBX655255 GLT655206:GLT655255 GVP655206:GVP655255 HFL655206:HFL655255 HPH655206:HPH655255 HZD655206:HZD655255 IIZ655206:IIZ655255 ISV655206:ISV655255 JCR655206:JCR655255 JMN655206:JMN655255 JWJ655206:JWJ655255 KGF655206:KGF655255 KQB655206:KQB655255 KZX655206:KZX655255 LJT655206:LJT655255 LTP655206:LTP655255 MDL655206:MDL655255 MNH655206:MNH655255 MXD655206:MXD655255 NGZ655206:NGZ655255 NQV655206:NQV655255 OAR655206:OAR655255 OKN655206:OKN655255 OUJ655206:OUJ655255 PEF655206:PEF655255 POB655206:POB655255 PXX655206:PXX655255 QHT655206:QHT655255 QRP655206:QRP655255 RBL655206:RBL655255 RLH655206:RLH655255 RVD655206:RVD655255 SEZ655206:SEZ655255 SOV655206:SOV655255 SYR655206:SYR655255 TIN655206:TIN655255 TSJ655206:TSJ655255 UCF655206:UCF655255 UMB655206:UMB655255 UVX655206:UVX655255 VFT655206:VFT655255 VPP655206:VPP655255 VZL655206:VZL655255 WJH655206:WJH655255 WTD655206:WTD655255 D720742:D720791 GR720742:GR720791 QN720742:QN720791 AAJ720742:AAJ720791 AKF720742:AKF720791 AUB720742:AUB720791 BDX720742:BDX720791 BNT720742:BNT720791 BXP720742:BXP720791 CHL720742:CHL720791 CRH720742:CRH720791 DBD720742:DBD720791 DKZ720742:DKZ720791 DUV720742:DUV720791 EER720742:EER720791 EON720742:EON720791 EYJ720742:EYJ720791 FIF720742:FIF720791 FSB720742:FSB720791 GBX720742:GBX720791 GLT720742:GLT720791 GVP720742:GVP720791 HFL720742:HFL720791 HPH720742:HPH720791 HZD720742:HZD720791 IIZ720742:IIZ720791 ISV720742:ISV720791 JCR720742:JCR720791 JMN720742:JMN720791 JWJ720742:JWJ720791 KGF720742:KGF720791 KQB720742:KQB720791 KZX720742:KZX720791 LJT720742:LJT720791 LTP720742:LTP720791 MDL720742:MDL720791 MNH720742:MNH720791 MXD720742:MXD720791 NGZ720742:NGZ720791 NQV720742:NQV720791 OAR720742:OAR720791 OKN720742:OKN720791 OUJ720742:OUJ720791 PEF720742:PEF720791 POB720742:POB720791 PXX720742:PXX720791 QHT720742:QHT720791 QRP720742:QRP720791 RBL720742:RBL720791 RLH720742:RLH720791 RVD720742:RVD720791 SEZ720742:SEZ720791 SOV720742:SOV720791 SYR720742:SYR720791 TIN720742:TIN720791 TSJ720742:TSJ720791 UCF720742:UCF720791 UMB720742:UMB720791 UVX720742:UVX720791 VFT720742:VFT720791 VPP720742:VPP720791 VZL720742:VZL720791 WJH720742:WJH720791 WTD720742:WTD720791 D786278:D786327 GR786278:GR786327 QN786278:QN786327 AAJ786278:AAJ786327 AKF786278:AKF786327 AUB786278:AUB786327 BDX786278:BDX786327 BNT786278:BNT786327 BXP786278:BXP786327 CHL786278:CHL786327 CRH786278:CRH786327 DBD786278:DBD786327 DKZ786278:DKZ786327 DUV786278:DUV786327 EER786278:EER786327 EON786278:EON786327 EYJ786278:EYJ786327 FIF786278:FIF786327 FSB786278:FSB786327 GBX786278:GBX786327 GLT786278:GLT786327 GVP786278:GVP786327 HFL786278:HFL786327 HPH786278:HPH786327 HZD786278:HZD786327 IIZ786278:IIZ786327 ISV786278:ISV786327 JCR786278:JCR786327 JMN786278:JMN786327 JWJ786278:JWJ786327 KGF786278:KGF786327 KQB786278:KQB786327 KZX786278:KZX786327 LJT786278:LJT786327 LTP786278:LTP786327 MDL786278:MDL786327 MNH786278:MNH786327 MXD786278:MXD786327 NGZ786278:NGZ786327 NQV786278:NQV786327 OAR786278:OAR786327 OKN786278:OKN786327 OUJ786278:OUJ786327 PEF786278:PEF786327 POB786278:POB786327 PXX786278:PXX786327 QHT786278:QHT786327 QRP786278:QRP786327 RBL786278:RBL786327 RLH786278:RLH786327 RVD786278:RVD786327 SEZ786278:SEZ786327 SOV786278:SOV786327 SYR786278:SYR786327 TIN786278:TIN786327 TSJ786278:TSJ786327 UCF786278:UCF786327 UMB786278:UMB786327 UVX786278:UVX786327 VFT786278:VFT786327 VPP786278:VPP786327 VZL786278:VZL786327 WJH786278:WJH786327 WTD786278:WTD786327 D851814:D851863 GR851814:GR851863 QN851814:QN851863 AAJ851814:AAJ851863 AKF851814:AKF851863 AUB851814:AUB851863 BDX851814:BDX851863 BNT851814:BNT851863 BXP851814:BXP851863 CHL851814:CHL851863 CRH851814:CRH851863 DBD851814:DBD851863 DKZ851814:DKZ851863 DUV851814:DUV851863 EER851814:EER851863 EON851814:EON851863 EYJ851814:EYJ851863 FIF851814:FIF851863 FSB851814:FSB851863 GBX851814:GBX851863 GLT851814:GLT851863 GVP851814:GVP851863 HFL851814:HFL851863 HPH851814:HPH851863 HZD851814:HZD851863 IIZ851814:IIZ851863 ISV851814:ISV851863 JCR851814:JCR851863 JMN851814:JMN851863 JWJ851814:JWJ851863 KGF851814:KGF851863 KQB851814:KQB851863 KZX851814:KZX851863 LJT851814:LJT851863 LTP851814:LTP851863 MDL851814:MDL851863 MNH851814:MNH851863 MXD851814:MXD851863 NGZ851814:NGZ851863 NQV851814:NQV851863 OAR851814:OAR851863 OKN851814:OKN851863 OUJ851814:OUJ851863 PEF851814:PEF851863 POB851814:POB851863 PXX851814:PXX851863 QHT851814:QHT851863 QRP851814:QRP851863 RBL851814:RBL851863 RLH851814:RLH851863 RVD851814:RVD851863 SEZ851814:SEZ851863 SOV851814:SOV851863 SYR851814:SYR851863 TIN851814:TIN851863 TSJ851814:TSJ851863 UCF851814:UCF851863 UMB851814:UMB851863 UVX851814:UVX851863 VFT851814:VFT851863 VPP851814:VPP851863 VZL851814:VZL851863 WJH851814:WJH851863 WTD851814:WTD851863 D917350:D917399 GR917350:GR917399 QN917350:QN917399 AAJ917350:AAJ917399 AKF917350:AKF917399 AUB917350:AUB917399 BDX917350:BDX917399 BNT917350:BNT917399 BXP917350:BXP917399 CHL917350:CHL917399 CRH917350:CRH917399 DBD917350:DBD917399 DKZ917350:DKZ917399 DUV917350:DUV917399 EER917350:EER917399 EON917350:EON917399 EYJ917350:EYJ917399 FIF917350:FIF917399 FSB917350:FSB917399 GBX917350:GBX917399 GLT917350:GLT917399 GVP917350:GVP917399 HFL917350:HFL917399 HPH917350:HPH917399 HZD917350:HZD917399 IIZ917350:IIZ917399 ISV917350:ISV917399 JCR917350:JCR917399 JMN917350:JMN917399 JWJ917350:JWJ917399 KGF917350:KGF917399 KQB917350:KQB917399 KZX917350:KZX917399 LJT917350:LJT917399 LTP917350:LTP917399 MDL917350:MDL917399 MNH917350:MNH917399 MXD917350:MXD917399 NGZ917350:NGZ917399 NQV917350:NQV917399 OAR917350:OAR917399 OKN917350:OKN917399 OUJ917350:OUJ917399 PEF917350:PEF917399 POB917350:POB917399 PXX917350:PXX917399 QHT917350:QHT917399 QRP917350:QRP917399 RBL917350:RBL917399 RLH917350:RLH917399 RVD917350:RVD917399 SEZ917350:SEZ917399 SOV917350:SOV917399 SYR917350:SYR917399 TIN917350:TIN917399 TSJ917350:TSJ917399 UCF917350:UCF917399 UMB917350:UMB917399 UVX917350:UVX917399 VFT917350:VFT917399 VPP917350:VPP917399 VZL917350:VZL917399 WJH917350:WJH917399 WTD917350:WTD917399 D982886:D982935 GR982886:GR982935 QN982886:QN982935 AAJ982886:AAJ982935 AKF982886:AKF982935 AUB982886:AUB982935 BDX982886:BDX982935 BNT982886:BNT982935 BXP982886:BXP982935 CHL982886:CHL982935 CRH982886:CRH982935 DBD982886:DBD982935 DKZ982886:DKZ982935 DUV982886:DUV982935 EER982886:EER982935 EON982886:EON982935 EYJ982886:EYJ982935 FIF982886:FIF982935 FSB982886:FSB982935 GBX982886:GBX982935 GLT982886:GLT982935 GVP982886:GVP982935 HFL982886:HFL982935 HPH982886:HPH982935 HZD982886:HZD982935 IIZ982886:IIZ982935 ISV982886:ISV982935 JCR982886:JCR982935 JMN982886:JMN982935 JWJ982886:JWJ982935 KGF982886:KGF982935 KQB982886:KQB982935 KZX982886:KZX982935 LJT982886:LJT982935 LTP982886:LTP982935 MDL982886:MDL982935 MNH982886:MNH982935 MXD982886:MXD982935 NGZ982886:NGZ982935 NQV982886:NQV982935 OAR982886:OAR982935 OKN982886:OKN982935 OUJ982886:OUJ982935 PEF982886:PEF982935 POB982886:POB982935 PXX982886:PXX982935 QHT982886:QHT982935 QRP982886:QRP982935 RBL982886:RBL982935 RLH982886:RLH982935 RVD982886:RVD982935 SEZ982886:SEZ982935 SOV982886:SOV982935 SYR982886:SYR982935 TIN982886:TIN982935 TSJ982886:TSJ982935 UCF982886:UCF982935 UMB982886:UMB982935 UVX982886:UVX982935 VFT982886:VFT982935 VPP982886:VPP982935 VZL982886:VZL982935 WJH982886:WJH982935 WTD982886:WTD982935 D65192:D65375 GR65192:GR65375 QN65192:QN65375 AAJ65192:AAJ65375 AKF65192:AKF65375 AUB65192:AUB65375 BDX65192:BDX65375 BNT65192:BNT65375 BXP65192:BXP65375 CHL65192:CHL65375 CRH65192:CRH65375 DBD65192:DBD65375 DKZ65192:DKZ65375 DUV65192:DUV65375 EER65192:EER65375 EON65192:EON65375 EYJ65192:EYJ65375 FIF65192:FIF65375 FSB65192:FSB65375 GBX65192:GBX65375 GLT65192:GLT65375 GVP65192:GVP65375 HFL65192:HFL65375 HPH65192:HPH65375 HZD65192:HZD65375 IIZ65192:IIZ65375 ISV65192:ISV65375 JCR65192:JCR65375 JMN65192:JMN65375 JWJ65192:JWJ65375 KGF65192:KGF65375 KQB65192:KQB65375 KZX65192:KZX65375 LJT65192:LJT65375 LTP65192:LTP65375 MDL65192:MDL65375 MNH65192:MNH65375 MXD65192:MXD65375 NGZ65192:NGZ65375 NQV65192:NQV65375 OAR65192:OAR65375 OKN65192:OKN65375 OUJ65192:OUJ65375 PEF65192:PEF65375 POB65192:POB65375 PXX65192:PXX65375 QHT65192:QHT65375 QRP65192:QRP65375 RBL65192:RBL65375 RLH65192:RLH65375 RVD65192:RVD65375 SEZ65192:SEZ65375 SOV65192:SOV65375 SYR65192:SYR65375 TIN65192:TIN65375 TSJ65192:TSJ65375 UCF65192:UCF65375 UMB65192:UMB65375 UVX65192:UVX65375 VFT65192:VFT65375 VPP65192:VPP65375 VZL65192:VZL65375 WJH65192:WJH65375 WTD65192:WTD65375 D130728:D130911 GR130728:GR130911 QN130728:QN130911 AAJ130728:AAJ130911 AKF130728:AKF130911 AUB130728:AUB130911 BDX130728:BDX130911 BNT130728:BNT130911 BXP130728:BXP130911 CHL130728:CHL130911 CRH130728:CRH130911 DBD130728:DBD130911 DKZ130728:DKZ130911 DUV130728:DUV130911 EER130728:EER130911 EON130728:EON130911 EYJ130728:EYJ130911 FIF130728:FIF130911 FSB130728:FSB130911 GBX130728:GBX130911 GLT130728:GLT130911 GVP130728:GVP130911 HFL130728:HFL130911 HPH130728:HPH130911 HZD130728:HZD130911 IIZ130728:IIZ130911 ISV130728:ISV130911 JCR130728:JCR130911 JMN130728:JMN130911 JWJ130728:JWJ130911 KGF130728:KGF130911 KQB130728:KQB130911 KZX130728:KZX130911 LJT130728:LJT130911 LTP130728:LTP130911 MDL130728:MDL130911 MNH130728:MNH130911 MXD130728:MXD130911 NGZ130728:NGZ130911 NQV130728:NQV130911 OAR130728:OAR130911 OKN130728:OKN130911 OUJ130728:OUJ130911 PEF130728:PEF130911 POB130728:POB130911 PXX130728:PXX130911 QHT130728:QHT130911 QRP130728:QRP130911 RBL130728:RBL130911 RLH130728:RLH130911 RVD130728:RVD130911 SEZ130728:SEZ130911 SOV130728:SOV130911 SYR130728:SYR130911 TIN130728:TIN130911 TSJ130728:TSJ130911 UCF130728:UCF130911 UMB130728:UMB130911 UVX130728:UVX130911 VFT130728:VFT130911 VPP130728:VPP130911 VZL130728:VZL130911 WJH130728:WJH130911 WTD130728:WTD130911 D196264:D196447 GR196264:GR196447 QN196264:QN196447 AAJ196264:AAJ196447 AKF196264:AKF196447 AUB196264:AUB196447 BDX196264:BDX196447 BNT196264:BNT196447 BXP196264:BXP196447 CHL196264:CHL196447 CRH196264:CRH196447 DBD196264:DBD196447 DKZ196264:DKZ196447 DUV196264:DUV196447 EER196264:EER196447 EON196264:EON196447 EYJ196264:EYJ196447 FIF196264:FIF196447 FSB196264:FSB196447 GBX196264:GBX196447 GLT196264:GLT196447 GVP196264:GVP196447 HFL196264:HFL196447 HPH196264:HPH196447 HZD196264:HZD196447 IIZ196264:IIZ196447 ISV196264:ISV196447 JCR196264:JCR196447 JMN196264:JMN196447 JWJ196264:JWJ196447 KGF196264:KGF196447 KQB196264:KQB196447 KZX196264:KZX196447 LJT196264:LJT196447 LTP196264:LTP196447 MDL196264:MDL196447 MNH196264:MNH196447 MXD196264:MXD196447 NGZ196264:NGZ196447 NQV196264:NQV196447 OAR196264:OAR196447 OKN196264:OKN196447 OUJ196264:OUJ196447 PEF196264:PEF196447 POB196264:POB196447 PXX196264:PXX196447 QHT196264:QHT196447 QRP196264:QRP196447 RBL196264:RBL196447 RLH196264:RLH196447 RVD196264:RVD196447 SEZ196264:SEZ196447 SOV196264:SOV196447 SYR196264:SYR196447 TIN196264:TIN196447 TSJ196264:TSJ196447 UCF196264:UCF196447 UMB196264:UMB196447 UVX196264:UVX196447 VFT196264:VFT196447 VPP196264:VPP196447 VZL196264:VZL196447 WJH196264:WJH196447 WTD196264:WTD196447 D261800:D261983 GR261800:GR261983 QN261800:QN261983 AAJ261800:AAJ261983 AKF261800:AKF261983 AUB261800:AUB261983 BDX261800:BDX261983 BNT261800:BNT261983 BXP261800:BXP261983 CHL261800:CHL261983 CRH261800:CRH261983 DBD261800:DBD261983 DKZ261800:DKZ261983 DUV261800:DUV261983 EER261800:EER261983 EON261800:EON261983 EYJ261800:EYJ261983 FIF261800:FIF261983 FSB261800:FSB261983 GBX261800:GBX261983 GLT261800:GLT261983 GVP261800:GVP261983 HFL261800:HFL261983 HPH261800:HPH261983 HZD261800:HZD261983 IIZ261800:IIZ261983 ISV261800:ISV261983 JCR261800:JCR261983 JMN261800:JMN261983 JWJ261800:JWJ261983 KGF261800:KGF261983 KQB261800:KQB261983 KZX261800:KZX261983 LJT261800:LJT261983 LTP261800:LTP261983 MDL261800:MDL261983 MNH261800:MNH261983 MXD261800:MXD261983 NGZ261800:NGZ261983 NQV261800:NQV261983 OAR261800:OAR261983 OKN261800:OKN261983 OUJ261800:OUJ261983 PEF261800:PEF261983 POB261800:POB261983 PXX261800:PXX261983 QHT261800:QHT261983 QRP261800:QRP261983 RBL261800:RBL261983 RLH261800:RLH261983 RVD261800:RVD261983 SEZ261800:SEZ261983 SOV261800:SOV261983 SYR261800:SYR261983 TIN261800:TIN261983 TSJ261800:TSJ261983 UCF261800:UCF261983 UMB261800:UMB261983 UVX261800:UVX261983 VFT261800:VFT261983 VPP261800:VPP261983 VZL261800:VZL261983 WJH261800:WJH261983 WTD261800:WTD261983 D327336:D327519 GR327336:GR327519 QN327336:QN327519 AAJ327336:AAJ327519 AKF327336:AKF327519 AUB327336:AUB327519 BDX327336:BDX327519 BNT327336:BNT327519 BXP327336:BXP327519 CHL327336:CHL327519 CRH327336:CRH327519 DBD327336:DBD327519 DKZ327336:DKZ327519 DUV327336:DUV327519 EER327336:EER327519 EON327336:EON327519 EYJ327336:EYJ327519 FIF327336:FIF327519 FSB327336:FSB327519 GBX327336:GBX327519 GLT327336:GLT327519 GVP327336:GVP327519 HFL327336:HFL327519 HPH327336:HPH327519 HZD327336:HZD327519 IIZ327336:IIZ327519 ISV327336:ISV327519 JCR327336:JCR327519 JMN327336:JMN327519 JWJ327336:JWJ327519 KGF327336:KGF327519 KQB327336:KQB327519 KZX327336:KZX327519 LJT327336:LJT327519 LTP327336:LTP327519 MDL327336:MDL327519 MNH327336:MNH327519 MXD327336:MXD327519 NGZ327336:NGZ327519 NQV327336:NQV327519 OAR327336:OAR327519 OKN327336:OKN327519 OUJ327336:OUJ327519 PEF327336:PEF327519 POB327336:POB327519 PXX327336:PXX327519 QHT327336:QHT327519 QRP327336:QRP327519 RBL327336:RBL327519 RLH327336:RLH327519 RVD327336:RVD327519 SEZ327336:SEZ327519 SOV327336:SOV327519 SYR327336:SYR327519 TIN327336:TIN327519 TSJ327336:TSJ327519 UCF327336:UCF327519 UMB327336:UMB327519 UVX327336:UVX327519 VFT327336:VFT327519 VPP327336:VPP327519 VZL327336:VZL327519 WJH327336:WJH327519 WTD327336:WTD327519 D392872:D393055 GR392872:GR393055 QN392872:QN393055 AAJ392872:AAJ393055 AKF392872:AKF393055 AUB392872:AUB393055 BDX392872:BDX393055 BNT392872:BNT393055 BXP392872:BXP393055 CHL392872:CHL393055 CRH392872:CRH393055 DBD392872:DBD393055 DKZ392872:DKZ393055 DUV392872:DUV393055 EER392872:EER393055 EON392872:EON393055 EYJ392872:EYJ393055 FIF392872:FIF393055 FSB392872:FSB393055 GBX392872:GBX393055 GLT392872:GLT393055 GVP392872:GVP393055 HFL392872:HFL393055 HPH392872:HPH393055 HZD392872:HZD393055 IIZ392872:IIZ393055 ISV392872:ISV393055 JCR392872:JCR393055 JMN392872:JMN393055 JWJ392872:JWJ393055 KGF392872:KGF393055 KQB392872:KQB393055 KZX392872:KZX393055 LJT392872:LJT393055 LTP392872:LTP393055 MDL392872:MDL393055 MNH392872:MNH393055 MXD392872:MXD393055 NGZ392872:NGZ393055 NQV392872:NQV393055 OAR392872:OAR393055 OKN392872:OKN393055 OUJ392872:OUJ393055 PEF392872:PEF393055 POB392872:POB393055 PXX392872:PXX393055 QHT392872:QHT393055 QRP392872:QRP393055 RBL392872:RBL393055 RLH392872:RLH393055 RVD392872:RVD393055 SEZ392872:SEZ393055 SOV392872:SOV393055 SYR392872:SYR393055 TIN392872:TIN393055 TSJ392872:TSJ393055 UCF392872:UCF393055 UMB392872:UMB393055 UVX392872:UVX393055 VFT392872:VFT393055 VPP392872:VPP393055 VZL392872:VZL393055 WJH392872:WJH393055 WTD392872:WTD393055 D458408:D458591 GR458408:GR458591 QN458408:QN458591 AAJ458408:AAJ458591 AKF458408:AKF458591 AUB458408:AUB458591 BDX458408:BDX458591 BNT458408:BNT458591 BXP458408:BXP458591 CHL458408:CHL458591 CRH458408:CRH458591 DBD458408:DBD458591 DKZ458408:DKZ458591 DUV458408:DUV458591 EER458408:EER458591 EON458408:EON458591 EYJ458408:EYJ458591 FIF458408:FIF458591 FSB458408:FSB458591 GBX458408:GBX458591 GLT458408:GLT458591 GVP458408:GVP458591 HFL458408:HFL458591 HPH458408:HPH458591 HZD458408:HZD458591 IIZ458408:IIZ458591 ISV458408:ISV458591 JCR458408:JCR458591 JMN458408:JMN458591 JWJ458408:JWJ458591 KGF458408:KGF458591 KQB458408:KQB458591 KZX458408:KZX458591 LJT458408:LJT458591 LTP458408:LTP458591 MDL458408:MDL458591 MNH458408:MNH458591 MXD458408:MXD458591 NGZ458408:NGZ458591 NQV458408:NQV458591 OAR458408:OAR458591 OKN458408:OKN458591 OUJ458408:OUJ458591 PEF458408:PEF458591 POB458408:POB458591 PXX458408:PXX458591 QHT458408:QHT458591 QRP458408:QRP458591 RBL458408:RBL458591 RLH458408:RLH458591 RVD458408:RVD458591 SEZ458408:SEZ458591 SOV458408:SOV458591 SYR458408:SYR458591 TIN458408:TIN458591 TSJ458408:TSJ458591 UCF458408:UCF458591 UMB458408:UMB458591 UVX458408:UVX458591 VFT458408:VFT458591 VPP458408:VPP458591 VZL458408:VZL458591 WJH458408:WJH458591 WTD458408:WTD458591 D523944:D524127 GR523944:GR524127 QN523944:QN524127 AAJ523944:AAJ524127 AKF523944:AKF524127 AUB523944:AUB524127 BDX523944:BDX524127 BNT523944:BNT524127 BXP523944:BXP524127 CHL523944:CHL524127 CRH523944:CRH524127 DBD523944:DBD524127 DKZ523944:DKZ524127 DUV523944:DUV524127 EER523944:EER524127 EON523944:EON524127 EYJ523944:EYJ524127 FIF523944:FIF524127 FSB523944:FSB524127 GBX523944:GBX524127 GLT523944:GLT524127 GVP523944:GVP524127 HFL523944:HFL524127 HPH523944:HPH524127 HZD523944:HZD524127 IIZ523944:IIZ524127 ISV523944:ISV524127 JCR523944:JCR524127 JMN523944:JMN524127 JWJ523944:JWJ524127 KGF523944:KGF524127 KQB523944:KQB524127 KZX523944:KZX524127 LJT523944:LJT524127 LTP523944:LTP524127 MDL523944:MDL524127 MNH523944:MNH524127 MXD523944:MXD524127 NGZ523944:NGZ524127 NQV523944:NQV524127 OAR523944:OAR524127 OKN523944:OKN524127 OUJ523944:OUJ524127 PEF523944:PEF524127 POB523944:POB524127 PXX523944:PXX524127 QHT523944:QHT524127 QRP523944:QRP524127 RBL523944:RBL524127 RLH523944:RLH524127 RVD523944:RVD524127 SEZ523944:SEZ524127 SOV523944:SOV524127 SYR523944:SYR524127 TIN523944:TIN524127 TSJ523944:TSJ524127 UCF523944:UCF524127 UMB523944:UMB524127 UVX523944:UVX524127 VFT523944:VFT524127 VPP523944:VPP524127 VZL523944:VZL524127 WJH523944:WJH524127 WTD523944:WTD524127 D589480:D589663 GR589480:GR589663 QN589480:QN589663 AAJ589480:AAJ589663 AKF589480:AKF589663 AUB589480:AUB589663 BDX589480:BDX589663 BNT589480:BNT589663 BXP589480:BXP589663 CHL589480:CHL589663 CRH589480:CRH589663 DBD589480:DBD589663 DKZ589480:DKZ589663 DUV589480:DUV589663 EER589480:EER589663 EON589480:EON589663 EYJ589480:EYJ589663 FIF589480:FIF589663 FSB589480:FSB589663 GBX589480:GBX589663 GLT589480:GLT589663 GVP589480:GVP589663 HFL589480:HFL589663 HPH589480:HPH589663 HZD589480:HZD589663 IIZ589480:IIZ589663 ISV589480:ISV589663 JCR589480:JCR589663 JMN589480:JMN589663 JWJ589480:JWJ589663 KGF589480:KGF589663 KQB589480:KQB589663 KZX589480:KZX589663 LJT589480:LJT589663 LTP589480:LTP589663 MDL589480:MDL589663 MNH589480:MNH589663 MXD589480:MXD589663 NGZ589480:NGZ589663 NQV589480:NQV589663 OAR589480:OAR589663 OKN589480:OKN589663 OUJ589480:OUJ589663 PEF589480:PEF589663 POB589480:POB589663 PXX589480:PXX589663 QHT589480:QHT589663 QRP589480:QRP589663 RBL589480:RBL589663 RLH589480:RLH589663 RVD589480:RVD589663 SEZ589480:SEZ589663 SOV589480:SOV589663 SYR589480:SYR589663 TIN589480:TIN589663 TSJ589480:TSJ589663 UCF589480:UCF589663 UMB589480:UMB589663 UVX589480:UVX589663 VFT589480:VFT589663 VPP589480:VPP589663 VZL589480:VZL589663 WJH589480:WJH589663 WTD589480:WTD589663 D655016:D655199 GR655016:GR655199 QN655016:QN655199 AAJ655016:AAJ655199 AKF655016:AKF655199 AUB655016:AUB655199 BDX655016:BDX655199 BNT655016:BNT655199 BXP655016:BXP655199 CHL655016:CHL655199 CRH655016:CRH655199 DBD655016:DBD655199 DKZ655016:DKZ655199 DUV655016:DUV655199 EER655016:EER655199 EON655016:EON655199 EYJ655016:EYJ655199 FIF655016:FIF655199 FSB655016:FSB655199 GBX655016:GBX655199 GLT655016:GLT655199 GVP655016:GVP655199 HFL655016:HFL655199 HPH655016:HPH655199 HZD655016:HZD655199 IIZ655016:IIZ655199 ISV655016:ISV655199 JCR655016:JCR655199 JMN655016:JMN655199 JWJ655016:JWJ655199 KGF655016:KGF655199 KQB655016:KQB655199 KZX655016:KZX655199 LJT655016:LJT655199 LTP655016:LTP655199 MDL655016:MDL655199 MNH655016:MNH655199 MXD655016:MXD655199 NGZ655016:NGZ655199 NQV655016:NQV655199 OAR655016:OAR655199 OKN655016:OKN655199 OUJ655016:OUJ655199 PEF655016:PEF655199 POB655016:POB655199 PXX655016:PXX655199 QHT655016:QHT655199 QRP655016:QRP655199 RBL655016:RBL655199 RLH655016:RLH655199 RVD655016:RVD655199 SEZ655016:SEZ655199 SOV655016:SOV655199 SYR655016:SYR655199 TIN655016:TIN655199 TSJ655016:TSJ655199 UCF655016:UCF655199 UMB655016:UMB655199 UVX655016:UVX655199 VFT655016:VFT655199 VPP655016:VPP655199 VZL655016:VZL655199 WJH655016:WJH655199 WTD655016:WTD655199 D720552:D720735 GR720552:GR720735 QN720552:QN720735 AAJ720552:AAJ720735 AKF720552:AKF720735 AUB720552:AUB720735 BDX720552:BDX720735 BNT720552:BNT720735 BXP720552:BXP720735 CHL720552:CHL720735 CRH720552:CRH720735 DBD720552:DBD720735 DKZ720552:DKZ720735 DUV720552:DUV720735 EER720552:EER720735 EON720552:EON720735 EYJ720552:EYJ720735 FIF720552:FIF720735 FSB720552:FSB720735 GBX720552:GBX720735 GLT720552:GLT720735 GVP720552:GVP720735 HFL720552:HFL720735 HPH720552:HPH720735 HZD720552:HZD720735 IIZ720552:IIZ720735 ISV720552:ISV720735 JCR720552:JCR720735 JMN720552:JMN720735 JWJ720552:JWJ720735 KGF720552:KGF720735 KQB720552:KQB720735 KZX720552:KZX720735 LJT720552:LJT720735 LTP720552:LTP720735 MDL720552:MDL720735 MNH720552:MNH720735 MXD720552:MXD720735 NGZ720552:NGZ720735 NQV720552:NQV720735 OAR720552:OAR720735 OKN720552:OKN720735 OUJ720552:OUJ720735 PEF720552:PEF720735 POB720552:POB720735 PXX720552:PXX720735 QHT720552:QHT720735 QRP720552:QRP720735 RBL720552:RBL720735 RLH720552:RLH720735 RVD720552:RVD720735 SEZ720552:SEZ720735 SOV720552:SOV720735 SYR720552:SYR720735 TIN720552:TIN720735 TSJ720552:TSJ720735 UCF720552:UCF720735 UMB720552:UMB720735 UVX720552:UVX720735 VFT720552:VFT720735 VPP720552:VPP720735 VZL720552:VZL720735 WJH720552:WJH720735 WTD720552:WTD720735 D786088:D786271 GR786088:GR786271 QN786088:QN786271 AAJ786088:AAJ786271 AKF786088:AKF786271 AUB786088:AUB786271 BDX786088:BDX786271 BNT786088:BNT786271 BXP786088:BXP786271 CHL786088:CHL786271 CRH786088:CRH786271 DBD786088:DBD786271 DKZ786088:DKZ786271 DUV786088:DUV786271 EER786088:EER786271 EON786088:EON786271 EYJ786088:EYJ786271 FIF786088:FIF786271 FSB786088:FSB786271 GBX786088:GBX786271 GLT786088:GLT786271 GVP786088:GVP786271 HFL786088:HFL786271 HPH786088:HPH786271 HZD786088:HZD786271 IIZ786088:IIZ786271 ISV786088:ISV786271 JCR786088:JCR786271 JMN786088:JMN786271 JWJ786088:JWJ786271 KGF786088:KGF786271 KQB786088:KQB786271 KZX786088:KZX786271 LJT786088:LJT786271 LTP786088:LTP786271 MDL786088:MDL786271 MNH786088:MNH786271 MXD786088:MXD786271 NGZ786088:NGZ786271 NQV786088:NQV786271 OAR786088:OAR786271 OKN786088:OKN786271 OUJ786088:OUJ786271 PEF786088:PEF786271 POB786088:POB786271 PXX786088:PXX786271 QHT786088:QHT786271 QRP786088:QRP786271 RBL786088:RBL786271 RLH786088:RLH786271 RVD786088:RVD786271 SEZ786088:SEZ786271 SOV786088:SOV786271 SYR786088:SYR786271 TIN786088:TIN786271 TSJ786088:TSJ786271 UCF786088:UCF786271 UMB786088:UMB786271 UVX786088:UVX786271 VFT786088:VFT786271 VPP786088:VPP786271 VZL786088:VZL786271 WJH786088:WJH786271 WTD786088:WTD786271 D851624:D851807 GR851624:GR851807 QN851624:QN851807 AAJ851624:AAJ851807 AKF851624:AKF851807 AUB851624:AUB851807 BDX851624:BDX851807 BNT851624:BNT851807 BXP851624:BXP851807 CHL851624:CHL851807 CRH851624:CRH851807 DBD851624:DBD851807 DKZ851624:DKZ851807 DUV851624:DUV851807 EER851624:EER851807 EON851624:EON851807 EYJ851624:EYJ851807 FIF851624:FIF851807 FSB851624:FSB851807 GBX851624:GBX851807 GLT851624:GLT851807 GVP851624:GVP851807 HFL851624:HFL851807 HPH851624:HPH851807 HZD851624:HZD851807 IIZ851624:IIZ851807 ISV851624:ISV851807 JCR851624:JCR851807 JMN851624:JMN851807 JWJ851624:JWJ851807 KGF851624:KGF851807 KQB851624:KQB851807 KZX851624:KZX851807 LJT851624:LJT851807 LTP851624:LTP851807 MDL851624:MDL851807 MNH851624:MNH851807 MXD851624:MXD851807 NGZ851624:NGZ851807 NQV851624:NQV851807 OAR851624:OAR851807 OKN851624:OKN851807 OUJ851624:OUJ851807 PEF851624:PEF851807 POB851624:POB851807 PXX851624:PXX851807 QHT851624:QHT851807 QRP851624:QRP851807 RBL851624:RBL851807 RLH851624:RLH851807 RVD851624:RVD851807 SEZ851624:SEZ851807 SOV851624:SOV851807 SYR851624:SYR851807 TIN851624:TIN851807 TSJ851624:TSJ851807 UCF851624:UCF851807 UMB851624:UMB851807 UVX851624:UVX851807 VFT851624:VFT851807 VPP851624:VPP851807 VZL851624:VZL851807 WJH851624:WJH851807 WTD851624:WTD851807 D917160:D917343 GR917160:GR917343 QN917160:QN917343 AAJ917160:AAJ917343 AKF917160:AKF917343 AUB917160:AUB917343 BDX917160:BDX917343 BNT917160:BNT917343 BXP917160:BXP917343 CHL917160:CHL917343 CRH917160:CRH917343 DBD917160:DBD917343 DKZ917160:DKZ917343 DUV917160:DUV917343 EER917160:EER917343 EON917160:EON917343 EYJ917160:EYJ917343 FIF917160:FIF917343 FSB917160:FSB917343 GBX917160:GBX917343 GLT917160:GLT917343 GVP917160:GVP917343 HFL917160:HFL917343 HPH917160:HPH917343 HZD917160:HZD917343 IIZ917160:IIZ917343 ISV917160:ISV917343 JCR917160:JCR917343 JMN917160:JMN917343 JWJ917160:JWJ917343 KGF917160:KGF917343 KQB917160:KQB917343 KZX917160:KZX917343 LJT917160:LJT917343 LTP917160:LTP917343 MDL917160:MDL917343 MNH917160:MNH917343 MXD917160:MXD917343 NGZ917160:NGZ917343 NQV917160:NQV917343 OAR917160:OAR917343 OKN917160:OKN917343 OUJ917160:OUJ917343 PEF917160:PEF917343 POB917160:POB917343 PXX917160:PXX917343 QHT917160:QHT917343 QRP917160:QRP917343 RBL917160:RBL917343 RLH917160:RLH917343 RVD917160:RVD917343 SEZ917160:SEZ917343 SOV917160:SOV917343 SYR917160:SYR917343 TIN917160:TIN917343 TSJ917160:TSJ917343 UCF917160:UCF917343 UMB917160:UMB917343 UVX917160:UVX917343 VFT917160:VFT917343 VPP917160:VPP917343 VZL917160:VZL917343 WJH917160:WJH917343 WTD917160:WTD917343 D982696:D982879 GR982696:GR982879 QN982696:QN982879 AAJ982696:AAJ982879 AKF982696:AKF982879 AUB982696:AUB982879 BDX982696:BDX982879 BNT982696:BNT982879 BXP982696:BXP982879 CHL982696:CHL982879 CRH982696:CRH982879 DBD982696:DBD982879 DKZ982696:DKZ982879 DUV982696:DUV982879 EER982696:EER982879 EON982696:EON982879 EYJ982696:EYJ982879 FIF982696:FIF982879 FSB982696:FSB982879 GBX982696:GBX982879 GLT982696:GLT982879 GVP982696:GVP982879 HFL982696:HFL982879 HPH982696:HPH982879 HZD982696:HZD982879 IIZ982696:IIZ982879 ISV982696:ISV982879 JCR982696:JCR982879 JMN982696:JMN982879 JWJ982696:JWJ982879 KGF982696:KGF982879 KQB982696:KQB982879 KZX982696:KZX982879 LJT982696:LJT982879 LTP982696:LTP982879 MDL982696:MDL982879 MNH982696:MNH982879 MXD982696:MXD982879 NGZ982696:NGZ982879 NQV982696:NQV982879 OAR982696:OAR982879 OKN982696:OKN982879 OUJ982696:OUJ982879 PEF982696:PEF982879 POB982696:POB982879 PXX982696:PXX982879 QHT982696:QHT982879 QRP982696:QRP982879 RBL982696:RBL982879 RLH982696:RLH982879 RVD982696:RVD982879 SEZ982696:SEZ982879 SOV982696:SOV982879 SYR982696:SYR982879 TIN982696:TIN982879 TSJ982696:TSJ982879 UCF982696:UCF982879 UMB982696:UMB982879 UVX982696:UVX982879 VFT982696:VFT982879 VPP982696:VPP982879 VZL982696:VZL982879 WJH982696:WJH982879 WTD982696:WTD982879 D65142:D65190 GR65142:GR65190 QN65142:QN65190 AAJ65142:AAJ65190 AKF65142:AKF65190 AUB65142:AUB65190 BDX65142:BDX65190 BNT65142:BNT65190 BXP65142:BXP65190 CHL65142:CHL65190 CRH65142:CRH65190 DBD65142:DBD65190 DKZ65142:DKZ65190 DUV65142:DUV65190 EER65142:EER65190 EON65142:EON65190 EYJ65142:EYJ65190 FIF65142:FIF65190 FSB65142:FSB65190 GBX65142:GBX65190 GLT65142:GLT65190 GVP65142:GVP65190 HFL65142:HFL65190 HPH65142:HPH65190 HZD65142:HZD65190 IIZ65142:IIZ65190 ISV65142:ISV65190 JCR65142:JCR65190 JMN65142:JMN65190 JWJ65142:JWJ65190 KGF65142:KGF65190 KQB65142:KQB65190 KZX65142:KZX65190 LJT65142:LJT65190 LTP65142:LTP65190 MDL65142:MDL65190 MNH65142:MNH65190 MXD65142:MXD65190 NGZ65142:NGZ65190 NQV65142:NQV65190 OAR65142:OAR65190 OKN65142:OKN65190 OUJ65142:OUJ65190 PEF65142:PEF65190 POB65142:POB65190 PXX65142:PXX65190 QHT65142:QHT65190 QRP65142:QRP65190 RBL65142:RBL65190 RLH65142:RLH65190 RVD65142:RVD65190 SEZ65142:SEZ65190 SOV65142:SOV65190 SYR65142:SYR65190 TIN65142:TIN65190 TSJ65142:TSJ65190 UCF65142:UCF65190 UMB65142:UMB65190 UVX65142:UVX65190 VFT65142:VFT65190 VPP65142:VPP65190 VZL65142:VZL65190 WJH65142:WJH65190 WTD65142:WTD65190 D130678:D130726 GR130678:GR130726 QN130678:QN130726 AAJ130678:AAJ130726 AKF130678:AKF130726 AUB130678:AUB130726 BDX130678:BDX130726 BNT130678:BNT130726 BXP130678:BXP130726 CHL130678:CHL130726 CRH130678:CRH130726 DBD130678:DBD130726 DKZ130678:DKZ130726 DUV130678:DUV130726 EER130678:EER130726 EON130678:EON130726 EYJ130678:EYJ130726 FIF130678:FIF130726 FSB130678:FSB130726 GBX130678:GBX130726 GLT130678:GLT130726 GVP130678:GVP130726 HFL130678:HFL130726 HPH130678:HPH130726 HZD130678:HZD130726 IIZ130678:IIZ130726 ISV130678:ISV130726 JCR130678:JCR130726 JMN130678:JMN130726 JWJ130678:JWJ130726 KGF130678:KGF130726 KQB130678:KQB130726 KZX130678:KZX130726 LJT130678:LJT130726 LTP130678:LTP130726 MDL130678:MDL130726 MNH130678:MNH130726 MXD130678:MXD130726 NGZ130678:NGZ130726 NQV130678:NQV130726 OAR130678:OAR130726 OKN130678:OKN130726 OUJ130678:OUJ130726 PEF130678:PEF130726 POB130678:POB130726 PXX130678:PXX130726 QHT130678:QHT130726 QRP130678:QRP130726 RBL130678:RBL130726 RLH130678:RLH130726 RVD130678:RVD130726 SEZ130678:SEZ130726 SOV130678:SOV130726 SYR130678:SYR130726 TIN130678:TIN130726 TSJ130678:TSJ130726 UCF130678:UCF130726 UMB130678:UMB130726 UVX130678:UVX130726 VFT130678:VFT130726 VPP130678:VPP130726 VZL130678:VZL130726 WJH130678:WJH130726 WTD130678:WTD130726 D196214:D196262 GR196214:GR196262 QN196214:QN196262 AAJ196214:AAJ196262 AKF196214:AKF196262 AUB196214:AUB196262 BDX196214:BDX196262 BNT196214:BNT196262 BXP196214:BXP196262 CHL196214:CHL196262 CRH196214:CRH196262 DBD196214:DBD196262 DKZ196214:DKZ196262 DUV196214:DUV196262 EER196214:EER196262 EON196214:EON196262 EYJ196214:EYJ196262 FIF196214:FIF196262 FSB196214:FSB196262 GBX196214:GBX196262 GLT196214:GLT196262 GVP196214:GVP196262 HFL196214:HFL196262 HPH196214:HPH196262 HZD196214:HZD196262 IIZ196214:IIZ196262 ISV196214:ISV196262 JCR196214:JCR196262 JMN196214:JMN196262 JWJ196214:JWJ196262 KGF196214:KGF196262 KQB196214:KQB196262 KZX196214:KZX196262 LJT196214:LJT196262 LTP196214:LTP196262 MDL196214:MDL196262 MNH196214:MNH196262 MXD196214:MXD196262 NGZ196214:NGZ196262 NQV196214:NQV196262 OAR196214:OAR196262 OKN196214:OKN196262 OUJ196214:OUJ196262 PEF196214:PEF196262 POB196214:POB196262 PXX196214:PXX196262 QHT196214:QHT196262 QRP196214:QRP196262 RBL196214:RBL196262 RLH196214:RLH196262 RVD196214:RVD196262 SEZ196214:SEZ196262 SOV196214:SOV196262 SYR196214:SYR196262 TIN196214:TIN196262 TSJ196214:TSJ196262 UCF196214:UCF196262 UMB196214:UMB196262 UVX196214:UVX196262 VFT196214:VFT196262 VPP196214:VPP196262 VZL196214:VZL196262 WJH196214:WJH196262 WTD196214:WTD196262 D261750:D261798 GR261750:GR261798 QN261750:QN261798 AAJ261750:AAJ261798 AKF261750:AKF261798 AUB261750:AUB261798 BDX261750:BDX261798 BNT261750:BNT261798 BXP261750:BXP261798 CHL261750:CHL261798 CRH261750:CRH261798 DBD261750:DBD261798 DKZ261750:DKZ261798 DUV261750:DUV261798 EER261750:EER261798 EON261750:EON261798 EYJ261750:EYJ261798 FIF261750:FIF261798 FSB261750:FSB261798 GBX261750:GBX261798 GLT261750:GLT261798 GVP261750:GVP261798 HFL261750:HFL261798 HPH261750:HPH261798 HZD261750:HZD261798 IIZ261750:IIZ261798 ISV261750:ISV261798 JCR261750:JCR261798 JMN261750:JMN261798 JWJ261750:JWJ261798 KGF261750:KGF261798 KQB261750:KQB261798 KZX261750:KZX261798 LJT261750:LJT261798 LTP261750:LTP261798 MDL261750:MDL261798 MNH261750:MNH261798 MXD261750:MXD261798 NGZ261750:NGZ261798 NQV261750:NQV261798 OAR261750:OAR261798 OKN261750:OKN261798 OUJ261750:OUJ261798 PEF261750:PEF261798 POB261750:POB261798 PXX261750:PXX261798 QHT261750:QHT261798 QRP261750:QRP261798 RBL261750:RBL261798 RLH261750:RLH261798 RVD261750:RVD261798 SEZ261750:SEZ261798 SOV261750:SOV261798 SYR261750:SYR261798 TIN261750:TIN261798 TSJ261750:TSJ261798 UCF261750:UCF261798 UMB261750:UMB261798 UVX261750:UVX261798 VFT261750:VFT261798 VPP261750:VPP261798 VZL261750:VZL261798 WJH261750:WJH261798 WTD261750:WTD261798 D327286:D327334 GR327286:GR327334 QN327286:QN327334 AAJ327286:AAJ327334 AKF327286:AKF327334 AUB327286:AUB327334 BDX327286:BDX327334 BNT327286:BNT327334 BXP327286:BXP327334 CHL327286:CHL327334 CRH327286:CRH327334 DBD327286:DBD327334 DKZ327286:DKZ327334 DUV327286:DUV327334 EER327286:EER327334 EON327286:EON327334 EYJ327286:EYJ327334 FIF327286:FIF327334 FSB327286:FSB327334 GBX327286:GBX327334 GLT327286:GLT327334 GVP327286:GVP327334 HFL327286:HFL327334 HPH327286:HPH327334 HZD327286:HZD327334 IIZ327286:IIZ327334 ISV327286:ISV327334 JCR327286:JCR327334 JMN327286:JMN327334 JWJ327286:JWJ327334 KGF327286:KGF327334 KQB327286:KQB327334 KZX327286:KZX327334 LJT327286:LJT327334 LTP327286:LTP327334 MDL327286:MDL327334 MNH327286:MNH327334 MXD327286:MXD327334 NGZ327286:NGZ327334 NQV327286:NQV327334 OAR327286:OAR327334 OKN327286:OKN327334 OUJ327286:OUJ327334 PEF327286:PEF327334 POB327286:POB327334 PXX327286:PXX327334 QHT327286:QHT327334 QRP327286:QRP327334 RBL327286:RBL327334 RLH327286:RLH327334 RVD327286:RVD327334 SEZ327286:SEZ327334 SOV327286:SOV327334 SYR327286:SYR327334 TIN327286:TIN327334 TSJ327286:TSJ327334 UCF327286:UCF327334 UMB327286:UMB327334 UVX327286:UVX327334 VFT327286:VFT327334 VPP327286:VPP327334 VZL327286:VZL327334 WJH327286:WJH327334 WTD327286:WTD327334 D392822:D392870 GR392822:GR392870 QN392822:QN392870 AAJ392822:AAJ392870 AKF392822:AKF392870 AUB392822:AUB392870 BDX392822:BDX392870 BNT392822:BNT392870 BXP392822:BXP392870 CHL392822:CHL392870 CRH392822:CRH392870 DBD392822:DBD392870 DKZ392822:DKZ392870 DUV392822:DUV392870 EER392822:EER392870 EON392822:EON392870 EYJ392822:EYJ392870 FIF392822:FIF392870 FSB392822:FSB392870 GBX392822:GBX392870 GLT392822:GLT392870 GVP392822:GVP392870 HFL392822:HFL392870 HPH392822:HPH392870 HZD392822:HZD392870 IIZ392822:IIZ392870 ISV392822:ISV392870 JCR392822:JCR392870 JMN392822:JMN392870 JWJ392822:JWJ392870 KGF392822:KGF392870 KQB392822:KQB392870 KZX392822:KZX392870 LJT392822:LJT392870 LTP392822:LTP392870 MDL392822:MDL392870 MNH392822:MNH392870 MXD392822:MXD392870 NGZ392822:NGZ392870 NQV392822:NQV392870 OAR392822:OAR392870 OKN392822:OKN392870 OUJ392822:OUJ392870 PEF392822:PEF392870 POB392822:POB392870 PXX392822:PXX392870 QHT392822:QHT392870 QRP392822:QRP392870 RBL392822:RBL392870 RLH392822:RLH392870 RVD392822:RVD392870 SEZ392822:SEZ392870 SOV392822:SOV392870 SYR392822:SYR392870 TIN392822:TIN392870 TSJ392822:TSJ392870 UCF392822:UCF392870 UMB392822:UMB392870 UVX392822:UVX392870 VFT392822:VFT392870 VPP392822:VPP392870 VZL392822:VZL392870 WJH392822:WJH392870 WTD392822:WTD392870 D458358:D458406 GR458358:GR458406 QN458358:QN458406 AAJ458358:AAJ458406 AKF458358:AKF458406 AUB458358:AUB458406 BDX458358:BDX458406 BNT458358:BNT458406 BXP458358:BXP458406 CHL458358:CHL458406 CRH458358:CRH458406 DBD458358:DBD458406 DKZ458358:DKZ458406 DUV458358:DUV458406 EER458358:EER458406 EON458358:EON458406 EYJ458358:EYJ458406 FIF458358:FIF458406 FSB458358:FSB458406 GBX458358:GBX458406 GLT458358:GLT458406 GVP458358:GVP458406 HFL458358:HFL458406 HPH458358:HPH458406 HZD458358:HZD458406 IIZ458358:IIZ458406 ISV458358:ISV458406 JCR458358:JCR458406 JMN458358:JMN458406 JWJ458358:JWJ458406 KGF458358:KGF458406 KQB458358:KQB458406 KZX458358:KZX458406 LJT458358:LJT458406 LTP458358:LTP458406 MDL458358:MDL458406 MNH458358:MNH458406 MXD458358:MXD458406 NGZ458358:NGZ458406 NQV458358:NQV458406 OAR458358:OAR458406 OKN458358:OKN458406 OUJ458358:OUJ458406 PEF458358:PEF458406 POB458358:POB458406 PXX458358:PXX458406 QHT458358:QHT458406 QRP458358:QRP458406 RBL458358:RBL458406 RLH458358:RLH458406 RVD458358:RVD458406 SEZ458358:SEZ458406 SOV458358:SOV458406 SYR458358:SYR458406 TIN458358:TIN458406 TSJ458358:TSJ458406 UCF458358:UCF458406 UMB458358:UMB458406 UVX458358:UVX458406 VFT458358:VFT458406 VPP458358:VPP458406 VZL458358:VZL458406 WJH458358:WJH458406 WTD458358:WTD458406 D523894:D523942 GR523894:GR523942 QN523894:QN523942 AAJ523894:AAJ523942 AKF523894:AKF523942 AUB523894:AUB523942 BDX523894:BDX523942 BNT523894:BNT523942 BXP523894:BXP523942 CHL523894:CHL523942 CRH523894:CRH523942 DBD523894:DBD523942 DKZ523894:DKZ523942 DUV523894:DUV523942 EER523894:EER523942 EON523894:EON523942 EYJ523894:EYJ523942 FIF523894:FIF523942 FSB523894:FSB523942 GBX523894:GBX523942 GLT523894:GLT523942 GVP523894:GVP523942 HFL523894:HFL523942 HPH523894:HPH523942 HZD523894:HZD523942 IIZ523894:IIZ523942 ISV523894:ISV523942 JCR523894:JCR523942 JMN523894:JMN523942 JWJ523894:JWJ523942 KGF523894:KGF523942 KQB523894:KQB523942 KZX523894:KZX523942 LJT523894:LJT523942 LTP523894:LTP523942 MDL523894:MDL523942 MNH523894:MNH523942 MXD523894:MXD523942 NGZ523894:NGZ523942 NQV523894:NQV523942 OAR523894:OAR523942 OKN523894:OKN523942 OUJ523894:OUJ523942 PEF523894:PEF523942 POB523894:POB523942 PXX523894:PXX523942 QHT523894:QHT523942 QRP523894:QRP523942 RBL523894:RBL523942 RLH523894:RLH523942 RVD523894:RVD523942 SEZ523894:SEZ523942 SOV523894:SOV523942 SYR523894:SYR523942 TIN523894:TIN523942 TSJ523894:TSJ523942 UCF523894:UCF523942 UMB523894:UMB523942 UVX523894:UVX523942 VFT523894:VFT523942 VPP523894:VPP523942 VZL523894:VZL523942 WJH523894:WJH523942 WTD523894:WTD523942 D589430:D589478 GR589430:GR589478 QN589430:QN589478 AAJ589430:AAJ589478 AKF589430:AKF589478 AUB589430:AUB589478 BDX589430:BDX589478 BNT589430:BNT589478 BXP589430:BXP589478 CHL589430:CHL589478 CRH589430:CRH589478 DBD589430:DBD589478 DKZ589430:DKZ589478 DUV589430:DUV589478 EER589430:EER589478 EON589430:EON589478 EYJ589430:EYJ589478 FIF589430:FIF589478 FSB589430:FSB589478 GBX589430:GBX589478 GLT589430:GLT589478 GVP589430:GVP589478 HFL589430:HFL589478 HPH589430:HPH589478 HZD589430:HZD589478 IIZ589430:IIZ589478 ISV589430:ISV589478 JCR589430:JCR589478 JMN589430:JMN589478 JWJ589430:JWJ589478 KGF589430:KGF589478 KQB589430:KQB589478 KZX589430:KZX589478 LJT589430:LJT589478 LTP589430:LTP589478 MDL589430:MDL589478 MNH589430:MNH589478 MXD589430:MXD589478 NGZ589430:NGZ589478 NQV589430:NQV589478 OAR589430:OAR589478 OKN589430:OKN589478 OUJ589430:OUJ589478 PEF589430:PEF589478 POB589430:POB589478 PXX589430:PXX589478 QHT589430:QHT589478 QRP589430:QRP589478 RBL589430:RBL589478 RLH589430:RLH589478 RVD589430:RVD589478 SEZ589430:SEZ589478 SOV589430:SOV589478 SYR589430:SYR589478 TIN589430:TIN589478 TSJ589430:TSJ589478 UCF589430:UCF589478 UMB589430:UMB589478 UVX589430:UVX589478 VFT589430:VFT589478 VPP589430:VPP589478 VZL589430:VZL589478 WJH589430:WJH589478 WTD589430:WTD589478 D654966:D655014 GR654966:GR655014 QN654966:QN655014 AAJ654966:AAJ655014 AKF654966:AKF655014 AUB654966:AUB655014 BDX654966:BDX655014 BNT654966:BNT655014 BXP654966:BXP655014 CHL654966:CHL655014 CRH654966:CRH655014 DBD654966:DBD655014 DKZ654966:DKZ655014 DUV654966:DUV655014 EER654966:EER655014 EON654966:EON655014 EYJ654966:EYJ655014 FIF654966:FIF655014 FSB654966:FSB655014 GBX654966:GBX655014 GLT654966:GLT655014 GVP654966:GVP655014 HFL654966:HFL655014 HPH654966:HPH655014 HZD654966:HZD655014 IIZ654966:IIZ655014 ISV654966:ISV655014 JCR654966:JCR655014 JMN654966:JMN655014 JWJ654966:JWJ655014 KGF654966:KGF655014 KQB654966:KQB655014 KZX654966:KZX655014 LJT654966:LJT655014 LTP654966:LTP655014 MDL654966:MDL655014 MNH654966:MNH655014 MXD654966:MXD655014 NGZ654966:NGZ655014 NQV654966:NQV655014 OAR654966:OAR655014 OKN654966:OKN655014 OUJ654966:OUJ655014 PEF654966:PEF655014 POB654966:POB655014 PXX654966:PXX655014 QHT654966:QHT655014 QRP654966:QRP655014 RBL654966:RBL655014 RLH654966:RLH655014 RVD654966:RVD655014 SEZ654966:SEZ655014 SOV654966:SOV655014 SYR654966:SYR655014 TIN654966:TIN655014 TSJ654966:TSJ655014 UCF654966:UCF655014 UMB654966:UMB655014 UVX654966:UVX655014 VFT654966:VFT655014 VPP654966:VPP655014 VZL654966:VZL655014 WJH654966:WJH655014 WTD654966:WTD655014 D720502:D720550 GR720502:GR720550 QN720502:QN720550 AAJ720502:AAJ720550 AKF720502:AKF720550 AUB720502:AUB720550 BDX720502:BDX720550 BNT720502:BNT720550 BXP720502:BXP720550 CHL720502:CHL720550 CRH720502:CRH720550 DBD720502:DBD720550 DKZ720502:DKZ720550 DUV720502:DUV720550 EER720502:EER720550 EON720502:EON720550 EYJ720502:EYJ720550 FIF720502:FIF720550 FSB720502:FSB720550 GBX720502:GBX720550 GLT720502:GLT720550 GVP720502:GVP720550 HFL720502:HFL720550 HPH720502:HPH720550 HZD720502:HZD720550 IIZ720502:IIZ720550 ISV720502:ISV720550 JCR720502:JCR720550 JMN720502:JMN720550 JWJ720502:JWJ720550 KGF720502:KGF720550 KQB720502:KQB720550 KZX720502:KZX720550 LJT720502:LJT720550 LTP720502:LTP720550 MDL720502:MDL720550 MNH720502:MNH720550 MXD720502:MXD720550 NGZ720502:NGZ720550 NQV720502:NQV720550 OAR720502:OAR720550 OKN720502:OKN720550 OUJ720502:OUJ720550 PEF720502:PEF720550 POB720502:POB720550 PXX720502:PXX720550 QHT720502:QHT720550 QRP720502:QRP720550 RBL720502:RBL720550 RLH720502:RLH720550 RVD720502:RVD720550 SEZ720502:SEZ720550 SOV720502:SOV720550 SYR720502:SYR720550 TIN720502:TIN720550 TSJ720502:TSJ720550 UCF720502:UCF720550 UMB720502:UMB720550 UVX720502:UVX720550 VFT720502:VFT720550 VPP720502:VPP720550 VZL720502:VZL720550 WJH720502:WJH720550 WTD720502:WTD720550 D786038:D786086 GR786038:GR786086 QN786038:QN786086 AAJ786038:AAJ786086 AKF786038:AKF786086 AUB786038:AUB786086 BDX786038:BDX786086 BNT786038:BNT786086 BXP786038:BXP786086 CHL786038:CHL786086 CRH786038:CRH786086 DBD786038:DBD786086 DKZ786038:DKZ786086 DUV786038:DUV786086 EER786038:EER786086 EON786038:EON786086 EYJ786038:EYJ786086 FIF786038:FIF786086 FSB786038:FSB786086 GBX786038:GBX786086 GLT786038:GLT786086 GVP786038:GVP786086 HFL786038:HFL786086 HPH786038:HPH786086 HZD786038:HZD786086 IIZ786038:IIZ786086 ISV786038:ISV786086 JCR786038:JCR786086 JMN786038:JMN786086 JWJ786038:JWJ786086 KGF786038:KGF786086 KQB786038:KQB786086 KZX786038:KZX786086 LJT786038:LJT786086 LTP786038:LTP786086 MDL786038:MDL786086 MNH786038:MNH786086 MXD786038:MXD786086 NGZ786038:NGZ786086 NQV786038:NQV786086 OAR786038:OAR786086 OKN786038:OKN786086 OUJ786038:OUJ786086 PEF786038:PEF786086 POB786038:POB786086 PXX786038:PXX786086 QHT786038:QHT786086 QRP786038:QRP786086 RBL786038:RBL786086 RLH786038:RLH786086 RVD786038:RVD786086 SEZ786038:SEZ786086 SOV786038:SOV786086 SYR786038:SYR786086 TIN786038:TIN786086 TSJ786038:TSJ786086 UCF786038:UCF786086 UMB786038:UMB786086 UVX786038:UVX786086 VFT786038:VFT786086 VPP786038:VPP786086 VZL786038:VZL786086 WJH786038:WJH786086 WTD786038:WTD786086 D851574:D851622 GR851574:GR851622 QN851574:QN851622 AAJ851574:AAJ851622 AKF851574:AKF851622 AUB851574:AUB851622 BDX851574:BDX851622 BNT851574:BNT851622 BXP851574:BXP851622 CHL851574:CHL851622 CRH851574:CRH851622 DBD851574:DBD851622 DKZ851574:DKZ851622 DUV851574:DUV851622 EER851574:EER851622 EON851574:EON851622 EYJ851574:EYJ851622 FIF851574:FIF851622 FSB851574:FSB851622 GBX851574:GBX851622 GLT851574:GLT851622 GVP851574:GVP851622 HFL851574:HFL851622 HPH851574:HPH851622 HZD851574:HZD851622 IIZ851574:IIZ851622 ISV851574:ISV851622 JCR851574:JCR851622 JMN851574:JMN851622 JWJ851574:JWJ851622 KGF851574:KGF851622 KQB851574:KQB851622 KZX851574:KZX851622 LJT851574:LJT851622 LTP851574:LTP851622 MDL851574:MDL851622 MNH851574:MNH851622 MXD851574:MXD851622 NGZ851574:NGZ851622 NQV851574:NQV851622 OAR851574:OAR851622 OKN851574:OKN851622 OUJ851574:OUJ851622 PEF851574:PEF851622 POB851574:POB851622 PXX851574:PXX851622 QHT851574:QHT851622 QRP851574:QRP851622 RBL851574:RBL851622 RLH851574:RLH851622 RVD851574:RVD851622 SEZ851574:SEZ851622 SOV851574:SOV851622 SYR851574:SYR851622 TIN851574:TIN851622 TSJ851574:TSJ851622 UCF851574:UCF851622 UMB851574:UMB851622 UVX851574:UVX851622 VFT851574:VFT851622 VPP851574:VPP851622 VZL851574:VZL851622 WJH851574:WJH851622 WTD851574:WTD851622 D917110:D917158 GR917110:GR917158 QN917110:QN917158 AAJ917110:AAJ917158 AKF917110:AKF917158 AUB917110:AUB917158 BDX917110:BDX917158 BNT917110:BNT917158 BXP917110:BXP917158 CHL917110:CHL917158 CRH917110:CRH917158 DBD917110:DBD917158 DKZ917110:DKZ917158 DUV917110:DUV917158 EER917110:EER917158 EON917110:EON917158 EYJ917110:EYJ917158 FIF917110:FIF917158 FSB917110:FSB917158 GBX917110:GBX917158 GLT917110:GLT917158 GVP917110:GVP917158 HFL917110:HFL917158 HPH917110:HPH917158 HZD917110:HZD917158 IIZ917110:IIZ917158 ISV917110:ISV917158 JCR917110:JCR917158 JMN917110:JMN917158 JWJ917110:JWJ917158 KGF917110:KGF917158 KQB917110:KQB917158 KZX917110:KZX917158 LJT917110:LJT917158 LTP917110:LTP917158 MDL917110:MDL917158 MNH917110:MNH917158 MXD917110:MXD917158 NGZ917110:NGZ917158 NQV917110:NQV917158 OAR917110:OAR917158 OKN917110:OKN917158 OUJ917110:OUJ917158 PEF917110:PEF917158 POB917110:POB917158 PXX917110:PXX917158 QHT917110:QHT917158 QRP917110:QRP917158 RBL917110:RBL917158 RLH917110:RLH917158 RVD917110:RVD917158 SEZ917110:SEZ917158 SOV917110:SOV917158 SYR917110:SYR917158 TIN917110:TIN917158 TSJ917110:TSJ917158 UCF917110:UCF917158 UMB917110:UMB917158 UVX917110:UVX917158 VFT917110:VFT917158 VPP917110:VPP917158 VZL917110:VZL917158 WJH917110:WJH917158 WTD917110:WTD917158 D982646:D982694 GR982646:GR982694 QN982646:QN982694 AAJ982646:AAJ982694 AKF982646:AKF982694 AUB982646:AUB982694 BDX982646:BDX982694 BNT982646:BNT982694 BXP982646:BXP982694 CHL982646:CHL982694 CRH982646:CRH982694 DBD982646:DBD982694 DKZ982646:DKZ982694 DUV982646:DUV982694 EER982646:EER982694 EON982646:EON982694 EYJ982646:EYJ982694 FIF982646:FIF982694 FSB982646:FSB982694 GBX982646:GBX982694 GLT982646:GLT982694 GVP982646:GVP982694 HFL982646:HFL982694 HPH982646:HPH982694 HZD982646:HZD982694 IIZ982646:IIZ982694 ISV982646:ISV982694 JCR982646:JCR982694 JMN982646:JMN982694 JWJ982646:JWJ982694 KGF982646:KGF982694 KQB982646:KQB982694 KZX982646:KZX982694 LJT982646:LJT982694 LTP982646:LTP982694 MDL982646:MDL982694 MNH982646:MNH982694 MXD982646:MXD982694 NGZ982646:NGZ982694 NQV982646:NQV982694 OAR982646:OAR982694 OKN982646:OKN982694 OUJ982646:OUJ982694 PEF982646:PEF982694 POB982646:POB982694 PXX982646:PXX982694 QHT982646:QHT982694 QRP982646:QRP982694 RBL982646:RBL982694 RLH982646:RLH982694 RVD982646:RVD982694 SEZ982646:SEZ982694 SOV982646:SOV982694 SYR982646:SYR982694 TIN982646:TIN982694 TSJ982646:TSJ982694 UCF982646:UCF982694 UMB982646:UMB982694 UVX982646:UVX982694 VFT982646:VFT982694 VPP982646:VPP982694 VZL982646:VZL982694 WJH982646:WJH982694 WTD982646:WTD982694 WTD8:WTD81 WJH8:WJH81 VZL8:VZL81 VPP8:VPP81 VFT8:VFT81 UVX8:UVX81 UMB8:UMB81 UCF8:UCF81 TSJ8:TSJ81 TIN8:TIN81 SYR8:SYR81 SOV8:SOV81 SEZ8:SEZ81 RVD8:RVD81 RLH8:RLH81 RBL8:RBL81 QRP8:QRP81 QHT8:QHT81 PXX8:PXX81 POB8:POB81 PEF8:PEF81 OUJ8:OUJ81 OKN8:OKN81 OAR8:OAR81 NQV8:NQV81 NGZ8:NGZ81 MXD8:MXD81 MNH8:MNH81 MDL8:MDL81 LTP8:LTP81 LJT8:LJT81 KZX8:KZX81 KQB8:KQB81 KGF8:KGF81 JWJ8:JWJ81 JMN8:JMN81 JCR8:JCR81 ISV8:ISV81 IIZ8:IIZ81 HZD8:HZD81 HPH8:HPH81 HFL8:HFL81 GVP8:GVP81 GLT8:GLT81 GBX8:GBX81 FSB8:FSB81 FIF8:FIF81 EYJ8:EYJ81 EON8:EON81 EER8:EER81 DUV8:DUV81 DKZ8:DKZ81 DBD8:DBD81 CRH8:CRH81 CHL8:CHL81 BXP8:BXP81 BNT8:BNT81 BDX8:BDX81 AUB8:AUB81 AKF8:AKF81 AAJ8:AAJ81 QN8:QN81 GR8:GR81 D8:D81" xr:uid="{40367C2C-8956-4C2D-A23E-C1FC41F59551}">
      <formula1>"Laundry, Dry Cleaning, Not Required on Site"</formula1>
    </dataValidation>
  </dataValidations>
  <printOptions horizontalCentered="1"/>
  <pageMargins left="0.74803149606299213" right="0.74803149606299213" top="0.98425196850393704" bottom="0.98425196850393704" header="0.51181102362204722" footer="0.51181102362204722"/>
  <pageSetup paperSize="8" scale="83" fitToHeight="6" orientation="landscape" r:id="rId1"/>
  <headerFooter alignWithMargins="0">
    <oddHeader>&amp;C&amp;14OFFICIAL - SENSITIVE - COMMERCIAL
(When Completed)</oddHeader>
    <oddFooter>&amp;C&amp;14OFFICIAL - SENSITIVE - COMMERCIAL
(When Completed)</oddFooter>
  </headerFooter>
  <rowBreaks count="1" manualBreakCount="1">
    <brk id="12" max="16383" man="1"/>
  </rowBreaks>
  <extLst>
    <ext xmlns:x14="http://schemas.microsoft.com/office/spreadsheetml/2009/9/main" uri="{CCE6A557-97BC-4b89-ADB6-D9C93CAAB3DF}">
      <x14:dataValidations xmlns:xm="http://schemas.microsoft.com/office/excel/2006/main" count="1">
        <x14:dataValidation type="whole" allowBlank="1" showInputMessage="1" showErrorMessage="1" promptTitle="Whole Number" prompt="Between 0 and 100,000" xr:uid="{5A119367-D83F-4427-8508-AFA830CEF62D}">
          <x14:formula1>
            <xm:f>0</xm:f>
          </x14:formula1>
          <x14:formula2>
            <xm:f>1000000</xm:f>
          </x14:formula2>
          <xm:sqref>GS65141:GS65190 QO65141:QO65190 AAK65141:AAK65190 AKG65141:AKG65190 AUC65141:AUC65190 BDY65141:BDY65190 BNU65141:BNU65190 BXQ65141:BXQ65190 CHM65141:CHM65190 CRI65141:CRI65190 DBE65141:DBE65190 DLA65141:DLA65190 DUW65141:DUW65190 EES65141:EES65190 EOO65141:EOO65190 EYK65141:EYK65190 FIG65141:FIG65190 FSC65141:FSC65190 GBY65141:GBY65190 GLU65141:GLU65190 GVQ65141:GVQ65190 HFM65141:HFM65190 HPI65141:HPI65190 HZE65141:HZE65190 IJA65141:IJA65190 ISW65141:ISW65190 JCS65141:JCS65190 JMO65141:JMO65190 JWK65141:JWK65190 KGG65141:KGG65190 KQC65141:KQC65190 KZY65141:KZY65190 LJU65141:LJU65190 LTQ65141:LTQ65190 MDM65141:MDM65190 MNI65141:MNI65190 MXE65141:MXE65190 NHA65141:NHA65190 NQW65141:NQW65190 OAS65141:OAS65190 OKO65141:OKO65190 OUK65141:OUK65190 PEG65141:PEG65190 POC65141:POC65190 PXY65141:PXY65190 QHU65141:QHU65190 QRQ65141:QRQ65190 RBM65141:RBM65190 RLI65141:RLI65190 RVE65141:RVE65190 SFA65141:SFA65190 SOW65141:SOW65190 SYS65141:SYS65190 TIO65141:TIO65190 TSK65141:TSK65190 UCG65141:UCG65190 UMC65141:UMC65190 UVY65141:UVY65190 VFU65141:VFU65190 VPQ65141:VPQ65190 VZM65141:VZM65190 WJI65141:WJI65190 WTE65141:WTE65190 GS130677:GS130726 QO130677:QO130726 AAK130677:AAK130726 AKG130677:AKG130726 AUC130677:AUC130726 BDY130677:BDY130726 BNU130677:BNU130726 BXQ130677:BXQ130726 CHM130677:CHM130726 CRI130677:CRI130726 DBE130677:DBE130726 DLA130677:DLA130726 DUW130677:DUW130726 EES130677:EES130726 EOO130677:EOO130726 EYK130677:EYK130726 FIG130677:FIG130726 FSC130677:FSC130726 GBY130677:GBY130726 GLU130677:GLU130726 GVQ130677:GVQ130726 HFM130677:HFM130726 HPI130677:HPI130726 HZE130677:HZE130726 IJA130677:IJA130726 ISW130677:ISW130726 JCS130677:JCS130726 JMO130677:JMO130726 JWK130677:JWK130726 KGG130677:KGG130726 KQC130677:KQC130726 KZY130677:KZY130726 LJU130677:LJU130726 LTQ130677:LTQ130726 MDM130677:MDM130726 MNI130677:MNI130726 MXE130677:MXE130726 NHA130677:NHA130726 NQW130677:NQW130726 OAS130677:OAS130726 OKO130677:OKO130726 OUK130677:OUK130726 PEG130677:PEG130726 POC130677:POC130726 PXY130677:PXY130726 QHU130677:QHU130726 QRQ130677:QRQ130726 RBM130677:RBM130726 RLI130677:RLI130726 RVE130677:RVE130726 SFA130677:SFA130726 SOW130677:SOW130726 SYS130677:SYS130726 TIO130677:TIO130726 TSK130677:TSK130726 UCG130677:UCG130726 UMC130677:UMC130726 UVY130677:UVY130726 VFU130677:VFU130726 VPQ130677:VPQ130726 VZM130677:VZM130726 WJI130677:WJI130726 WTE130677:WTE130726 GS196213:GS196262 QO196213:QO196262 AAK196213:AAK196262 AKG196213:AKG196262 AUC196213:AUC196262 BDY196213:BDY196262 BNU196213:BNU196262 BXQ196213:BXQ196262 CHM196213:CHM196262 CRI196213:CRI196262 DBE196213:DBE196262 DLA196213:DLA196262 DUW196213:DUW196262 EES196213:EES196262 EOO196213:EOO196262 EYK196213:EYK196262 FIG196213:FIG196262 FSC196213:FSC196262 GBY196213:GBY196262 GLU196213:GLU196262 GVQ196213:GVQ196262 HFM196213:HFM196262 HPI196213:HPI196262 HZE196213:HZE196262 IJA196213:IJA196262 ISW196213:ISW196262 JCS196213:JCS196262 JMO196213:JMO196262 JWK196213:JWK196262 KGG196213:KGG196262 KQC196213:KQC196262 KZY196213:KZY196262 LJU196213:LJU196262 LTQ196213:LTQ196262 MDM196213:MDM196262 MNI196213:MNI196262 MXE196213:MXE196262 NHA196213:NHA196262 NQW196213:NQW196262 OAS196213:OAS196262 OKO196213:OKO196262 OUK196213:OUK196262 PEG196213:PEG196262 POC196213:POC196262 PXY196213:PXY196262 QHU196213:QHU196262 QRQ196213:QRQ196262 RBM196213:RBM196262 RLI196213:RLI196262 RVE196213:RVE196262 SFA196213:SFA196262 SOW196213:SOW196262 SYS196213:SYS196262 TIO196213:TIO196262 TSK196213:TSK196262 UCG196213:UCG196262 UMC196213:UMC196262 UVY196213:UVY196262 VFU196213:VFU196262 VPQ196213:VPQ196262 VZM196213:VZM196262 WJI196213:WJI196262 WTE196213:WTE196262 GS261749:GS261798 QO261749:QO261798 AAK261749:AAK261798 AKG261749:AKG261798 AUC261749:AUC261798 BDY261749:BDY261798 BNU261749:BNU261798 BXQ261749:BXQ261798 CHM261749:CHM261798 CRI261749:CRI261798 DBE261749:DBE261798 DLA261749:DLA261798 DUW261749:DUW261798 EES261749:EES261798 EOO261749:EOO261798 EYK261749:EYK261798 FIG261749:FIG261798 FSC261749:FSC261798 GBY261749:GBY261798 GLU261749:GLU261798 GVQ261749:GVQ261798 HFM261749:HFM261798 HPI261749:HPI261798 HZE261749:HZE261798 IJA261749:IJA261798 ISW261749:ISW261798 JCS261749:JCS261798 JMO261749:JMO261798 JWK261749:JWK261798 KGG261749:KGG261798 KQC261749:KQC261798 KZY261749:KZY261798 LJU261749:LJU261798 LTQ261749:LTQ261798 MDM261749:MDM261798 MNI261749:MNI261798 MXE261749:MXE261798 NHA261749:NHA261798 NQW261749:NQW261798 OAS261749:OAS261798 OKO261749:OKO261798 OUK261749:OUK261798 PEG261749:PEG261798 POC261749:POC261798 PXY261749:PXY261798 QHU261749:QHU261798 QRQ261749:QRQ261798 RBM261749:RBM261798 RLI261749:RLI261798 RVE261749:RVE261798 SFA261749:SFA261798 SOW261749:SOW261798 SYS261749:SYS261798 TIO261749:TIO261798 TSK261749:TSK261798 UCG261749:UCG261798 UMC261749:UMC261798 UVY261749:UVY261798 VFU261749:VFU261798 VPQ261749:VPQ261798 VZM261749:VZM261798 WJI261749:WJI261798 WTE261749:WTE261798 GS327285:GS327334 QO327285:QO327334 AAK327285:AAK327334 AKG327285:AKG327334 AUC327285:AUC327334 BDY327285:BDY327334 BNU327285:BNU327334 BXQ327285:BXQ327334 CHM327285:CHM327334 CRI327285:CRI327334 DBE327285:DBE327334 DLA327285:DLA327334 DUW327285:DUW327334 EES327285:EES327334 EOO327285:EOO327334 EYK327285:EYK327334 FIG327285:FIG327334 FSC327285:FSC327334 GBY327285:GBY327334 GLU327285:GLU327334 GVQ327285:GVQ327334 HFM327285:HFM327334 HPI327285:HPI327334 HZE327285:HZE327334 IJA327285:IJA327334 ISW327285:ISW327334 JCS327285:JCS327334 JMO327285:JMO327334 JWK327285:JWK327334 KGG327285:KGG327334 KQC327285:KQC327334 KZY327285:KZY327334 LJU327285:LJU327334 LTQ327285:LTQ327334 MDM327285:MDM327334 MNI327285:MNI327334 MXE327285:MXE327334 NHA327285:NHA327334 NQW327285:NQW327334 OAS327285:OAS327334 OKO327285:OKO327334 OUK327285:OUK327334 PEG327285:PEG327334 POC327285:POC327334 PXY327285:PXY327334 QHU327285:QHU327334 QRQ327285:QRQ327334 RBM327285:RBM327334 RLI327285:RLI327334 RVE327285:RVE327334 SFA327285:SFA327334 SOW327285:SOW327334 SYS327285:SYS327334 TIO327285:TIO327334 TSK327285:TSK327334 UCG327285:UCG327334 UMC327285:UMC327334 UVY327285:UVY327334 VFU327285:VFU327334 VPQ327285:VPQ327334 VZM327285:VZM327334 WJI327285:WJI327334 WTE327285:WTE327334 GS392821:GS392870 QO392821:QO392870 AAK392821:AAK392870 AKG392821:AKG392870 AUC392821:AUC392870 BDY392821:BDY392870 BNU392821:BNU392870 BXQ392821:BXQ392870 CHM392821:CHM392870 CRI392821:CRI392870 DBE392821:DBE392870 DLA392821:DLA392870 DUW392821:DUW392870 EES392821:EES392870 EOO392821:EOO392870 EYK392821:EYK392870 FIG392821:FIG392870 FSC392821:FSC392870 GBY392821:GBY392870 GLU392821:GLU392870 GVQ392821:GVQ392870 HFM392821:HFM392870 HPI392821:HPI392870 HZE392821:HZE392870 IJA392821:IJA392870 ISW392821:ISW392870 JCS392821:JCS392870 JMO392821:JMO392870 JWK392821:JWK392870 KGG392821:KGG392870 KQC392821:KQC392870 KZY392821:KZY392870 LJU392821:LJU392870 LTQ392821:LTQ392870 MDM392821:MDM392870 MNI392821:MNI392870 MXE392821:MXE392870 NHA392821:NHA392870 NQW392821:NQW392870 OAS392821:OAS392870 OKO392821:OKO392870 OUK392821:OUK392870 PEG392821:PEG392870 POC392821:POC392870 PXY392821:PXY392870 QHU392821:QHU392870 QRQ392821:QRQ392870 RBM392821:RBM392870 RLI392821:RLI392870 RVE392821:RVE392870 SFA392821:SFA392870 SOW392821:SOW392870 SYS392821:SYS392870 TIO392821:TIO392870 TSK392821:TSK392870 UCG392821:UCG392870 UMC392821:UMC392870 UVY392821:UVY392870 VFU392821:VFU392870 VPQ392821:VPQ392870 VZM392821:VZM392870 WJI392821:WJI392870 WTE392821:WTE392870 GS458357:GS458406 QO458357:QO458406 AAK458357:AAK458406 AKG458357:AKG458406 AUC458357:AUC458406 BDY458357:BDY458406 BNU458357:BNU458406 BXQ458357:BXQ458406 CHM458357:CHM458406 CRI458357:CRI458406 DBE458357:DBE458406 DLA458357:DLA458406 DUW458357:DUW458406 EES458357:EES458406 EOO458357:EOO458406 EYK458357:EYK458406 FIG458357:FIG458406 FSC458357:FSC458406 GBY458357:GBY458406 GLU458357:GLU458406 GVQ458357:GVQ458406 HFM458357:HFM458406 HPI458357:HPI458406 HZE458357:HZE458406 IJA458357:IJA458406 ISW458357:ISW458406 JCS458357:JCS458406 JMO458357:JMO458406 JWK458357:JWK458406 KGG458357:KGG458406 KQC458357:KQC458406 KZY458357:KZY458406 LJU458357:LJU458406 LTQ458357:LTQ458406 MDM458357:MDM458406 MNI458357:MNI458406 MXE458357:MXE458406 NHA458357:NHA458406 NQW458357:NQW458406 OAS458357:OAS458406 OKO458357:OKO458406 OUK458357:OUK458406 PEG458357:PEG458406 POC458357:POC458406 PXY458357:PXY458406 QHU458357:QHU458406 QRQ458357:QRQ458406 RBM458357:RBM458406 RLI458357:RLI458406 RVE458357:RVE458406 SFA458357:SFA458406 SOW458357:SOW458406 SYS458357:SYS458406 TIO458357:TIO458406 TSK458357:TSK458406 UCG458357:UCG458406 UMC458357:UMC458406 UVY458357:UVY458406 VFU458357:VFU458406 VPQ458357:VPQ458406 VZM458357:VZM458406 WJI458357:WJI458406 WTE458357:WTE458406 GS523893:GS523942 QO523893:QO523942 AAK523893:AAK523942 AKG523893:AKG523942 AUC523893:AUC523942 BDY523893:BDY523942 BNU523893:BNU523942 BXQ523893:BXQ523942 CHM523893:CHM523942 CRI523893:CRI523942 DBE523893:DBE523942 DLA523893:DLA523942 DUW523893:DUW523942 EES523893:EES523942 EOO523893:EOO523942 EYK523893:EYK523942 FIG523893:FIG523942 FSC523893:FSC523942 GBY523893:GBY523942 GLU523893:GLU523942 GVQ523893:GVQ523942 HFM523893:HFM523942 HPI523893:HPI523942 HZE523893:HZE523942 IJA523893:IJA523942 ISW523893:ISW523942 JCS523893:JCS523942 JMO523893:JMO523942 JWK523893:JWK523942 KGG523893:KGG523942 KQC523893:KQC523942 KZY523893:KZY523942 LJU523893:LJU523942 LTQ523893:LTQ523942 MDM523893:MDM523942 MNI523893:MNI523942 MXE523893:MXE523942 NHA523893:NHA523942 NQW523893:NQW523942 OAS523893:OAS523942 OKO523893:OKO523942 OUK523893:OUK523942 PEG523893:PEG523942 POC523893:POC523942 PXY523893:PXY523942 QHU523893:QHU523942 QRQ523893:QRQ523942 RBM523893:RBM523942 RLI523893:RLI523942 RVE523893:RVE523942 SFA523893:SFA523942 SOW523893:SOW523942 SYS523893:SYS523942 TIO523893:TIO523942 TSK523893:TSK523942 UCG523893:UCG523942 UMC523893:UMC523942 UVY523893:UVY523942 VFU523893:VFU523942 VPQ523893:VPQ523942 VZM523893:VZM523942 WJI523893:WJI523942 WTE523893:WTE523942 GS589429:GS589478 QO589429:QO589478 AAK589429:AAK589478 AKG589429:AKG589478 AUC589429:AUC589478 BDY589429:BDY589478 BNU589429:BNU589478 BXQ589429:BXQ589478 CHM589429:CHM589478 CRI589429:CRI589478 DBE589429:DBE589478 DLA589429:DLA589478 DUW589429:DUW589478 EES589429:EES589478 EOO589429:EOO589478 EYK589429:EYK589478 FIG589429:FIG589478 FSC589429:FSC589478 GBY589429:GBY589478 GLU589429:GLU589478 GVQ589429:GVQ589478 HFM589429:HFM589478 HPI589429:HPI589478 HZE589429:HZE589478 IJA589429:IJA589478 ISW589429:ISW589478 JCS589429:JCS589478 JMO589429:JMO589478 JWK589429:JWK589478 KGG589429:KGG589478 KQC589429:KQC589478 KZY589429:KZY589478 LJU589429:LJU589478 LTQ589429:LTQ589478 MDM589429:MDM589478 MNI589429:MNI589478 MXE589429:MXE589478 NHA589429:NHA589478 NQW589429:NQW589478 OAS589429:OAS589478 OKO589429:OKO589478 OUK589429:OUK589478 PEG589429:PEG589478 POC589429:POC589478 PXY589429:PXY589478 QHU589429:QHU589478 QRQ589429:QRQ589478 RBM589429:RBM589478 RLI589429:RLI589478 RVE589429:RVE589478 SFA589429:SFA589478 SOW589429:SOW589478 SYS589429:SYS589478 TIO589429:TIO589478 TSK589429:TSK589478 UCG589429:UCG589478 UMC589429:UMC589478 UVY589429:UVY589478 VFU589429:VFU589478 VPQ589429:VPQ589478 VZM589429:VZM589478 WJI589429:WJI589478 WTE589429:WTE589478 GS654965:GS655014 QO654965:QO655014 AAK654965:AAK655014 AKG654965:AKG655014 AUC654965:AUC655014 BDY654965:BDY655014 BNU654965:BNU655014 BXQ654965:BXQ655014 CHM654965:CHM655014 CRI654965:CRI655014 DBE654965:DBE655014 DLA654965:DLA655014 DUW654965:DUW655014 EES654965:EES655014 EOO654965:EOO655014 EYK654965:EYK655014 FIG654965:FIG655014 FSC654965:FSC655014 GBY654965:GBY655014 GLU654965:GLU655014 GVQ654965:GVQ655014 HFM654965:HFM655014 HPI654965:HPI655014 HZE654965:HZE655014 IJA654965:IJA655014 ISW654965:ISW655014 JCS654965:JCS655014 JMO654965:JMO655014 JWK654965:JWK655014 KGG654965:KGG655014 KQC654965:KQC655014 KZY654965:KZY655014 LJU654965:LJU655014 LTQ654965:LTQ655014 MDM654965:MDM655014 MNI654965:MNI655014 MXE654965:MXE655014 NHA654965:NHA655014 NQW654965:NQW655014 OAS654965:OAS655014 OKO654965:OKO655014 OUK654965:OUK655014 PEG654965:PEG655014 POC654965:POC655014 PXY654965:PXY655014 QHU654965:QHU655014 QRQ654965:QRQ655014 RBM654965:RBM655014 RLI654965:RLI655014 RVE654965:RVE655014 SFA654965:SFA655014 SOW654965:SOW655014 SYS654965:SYS655014 TIO654965:TIO655014 TSK654965:TSK655014 UCG654965:UCG655014 UMC654965:UMC655014 UVY654965:UVY655014 VFU654965:VFU655014 VPQ654965:VPQ655014 VZM654965:VZM655014 WJI654965:WJI655014 WTE654965:WTE655014 GS720501:GS720550 QO720501:QO720550 AAK720501:AAK720550 AKG720501:AKG720550 AUC720501:AUC720550 BDY720501:BDY720550 BNU720501:BNU720550 BXQ720501:BXQ720550 CHM720501:CHM720550 CRI720501:CRI720550 DBE720501:DBE720550 DLA720501:DLA720550 DUW720501:DUW720550 EES720501:EES720550 EOO720501:EOO720550 EYK720501:EYK720550 FIG720501:FIG720550 FSC720501:FSC720550 GBY720501:GBY720550 GLU720501:GLU720550 GVQ720501:GVQ720550 HFM720501:HFM720550 HPI720501:HPI720550 HZE720501:HZE720550 IJA720501:IJA720550 ISW720501:ISW720550 JCS720501:JCS720550 JMO720501:JMO720550 JWK720501:JWK720550 KGG720501:KGG720550 KQC720501:KQC720550 KZY720501:KZY720550 LJU720501:LJU720550 LTQ720501:LTQ720550 MDM720501:MDM720550 MNI720501:MNI720550 MXE720501:MXE720550 NHA720501:NHA720550 NQW720501:NQW720550 OAS720501:OAS720550 OKO720501:OKO720550 OUK720501:OUK720550 PEG720501:PEG720550 POC720501:POC720550 PXY720501:PXY720550 QHU720501:QHU720550 QRQ720501:QRQ720550 RBM720501:RBM720550 RLI720501:RLI720550 RVE720501:RVE720550 SFA720501:SFA720550 SOW720501:SOW720550 SYS720501:SYS720550 TIO720501:TIO720550 TSK720501:TSK720550 UCG720501:UCG720550 UMC720501:UMC720550 UVY720501:UVY720550 VFU720501:VFU720550 VPQ720501:VPQ720550 VZM720501:VZM720550 WJI720501:WJI720550 WTE720501:WTE720550 GS786037:GS786086 QO786037:QO786086 AAK786037:AAK786086 AKG786037:AKG786086 AUC786037:AUC786086 BDY786037:BDY786086 BNU786037:BNU786086 BXQ786037:BXQ786086 CHM786037:CHM786086 CRI786037:CRI786086 DBE786037:DBE786086 DLA786037:DLA786086 DUW786037:DUW786086 EES786037:EES786086 EOO786037:EOO786086 EYK786037:EYK786086 FIG786037:FIG786086 FSC786037:FSC786086 GBY786037:GBY786086 GLU786037:GLU786086 GVQ786037:GVQ786086 HFM786037:HFM786086 HPI786037:HPI786086 HZE786037:HZE786086 IJA786037:IJA786086 ISW786037:ISW786086 JCS786037:JCS786086 JMO786037:JMO786086 JWK786037:JWK786086 KGG786037:KGG786086 KQC786037:KQC786086 KZY786037:KZY786086 LJU786037:LJU786086 LTQ786037:LTQ786086 MDM786037:MDM786086 MNI786037:MNI786086 MXE786037:MXE786086 NHA786037:NHA786086 NQW786037:NQW786086 OAS786037:OAS786086 OKO786037:OKO786086 OUK786037:OUK786086 PEG786037:PEG786086 POC786037:POC786086 PXY786037:PXY786086 QHU786037:QHU786086 QRQ786037:QRQ786086 RBM786037:RBM786086 RLI786037:RLI786086 RVE786037:RVE786086 SFA786037:SFA786086 SOW786037:SOW786086 SYS786037:SYS786086 TIO786037:TIO786086 TSK786037:TSK786086 UCG786037:UCG786086 UMC786037:UMC786086 UVY786037:UVY786086 VFU786037:VFU786086 VPQ786037:VPQ786086 VZM786037:VZM786086 WJI786037:WJI786086 WTE786037:WTE786086 GS851573:GS851622 QO851573:QO851622 AAK851573:AAK851622 AKG851573:AKG851622 AUC851573:AUC851622 BDY851573:BDY851622 BNU851573:BNU851622 BXQ851573:BXQ851622 CHM851573:CHM851622 CRI851573:CRI851622 DBE851573:DBE851622 DLA851573:DLA851622 DUW851573:DUW851622 EES851573:EES851622 EOO851573:EOO851622 EYK851573:EYK851622 FIG851573:FIG851622 FSC851573:FSC851622 GBY851573:GBY851622 GLU851573:GLU851622 GVQ851573:GVQ851622 HFM851573:HFM851622 HPI851573:HPI851622 HZE851573:HZE851622 IJA851573:IJA851622 ISW851573:ISW851622 JCS851573:JCS851622 JMO851573:JMO851622 JWK851573:JWK851622 KGG851573:KGG851622 KQC851573:KQC851622 KZY851573:KZY851622 LJU851573:LJU851622 LTQ851573:LTQ851622 MDM851573:MDM851622 MNI851573:MNI851622 MXE851573:MXE851622 NHA851573:NHA851622 NQW851573:NQW851622 OAS851573:OAS851622 OKO851573:OKO851622 OUK851573:OUK851622 PEG851573:PEG851622 POC851573:POC851622 PXY851573:PXY851622 QHU851573:QHU851622 QRQ851573:QRQ851622 RBM851573:RBM851622 RLI851573:RLI851622 RVE851573:RVE851622 SFA851573:SFA851622 SOW851573:SOW851622 SYS851573:SYS851622 TIO851573:TIO851622 TSK851573:TSK851622 UCG851573:UCG851622 UMC851573:UMC851622 UVY851573:UVY851622 VFU851573:VFU851622 VPQ851573:VPQ851622 VZM851573:VZM851622 WJI851573:WJI851622 WTE851573:WTE851622 GS917109:GS917158 QO917109:QO917158 AAK917109:AAK917158 AKG917109:AKG917158 AUC917109:AUC917158 BDY917109:BDY917158 BNU917109:BNU917158 BXQ917109:BXQ917158 CHM917109:CHM917158 CRI917109:CRI917158 DBE917109:DBE917158 DLA917109:DLA917158 DUW917109:DUW917158 EES917109:EES917158 EOO917109:EOO917158 EYK917109:EYK917158 FIG917109:FIG917158 FSC917109:FSC917158 GBY917109:GBY917158 GLU917109:GLU917158 GVQ917109:GVQ917158 HFM917109:HFM917158 HPI917109:HPI917158 HZE917109:HZE917158 IJA917109:IJA917158 ISW917109:ISW917158 JCS917109:JCS917158 JMO917109:JMO917158 JWK917109:JWK917158 KGG917109:KGG917158 KQC917109:KQC917158 KZY917109:KZY917158 LJU917109:LJU917158 LTQ917109:LTQ917158 MDM917109:MDM917158 MNI917109:MNI917158 MXE917109:MXE917158 NHA917109:NHA917158 NQW917109:NQW917158 OAS917109:OAS917158 OKO917109:OKO917158 OUK917109:OUK917158 PEG917109:PEG917158 POC917109:POC917158 PXY917109:PXY917158 QHU917109:QHU917158 QRQ917109:QRQ917158 RBM917109:RBM917158 RLI917109:RLI917158 RVE917109:RVE917158 SFA917109:SFA917158 SOW917109:SOW917158 SYS917109:SYS917158 TIO917109:TIO917158 TSK917109:TSK917158 UCG917109:UCG917158 UMC917109:UMC917158 UVY917109:UVY917158 VFU917109:VFU917158 VPQ917109:VPQ917158 VZM917109:VZM917158 WJI917109:WJI917158 WTE917109:WTE917158 GS982645:GS982694 QO982645:QO982694 AAK982645:AAK982694 AKG982645:AKG982694 AUC982645:AUC982694 BDY982645:BDY982694 BNU982645:BNU982694 BXQ982645:BXQ982694 CHM982645:CHM982694 CRI982645:CRI982694 DBE982645:DBE982694 DLA982645:DLA982694 DUW982645:DUW982694 EES982645:EES982694 EOO982645:EOO982694 EYK982645:EYK982694 FIG982645:FIG982694 FSC982645:FSC982694 GBY982645:GBY982694 GLU982645:GLU982694 GVQ982645:GVQ982694 HFM982645:HFM982694 HPI982645:HPI982694 HZE982645:HZE982694 IJA982645:IJA982694 ISW982645:ISW982694 JCS982645:JCS982694 JMO982645:JMO982694 JWK982645:JWK982694 KGG982645:KGG982694 KQC982645:KQC982694 KZY982645:KZY982694 LJU982645:LJU982694 LTQ982645:LTQ982694 MDM982645:MDM982694 MNI982645:MNI982694 MXE982645:MXE982694 NHA982645:NHA982694 NQW982645:NQW982694 OAS982645:OAS982694 OKO982645:OKO982694 OUK982645:OUK982694 PEG982645:PEG982694 POC982645:POC982694 PXY982645:PXY982694 QHU982645:QHU982694 QRQ982645:QRQ982694 RBM982645:RBM982694 RLI982645:RLI982694 RVE982645:RVE982694 SFA982645:SFA982694 SOW982645:SOW982694 SYS982645:SYS982694 TIO982645:TIO982694 TSK982645:TSK982694 UCG982645:UCG982694 UMC982645:UMC982694 UVY982645:UVY982694 VFU982645:VFU982694 VPQ982645:VPQ982694 VZM982645:VZM982694 WJI982645:WJI982694 WTE982645:WTE982694 D65141 GR65141 QN65141 AAJ65141 AKF65141 AUB65141 BDX65141 BNT65141 BXP65141 CHL65141 CRH65141 DBD65141 DKZ65141 DUV65141 EER65141 EON65141 EYJ65141 FIF65141 FSB65141 GBX65141 GLT65141 GVP65141 HFL65141 HPH65141 HZD65141 IIZ65141 ISV65141 JCR65141 JMN65141 JWJ65141 KGF65141 KQB65141 KZX65141 LJT65141 LTP65141 MDL65141 MNH65141 MXD65141 NGZ65141 NQV65141 OAR65141 OKN65141 OUJ65141 PEF65141 POB65141 PXX65141 QHT65141 QRP65141 RBL65141 RLH65141 RVD65141 SEZ65141 SOV65141 SYR65141 TIN65141 TSJ65141 UCF65141 UMB65141 UVX65141 VFT65141 VPP65141 VZL65141 WJH65141 WTD65141 D130677 GR130677 QN130677 AAJ130677 AKF130677 AUB130677 BDX130677 BNT130677 BXP130677 CHL130677 CRH130677 DBD130677 DKZ130677 DUV130677 EER130677 EON130677 EYJ130677 FIF130677 FSB130677 GBX130677 GLT130677 GVP130677 HFL130677 HPH130677 HZD130677 IIZ130677 ISV130677 JCR130677 JMN130677 JWJ130677 KGF130677 KQB130677 KZX130677 LJT130677 LTP130677 MDL130677 MNH130677 MXD130677 NGZ130677 NQV130677 OAR130677 OKN130677 OUJ130677 PEF130677 POB130677 PXX130677 QHT130677 QRP130677 RBL130677 RLH130677 RVD130677 SEZ130677 SOV130677 SYR130677 TIN130677 TSJ130677 UCF130677 UMB130677 UVX130677 VFT130677 VPP130677 VZL130677 WJH130677 WTD130677 D196213 GR196213 QN196213 AAJ196213 AKF196213 AUB196213 BDX196213 BNT196213 BXP196213 CHL196213 CRH196213 DBD196213 DKZ196213 DUV196213 EER196213 EON196213 EYJ196213 FIF196213 FSB196213 GBX196213 GLT196213 GVP196213 HFL196213 HPH196213 HZD196213 IIZ196213 ISV196213 JCR196213 JMN196213 JWJ196213 KGF196213 KQB196213 KZX196213 LJT196213 LTP196213 MDL196213 MNH196213 MXD196213 NGZ196213 NQV196213 OAR196213 OKN196213 OUJ196213 PEF196213 POB196213 PXX196213 QHT196213 QRP196213 RBL196213 RLH196213 RVD196213 SEZ196213 SOV196213 SYR196213 TIN196213 TSJ196213 UCF196213 UMB196213 UVX196213 VFT196213 VPP196213 VZL196213 WJH196213 WTD196213 D261749 GR261749 QN261749 AAJ261749 AKF261749 AUB261749 BDX261749 BNT261749 BXP261749 CHL261749 CRH261749 DBD261749 DKZ261749 DUV261749 EER261749 EON261749 EYJ261749 FIF261749 FSB261749 GBX261749 GLT261749 GVP261749 HFL261749 HPH261749 HZD261749 IIZ261749 ISV261749 JCR261749 JMN261749 JWJ261749 KGF261749 KQB261749 KZX261749 LJT261749 LTP261749 MDL261749 MNH261749 MXD261749 NGZ261749 NQV261749 OAR261749 OKN261749 OUJ261749 PEF261749 POB261749 PXX261749 QHT261749 QRP261749 RBL261749 RLH261749 RVD261749 SEZ261749 SOV261749 SYR261749 TIN261749 TSJ261749 UCF261749 UMB261749 UVX261749 VFT261749 VPP261749 VZL261749 WJH261749 WTD261749 D327285 GR327285 QN327285 AAJ327285 AKF327285 AUB327285 BDX327285 BNT327285 BXP327285 CHL327285 CRH327285 DBD327285 DKZ327285 DUV327285 EER327285 EON327285 EYJ327285 FIF327285 FSB327285 GBX327285 GLT327285 GVP327285 HFL327285 HPH327285 HZD327285 IIZ327285 ISV327285 JCR327285 JMN327285 JWJ327285 KGF327285 KQB327285 KZX327285 LJT327285 LTP327285 MDL327285 MNH327285 MXD327285 NGZ327285 NQV327285 OAR327285 OKN327285 OUJ327285 PEF327285 POB327285 PXX327285 QHT327285 QRP327285 RBL327285 RLH327285 RVD327285 SEZ327285 SOV327285 SYR327285 TIN327285 TSJ327285 UCF327285 UMB327285 UVX327285 VFT327285 VPP327285 VZL327285 WJH327285 WTD327285 D392821 GR392821 QN392821 AAJ392821 AKF392821 AUB392821 BDX392821 BNT392821 BXP392821 CHL392821 CRH392821 DBD392821 DKZ392821 DUV392821 EER392821 EON392821 EYJ392821 FIF392821 FSB392821 GBX392821 GLT392821 GVP392821 HFL392821 HPH392821 HZD392821 IIZ392821 ISV392821 JCR392821 JMN392821 JWJ392821 KGF392821 KQB392821 KZX392821 LJT392821 LTP392821 MDL392821 MNH392821 MXD392821 NGZ392821 NQV392821 OAR392821 OKN392821 OUJ392821 PEF392821 POB392821 PXX392821 QHT392821 QRP392821 RBL392821 RLH392821 RVD392821 SEZ392821 SOV392821 SYR392821 TIN392821 TSJ392821 UCF392821 UMB392821 UVX392821 VFT392821 VPP392821 VZL392821 WJH392821 WTD392821 D458357 GR458357 QN458357 AAJ458357 AKF458357 AUB458357 BDX458357 BNT458357 BXP458357 CHL458357 CRH458357 DBD458357 DKZ458357 DUV458357 EER458357 EON458357 EYJ458357 FIF458357 FSB458357 GBX458357 GLT458357 GVP458357 HFL458357 HPH458357 HZD458357 IIZ458357 ISV458357 JCR458357 JMN458357 JWJ458357 KGF458357 KQB458357 KZX458357 LJT458357 LTP458357 MDL458357 MNH458357 MXD458357 NGZ458357 NQV458357 OAR458357 OKN458357 OUJ458357 PEF458357 POB458357 PXX458357 QHT458357 QRP458357 RBL458357 RLH458357 RVD458357 SEZ458357 SOV458357 SYR458357 TIN458357 TSJ458357 UCF458357 UMB458357 UVX458357 VFT458357 VPP458357 VZL458357 WJH458357 WTD458357 D523893 GR523893 QN523893 AAJ523893 AKF523893 AUB523893 BDX523893 BNT523893 BXP523893 CHL523893 CRH523893 DBD523893 DKZ523893 DUV523893 EER523893 EON523893 EYJ523893 FIF523893 FSB523893 GBX523893 GLT523893 GVP523893 HFL523893 HPH523893 HZD523893 IIZ523893 ISV523893 JCR523893 JMN523893 JWJ523893 KGF523893 KQB523893 KZX523893 LJT523893 LTP523893 MDL523893 MNH523893 MXD523893 NGZ523893 NQV523893 OAR523893 OKN523893 OUJ523893 PEF523893 POB523893 PXX523893 QHT523893 QRP523893 RBL523893 RLH523893 RVD523893 SEZ523893 SOV523893 SYR523893 TIN523893 TSJ523893 UCF523893 UMB523893 UVX523893 VFT523893 VPP523893 VZL523893 WJH523893 WTD523893 D589429 GR589429 QN589429 AAJ589429 AKF589429 AUB589429 BDX589429 BNT589429 BXP589429 CHL589429 CRH589429 DBD589429 DKZ589429 DUV589429 EER589429 EON589429 EYJ589429 FIF589429 FSB589429 GBX589429 GLT589429 GVP589429 HFL589429 HPH589429 HZD589429 IIZ589429 ISV589429 JCR589429 JMN589429 JWJ589429 KGF589429 KQB589429 KZX589429 LJT589429 LTP589429 MDL589429 MNH589429 MXD589429 NGZ589429 NQV589429 OAR589429 OKN589429 OUJ589429 PEF589429 POB589429 PXX589429 QHT589429 QRP589429 RBL589429 RLH589429 RVD589429 SEZ589429 SOV589429 SYR589429 TIN589429 TSJ589429 UCF589429 UMB589429 UVX589429 VFT589429 VPP589429 VZL589429 WJH589429 WTD589429 D654965 GR654965 QN654965 AAJ654965 AKF654965 AUB654965 BDX654965 BNT654965 BXP654965 CHL654965 CRH654965 DBD654965 DKZ654965 DUV654965 EER654965 EON654965 EYJ654965 FIF654965 FSB654965 GBX654965 GLT654965 GVP654965 HFL654965 HPH654965 HZD654965 IIZ654965 ISV654965 JCR654965 JMN654965 JWJ654965 KGF654965 KQB654965 KZX654965 LJT654965 LTP654965 MDL654965 MNH654965 MXD654965 NGZ654965 NQV654965 OAR654965 OKN654965 OUJ654965 PEF654965 POB654965 PXX654965 QHT654965 QRP654965 RBL654965 RLH654965 RVD654965 SEZ654965 SOV654965 SYR654965 TIN654965 TSJ654965 UCF654965 UMB654965 UVX654965 VFT654965 VPP654965 VZL654965 WJH654965 WTD654965 D720501 GR720501 QN720501 AAJ720501 AKF720501 AUB720501 BDX720501 BNT720501 BXP720501 CHL720501 CRH720501 DBD720501 DKZ720501 DUV720501 EER720501 EON720501 EYJ720501 FIF720501 FSB720501 GBX720501 GLT720501 GVP720501 HFL720501 HPH720501 HZD720501 IIZ720501 ISV720501 JCR720501 JMN720501 JWJ720501 KGF720501 KQB720501 KZX720501 LJT720501 LTP720501 MDL720501 MNH720501 MXD720501 NGZ720501 NQV720501 OAR720501 OKN720501 OUJ720501 PEF720501 POB720501 PXX720501 QHT720501 QRP720501 RBL720501 RLH720501 RVD720501 SEZ720501 SOV720501 SYR720501 TIN720501 TSJ720501 UCF720501 UMB720501 UVX720501 VFT720501 VPP720501 VZL720501 WJH720501 WTD720501 D786037 GR786037 QN786037 AAJ786037 AKF786037 AUB786037 BDX786037 BNT786037 BXP786037 CHL786037 CRH786037 DBD786037 DKZ786037 DUV786037 EER786037 EON786037 EYJ786037 FIF786037 FSB786037 GBX786037 GLT786037 GVP786037 HFL786037 HPH786037 HZD786037 IIZ786037 ISV786037 JCR786037 JMN786037 JWJ786037 KGF786037 KQB786037 KZX786037 LJT786037 LTP786037 MDL786037 MNH786037 MXD786037 NGZ786037 NQV786037 OAR786037 OKN786037 OUJ786037 PEF786037 POB786037 PXX786037 QHT786037 QRP786037 RBL786037 RLH786037 RVD786037 SEZ786037 SOV786037 SYR786037 TIN786037 TSJ786037 UCF786037 UMB786037 UVX786037 VFT786037 VPP786037 VZL786037 WJH786037 WTD786037 D851573 GR851573 QN851573 AAJ851573 AKF851573 AUB851573 BDX851573 BNT851573 BXP851573 CHL851573 CRH851573 DBD851573 DKZ851573 DUV851573 EER851573 EON851573 EYJ851573 FIF851573 FSB851573 GBX851573 GLT851573 GVP851573 HFL851573 HPH851573 HZD851573 IIZ851573 ISV851573 JCR851573 JMN851573 JWJ851573 KGF851573 KQB851573 KZX851573 LJT851573 LTP851573 MDL851573 MNH851573 MXD851573 NGZ851573 NQV851573 OAR851573 OKN851573 OUJ851573 PEF851573 POB851573 PXX851573 QHT851573 QRP851573 RBL851573 RLH851573 RVD851573 SEZ851573 SOV851573 SYR851573 TIN851573 TSJ851573 UCF851573 UMB851573 UVX851573 VFT851573 VPP851573 VZL851573 WJH851573 WTD851573 D917109 GR917109 QN917109 AAJ917109 AKF917109 AUB917109 BDX917109 BNT917109 BXP917109 CHL917109 CRH917109 DBD917109 DKZ917109 DUV917109 EER917109 EON917109 EYJ917109 FIF917109 FSB917109 GBX917109 GLT917109 GVP917109 HFL917109 HPH917109 HZD917109 IIZ917109 ISV917109 JCR917109 JMN917109 JWJ917109 KGF917109 KQB917109 KZX917109 LJT917109 LTP917109 MDL917109 MNH917109 MXD917109 NGZ917109 NQV917109 OAR917109 OKN917109 OUJ917109 PEF917109 POB917109 PXX917109 QHT917109 QRP917109 RBL917109 RLH917109 RVD917109 SEZ917109 SOV917109 SYR917109 TIN917109 TSJ917109 UCF917109 UMB917109 UVX917109 VFT917109 VPP917109 VZL917109 WJH917109 WTD917109 D982645 GR982645 QN982645 AAJ982645 AKF982645 AUB982645 BDX982645 BNT982645 BXP982645 CHL982645 CRH982645 DBD982645 DKZ982645 DUV982645 EER982645 EON982645 EYJ982645 FIF982645 FSB982645 GBX982645 GLT982645 GVP982645 HFL982645 HPH982645 HZD982645 IIZ982645 ISV982645 JCR982645 JMN982645 JWJ982645 KGF982645 KQB982645 KZX982645 LJT982645 LTP982645 MDL982645 MNH982645 MXD982645 NGZ982645 NQV982645 OAR982645 OKN982645 OUJ982645 PEF982645 POB982645 PXX982645 QHT982645 QRP982645 RBL982645 RLH982645 RVD982645 SEZ982645 SOV982645 SYR982645 TIN982645 TSJ982645 UCF982645 UMB982645 UVX982645 VFT982645 VPP982645 VZL982645 WJH982645 WTD982645 GS65192:GS65375 QO65192:QO65375 AAK65192:AAK65375 AKG65192:AKG65375 AUC65192:AUC65375 BDY65192:BDY65375 BNU65192:BNU65375 BXQ65192:BXQ65375 CHM65192:CHM65375 CRI65192:CRI65375 DBE65192:DBE65375 DLA65192:DLA65375 DUW65192:DUW65375 EES65192:EES65375 EOO65192:EOO65375 EYK65192:EYK65375 FIG65192:FIG65375 FSC65192:FSC65375 GBY65192:GBY65375 GLU65192:GLU65375 GVQ65192:GVQ65375 HFM65192:HFM65375 HPI65192:HPI65375 HZE65192:HZE65375 IJA65192:IJA65375 ISW65192:ISW65375 JCS65192:JCS65375 JMO65192:JMO65375 JWK65192:JWK65375 KGG65192:KGG65375 KQC65192:KQC65375 KZY65192:KZY65375 LJU65192:LJU65375 LTQ65192:LTQ65375 MDM65192:MDM65375 MNI65192:MNI65375 MXE65192:MXE65375 NHA65192:NHA65375 NQW65192:NQW65375 OAS65192:OAS65375 OKO65192:OKO65375 OUK65192:OUK65375 PEG65192:PEG65375 POC65192:POC65375 PXY65192:PXY65375 QHU65192:QHU65375 QRQ65192:QRQ65375 RBM65192:RBM65375 RLI65192:RLI65375 RVE65192:RVE65375 SFA65192:SFA65375 SOW65192:SOW65375 SYS65192:SYS65375 TIO65192:TIO65375 TSK65192:TSK65375 UCG65192:UCG65375 UMC65192:UMC65375 UVY65192:UVY65375 VFU65192:VFU65375 VPQ65192:VPQ65375 VZM65192:VZM65375 WJI65192:WJI65375 WTE65192:WTE65375 GS130728:GS130911 QO130728:QO130911 AAK130728:AAK130911 AKG130728:AKG130911 AUC130728:AUC130911 BDY130728:BDY130911 BNU130728:BNU130911 BXQ130728:BXQ130911 CHM130728:CHM130911 CRI130728:CRI130911 DBE130728:DBE130911 DLA130728:DLA130911 DUW130728:DUW130911 EES130728:EES130911 EOO130728:EOO130911 EYK130728:EYK130911 FIG130728:FIG130911 FSC130728:FSC130911 GBY130728:GBY130911 GLU130728:GLU130911 GVQ130728:GVQ130911 HFM130728:HFM130911 HPI130728:HPI130911 HZE130728:HZE130911 IJA130728:IJA130911 ISW130728:ISW130911 JCS130728:JCS130911 JMO130728:JMO130911 JWK130728:JWK130911 KGG130728:KGG130911 KQC130728:KQC130911 KZY130728:KZY130911 LJU130728:LJU130911 LTQ130728:LTQ130911 MDM130728:MDM130911 MNI130728:MNI130911 MXE130728:MXE130911 NHA130728:NHA130911 NQW130728:NQW130911 OAS130728:OAS130911 OKO130728:OKO130911 OUK130728:OUK130911 PEG130728:PEG130911 POC130728:POC130911 PXY130728:PXY130911 QHU130728:QHU130911 QRQ130728:QRQ130911 RBM130728:RBM130911 RLI130728:RLI130911 RVE130728:RVE130911 SFA130728:SFA130911 SOW130728:SOW130911 SYS130728:SYS130911 TIO130728:TIO130911 TSK130728:TSK130911 UCG130728:UCG130911 UMC130728:UMC130911 UVY130728:UVY130911 VFU130728:VFU130911 VPQ130728:VPQ130911 VZM130728:VZM130911 WJI130728:WJI130911 WTE130728:WTE130911 GS196264:GS196447 QO196264:QO196447 AAK196264:AAK196447 AKG196264:AKG196447 AUC196264:AUC196447 BDY196264:BDY196447 BNU196264:BNU196447 BXQ196264:BXQ196447 CHM196264:CHM196447 CRI196264:CRI196447 DBE196264:DBE196447 DLA196264:DLA196447 DUW196264:DUW196447 EES196264:EES196447 EOO196264:EOO196447 EYK196264:EYK196447 FIG196264:FIG196447 FSC196264:FSC196447 GBY196264:GBY196447 GLU196264:GLU196447 GVQ196264:GVQ196447 HFM196264:HFM196447 HPI196264:HPI196447 HZE196264:HZE196447 IJA196264:IJA196447 ISW196264:ISW196447 JCS196264:JCS196447 JMO196264:JMO196447 JWK196264:JWK196447 KGG196264:KGG196447 KQC196264:KQC196447 KZY196264:KZY196447 LJU196264:LJU196447 LTQ196264:LTQ196447 MDM196264:MDM196447 MNI196264:MNI196447 MXE196264:MXE196447 NHA196264:NHA196447 NQW196264:NQW196447 OAS196264:OAS196447 OKO196264:OKO196447 OUK196264:OUK196447 PEG196264:PEG196447 POC196264:POC196447 PXY196264:PXY196447 QHU196264:QHU196447 QRQ196264:QRQ196447 RBM196264:RBM196447 RLI196264:RLI196447 RVE196264:RVE196447 SFA196264:SFA196447 SOW196264:SOW196447 SYS196264:SYS196447 TIO196264:TIO196447 TSK196264:TSK196447 UCG196264:UCG196447 UMC196264:UMC196447 UVY196264:UVY196447 VFU196264:VFU196447 VPQ196264:VPQ196447 VZM196264:VZM196447 WJI196264:WJI196447 WTE196264:WTE196447 GS261800:GS261983 QO261800:QO261983 AAK261800:AAK261983 AKG261800:AKG261983 AUC261800:AUC261983 BDY261800:BDY261983 BNU261800:BNU261983 BXQ261800:BXQ261983 CHM261800:CHM261983 CRI261800:CRI261983 DBE261800:DBE261983 DLA261800:DLA261983 DUW261800:DUW261983 EES261800:EES261983 EOO261800:EOO261983 EYK261800:EYK261983 FIG261800:FIG261983 FSC261800:FSC261983 GBY261800:GBY261983 GLU261800:GLU261983 GVQ261800:GVQ261983 HFM261800:HFM261983 HPI261800:HPI261983 HZE261800:HZE261983 IJA261800:IJA261983 ISW261800:ISW261983 JCS261800:JCS261983 JMO261800:JMO261983 JWK261800:JWK261983 KGG261800:KGG261983 KQC261800:KQC261983 KZY261800:KZY261983 LJU261800:LJU261983 LTQ261800:LTQ261983 MDM261800:MDM261983 MNI261800:MNI261983 MXE261800:MXE261983 NHA261800:NHA261983 NQW261800:NQW261983 OAS261800:OAS261983 OKO261800:OKO261983 OUK261800:OUK261983 PEG261800:PEG261983 POC261800:POC261983 PXY261800:PXY261983 QHU261800:QHU261983 QRQ261800:QRQ261983 RBM261800:RBM261983 RLI261800:RLI261983 RVE261800:RVE261983 SFA261800:SFA261983 SOW261800:SOW261983 SYS261800:SYS261983 TIO261800:TIO261983 TSK261800:TSK261983 UCG261800:UCG261983 UMC261800:UMC261983 UVY261800:UVY261983 VFU261800:VFU261983 VPQ261800:VPQ261983 VZM261800:VZM261983 WJI261800:WJI261983 WTE261800:WTE261983 GS327336:GS327519 QO327336:QO327519 AAK327336:AAK327519 AKG327336:AKG327519 AUC327336:AUC327519 BDY327336:BDY327519 BNU327336:BNU327519 BXQ327336:BXQ327519 CHM327336:CHM327519 CRI327336:CRI327519 DBE327336:DBE327519 DLA327336:DLA327519 DUW327336:DUW327519 EES327336:EES327519 EOO327336:EOO327519 EYK327336:EYK327519 FIG327336:FIG327519 FSC327336:FSC327519 GBY327336:GBY327519 GLU327336:GLU327519 GVQ327336:GVQ327519 HFM327336:HFM327519 HPI327336:HPI327519 HZE327336:HZE327519 IJA327336:IJA327519 ISW327336:ISW327519 JCS327336:JCS327519 JMO327336:JMO327519 JWK327336:JWK327519 KGG327336:KGG327519 KQC327336:KQC327519 KZY327336:KZY327519 LJU327336:LJU327519 LTQ327336:LTQ327519 MDM327336:MDM327519 MNI327336:MNI327519 MXE327336:MXE327519 NHA327336:NHA327519 NQW327336:NQW327519 OAS327336:OAS327519 OKO327336:OKO327519 OUK327336:OUK327519 PEG327336:PEG327519 POC327336:POC327519 PXY327336:PXY327519 QHU327336:QHU327519 QRQ327336:QRQ327519 RBM327336:RBM327519 RLI327336:RLI327519 RVE327336:RVE327519 SFA327336:SFA327519 SOW327336:SOW327519 SYS327336:SYS327519 TIO327336:TIO327519 TSK327336:TSK327519 UCG327336:UCG327519 UMC327336:UMC327519 UVY327336:UVY327519 VFU327336:VFU327519 VPQ327336:VPQ327519 VZM327336:VZM327519 WJI327336:WJI327519 WTE327336:WTE327519 GS392872:GS393055 QO392872:QO393055 AAK392872:AAK393055 AKG392872:AKG393055 AUC392872:AUC393055 BDY392872:BDY393055 BNU392872:BNU393055 BXQ392872:BXQ393055 CHM392872:CHM393055 CRI392872:CRI393055 DBE392872:DBE393055 DLA392872:DLA393055 DUW392872:DUW393055 EES392872:EES393055 EOO392872:EOO393055 EYK392872:EYK393055 FIG392872:FIG393055 FSC392872:FSC393055 GBY392872:GBY393055 GLU392872:GLU393055 GVQ392872:GVQ393055 HFM392872:HFM393055 HPI392872:HPI393055 HZE392872:HZE393055 IJA392872:IJA393055 ISW392872:ISW393055 JCS392872:JCS393055 JMO392872:JMO393055 JWK392872:JWK393055 KGG392872:KGG393055 KQC392872:KQC393055 KZY392872:KZY393055 LJU392872:LJU393055 LTQ392872:LTQ393055 MDM392872:MDM393055 MNI392872:MNI393055 MXE392872:MXE393055 NHA392872:NHA393055 NQW392872:NQW393055 OAS392872:OAS393055 OKO392872:OKO393055 OUK392872:OUK393055 PEG392872:PEG393055 POC392872:POC393055 PXY392872:PXY393055 QHU392872:QHU393055 QRQ392872:QRQ393055 RBM392872:RBM393055 RLI392872:RLI393055 RVE392872:RVE393055 SFA392872:SFA393055 SOW392872:SOW393055 SYS392872:SYS393055 TIO392872:TIO393055 TSK392872:TSK393055 UCG392872:UCG393055 UMC392872:UMC393055 UVY392872:UVY393055 VFU392872:VFU393055 VPQ392872:VPQ393055 VZM392872:VZM393055 WJI392872:WJI393055 WTE392872:WTE393055 GS458408:GS458591 QO458408:QO458591 AAK458408:AAK458591 AKG458408:AKG458591 AUC458408:AUC458591 BDY458408:BDY458591 BNU458408:BNU458591 BXQ458408:BXQ458591 CHM458408:CHM458591 CRI458408:CRI458591 DBE458408:DBE458591 DLA458408:DLA458591 DUW458408:DUW458591 EES458408:EES458591 EOO458408:EOO458591 EYK458408:EYK458591 FIG458408:FIG458591 FSC458408:FSC458591 GBY458408:GBY458591 GLU458408:GLU458591 GVQ458408:GVQ458591 HFM458408:HFM458591 HPI458408:HPI458591 HZE458408:HZE458591 IJA458408:IJA458591 ISW458408:ISW458591 JCS458408:JCS458591 JMO458408:JMO458591 JWK458408:JWK458591 KGG458408:KGG458591 KQC458408:KQC458591 KZY458408:KZY458591 LJU458408:LJU458591 LTQ458408:LTQ458591 MDM458408:MDM458591 MNI458408:MNI458591 MXE458408:MXE458591 NHA458408:NHA458591 NQW458408:NQW458591 OAS458408:OAS458591 OKO458408:OKO458591 OUK458408:OUK458591 PEG458408:PEG458591 POC458408:POC458591 PXY458408:PXY458591 QHU458408:QHU458591 QRQ458408:QRQ458591 RBM458408:RBM458591 RLI458408:RLI458591 RVE458408:RVE458591 SFA458408:SFA458591 SOW458408:SOW458591 SYS458408:SYS458591 TIO458408:TIO458591 TSK458408:TSK458591 UCG458408:UCG458591 UMC458408:UMC458591 UVY458408:UVY458591 VFU458408:VFU458591 VPQ458408:VPQ458591 VZM458408:VZM458591 WJI458408:WJI458591 WTE458408:WTE458591 GS523944:GS524127 QO523944:QO524127 AAK523944:AAK524127 AKG523944:AKG524127 AUC523944:AUC524127 BDY523944:BDY524127 BNU523944:BNU524127 BXQ523944:BXQ524127 CHM523944:CHM524127 CRI523944:CRI524127 DBE523944:DBE524127 DLA523944:DLA524127 DUW523944:DUW524127 EES523944:EES524127 EOO523944:EOO524127 EYK523944:EYK524127 FIG523944:FIG524127 FSC523944:FSC524127 GBY523944:GBY524127 GLU523944:GLU524127 GVQ523944:GVQ524127 HFM523944:HFM524127 HPI523944:HPI524127 HZE523944:HZE524127 IJA523944:IJA524127 ISW523944:ISW524127 JCS523944:JCS524127 JMO523944:JMO524127 JWK523944:JWK524127 KGG523944:KGG524127 KQC523944:KQC524127 KZY523944:KZY524127 LJU523944:LJU524127 LTQ523944:LTQ524127 MDM523944:MDM524127 MNI523944:MNI524127 MXE523944:MXE524127 NHA523944:NHA524127 NQW523944:NQW524127 OAS523944:OAS524127 OKO523944:OKO524127 OUK523944:OUK524127 PEG523944:PEG524127 POC523944:POC524127 PXY523944:PXY524127 QHU523944:QHU524127 QRQ523944:QRQ524127 RBM523944:RBM524127 RLI523944:RLI524127 RVE523944:RVE524127 SFA523944:SFA524127 SOW523944:SOW524127 SYS523944:SYS524127 TIO523944:TIO524127 TSK523944:TSK524127 UCG523944:UCG524127 UMC523944:UMC524127 UVY523944:UVY524127 VFU523944:VFU524127 VPQ523944:VPQ524127 VZM523944:VZM524127 WJI523944:WJI524127 WTE523944:WTE524127 GS589480:GS589663 QO589480:QO589663 AAK589480:AAK589663 AKG589480:AKG589663 AUC589480:AUC589663 BDY589480:BDY589663 BNU589480:BNU589663 BXQ589480:BXQ589663 CHM589480:CHM589663 CRI589480:CRI589663 DBE589480:DBE589663 DLA589480:DLA589663 DUW589480:DUW589663 EES589480:EES589663 EOO589480:EOO589663 EYK589480:EYK589663 FIG589480:FIG589663 FSC589480:FSC589663 GBY589480:GBY589663 GLU589480:GLU589663 GVQ589480:GVQ589663 HFM589480:HFM589663 HPI589480:HPI589663 HZE589480:HZE589663 IJA589480:IJA589663 ISW589480:ISW589663 JCS589480:JCS589663 JMO589480:JMO589663 JWK589480:JWK589663 KGG589480:KGG589663 KQC589480:KQC589663 KZY589480:KZY589663 LJU589480:LJU589663 LTQ589480:LTQ589663 MDM589480:MDM589663 MNI589480:MNI589663 MXE589480:MXE589663 NHA589480:NHA589663 NQW589480:NQW589663 OAS589480:OAS589663 OKO589480:OKO589663 OUK589480:OUK589663 PEG589480:PEG589663 POC589480:POC589663 PXY589480:PXY589663 QHU589480:QHU589663 QRQ589480:QRQ589663 RBM589480:RBM589663 RLI589480:RLI589663 RVE589480:RVE589663 SFA589480:SFA589663 SOW589480:SOW589663 SYS589480:SYS589663 TIO589480:TIO589663 TSK589480:TSK589663 UCG589480:UCG589663 UMC589480:UMC589663 UVY589480:UVY589663 VFU589480:VFU589663 VPQ589480:VPQ589663 VZM589480:VZM589663 WJI589480:WJI589663 WTE589480:WTE589663 GS655016:GS655199 QO655016:QO655199 AAK655016:AAK655199 AKG655016:AKG655199 AUC655016:AUC655199 BDY655016:BDY655199 BNU655016:BNU655199 BXQ655016:BXQ655199 CHM655016:CHM655199 CRI655016:CRI655199 DBE655016:DBE655199 DLA655016:DLA655199 DUW655016:DUW655199 EES655016:EES655199 EOO655016:EOO655199 EYK655016:EYK655199 FIG655016:FIG655199 FSC655016:FSC655199 GBY655016:GBY655199 GLU655016:GLU655199 GVQ655016:GVQ655199 HFM655016:HFM655199 HPI655016:HPI655199 HZE655016:HZE655199 IJA655016:IJA655199 ISW655016:ISW655199 JCS655016:JCS655199 JMO655016:JMO655199 JWK655016:JWK655199 KGG655016:KGG655199 KQC655016:KQC655199 KZY655016:KZY655199 LJU655016:LJU655199 LTQ655016:LTQ655199 MDM655016:MDM655199 MNI655016:MNI655199 MXE655016:MXE655199 NHA655016:NHA655199 NQW655016:NQW655199 OAS655016:OAS655199 OKO655016:OKO655199 OUK655016:OUK655199 PEG655016:PEG655199 POC655016:POC655199 PXY655016:PXY655199 QHU655016:QHU655199 QRQ655016:QRQ655199 RBM655016:RBM655199 RLI655016:RLI655199 RVE655016:RVE655199 SFA655016:SFA655199 SOW655016:SOW655199 SYS655016:SYS655199 TIO655016:TIO655199 TSK655016:TSK655199 UCG655016:UCG655199 UMC655016:UMC655199 UVY655016:UVY655199 VFU655016:VFU655199 VPQ655016:VPQ655199 VZM655016:VZM655199 WJI655016:WJI655199 WTE655016:WTE655199 GS720552:GS720735 QO720552:QO720735 AAK720552:AAK720735 AKG720552:AKG720735 AUC720552:AUC720735 BDY720552:BDY720735 BNU720552:BNU720735 BXQ720552:BXQ720735 CHM720552:CHM720735 CRI720552:CRI720735 DBE720552:DBE720735 DLA720552:DLA720735 DUW720552:DUW720735 EES720552:EES720735 EOO720552:EOO720735 EYK720552:EYK720735 FIG720552:FIG720735 FSC720552:FSC720735 GBY720552:GBY720735 GLU720552:GLU720735 GVQ720552:GVQ720735 HFM720552:HFM720735 HPI720552:HPI720735 HZE720552:HZE720735 IJA720552:IJA720735 ISW720552:ISW720735 JCS720552:JCS720735 JMO720552:JMO720735 JWK720552:JWK720735 KGG720552:KGG720735 KQC720552:KQC720735 KZY720552:KZY720735 LJU720552:LJU720735 LTQ720552:LTQ720735 MDM720552:MDM720735 MNI720552:MNI720735 MXE720552:MXE720735 NHA720552:NHA720735 NQW720552:NQW720735 OAS720552:OAS720735 OKO720552:OKO720735 OUK720552:OUK720735 PEG720552:PEG720735 POC720552:POC720735 PXY720552:PXY720735 QHU720552:QHU720735 QRQ720552:QRQ720735 RBM720552:RBM720735 RLI720552:RLI720735 RVE720552:RVE720735 SFA720552:SFA720735 SOW720552:SOW720735 SYS720552:SYS720735 TIO720552:TIO720735 TSK720552:TSK720735 UCG720552:UCG720735 UMC720552:UMC720735 UVY720552:UVY720735 VFU720552:VFU720735 VPQ720552:VPQ720735 VZM720552:VZM720735 WJI720552:WJI720735 WTE720552:WTE720735 GS786088:GS786271 QO786088:QO786271 AAK786088:AAK786271 AKG786088:AKG786271 AUC786088:AUC786271 BDY786088:BDY786271 BNU786088:BNU786271 BXQ786088:BXQ786271 CHM786088:CHM786271 CRI786088:CRI786271 DBE786088:DBE786271 DLA786088:DLA786271 DUW786088:DUW786271 EES786088:EES786271 EOO786088:EOO786271 EYK786088:EYK786271 FIG786088:FIG786271 FSC786088:FSC786271 GBY786088:GBY786271 GLU786088:GLU786271 GVQ786088:GVQ786271 HFM786088:HFM786271 HPI786088:HPI786271 HZE786088:HZE786271 IJA786088:IJA786271 ISW786088:ISW786271 JCS786088:JCS786271 JMO786088:JMO786271 JWK786088:JWK786271 KGG786088:KGG786271 KQC786088:KQC786271 KZY786088:KZY786271 LJU786088:LJU786271 LTQ786088:LTQ786271 MDM786088:MDM786271 MNI786088:MNI786271 MXE786088:MXE786271 NHA786088:NHA786271 NQW786088:NQW786271 OAS786088:OAS786271 OKO786088:OKO786271 OUK786088:OUK786271 PEG786088:PEG786271 POC786088:POC786271 PXY786088:PXY786271 QHU786088:QHU786271 QRQ786088:QRQ786271 RBM786088:RBM786271 RLI786088:RLI786271 RVE786088:RVE786271 SFA786088:SFA786271 SOW786088:SOW786271 SYS786088:SYS786271 TIO786088:TIO786271 TSK786088:TSK786271 UCG786088:UCG786271 UMC786088:UMC786271 UVY786088:UVY786271 VFU786088:VFU786271 VPQ786088:VPQ786271 VZM786088:VZM786271 WJI786088:WJI786271 WTE786088:WTE786271 GS851624:GS851807 QO851624:QO851807 AAK851624:AAK851807 AKG851624:AKG851807 AUC851624:AUC851807 BDY851624:BDY851807 BNU851624:BNU851807 BXQ851624:BXQ851807 CHM851624:CHM851807 CRI851624:CRI851807 DBE851624:DBE851807 DLA851624:DLA851807 DUW851624:DUW851807 EES851624:EES851807 EOO851624:EOO851807 EYK851624:EYK851807 FIG851624:FIG851807 FSC851624:FSC851807 GBY851624:GBY851807 GLU851624:GLU851807 GVQ851624:GVQ851807 HFM851624:HFM851807 HPI851624:HPI851807 HZE851624:HZE851807 IJA851624:IJA851807 ISW851624:ISW851807 JCS851624:JCS851807 JMO851624:JMO851807 JWK851624:JWK851807 KGG851624:KGG851807 KQC851624:KQC851807 KZY851624:KZY851807 LJU851624:LJU851807 LTQ851624:LTQ851807 MDM851624:MDM851807 MNI851624:MNI851807 MXE851624:MXE851807 NHA851624:NHA851807 NQW851624:NQW851807 OAS851624:OAS851807 OKO851624:OKO851807 OUK851624:OUK851807 PEG851624:PEG851807 POC851624:POC851807 PXY851624:PXY851807 QHU851624:QHU851807 QRQ851624:QRQ851807 RBM851624:RBM851807 RLI851624:RLI851807 RVE851624:RVE851807 SFA851624:SFA851807 SOW851624:SOW851807 SYS851624:SYS851807 TIO851624:TIO851807 TSK851624:TSK851807 UCG851624:UCG851807 UMC851624:UMC851807 UVY851624:UVY851807 VFU851624:VFU851807 VPQ851624:VPQ851807 VZM851624:VZM851807 WJI851624:WJI851807 WTE851624:WTE851807 GS917160:GS917343 QO917160:QO917343 AAK917160:AAK917343 AKG917160:AKG917343 AUC917160:AUC917343 BDY917160:BDY917343 BNU917160:BNU917343 BXQ917160:BXQ917343 CHM917160:CHM917343 CRI917160:CRI917343 DBE917160:DBE917343 DLA917160:DLA917343 DUW917160:DUW917343 EES917160:EES917343 EOO917160:EOO917343 EYK917160:EYK917343 FIG917160:FIG917343 FSC917160:FSC917343 GBY917160:GBY917343 GLU917160:GLU917343 GVQ917160:GVQ917343 HFM917160:HFM917343 HPI917160:HPI917343 HZE917160:HZE917343 IJA917160:IJA917343 ISW917160:ISW917343 JCS917160:JCS917343 JMO917160:JMO917343 JWK917160:JWK917343 KGG917160:KGG917343 KQC917160:KQC917343 KZY917160:KZY917343 LJU917160:LJU917343 LTQ917160:LTQ917343 MDM917160:MDM917343 MNI917160:MNI917343 MXE917160:MXE917343 NHA917160:NHA917343 NQW917160:NQW917343 OAS917160:OAS917343 OKO917160:OKO917343 OUK917160:OUK917343 PEG917160:PEG917343 POC917160:POC917343 PXY917160:PXY917343 QHU917160:QHU917343 QRQ917160:QRQ917343 RBM917160:RBM917343 RLI917160:RLI917343 RVE917160:RVE917343 SFA917160:SFA917343 SOW917160:SOW917343 SYS917160:SYS917343 TIO917160:TIO917343 TSK917160:TSK917343 UCG917160:UCG917343 UMC917160:UMC917343 UVY917160:UVY917343 VFU917160:VFU917343 VPQ917160:VPQ917343 VZM917160:VZM917343 WJI917160:WJI917343 WTE917160:WTE917343 GS982696:GS982879 QO982696:QO982879 AAK982696:AAK982879 AKG982696:AKG982879 AUC982696:AUC982879 BDY982696:BDY982879 BNU982696:BNU982879 BXQ982696:BXQ982879 CHM982696:CHM982879 CRI982696:CRI982879 DBE982696:DBE982879 DLA982696:DLA982879 DUW982696:DUW982879 EES982696:EES982879 EOO982696:EOO982879 EYK982696:EYK982879 FIG982696:FIG982879 FSC982696:FSC982879 GBY982696:GBY982879 GLU982696:GLU982879 GVQ982696:GVQ982879 HFM982696:HFM982879 HPI982696:HPI982879 HZE982696:HZE982879 IJA982696:IJA982879 ISW982696:ISW982879 JCS982696:JCS982879 JMO982696:JMO982879 JWK982696:JWK982879 KGG982696:KGG982879 KQC982696:KQC982879 KZY982696:KZY982879 LJU982696:LJU982879 LTQ982696:LTQ982879 MDM982696:MDM982879 MNI982696:MNI982879 MXE982696:MXE982879 NHA982696:NHA982879 NQW982696:NQW982879 OAS982696:OAS982879 OKO982696:OKO982879 OUK982696:OUK982879 PEG982696:PEG982879 POC982696:POC982879 PXY982696:PXY982879 QHU982696:QHU982879 QRQ982696:QRQ982879 RBM982696:RBM982879 RLI982696:RLI982879 RVE982696:RVE982879 SFA982696:SFA982879 SOW982696:SOW982879 SYS982696:SYS982879 TIO982696:TIO982879 TSK982696:TSK982879 UCG982696:UCG982879 UMC982696:UMC982879 UVY982696:UVY982879 VFU982696:VFU982879 VPQ982696:VPQ982879 VZM982696:VZM982879 WJI982696:WJI982879 WTE982696:WTE982879 GT65141:GX65375 QP65141:QT65375 AAL65141:AAP65375 AKH65141:AKL65375 AUD65141:AUH65375 BDZ65141:BED65375 BNV65141:BNZ65375 BXR65141:BXV65375 CHN65141:CHR65375 CRJ65141:CRN65375 DBF65141:DBJ65375 DLB65141:DLF65375 DUX65141:DVB65375 EET65141:EEX65375 EOP65141:EOT65375 EYL65141:EYP65375 FIH65141:FIL65375 FSD65141:FSH65375 GBZ65141:GCD65375 GLV65141:GLZ65375 GVR65141:GVV65375 HFN65141:HFR65375 HPJ65141:HPN65375 HZF65141:HZJ65375 IJB65141:IJF65375 ISX65141:ITB65375 JCT65141:JCX65375 JMP65141:JMT65375 JWL65141:JWP65375 KGH65141:KGL65375 KQD65141:KQH65375 KZZ65141:LAD65375 LJV65141:LJZ65375 LTR65141:LTV65375 MDN65141:MDR65375 MNJ65141:MNN65375 MXF65141:MXJ65375 NHB65141:NHF65375 NQX65141:NRB65375 OAT65141:OAX65375 OKP65141:OKT65375 OUL65141:OUP65375 PEH65141:PEL65375 POD65141:POH65375 PXZ65141:PYD65375 QHV65141:QHZ65375 QRR65141:QRV65375 RBN65141:RBR65375 RLJ65141:RLN65375 RVF65141:RVJ65375 SFB65141:SFF65375 SOX65141:SPB65375 SYT65141:SYX65375 TIP65141:TIT65375 TSL65141:TSP65375 UCH65141:UCL65375 UMD65141:UMH65375 UVZ65141:UWD65375 VFV65141:VFZ65375 VPR65141:VPV65375 VZN65141:VZR65375 WJJ65141:WJN65375 WTF65141:WTJ65375 GT130677:GX130911 QP130677:QT130911 AAL130677:AAP130911 AKH130677:AKL130911 AUD130677:AUH130911 BDZ130677:BED130911 BNV130677:BNZ130911 BXR130677:BXV130911 CHN130677:CHR130911 CRJ130677:CRN130911 DBF130677:DBJ130911 DLB130677:DLF130911 DUX130677:DVB130911 EET130677:EEX130911 EOP130677:EOT130911 EYL130677:EYP130911 FIH130677:FIL130911 FSD130677:FSH130911 GBZ130677:GCD130911 GLV130677:GLZ130911 GVR130677:GVV130911 HFN130677:HFR130911 HPJ130677:HPN130911 HZF130677:HZJ130911 IJB130677:IJF130911 ISX130677:ITB130911 JCT130677:JCX130911 JMP130677:JMT130911 JWL130677:JWP130911 KGH130677:KGL130911 KQD130677:KQH130911 KZZ130677:LAD130911 LJV130677:LJZ130911 LTR130677:LTV130911 MDN130677:MDR130911 MNJ130677:MNN130911 MXF130677:MXJ130911 NHB130677:NHF130911 NQX130677:NRB130911 OAT130677:OAX130911 OKP130677:OKT130911 OUL130677:OUP130911 PEH130677:PEL130911 POD130677:POH130911 PXZ130677:PYD130911 QHV130677:QHZ130911 QRR130677:QRV130911 RBN130677:RBR130911 RLJ130677:RLN130911 RVF130677:RVJ130911 SFB130677:SFF130911 SOX130677:SPB130911 SYT130677:SYX130911 TIP130677:TIT130911 TSL130677:TSP130911 UCH130677:UCL130911 UMD130677:UMH130911 UVZ130677:UWD130911 VFV130677:VFZ130911 VPR130677:VPV130911 VZN130677:VZR130911 WJJ130677:WJN130911 WTF130677:WTJ130911 GT196213:GX196447 QP196213:QT196447 AAL196213:AAP196447 AKH196213:AKL196447 AUD196213:AUH196447 BDZ196213:BED196447 BNV196213:BNZ196447 BXR196213:BXV196447 CHN196213:CHR196447 CRJ196213:CRN196447 DBF196213:DBJ196447 DLB196213:DLF196447 DUX196213:DVB196447 EET196213:EEX196447 EOP196213:EOT196447 EYL196213:EYP196447 FIH196213:FIL196447 FSD196213:FSH196447 GBZ196213:GCD196447 GLV196213:GLZ196447 GVR196213:GVV196447 HFN196213:HFR196447 HPJ196213:HPN196447 HZF196213:HZJ196447 IJB196213:IJF196447 ISX196213:ITB196447 JCT196213:JCX196447 JMP196213:JMT196447 JWL196213:JWP196447 KGH196213:KGL196447 KQD196213:KQH196447 KZZ196213:LAD196447 LJV196213:LJZ196447 LTR196213:LTV196447 MDN196213:MDR196447 MNJ196213:MNN196447 MXF196213:MXJ196447 NHB196213:NHF196447 NQX196213:NRB196447 OAT196213:OAX196447 OKP196213:OKT196447 OUL196213:OUP196447 PEH196213:PEL196447 POD196213:POH196447 PXZ196213:PYD196447 QHV196213:QHZ196447 QRR196213:QRV196447 RBN196213:RBR196447 RLJ196213:RLN196447 RVF196213:RVJ196447 SFB196213:SFF196447 SOX196213:SPB196447 SYT196213:SYX196447 TIP196213:TIT196447 TSL196213:TSP196447 UCH196213:UCL196447 UMD196213:UMH196447 UVZ196213:UWD196447 VFV196213:VFZ196447 VPR196213:VPV196447 VZN196213:VZR196447 WJJ196213:WJN196447 WTF196213:WTJ196447 GT261749:GX261983 QP261749:QT261983 AAL261749:AAP261983 AKH261749:AKL261983 AUD261749:AUH261983 BDZ261749:BED261983 BNV261749:BNZ261983 BXR261749:BXV261983 CHN261749:CHR261983 CRJ261749:CRN261983 DBF261749:DBJ261983 DLB261749:DLF261983 DUX261749:DVB261983 EET261749:EEX261983 EOP261749:EOT261983 EYL261749:EYP261983 FIH261749:FIL261983 FSD261749:FSH261983 GBZ261749:GCD261983 GLV261749:GLZ261983 GVR261749:GVV261983 HFN261749:HFR261983 HPJ261749:HPN261983 HZF261749:HZJ261983 IJB261749:IJF261983 ISX261749:ITB261983 JCT261749:JCX261983 JMP261749:JMT261983 JWL261749:JWP261983 KGH261749:KGL261983 KQD261749:KQH261983 KZZ261749:LAD261983 LJV261749:LJZ261983 LTR261749:LTV261983 MDN261749:MDR261983 MNJ261749:MNN261983 MXF261749:MXJ261983 NHB261749:NHF261983 NQX261749:NRB261983 OAT261749:OAX261983 OKP261749:OKT261983 OUL261749:OUP261983 PEH261749:PEL261983 POD261749:POH261983 PXZ261749:PYD261983 QHV261749:QHZ261983 QRR261749:QRV261983 RBN261749:RBR261983 RLJ261749:RLN261983 RVF261749:RVJ261983 SFB261749:SFF261983 SOX261749:SPB261983 SYT261749:SYX261983 TIP261749:TIT261983 TSL261749:TSP261983 UCH261749:UCL261983 UMD261749:UMH261983 UVZ261749:UWD261983 VFV261749:VFZ261983 VPR261749:VPV261983 VZN261749:VZR261983 WJJ261749:WJN261983 WTF261749:WTJ261983 GT327285:GX327519 QP327285:QT327519 AAL327285:AAP327519 AKH327285:AKL327519 AUD327285:AUH327519 BDZ327285:BED327519 BNV327285:BNZ327519 BXR327285:BXV327519 CHN327285:CHR327519 CRJ327285:CRN327519 DBF327285:DBJ327519 DLB327285:DLF327519 DUX327285:DVB327519 EET327285:EEX327519 EOP327285:EOT327519 EYL327285:EYP327519 FIH327285:FIL327519 FSD327285:FSH327519 GBZ327285:GCD327519 GLV327285:GLZ327519 GVR327285:GVV327519 HFN327285:HFR327519 HPJ327285:HPN327519 HZF327285:HZJ327519 IJB327285:IJF327519 ISX327285:ITB327519 JCT327285:JCX327519 JMP327285:JMT327519 JWL327285:JWP327519 KGH327285:KGL327519 KQD327285:KQH327519 KZZ327285:LAD327519 LJV327285:LJZ327519 LTR327285:LTV327519 MDN327285:MDR327519 MNJ327285:MNN327519 MXF327285:MXJ327519 NHB327285:NHF327519 NQX327285:NRB327519 OAT327285:OAX327519 OKP327285:OKT327519 OUL327285:OUP327519 PEH327285:PEL327519 POD327285:POH327519 PXZ327285:PYD327519 QHV327285:QHZ327519 QRR327285:QRV327519 RBN327285:RBR327519 RLJ327285:RLN327519 RVF327285:RVJ327519 SFB327285:SFF327519 SOX327285:SPB327519 SYT327285:SYX327519 TIP327285:TIT327519 TSL327285:TSP327519 UCH327285:UCL327519 UMD327285:UMH327519 UVZ327285:UWD327519 VFV327285:VFZ327519 VPR327285:VPV327519 VZN327285:VZR327519 WJJ327285:WJN327519 WTF327285:WTJ327519 GT392821:GX393055 QP392821:QT393055 AAL392821:AAP393055 AKH392821:AKL393055 AUD392821:AUH393055 BDZ392821:BED393055 BNV392821:BNZ393055 BXR392821:BXV393055 CHN392821:CHR393055 CRJ392821:CRN393055 DBF392821:DBJ393055 DLB392821:DLF393055 DUX392821:DVB393055 EET392821:EEX393055 EOP392821:EOT393055 EYL392821:EYP393055 FIH392821:FIL393055 FSD392821:FSH393055 GBZ392821:GCD393055 GLV392821:GLZ393055 GVR392821:GVV393055 HFN392821:HFR393055 HPJ392821:HPN393055 HZF392821:HZJ393055 IJB392821:IJF393055 ISX392821:ITB393055 JCT392821:JCX393055 JMP392821:JMT393055 JWL392821:JWP393055 KGH392821:KGL393055 KQD392821:KQH393055 KZZ392821:LAD393055 LJV392821:LJZ393055 LTR392821:LTV393055 MDN392821:MDR393055 MNJ392821:MNN393055 MXF392821:MXJ393055 NHB392821:NHF393055 NQX392821:NRB393055 OAT392821:OAX393055 OKP392821:OKT393055 OUL392821:OUP393055 PEH392821:PEL393055 POD392821:POH393055 PXZ392821:PYD393055 QHV392821:QHZ393055 QRR392821:QRV393055 RBN392821:RBR393055 RLJ392821:RLN393055 RVF392821:RVJ393055 SFB392821:SFF393055 SOX392821:SPB393055 SYT392821:SYX393055 TIP392821:TIT393055 TSL392821:TSP393055 UCH392821:UCL393055 UMD392821:UMH393055 UVZ392821:UWD393055 VFV392821:VFZ393055 VPR392821:VPV393055 VZN392821:VZR393055 WJJ392821:WJN393055 WTF392821:WTJ393055 GT458357:GX458591 QP458357:QT458591 AAL458357:AAP458591 AKH458357:AKL458591 AUD458357:AUH458591 BDZ458357:BED458591 BNV458357:BNZ458591 BXR458357:BXV458591 CHN458357:CHR458591 CRJ458357:CRN458591 DBF458357:DBJ458591 DLB458357:DLF458591 DUX458357:DVB458591 EET458357:EEX458591 EOP458357:EOT458591 EYL458357:EYP458591 FIH458357:FIL458591 FSD458357:FSH458591 GBZ458357:GCD458591 GLV458357:GLZ458591 GVR458357:GVV458591 HFN458357:HFR458591 HPJ458357:HPN458591 HZF458357:HZJ458591 IJB458357:IJF458591 ISX458357:ITB458591 JCT458357:JCX458591 JMP458357:JMT458591 JWL458357:JWP458591 KGH458357:KGL458591 KQD458357:KQH458591 KZZ458357:LAD458591 LJV458357:LJZ458591 LTR458357:LTV458591 MDN458357:MDR458591 MNJ458357:MNN458591 MXF458357:MXJ458591 NHB458357:NHF458591 NQX458357:NRB458591 OAT458357:OAX458591 OKP458357:OKT458591 OUL458357:OUP458591 PEH458357:PEL458591 POD458357:POH458591 PXZ458357:PYD458591 QHV458357:QHZ458591 QRR458357:QRV458591 RBN458357:RBR458591 RLJ458357:RLN458591 RVF458357:RVJ458591 SFB458357:SFF458591 SOX458357:SPB458591 SYT458357:SYX458591 TIP458357:TIT458591 TSL458357:TSP458591 UCH458357:UCL458591 UMD458357:UMH458591 UVZ458357:UWD458591 VFV458357:VFZ458591 VPR458357:VPV458591 VZN458357:VZR458591 WJJ458357:WJN458591 WTF458357:WTJ458591 GT523893:GX524127 QP523893:QT524127 AAL523893:AAP524127 AKH523893:AKL524127 AUD523893:AUH524127 BDZ523893:BED524127 BNV523893:BNZ524127 BXR523893:BXV524127 CHN523893:CHR524127 CRJ523893:CRN524127 DBF523893:DBJ524127 DLB523893:DLF524127 DUX523893:DVB524127 EET523893:EEX524127 EOP523893:EOT524127 EYL523893:EYP524127 FIH523893:FIL524127 FSD523893:FSH524127 GBZ523893:GCD524127 GLV523893:GLZ524127 GVR523893:GVV524127 HFN523893:HFR524127 HPJ523893:HPN524127 HZF523893:HZJ524127 IJB523893:IJF524127 ISX523893:ITB524127 JCT523893:JCX524127 JMP523893:JMT524127 JWL523893:JWP524127 KGH523893:KGL524127 KQD523893:KQH524127 KZZ523893:LAD524127 LJV523893:LJZ524127 LTR523893:LTV524127 MDN523893:MDR524127 MNJ523893:MNN524127 MXF523893:MXJ524127 NHB523893:NHF524127 NQX523893:NRB524127 OAT523893:OAX524127 OKP523893:OKT524127 OUL523893:OUP524127 PEH523893:PEL524127 POD523893:POH524127 PXZ523893:PYD524127 QHV523893:QHZ524127 QRR523893:QRV524127 RBN523893:RBR524127 RLJ523893:RLN524127 RVF523893:RVJ524127 SFB523893:SFF524127 SOX523893:SPB524127 SYT523893:SYX524127 TIP523893:TIT524127 TSL523893:TSP524127 UCH523893:UCL524127 UMD523893:UMH524127 UVZ523893:UWD524127 VFV523893:VFZ524127 VPR523893:VPV524127 VZN523893:VZR524127 WJJ523893:WJN524127 WTF523893:WTJ524127 GT589429:GX589663 QP589429:QT589663 AAL589429:AAP589663 AKH589429:AKL589663 AUD589429:AUH589663 BDZ589429:BED589663 BNV589429:BNZ589663 BXR589429:BXV589663 CHN589429:CHR589663 CRJ589429:CRN589663 DBF589429:DBJ589663 DLB589429:DLF589663 DUX589429:DVB589663 EET589429:EEX589663 EOP589429:EOT589663 EYL589429:EYP589663 FIH589429:FIL589663 FSD589429:FSH589663 GBZ589429:GCD589663 GLV589429:GLZ589663 GVR589429:GVV589663 HFN589429:HFR589663 HPJ589429:HPN589663 HZF589429:HZJ589663 IJB589429:IJF589663 ISX589429:ITB589663 JCT589429:JCX589663 JMP589429:JMT589663 JWL589429:JWP589663 KGH589429:KGL589663 KQD589429:KQH589663 KZZ589429:LAD589663 LJV589429:LJZ589663 LTR589429:LTV589663 MDN589429:MDR589663 MNJ589429:MNN589663 MXF589429:MXJ589663 NHB589429:NHF589663 NQX589429:NRB589663 OAT589429:OAX589663 OKP589429:OKT589663 OUL589429:OUP589663 PEH589429:PEL589663 POD589429:POH589663 PXZ589429:PYD589663 QHV589429:QHZ589663 QRR589429:QRV589663 RBN589429:RBR589663 RLJ589429:RLN589663 RVF589429:RVJ589663 SFB589429:SFF589663 SOX589429:SPB589663 SYT589429:SYX589663 TIP589429:TIT589663 TSL589429:TSP589663 UCH589429:UCL589663 UMD589429:UMH589663 UVZ589429:UWD589663 VFV589429:VFZ589663 VPR589429:VPV589663 VZN589429:VZR589663 WJJ589429:WJN589663 WTF589429:WTJ589663 GT654965:GX655199 QP654965:QT655199 AAL654965:AAP655199 AKH654965:AKL655199 AUD654965:AUH655199 BDZ654965:BED655199 BNV654965:BNZ655199 BXR654965:BXV655199 CHN654965:CHR655199 CRJ654965:CRN655199 DBF654965:DBJ655199 DLB654965:DLF655199 DUX654965:DVB655199 EET654965:EEX655199 EOP654965:EOT655199 EYL654965:EYP655199 FIH654965:FIL655199 FSD654965:FSH655199 GBZ654965:GCD655199 GLV654965:GLZ655199 GVR654965:GVV655199 HFN654965:HFR655199 HPJ654965:HPN655199 HZF654965:HZJ655199 IJB654965:IJF655199 ISX654965:ITB655199 JCT654965:JCX655199 JMP654965:JMT655199 JWL654965:JWP655199 KGH654965:KGL655199 KQD654965:KQH655199 KZZ654965:LAD655199 LJV654965:LJZ655199 LTR654965:LTV655199 MDN654965:MDR655199 MNJ654965:MNN655199 MXF654965:MXJ655199 NHB654965:NHF655199 NQX654965:NRB655199 OAT654965:OAX655199 OKP654965:OKT655199 OUL654965:OUP655199 PEH654965:PEL655199 POD654965:POH655199 PXZ654965:PYD655199 QHV654965:QHZ655199 QRR654965:QRV655199 RBN654965:RBR655199 RLJ654965:RLN655199 RVF654965:RVJ655199 SFB654965:SFF655199 SOX654965:SPB655199 SYT654965:SYX655199 TIP654965:TIT655199 TSL654965:TSP655199 UCH654965:UCL655199 UMD654965:UMH655199 UVZ654965:UWD655199 VFV654965:VFZ655199 VPR654965:VPV655199 VZN654965:VZR655199 WJJ654965:WJN655199 WTF654965:WTJ655199 GT720501:GX720735 QP720501:QT720735 AAL720501:AAP720735 AKH720501:AKL720735 AUD720501:AUH720735 BDZ720501:BED720735 BNV720501:BNZ720735 BXR720501:BXV720735 CHN720501:CHR720735 CRJ720501:CRN720735 DBF720501:DBJ720735 DLB720501:DLF720735 DUX720501:DVB720735 EET720501:EEX720735 EOP720501:EOT720735 EYL720501:EYP720735 FIH720501:FIL720735 FSD720501:FSH720735 GBZ720501:GCD720735 GLV720501:GLZ720735 GVR720501:GVV720735 HFN720501:HFR720735 HPJ720501:HPN720735 HZF720501:HZJ720735 IJB720501:IJF720735 ISX720501:ITB720735 JCT720501:JCX720735 JMP720501:JMT720735 JWL720501:JWP720735 KGH720501:KGL720735 KQD720501:KQH720735 KZZ720501:LAD720735 LJV720501:LJZ720735 LTR720501:LTV720735 MDN720501:MDR720735 MNJ720501:MNN720735 MXF720501:MXJ720735 NHB720501:NHF720735 NQX720501:NRB720735 OAT720501:OAX720735 OKP720501:OKT720735 OUL720501:OUP720735 PEH720501:PEL720735 POD720501:POH720735 PXZ720501:PYD720735 QHV720501:QHZ720735 QRR720501:QRV720735 RBN720501:RBR720735 RLJ720501:RLN720735 RVF720501:RVJ720735 SFB720501:SFF720735 SOX720501:SPB720735 SYT720501:SYX720735 TIP720501:TIT720735 TSL720501:TSP720735 UCH720501:UCL720735 UMD720501:UMH720735 UVZ720501:UWD720735 VFV720501:VFZ720735 VPR720501:VPV720735 VZN720501:VZR720735 WJJ720501:WJN720735 WTF720501:WTJ720735 GT786037:GX786271 QP786037:QT786271 AAL786037:AAP786271 AKH786037:AKL786271 AUD786037:AUH786271 BDZ786037:BED786271 BNV786037:BNZ786271 BXR786037:BXV786271 CHN786037:CHR786271 CRJ786037:CRN786271 DBF786037:DBJ786271 DLB786037:DLF786271 DUX786037:DVB786271 EET786037:EEX786271 EOP786037:EOT786271 EYL786037:EYP786271 FIH786037:FIL786271 FSD786037:FSH786271 GBZ786037:GCD786271 GLV786037:GLZ786271 GVR786037:GVV786271 HFN786037:HFR786271 HPJ786037:HPN786271 HZF786037:HZJ786271 IJB786037:IJF786271 ISX786037:ITB786271 JCT786037:JCX786271 JMP786037:JMT786271 JWL786037:JWP786271 KGH786037:KGL786271 KQD786037:KQH786271 KZZ786037:LAD786271 LJV786037:LJZ786271 LTR786037:LTV786271 MDN786037:MDR786271 MNJ786037:MNN786271 MXF786037:MXJ786271 NHB786037:NHF786271 NQX786037:NRB786271 OAT786037:OAX786271 OKP786037:OKT786271 OUL786037:OUP786271 PEH786037:PEL786271 POD786037:POH786271 PXZ786037:PYD786271 QHV786037:QHZ786271 QRR786037:QRV786271 RBN786037:RBR786271 RLJ786037:RLN786271 RVF786037:RVJ786271 SFB786037:SFF786271 SOX786037:SPB786271 SYT786037:SYX786271 TIP786037:TIT786271 TSL786037:TSP786271 UCH786037:UCL786271 UMD786037:UMH786271 UVZ786037:UWD786271 VFV786037:VFZ786271 VPR786037:VPV786271 VZN786037:VZR786271 WJJ786037:WJN786271 WTF786037:WTJ786271 GT851573:GX851807 QP851573:QT851807 AAL851573:AAP851807 AKH851573:AKL851807 AUD851573:AUH851807 BDZ851573:BED851807 BNV851573:BNZ851807 BXR851573:BXV851807 CHN851573:CHR851807 CRJ851573:CRN851807 DBF851573:DBJ851807 DLB851573:DLF851807 DUX851573:DVB851807 EET851573:EEX851807 EOP851573:EOT851807 EYL851573:EYP851807 FIH851573:FIL851807 FSD851573:FSH851807 GBZ851573:GCD851807 GLV851573:GLZ851807 GVR851573:GVV851807 HFN851573:HFR851807 HPJ851573:HPN851807 HZF851573:HZJ851807 IJB851573:IJF851807 ISX851573:ITB851807 JCT851573:JCX851807 JMP851573:JMT851807 JWL851573:JWP851807 KGH851573:KGL851807 KQD851573:KQH851807 KZZ851573:LAD851807 LJV851573:LJZ851807 LTR851573:LTV851807 MDN851573:MDR851807 MNJ851573:MNN851807 MXF851573:MXJ851807 NHB851573:NHF851807 NQX851573:NRB851807 OAT851573:OAX851807 OKP851573:OKT851807 OUL851573:OUP851807 PEH851573:PEL851807 POD851573:POH851807 PXZ851573:PYD851807 QHV851573:QHZ851807 QRR851573:QRV851807 RBN851573:RBR851807 RLJ851573:RLN851807 RVF851573:RVJ851807 SFB851573:SFF851807 SOX851573:SPB851807 SYT851573:SYX851807 TIP851573:TIT851807 TSL851573:TSP851807 UCH851573:UCL851807 UMD851573:UMH851807 UVZ851573:UWD851807 VFV851573:VFZ851807 VPR851573:VPV851807 VZN851573:VZR851807 WJJ851573:WJN851807 WTF851573:WTJ851807 GT917109:GX917343 QP917109:QT917343 AAL917109:AAP917343 AKH917109:AKL917343 AUD917109:AUH917343 BDZ917109:BED917343 BNV917109:BNZ917343 BXR917109:BXV917343 CHN917109:CHR917343 CRJ917109:CRN917343 DBF917109:DBJ917343 DLB917109:DLF917343 DUX917109:DVB917343 EET917109:EEX917343 EOP917109:EOT917343 EYL917109:EYP917343 FIH917109:FIL917343 FSD917109:FSH917343 GBZ917109:GCD917343 GLV917109:GLZ917343 GVR917109:GVV917343 HFN917109:HFR917343 HPJ917109:HPN917343 HZF917109:HZJ917343 IJB917109:IJF917343 ISX917109:ITB917343 JCT917109:JCX917343 JMP917109:JMT917343 JWL917109:JWP917343 KGH917109:KGL917343 KQD917109:KQH917343 KZZ917109:LAD917343 LJV917109:LJZ917343 LTR917109:LTV917343 MDN917109:MDR917343 MNJ917109:MNN917343 MXF917109:MXJ917343 NHB917109:NHF917343 NQX917109:NRB917343 OAT917109:OAX917343 OKP917109:OKT917343 OUL917109:OUP917343 PEH917109:PEL917343 POD917109:POH917343 PXZ917109:PYD917343 QHV917109:QHZ917343 QRR917109:QRV917343 RBN917109:RBR917343 RLJ917109:RLN917343 RVF917109:RVJ917343 SFB917109:SFF917343 SOX917109:SPB917343 SYT917109:SYX917343 TIP917109:TIT917343 TSL917109:TSP917343 UCH917109:UCL917343 UMD917109:UMH917343 UVZ917109:UWD917343 VFV917109:VFZ917343 VPR917109:VPV917343 VZN917109:VZR917343 WJJ917109:WJN917343 WTF917109:WTJ917343 GT982645:GX982879 QP982645:QT982879 AAL982645:AAP982879 AKH982645:AKL982879 AUD982645:AUH982879 BDZ982645:BED982879 BNV982645:BNZ982879 BXR982645:BXV982879 CHN982645:CHR982879 CRJ982645:CRN982879 DBF982645:DBJ982879 DLB982645:DLF982879 DUX982645:DVB982879 EET982645:EEX982879 EOP982645:EOT982879 EYL982645:EYP982879 FIH982645:FIL982879 FSD982645:FSH982879 GBZ982645:GCD982879 GLV982645:GLZ982879 GVR982645:GVV982879 HFN982645:HFR982879 HPJ982645:HPN982879 HZF982645:HZJ982879 IJB982645:IJF982879 ISX982645:ITB982879 JCT982645:JCX982879 JMP982645:JMT982879 JWL982645:JWP982879 KGH982645:KGL982879 KQD982645:KQH982879 KZZ982645:LAD982879 LJV982645:LJZ982879 LTR982645:LTV982879 MDN982645:MDR982879 MNJ982645:MNN982879 MXF982645:MXJ982879 NHB982645:NHF982879 NQX982645:NRB982879 OAT982645:OAX982879 OKP982645:OKT982879 OUL982645:OUP982879 PEH982645:PEL982879 POD982645:POH982879 PXZ982645:PYD982879 QHV982645:QHZ982879 QRR982645:QRV982879 RBN982645:RBR982879 RLJ982645:RLN982879 RVF982645:RVJ982879 SFB982645:SFF982879 SOX982645:SPB982879 SYT982645:SYX982879 TIP982645:TIT982879 TSL982645:TSP982879 UCH982645:UCL982879 UMD982645:UMH982879 UVZ982645:UWD982879 VFV982645:VFZ982879 VPR982645:VPV982879 VZN982645:VZR982879 WJJ982645:WJN982879 WTF982645:WTJ982879 GS65382:GS65616 QO65382:QO65616 AAK65382:AAK65616 AKG65382:AKG65616 AUC65382:AUC65616 BDY65382:BDY65616 BNU65382:BNU65616 BXQ65382:BXQ65616 CHM65382:CHM65616 CRI65382:CRI65616 DBE65382:DBE65616 DLA65382:DLA65616 DUW65382:DUW65616 EES65382:EES65616 EOO65382:EOO65616 EYK65382:EYK65616 FIG65382:FIG65616 FSC65382:FSC65616 GBY65382:GBY65616 GLU65382:GLU65616 GVQ65382:GVQ65616 HFM65382:HFM65616 HPI65382:HPI65616 HZE65382:HZE65616 IJA65382:IJA65616 ISW65382:ISW65616 JCS65382:JCS65616 JMO65382:JMO65616 JWK65382:JWK65616 KGG65382:KGG65616 KQC65382:KQC65616 KZY65382:KZY65616 LJU65382:LJU65616 LTQ65382:LTQ65616 MDM65382:MDM65616 MNI65382:MNI65616 MXE65382:MXE65616 NHA65382:NHA65616 NQW65382:NQW65616 OAS65382:OAS65616 OKO65382:OKO65616 OUK65382:OUK65616 PEG65382:PEG65616 POC65382:POC65616 PXY65382:PXY65616 QHU65382:QHU65616 QRQ65382:QRQ65616 RBM65382:RBM65616 RLI65382:RLI65616 RVE65382:RVE65616 SFA65382:SFA65616 SOW65382:SOW65616 SYS65382:SYS65616 TIO65382:TIO65616 TSK65382:TSK65616 UCG65382:UCG65616 UMC65382:UMC65616 UVY65382:UVY65616 VFU65382:VFU65616 VPQ65382:VPQ65616 VZM65382:VZM65616 WJI65382:WJI65616 WTE65382:WTE65616 GS130918:GS131152 QO130918:QO131152 AAK130918:AAK131152 AKG130918:AKG131152 AUC130918:AUC131152 BDY130918:BDY131152 BNU130918:BNU131152 BXQ130918:BXQ131152 CHM130918:CHM131152 CRI130918:CRI131152 DBE130918:DBE131152 DLA130918:DLA131152 DUW130918:DUW131152 EES130918:EES131152 EOO130918:EOO131152 EYK130918:EYK131152 FIG130918:FIG131152 FSC130918:FSC131152 GBY130918:GBY131152 GLU130918:GLU131152 GVQ130918:GVQ131152 HFM130918:HFM131152 HPI130918:HPI131152 HZE130918:HZE131152 IJA130918:IJA131152 ISW130918:ISW131152 JCS130918:JCS131152 JMO130918:JMO131152 JWK130918:JWK131152 KGG130918:KGG131152 KQC130918:KQC131152 KZY130918:KZY131152 LJU130918:LJU131152 LTQ130918:LTQ131152 MDM130918:MDM131152 MNI130918:MNI131152 MXE130918:MXE131152 NHA130918:NHA131152 NQW130918:NQW131152 OAS130918:OAS131152 OKO130918:OKO131152 OUK130918:OUK131152 PEG130918:PEG131152 POC130918:POC131152 PXY130918:PXY131152 QHU130918:QHU131152 QRQ130918:QRQ131152 RBM130918:RBM131152 RLI130918:RLI131152 RVE130918:RVE131152 SFA130918:SFA131152 SOW130918:SOW131152 SYS130918:SYS131152 TIO130918:TIO131152 TSK130918:TSK131152 UCG130918:UCG131152 UMC130918:UMC131152 UVY130918:UVY131152 VFU130918:VFU131152 VPQ130918:VPQ131152 VZM130918:VZM131152 WJI130918:WJI131152 WTE130918:WTE131152 GS196454:GS196688 QO196454:QO196688 AAK196454:AAK196688 AKG196454:AKG196688 AUC196454:AUC196688 BDY196454:BDY196688 BNU196454:BNU196688 BXQ196454:BXQ196688 CHM196454:CHM196688 CRI196454:CRI196688 DBE196454:DBE196688 DLA196454:DLA196688 DUW196454:DUW196688 EES196454:EES196688 EOO196454:EOO196688 EYK196454:EYK196688 FIG196454:FIG196688 FSC196454:FSC196688 GBY196454:GBY196688 GLU196454:GLU196688 GVQ196454:GVQ196688 HFM196454:HFM196688 HPI196454:HPI196688 HZE196454:HZE196688 IJA196454:IJA196688 ISW196454:ISW196688 JCS196454:JCS196688 JMO196454:JMO196688 JWK196454:JWK196688 KGG196454:KGG196688 KQC196454:KQC196688 KZY196454:KZY196688 LJU196454:LJU196688 LTQ196454:LTQ196688 MDM196454:MDM196688 MNI196454:MNI196688 MXE196454:MXE196688 NHA196454:NHA196688 NQW196454:NQW196688 OAS196454:OAS196688 OKO196454:OKO196688 OUK196454:OUK196688 PEG196454:PEG196688 POC196454:POC196688 PXY196454:PXY196688 QHU196454:QHU196688 QRQ196454:QRQ196688 RBM196454:RBM196688 RLI196454:RLI196688 RVE196454:RVE196688 SFA196454:SFA196688 SOW196454:SOW196688 SYS196454:SYS196688 TIO196454:TIO196688 TSK196454:TSK196688 UCG196454:UCG196688 UMC196454:UMC196688 UVY196454:UVY196688 VFU196454:VFU196688 VPQ196454:VPQ196688 VZM196454:VZM196688 WJI196454:WJI196688 WTE196454:WTE196688 GS261990:GS262224 QO261990:QO262224 AAK261990:AAK262224 AKG261990:AKG262224 AUC261990:AUC262224 BDY261990:BDY262224 BNU261990:BNU262224 BXQ261990:BXQ262224 CHM261990:CHM262224 CRI261990:CRI262224 DBE261990:DBE262224 DLA261990:DLA262224 DUW261990:DUW262224 EES261990:EES262224 EOO261990:EOO262224 EYK261990:EYK262224 FIG261990:FIG262224 FSC261990:FSC262224 GBY261990:GBY262224 GLU261990:GLU262224 GVQ261990:GVQ262224 HFM261990:HFM262224 HPI261990:HPI262224 HZE261990:HZE262224 IJA261990:IJA262224 ISW261990:ISW262224 JCS261990:JCS262224 JMO261990:JMO262224 JWK261990:JWK262224 KGG261990:KGG262224 KQC261990:KQC262224 KZY261990:KZY262224 LJU261990:LJU262224 LTQ261990:LTQ262224 MDM261990:MDM262224 MNI261990:MNI262224 MXE261990:MXE262224 NHA261990:NHA262224 NQW261990:NQW262224 OAS261990:OAS262224 OKO261990:OKO262224 OUK261990:OUK262224 PEG261990:PEG262224 POC261990:POC262224 PXY261990:PXY262224 QHU261990:QHU262224 QRQ261990:QRQ262224 RBM261990:RBM262224 RLI261990:RLI262224 RVE261990:RVE262224 SFA261990:SFA262224 SOW261990:SOW262224 SYS261990:SYS262224 TIO261990:TIO262224 TSK261990:TSK262224 UCG261990:UCG262224 UMC261990:UMC262224 UVY261990:UVY262224 VFU261990:VFU262224 VPQ261990:VPQ262224 VZM261990:VZM262224 WJI261990:WJI262224 WTE261990:WTE262224 GS327526:GS327760 QO327526:QO327760 AAK327526:AAK327760 AKG327526:AKG327760 AUC327526:AUC327760 BDY327526:BDY327760 BNU327526:BNU327760 BXQ327526:BXQ327760 CHM327526:CHM327760 CRI327526:CRI327760 DBE327526:DBE327760 DLA327526:DLA327760 DUW327526:DUW327760 EES327526:EES327760 EOO327526:EOO327760 EYK327526:EYK327760 FIG327526:FIG327760 FSC327526:FSC327760 GBY327526:GBY327760 GLU327526:GLU327760 GVQ327526:GVQ327760 HFM327526:HFM327760 HPI327526:HPI327760 HZE327526:HZE327760 IJA327526:IJA327760 ISW327526:ISW327760 JCS327526:JCS327760 JMO327526:JMO327760 JWK327526:JWK327760 KGG327526:KGG327760 KQC327526:KQC327760 KZY327526:KZY327760 LJU327526:LJU327760 LTQ327526:LTQ327760 MDM327526:MDM327760 MNI327526:MNI327760 MXE327526:MXE327760 NHA327526:NHA327760 NQW327526:NQW327760 OAS327526:OAS327760 OKO327526:OKO327760 OUK327526:OUK327760 PEG327526:PEG327760 POC327526:POC327760 PXY327526:PXY327760 QHU327526:QHU327760 QRQ327526:QRQ327760 RBM327526:RBM327760 RLI327526:RLI327760 RVE327526:RVE327760 SFA327526:SFA327760 SOW327526:SOW327760 SYS327526:SYS327760 TIO327526:TIO327760 TSK327526:TSK327760 UCG327526:UCG327760 UMC327526:UMC327760 UVY327526:UVY327760 VFU327526:VFU327760 VPQ327526:VPQ327760 VZM327526:VZM327760 WJI327526:WJI327760 WTE327526:WTE327760 GS393062:GS393296 QO393062:QO393296 AAK393062:AAK393296 AKG393062:AKG393296 AUC393062:AUC393296 BDY393062:BDY393296 BNU393062:BNU393296 BXQ393062:BXQ393296 CHM393062:CHM393296 CRI393062:CRI393296 DBE393062:DBE393296 DLA393062:DLA393296 DUW393062:DUW393296 EES393062:EES393296 EOO393062:EOO393296 EYK393062:EYK393296 FIG393062:FIG393296 FSC393062:FSC393296 GBY393062:GBY393296 GLU393062:GLU393296 GVQ393062:GVQ393296 HFM393062:HFM393296 HPI393062:HPI393296 HZE393062:HZE393296 IJA393062:IJA393296 ISW393062:ISW393296 JCS393062:JCS393296 JMO393062:JMO393296 JWK393062:JWK393296 KGG393062:KGG393296 KQC393062:KQC393296 KZY393062:KZY393296 LJU393062:LJU393296 LTQ393062:LTQ393296 MDM393062:MDM393296 MNI393062:MNI393296 MXE393062:MXE393296 NHA393062:NHA393296 NQW393062:NQW393296 OAS393062:OAS393296 OKO393062:OKO393296 OUK393062:OUK393296 PEG393062:PEG393296 POC393062:POC393296 PXY393062:PXY393296 QHU393062:QHU393296 QRQ393062:QRQ393296 RBM393062:RBM393296 RLI393062:RLI393296 RVE393062:RVE393296 SFA393062:SFA393296 SOW393062:SOW393296 SYS393062:SYS393296 TIO393062:TIO393296 TSK393062:TSK393296 UCG393062:UCG393296 UMC393062:UMC393296 UVY393062:UVY393296 VFU393062:VFU393296 VPQ393062:VPQ393296 VZM393062:VZM393296 WJI393062:WJI393296 WTE393062:WTE393296 GS458598:GS458832 QO458598:QO458832 AAK458598:AAK458832 AKG458598:AKG458832 AUC458598:AUC458832 BDY458598:BDY458832 BNU458598:BNU458832 BXQ458598:BXQ458832 CHM458598:CHM458832 CRI458598:CRI458832 DBE458598:DBE458832 DLA458598:DLA458832 DUW458598:DUW458832 EES458598:EES458832 EOO458598:EOO458832 EYK458598:EYK458832 FIG458598:FIG458832 FSC458598:FSC458832 GBY458598:GBY458832 GLU458598:GLU458832 GVQ458598:GVQ458832 HFM458598:HFM458832 HPI458598:HPI458832 HZE458598:HZE458832 IJA458598:IJA458832 ISW458598:ISW458832 JCS458598:JCS458832 JMO458598:JMO458832 JWK458598:JWK458832 KGG458598:KGG458832 KQC458598:KQC458832 KZY458598:KZY458832 LJU458598:LJU458832 LTQ458598:LTQ458832 MDM458598:MDM458832 MNI458598:MNI458832 MXE458598:MXE458832 NHA458598:NHA458832 NQW458598:NQW458832 OAS458598:OAS458832 OKO458598:OKO458832 OUK458598:OUK458832 PEG458598:PEG458832 POC458598:POC458832 PXY458598:PXY458832 QHU458598:QHU458832 QRQ458598:QRQ458832 RBM458598:RBM458832 RLI458598:RLI458832 RVE458598:RVE458832 SFA458598:SFA458832 SOW458598:SOW458832 SYS458598:SYS458832 TIO458598:TIO458832 TSK458598:TSK458832 UCG458598:UCG458832 UMC458598:UMC458832 UVY458598:UVY458832 VFU458598:VFU458832 VPQ458598:VPQ458832 VZM458598:VZM458832 WJI458598:WJI458832 WTE458598:WTE458832 GS524134:GS524368 QO524134:QO524368 AAK524134:AAK524368 AKG524134:AKG524368 AUC524134:AUC524368 BDY524134:BDY524368 BNU524134:BNU524368 BXQ524134:BXQ524368 CHM524134:CHM524368 CRI524134:CRI524368 DBE524134:DBE524368 DLA524134:DLA524368 DUW524134:DUW524368 EES524134:EES524368 EOO524134:EOO524368 EYK524134:EYK524368 FIG524134:FIG524368 FSC524134:FSC524368 GBY524134:GBY524368 GLU524134:GLU524368 GVQ524134:GVQ524368 HFM524134:HFM524368 HPI524134:HPI524368 HZE524134:HZE524368 IJA524134:IJA524368 ISW524134:ISW524368 JCS524134:JCS524368 JMO524134:JMO524368 JWK524134:JWK524368 KGG524134:KGG524368 KQC524134:KQC524368 KZY524134:KZY524368 LJU524134:LJU524368 LTQ524134:LTQ524368 MDM524134:MDM524368 MNI524134:MNI524368 MXE524134:MXE524368 NHA524134:NHA524368 NQW524134:NQW524368 OAS524134:OAS524368 OKO524134:OKO524368 OUK524134:OUK524368 PEG524134:PEG524368 POC524134:POC524368 PXY524134:PXY524368 QHU524134:QHU524368 QRQ524134:QRQ524368 RBM524134:RBM524368 RLI524134:RLI524368 RVE524134:RVE524368 SFA524134:SFA524368 SOW524134:SOW524368 SYS524134:SYS524368 TIO524134:TIO524368 TSK524134:TSK524368 UCG524134:UCG524368 UMC524134:UMC524368 UVY524134:UVY524368 VFU524134:VFU524368 VPQ524134:VPQ524368 VZM524134:VZM524368 WJI524134:WJI524368 WTE524134:WTE524368 GS589670:GS589904 QO589670:QO589904 AAK589670:AAK589904 AKG589670:AKG589904 AUC589670:AUC589904 BDY589670:BDY589904 BNU589670:BNU589904 BXQ589670:BXQ589904 CHM589670:CHM589904 CRI589670:CRI589904 DBE589670:DBE589904 DLA589670:DLA589904 DUW589670:DUW589904 EES589670:EES589904 EOO589670:EOO589904 EYK589670:EYK589904 FIG589670:FIG589904 FSC589670:FSC589904 GBY589670:GBY589904 GLU589670:GLU589904 GVQ589670:GVQ589904 HFM589670:HFM589904 HPI589670:HPI589904 HZE589670:HZE589904 IJA589670:IJA589904 ISW589670:ISW589904 JCS589670:JCS589904 JMO589670:JMO589904 JWK589670:JWK589904 KGG589670:KGG589904 KQC589670:KQC589904 KZY589670:KZY589904 LJU589670:LJU589904 LTQ589670:LTQ589904 MDM589670:MDM589904 MNI589670:MNI589904 MXE589670:MXE589904 NHA589670:NHA589904 NQW589670:NQW589904 OAS589670:OAS589904 OKO589670:OKO589904 OUK589670:OUK589904 PEG589670:PEG589904 POC589670:POC589904 PXY589670:PXY589904 QHU589670:QHU589904 QRQ589670:QRQ589904 RBM589670:RBM589904 RLI589670:RLI589904 RVE589670:RVE589904 SFA589670:SFA589904 SOW589670:SOW589904 SYS589670:SYS589904 TIO589670:TIO589904 TSK589670:TSK589904 UCG589670:UCG589904 UMC589670:UMC589904 UVY589670:UVY589904 VFU589670:VFU589904 VPQ589670:VPQ589904 VZM589670:VZM589904 WJI589670:WJI589904 WTE589670:WTE589904 GS655206:GS655440 QO655206:QO655440 AAK655206:AAK655440 AKG655206:AKG655440 AUC655206:AUC655440 BDY655206:BDY655440 BNU655206:BNU655440 BXQ655206:BXQ655440 CHM655206:CHM655440 CRI655206:CRI655440 DBE655206:DBE655440 DLA655206:DLA655440 DUW655206:DUW655440 EES655206:EES655440 EOO655206:EOO655440 EYK655206:EYK655440 FIG655206:FIG655440 FSC655206:FSC655440 GBY655206:GBY655440 GLU655206:GLU655440 GVQ655206:GVQ655440 HFM655206:HFM655440 HPI655206:HPI655440 HZE655206:HZE655440 IJA655206:IJA655440 ISW655206:ISW655440 JCS655206:JCS655440 JMO655206:JMO655440 JWK655206:JWK655440 KGG655206:KGG655440 KQC655206:KQC655440 KZY655206:KZY655440 LJU655206:LJU655440 LTQ655206:LTQ655440 MDM655206:MDM655440 MNI655206:MNI655440 MXE655206:MXE655440 NHA655206:NHA655440 NQW655206:NQW655440 OAS655206:OAS655440 OKO655206:OKO655440 OUK655206:OUK655440 PEG655206:PEG655440 POC655206:POC655440 PXY655206:PXY655440 QHU655206:QHU655440 QRQ655206:QRQ655440 RBM655206:RBM655440 RLI655206:RLI655440 RVE655206:RVE655440 SFA655206:SFA655440 SOW655206:SOW655440 SYS655206:SYS655440 TIO655206:TIO655440 TSK655206:TSK655440 UCG655206:UCG655440 UMC655206:UMC655440 UVY655206:UVY655440 VFU655206:VFU655440 VPQ655206:VPQ655440 VZM655206:VZM655440 WJI655206:WJI655440 WTE655206:WTE655440 GS720742:GS720976 QO720742:QO720976 AAK720742:AAK720976 AKG720742:AKG720976 AUC720742:AUC720976 BDY720742:BDY720976 BNU720742:BNU720976 BXQ720742:BXQ720976 CHM720742:CHM720976 CRI720742:CRI720976 DBE720742:DBE720976 DLA720742:DLA720976 DUW720742:DUW720976 EES720742:EES720976 EOO720742:EOO720976 EYK720742:EYK720976 FIG720742:FIG720976 FSC720742:FSC720976 GBY720742:GBY720976 GLU720742:GLU720976 GVQ720742:GVQ720976 HFM720742:HFM720976 HPI720742:HPI720976 HZE720742:HZE720976 IJA720742:IJA720976 ISW720742:ISW720976 JCS720742:JCS720976 JMO720742:JMO720976 JWK720742:JWK720976 KGG720742:KGG720976 KQC720742:KQC720976 KZY720742:KZY720976 LJU720742:LJU720976 LTQ720742:LTQ720976 MDM720742:MDM720976 MNI720742:MNI720976 MXE720742:MXE720976 NHA720742:NHA720976 NQW720742:NQW720976 OAS720742:OAS720976 OKO720742:OKO720976 OUK720742:OUK720976 PEG720742:PEG720976 POC720742:POC720976 PXY720742:PXY720976 QHU720742:QHU720976 QRQ720742:QRQ720976 RBM720742:RBM720976 RLI720742:RLI720976 RVE720742:RVE720976 SFA720742:SFA720976 SOW720742:SOW720976 SYS720742:SYS720976 TIO720742:TIO720976 TSK720742:TSK720976 UCG720742:UCG720976 UMC720742:UMC720976 UVY720742:UVY720976 VFU720742:VFU720976 VPQ720742:VPQ720976 VZM720742:VZM720976 WJI720742:WJI720976 WTE720742:WTE720976 GS786278:GS786512 QO786278:QO786512 AAK786278:AAK786512 AKG786278:AKG786512 AUC786278:AUC786512 BDY786278:BDY786512 BNU786278:BNU786512 BXQ786278:BXQ786512 CHM786278:CHM786512 CRI786278:CRI786512 DBE786278:DBE786512 DLA786278:DLA786512 DUW786278:DUW786512 EES786278:EES786512 EOO786278:EOO786512 EYK786278:EYK786512 FIG786278:FIG786512 FSC786278:FSC786512 GBY786278:GBY786512 GLU786278:GLU786512 GVQ786278:GVQ786512 HFM786278:HFM786512 HPI786278:HPI786512 HZE786278:HZE786512 IJA786278:IJA786512 ISW786278:ISW786512 JCS786278:JCS786512 JMO786278:JMO786512 JWK786278:JWK786512 KGG786278:KGG786512 KQC786278:KQC786512 KZY786278:KZY786512 LJU786278:LJU786512 LTQ786278:LTQ786512 MDM786278:MDM786512 MNI786278:MNI786512 MXE786278:MXE786512 NHA786278:NHA786512 NQW786278:NQW786512 OAS786278:OAS786512 OKO786278:OKO786512 OUK786278:OUK786512 PEG786278:PEG786512 POC786278:POC786512 PXY786278:PXY786512 QHU786278:QHU786512 QRQ786278:QRQ786512 RBM786278:RBM786512 RLI786278:RLI786512 RVE786278:RVE786512 SFA786278:SFA786512 SOW786278:SOW786512 SYS786278:SYS786512 TIO786278:TIO786512 TSK786278:TSK786512 UCG786278:UCG786512 UMC786278:UMC786512 UVY786278:UVY786512 VFU786278:VFU786512 VPQ786278:VPQ786512 VZM786278:VZM786512 WJI786278:WJI786512 WTE786278:WTE786512 GS851814:GS852048 QO851814:QO852048 AAK851814:AAK852048 AKG851814:AKG852048 AUC851814:AUC852048 BDY851814:BDY852048 BNU851814:BNU852048 BXQ851814:BXQ852048 CHM851814:CHM852048 CRI851814:CRI852048 DBE851814:DBE852048 DLA851814:DLA852048 DUW851814:DUW852048 EES851814:EES852048 EOO851814:EOO852048 EYK851814:EYK852048 FIG851814:FIG852048 FSC851814:FSC852048 GBY851814:GBY852048 GLU851814:GLU852048 GVQ851814:GVQ852048 HFM851814:HFM852048 HPI851814:HPI852048 HZE851814:HZE852048 IJA851814:IJA852048 ISW851814:ISW852048 JCS851814:JCS852048 JMO851814:JMO852048 JWK851814:JWK852048 KGG851814:KGG852048 KQC851814:KQC852048 KZY851814:KZY852048 LJU851814:LJU852048 LTQ851814:LTQ852048 MDM851814:MDM852048 MNI851814:MNI852048 MXE851814:MXE852048 NHA851814:NHA852048 NQW851814:NQW852048 OAS851814:OAS852048 OKO851814:OKO852048 OUK851814:OUK852048 PEG851814:PEG852048 POC851814:POC852048 PXY851814:PXY852048 QHU851814:QHU852048 QRQ851814:QRQ852048 RBM851814:RBM852048 RLI851814:RLI852048 RVE851814:RVE852048 SFA851814:SFA852048 SOW851814:SOW852048 SYS851814:SYS852048 TIO851814:TIO852048 TSK851814:TSK852048 UCG851814:UCG852048 UMC851814:UMC852048 UVY851814:UVY852048 VFU851814:VFU852048 VPQ851814:VPQ852048 VZM851814:VZM852048 WJI851814:WJI852048 WTE851814:WTE852048 GS917350:GS917584 QO917350:QO917584 AAK917350:AAK917584 AKG917350:AKG917584 AUC917350:AUC917584 BDY917350:BDY917584 BNU917350:BNU917584 BXQ917350:BXQ917584 CHM917350:CHM917584 CRI917350:CRI917584 DBE917350:DBE917584 DLA917350:DLA917584 DUW917350:DUW917584 EES917350:EES917584 EOO917350:EOO917584 EYK917350:EYK917584 FIG917350:FIG917584 FSC917350:FSC917584 GBY917350:GBY917584 GLU917350:GLU917584 GVQ917350:GVQ917584 HFM917350:HFM917584 HPI917350:HPI917584 HZE917350:HZE917584 IJA917350:IJA917584 ISW917350:ISW917584 JCS917350:JCS917584 JMO917350:JMO917584 JWK917350:JWK917584 KGG917350:KGG917584 KQC917350:KQC917584 KZY917350:KZY917584 LJU917350:LJU917584 LTQ917350:LTQ917584 MDM917350:MDM917584 MNI917350:MNI917584 MXE917350:MXE917584 NHA917350:NHA917584 NQW917350:NQW917584 OAS917350:OAS917584 OKO917350:OKO917584 OUK917350:OUK917584 PEG917350:PEG917584 POC917350:POC917584 PXY917350:PXY917584 QHU917350:QHU917584 QRQ917350:QRQ917584 RBM917350:RBM917584 RLI917350:RLI917584 RVE917350:RVE917584 SFA917350:SFA917584 SOW917350:SOW917584 SYS917350:SYS917584 TIO917350:TIO917584 TSK917350:TSK917584 UCG917350:UCG917584 UMC917350:UMC917584 UVY917350:UVY917584 VFU917350:VFU917584 VPQ917350:VPQ917584 VZM917350:VZM917584 WJI917350:WJI917584 WTE917350:WTE917584 GS982886:GS983120 QO982886:QO983120 AAK982886:AAK983120 AKG982886:AKG983120 AUC982886:AUC983120 BDY982886:BDY983120 BNU982886:BNU983120 BXQ982886:BXQ983120 CHM982886:CHM983120 CRI982886:CRI983120 DBE982886:DBE983120 DLA982886:DLA983120 DUW982886:DUW983120 EES982886:EES983120 EOO982886:EOO983120 EYK982886:EYK983120 FIG982886:FIG983120 FSC982886:FSC983120 GBY982886:GBY983120 GLU982886:GLU983120 GVQ982886:GVQ983120 HFM982886:HFM983120 HPI982886:HPI983120 HZE982886:HZE983120 IJA982886:IJA983120 ISW982886:ISW983120 JCS982886:JCS983120 JMO982886:JMO983120 JWK982886:JWK983120 KGG982886:KGG983120 KQC982886:KQC983120 KZY982886:KZY983120 LJU982886:LJU983120 LTQ982886:LTQ983120 MDM982886:MDM983120 MNI982886:MNI983120 MXE982886:MXE983120 NHA982886:NHA983120 NQW982886:NQW983120 OAS982886:OAS983120 OKO982886:OKO983120 OUK982886:OUK983120 PEG982886:PEG983120 POC982886:POC983120 PXY982886:PXY983120 QHU982886:QHU983120 QRQ982886:QRQ983120 RBM982886:RBM983120 RLI982886:RLI983120 RVE982886:RVE983120 SFA982886:SFA983120 SOW982886:SOW983120 SYS982886:SYS983120 TIO982886:TIO983120 TSK982886:TSK983120 UCG982886:UCG983120 UMC982886:UMC983120 UVY982886:UVY983120 VFU982886:VFU983120 VPQ982886:VPQ983120 VZM982886:VZM983120 WJI982886:WJI983120 WTE982886:WTE983120 GT65383:GU65616 QP65383:QQ65616 AAL65383:AAM65616 AKH65383:AKI65616 AUD65383:AUE65616 BDZ65383:BEA65616 BNV65383:BNW65616 BXR65383:BXS65616 CHN65383:CHO65616 CRJ65383:CRK65616 DBF65383:DBG65616 DLB65383:DLC65616 DUX65383:DUY65616 EET65383:EEU65616 EOP65383:EOQ65616 EYL65383:EYM65616 FIH65383:FII65616 FSD65383:FSE65616 GBZ65383:GCA65616 GLV65383:GLW65616 GVR65383:GVS65616 HFN65383:HFO65616 HPJ65383:HPK65616 HZF65383:HZG65616 IJB65383:IJC65616 ISX65383:ISY65616 JCT65383:JCU65616 JMP65383:JMQ65616 JWL65383:JWM65616 KGH65383:KGI65616 KQD65383:KQE65616 KZZ65383:LAA65616 LJV65383:LJW65616 LTR65383:LTS65616 MDN65383:MDO65616 MNJ65383:MNK65616 MXF65383:MXG65616 NHB65383:NHC65616 NQX65383:NQY65616 OAT65383:OAU65616 OKP65383:OKQ65616 OUL65383:OUM65616 PEH65383:PEI65616 POD65383:POE65616 PXZ65383:PYA65616 QHV65383:QHW65616 QRR65383:QRS65616 RBN65383:RBO65616 RLJ65383:RLK65616 RVF65383:RVG65616 SFB65383:SFC65616 SOX65383:SOY65616 SYT65383:SYU65616 TIP65383:TIQ65616 TSL65383:TSM65616 UCH65383:UCI65616 UMD65383:UME65616 UVZ65383:UWA65616 VFV65383:VFW65616 VPR65383:VPS65616 VZN65383:VZO65616 WJJ65383:WJK65616 WTF65383:WTG65616 GT130919:GU131152 QP130919:QQ131152 AAL130919:AAM131152 AKH130919:AKI131152 AUD130919:AUE131152 BDZ130919:BEA131152 BNV130919:BNW131152 BXR130919:BXS131152 CHN130919:CHO131152 CRJ130919:CRK131152 DBF130919:DBG131152 DLB130919:DLC131152 DUX130919:DUY131152 EET130919:EEU131152 EOP130919:EOQ131152 EYL130919:EYM131152 FIH130919:FII131152 FSD130919:FSE131152 GBZ130919:GCA131152 GLV130919:GLW131152 GVR130919:GVS131152 HFN130919:HFO131152 HPJ130919:HPK131152 HZF130919:HZG131152 IJB130919:IJC131152 ISX130919:ISY131152 JCT130919:JCU131152 JMP130919:JMQ131152 JWL130919:JWM131152 KGH130919:KGI131152 KQD130919:KQE131152 KZZ130919:LAA131152 LJV130919:LJW131152 LTR130919:LTS131152 MDN130919:MDO131152 MNJ130919:MNK131152 MXF130919:MXG131152 NHB130919:NHC131152 NQX130919:NQY131152 OAT130919:OAU131152 OKP130919:OKQ131152 OUL130919:OUM131152 PEH130919:PEI131152 POD130919:POE131152 PXZ130919:PYA131152 QHV130919:QHW131152 QRR130919:QRS131152 RBN130919:RBO131152 RLJ130919:RLK131152 RVF130919:RVG131152 SFB130919:SFC131152 SOX130919:SOY131152 SYT130919:SYU131152 TIP130919:TIQ131152 TSL130919:TSM131152 UCH130919:UCI131152 UMD130919:UME131152 UVZ130919:UWA131152 VFV130919:VFW131152 VPR130919:VPS131152 VZN130919:VZO131152 WJJ130919:WJK131152 WTF130919:WTG131152 GT196455:GU196688 QP196455:QQ196688 AAL196455:AAM196688 AKH196455:AKI196688 AUD196455:AUE196688 BDZ196455:BEA196688 BNV196455:BNW196688 BXR196455:BXS196688 CHN196455:CHO196688 CRJ196455:CRK196688 DBF196455:DBG196688 DLB196455:DLC196688 DUX196455:DUY196688 EET196455:EEU196688 EOP196455:EOQ196688 EYL196455:EYM196688 FIH196455:FII196688 FSD196455:FSE196688 GBZ196455:GCA196688 GLV196455:GLW196688 GVR196455:GVS196688 HFN196455:HFO196688 HPJ196455:HPK196688 HZF196455:HZG196688 IJB196455:IJC196688 ISX196455:ISY196688 JCT196455:JCU196688 JMP196455:JMQ196688 JWL196455:JWM196688 KGH196455:KGI196688 KQD196455:KQE196688 KZZ196455:LAA196688 LJV196455:LJW196688 LTR196455:LTS196688 MDN196455:MDO196688 MNJ196455:MNK196688 MXF196455:MXG196688 NHB196455:NHC196688 NQX196455:NQY196688 OAT196455:OAU196688 OKP196455:OKQ196688 OUL196455:OUM196688 PEH196455:PEI196688 POD196455:POE196688 PXZ196455:PYA196688 QHV196455:QHW196688 QRR196455:QRS196688 RBN196455:RBO196688 RLJ196455:RLK196688 RVF196455:RVG196688 SFB196455:SFC196688 SOX196455:SOY196688 SYT196455:SYU196688 TIP196455:TIQ196688 TSL196455:TSM196688 UCH196455:UCI196688 UMD196455:UME196688 UVZ196455:UWA196688 VFV196455:VFW196688 VPR196455:VPS196688 VZN196455:VZO196688 WJJ196455:WJK196688 WTF196455:WTG196688 GT261991:GU262224 QP261991:QQ262224 AAL261991:AAM262224 AKH261991:AKI262224 AUD261991:AUE262224 BDZ261991:BEA262224 BNV261991:BNW262224 BXR261991:BXS262224 CHN261991:CHO262224 CRJ261991:CRK262224 DBF261991:DBG262224 DLB261991:DLC262224 DUX261991:DUY262224 EET261991:EEU262224 EOP261991:EOQ262224 EYL261991:EYM262224 FIH261991:FII262224 FSD261991:FSE262224 GBZ261991:GCA262224 GLV261991:GLW262224 GVR261991:GVS262224 HFN261991:HFO262224 HPJ261991:HPK262224 HZF261991:HZG262224 IJB261991:IJC262224 ISX261991:ISY262224 JCT261991:JCU262224 JMP261991:JMQ262224 JWL261991:JWM262224 KGH261991:KGI262224 KQD261991:KQE262224 KZZ261991:LAA262224 LJV261991:LJW262224 LTR261991:LTS262224 MDN261991:MDO262224 MNJ261991:MNK262224 MXF261991:MXG262224 NHB261991:NHC262224 NQX261991:NQY262224 OAT261991:OAU262224 OKP261991:OKQ262224 OUL261991:OUM262224 PEH261991:PEI262224 POD261991:POE262224 PXZ261991:PYA262224 QHV261991:QHW262224 QRR261991:QRS262224 RBN261991:RBO262224 RLJ261991:RLK262224 RVF261991:RVG262224 SFB261991:SFC262224 SOX261991:SOY262224 SYT261991:SYU262224 TIP261991:TIQ262224 TSL261991:TSM262224 UCH261991:UCI262224 UMD261991:UME262224 UVZ261991:UWA262224 VFV261991:VFW262224 VPR261991:VPS262224 VZN261991:VZO262224 WJJ261991:WJK262224 WTF261991:WTG262224 GT327527:GU327760 QP327527:QQ327760 AAL327527:AAM327760 AKH327527:AKI327760 AUD327527:AUE327760 BDZ327527:BEA327760 BNV327527:BNW327760 BXR327527:BXS327760 CHN327527:CHO327760 CRJ327527:CRK327760 DBF327527:DBG327760 DLB327527:DLC327760 DUX327527:DUY327760 EET327527:EEU327760 EOP327527:EOQ327760 EYL327527:EYM327760 FIH327527:FII327760 FSD327527:FSE327760 GBZ327527:GCA327760 GLV327527:GLW327760 GVR327527:GVS327760 HFN327527:HFO327760 HPJ327527:HPK327760 HZF327527:HZG327760 IJB327527:IJC327760 ISX327527:ISY327760 JCT327527:JCU327760 JMP327527:JMQ327760 JWL327527:JWM327760 KGH327527:KGI327760 KQD327527:KQE327760 KZZ327527:LAA327760 LJV327527:LJW327760 LTR327527:LTS327760 MDN327527:MDO327760 MNJ327527:MNK327760 MXF327527:MXG327760 NHB327527:NHC327760 NQX327527:NQY327760 OAT327527:OAU327760 OKP327527:OKQ327760 OUL327527:OUM327760 PEH327527:PEI327760 POD327527:POE327760 PXZ327527:PYA327760 QHV327527:QHW327760 QRR327527:QRS327760 RBN327527:RBO327760 RLJ327527:RLK327760 RVF327527:RVG327760 SFB327527:SFC327760 SOX327527:SOY327760 SYT327527:SYU327760 TIP327527:TIQ327760 TSL327527:TSM327760 UCH327527:UCI327760 UMD327527:UME327760 UVZ327527:UWA327760 VFV327527:VFW327760 VPR327527:VPS327760 VZN327527:VZO327760 WJJ327527:WJK327760 WTF327527:WTG327760 GT393063:GU393296 QP393063:QQ393296 AAL393063:AAM393296 AKH393063:AKI393296 AUD393063:AUE393296 BDZ393063:BEA393296 BNV393063:BNW393296 BXR393063:BXS393296 CHN393063:CHO393296 CRJ393063:CRK393296 DBF393063:DBG393296 DLB393063:DLC393296 DUX393063:DUY393296 EET393063:EEU393296 EOP393063:EOQ393296 EYL393063:EYM393296 FIH393063:FII393296 FSD393063:FSE393296 GBZ393063:GCA393296 GLV393063:GLW393296 GVR393063:GVS393296 HFN393063:HFO393296 HPJ393063:HPK393296 HZF393063:HZG393296 IJB393063:IJC393296 ISX393063:ISY393296 JCT393063:JCU393296 JMP393063:JMQ393296 JWL393063:JWM393296 KGH393063:KGI393296 KQD393063:KQE393296 KZZ393063:LAA393296 LJV393063:LJW393296 LTR393063:LTS393296 MDN393063:MDO393296 MNJ393063:MNK393296 MXF393063:MXG393296 NHB393063:NHC393296 NQX393063:NQY393296 OAT393063:OAU393296 OKP393063:OKQ393296 OUL393063:OUM393296 PEH393063:PEI393296 POD393063:POE393296 PXZ393063:PYA393296 QHV393063:QHW393296 QRR393063:QRS393296 RBN393063:RBO393296 RLJ393063:RLK393296 RVF393063:RVG393296 SFB393063:SFC393296 SOX393063:SOY393296 SYT393063:SYU393296 TIP393063:TIQ393296 TSL393063:TSM393296 UCH393063:UCI393296 UMD393063:UME393296 UVZ393063:UWA393296 VFV393063:VFW393296 VPR393063:VPS393296 VZN393063:VZO393296 WJJ393063:WJK393296 WTF393063:WTG393296 GT458599:GU458832 QP458599:QQ458832 AAL458599:AAM458832 AKH458599:AKI458832 AUD458599:AUE458832 BDZ458599:BEA458832 BNV458599:BNW458832 BXR458599:BXS458832 CHN458599:CHO458832 CRJ458599:CRK458832 DBF458599:DBG458832 DLB458599:DLC458832 DUX458599:DUY458832 EET458599:EEU458832 EOP458599:EOQ458832 EYL458599:EYM458832 FIH458599:FII458832 FSD458599:FSE458832 GBZ458599:GCA458832 GLV458599:GLW458832 GVR458599:GVS458832 HFN458599:HFO458832 HPJ458599:HPK458832 HZF458599:HZG458832 IJB458599:IJC458832 ISX458599:ISY458832 JCT458599:JCU458832 JMP458599:JMQ458832 JWL458599:JWM458832 KGH458599:KGI458832 KQD458599:KQE458832 KZZ458599:LAA458832 LJV458599:LJW458832 LTR458599:LTS458832 MDN458599:MDO458832 MNJ458599:MNK458832 MXF458599:MXG458832 NHB458599:NHC458832 NQX458599:NQY458832 OAT458599:OAU458832 OKP458599:OKQ458832 OUL458599:OUM458832 PEH458599:PEI458832 POD458599:POE458832 PXZ458599:PYA458832 QHV458599:QHW458832 QRR458599:QRS458832 RBN458599:RBO458832 RLJ458599:RLK458832 RVF458599:RVG458832 SFB458599:SFC458832 SOX458599:SOY458832 SYT458599:SYU458832 TIP458599:TIQ458832 TSL458599:TSM458832 UCH458599:UCI458832 UMD458599:UME458832 UVZ458599:UWA458832 VFV458599:VFW458832 VPR458599:VPS458832 VZN458599:VZO458832 WJJ458599:WJK458832 WTF458599:WTG458832 GT524135:GU524368 QP524135:QQ524368 AAL524135:AAM524368 AKH524135:AKI524368 AUD524135:AUE524368 BDZ524135:BEA524368 BNV524135:BNW524368 BXR524135:BXS524368 CHN524135:CHO524368 CRJ524135:CRK524368 DBF524135:DBG524368 DLB524135:DLC524368 DUX524135:DUY524368 EET524135:EEU524368 EOP524135:EOQ524368 EYL524135:EYM524368 FIH524135:FII524368 FSD524135:FSE524368 GBZ524135:GCA524368 GLV524135:GLW524368 GVR524135:GVS524368 HFN524135:HFO524368 HPJ524135:HPK524368 HZF524135:HZG524368 IJB524135:IJC524368 ISX524135:ISY524368 JCT524135:JCU524368 JMP524135:JMQ524368 JWL524135:JWM524368 KGH524135:KGI524368 KQD524135:KQE524368 KZZ524135:LAA524368 LJV524135:LJW524368 LTR524135:LTS524368 MDN524135:MDO524368 MNJ524135:MNK524368 MXF524135:MXG524368 NHB524135:NHC524368 NQX524135:NQY524368 OAT524135:OAU524368 OKP524135:OKQ524368 OUL524135:OUM524368 PEH524135:PEI524368 POD524135:POE524368 PXZ524135:PYA524368 QHV524135:QHW524368 QRR524135:QRS524368 RBN524135:RBO524368 RLJ524135:RLK524368 RVF524135:RVG524368 SFB524135:SFC524368 SOX524135:SOY524368 SYT524135:SYU524368 TIP524135:TIQ524368 TSL524135:TSM524368 UCH524135:UCI524368 UMD524135:UME524368 UVZ524135:UWA524368 VFV524135:VFW524368 VPR524135:VPS524368 VZN524135:VZO524368 WJJ524135:WJK524368 WTF524135:WTG524368 GT589671:GU589904 QP589671:QQ589904 AAL589671:AAM589904 AKH589671:AKI589904 AUD589671:AUE589904 BDZ589671:BEA589904 BNV589671:BNW589904 BXR589671:BXS589904 CHN589671:CHO589904 CRJ589671:CRK589904 DBF589671:DBG589904 DLB589671:DLC589904 DUX589671:DUY589904 EET589671:EEU589904 EOP589671:EOQ589904 EYL589671:EYM589904 FIH589671:FII589904 FSD589671:FSE589904 GBZ589671:GCA589904 GLV589671:GLW589904 GVR589671:GVS589904 HFN589671:HFO589904 HPJ589671:HPK589904 HZF589671:HZG589904 IJB589671:IJC589904 ISX589671:ISY589904 JCT589671:JCU589904 JMP589671:JMQ589904 JWL589671:JWM589904 KGH589671:KGI589904 KQD589671:KQE589904 KZZ589671:LAA589904 LJV589671:LJW589904 LTR589671:LTS589904 MDN589671:MDO589904 MNJ589671:MNK589904 MXF589671:MXG589904 NHB589671:NHC589904 NQX589671:NQY589904 OAT589671:OAU589904 OKP589671:OKQ589904 OUL589671:OUM589904 PEH589671:PEI589904 POD589671:POE589904 PXZ589671:PYA589904 QHV589671:QHW589904 QRR589671:QRS589904 RBN589671:RBO589904 RLJ589671:RLK589904 RVF589671:RVG589904 SFB589671:SFC589904 SOX589671:SOY589904 SYT589671:SYU589904 TIP589671:TIQ589904 TSL589671:TSM589904 UCH589671:UCI589904 UMD589671:UME589904 UVZ589671:UWA589904 VFV589671:VFW589904 VPR589671:VPS589904 VZN589671:VZO589904 WJJ589671:WJK589904 WTF589671:WTG589904 GT655207:GU655440 QP655207:QQ655440 AAL655207:AAM655440 AKH655207:AKI655440 AUD655207:AUE655440 BDZ655207:BEA655440 BNV655207:BNW655440 BXR655207:BXS655440 CHN655207:CHO655440 CRJ655207:CRK655440 DBF655207:DBG655440 DLB655207:DLC655440 DUX655207:DUY655440 EET655207:EEU655440 EOP655207:EOQ655440 EYL655207:EYM655440 FIH655207:FII655440 FSD655207:FSE655440 GBZ655207:GCA655440 GLV655207:GLW655440 GVR655207:GVS655440 HFN655207:HFO655440 HPJ655207:HPK655440 HZF655207:HZG655440 IJB655207:IJC655440 ISX655207:ISY655440 JCT655207:JCU655440 JMP655207:JMQ655440 JWL655207:JWM655440 KGH655207:KGI655440 KQD655207:KQE655440 KZZ655207:LAA655440 LJV655207:LJW655440 LTR655207:LTS655440 MDN655207:MDO655440 MNJ655207:MNK655440 MXF655207:MXG655440 NHB655207:NHC655440 NQX655207:NQY655440 OAT655207:OAU655440 OKP655207:OKQ655440 OUL655207:OUM655440 PEH655207:PEI655440 POD655207:POE655440 PXZ655207:PYA655440 QHV655207:QHW655440 QRR655207:QRS655440 RBN655207:RBO655440 RLJ655207:RLK655440 RVF655207:RVG655440 SFB655207:SFC655440 SOX655207:SOY655440 SYT655207:SYU655440 TIP655207:TIQ655440 TSL655207:TSM655440 UCH655207:UCI655440 UMD655207:UME655440 UVZ655207:UWA655440 VFV655207:VFW655440 VPR655207:VPS655440 VZN655207:VZO655440 WJJ655207:WJK655440 WTF655207:WTG655440 GT720743:GU720976 QP720743:QQ720976 AAL720743:AAM720976 AKH720743:AKI720976 AUD720743:AUE720976 BDZ720743:BEA720976 BNV720743:BNW720976 BXR720743:BXS720976 CHN720743:CHO720976 CRJ720743:CRK720976 DBF720743:DBG720976 DLB720743:DLC720976 DUX720743:DUY720976 EET720743:EEU720976 EOP720743:EOQ720976 EYL720743:EYM720976 FIH720743:FII720976 FSD720743:FSE720976 GBZ720743:GCA720976 GLV720743:GLW720976 GVR720743:GVS720976 HFN720743:HFO720976 HPJ720743:HPK720976 HZF720743:HZG720976 IJB720743:IJC720976 ISX720743:ISY720976 JCT720743:JCU720976 JMP720743:JMQ720976 JWL720743:JWM720976 KGH720743:KGI720976 KQD720743:KQE720976 KZZ720743:LAA720976 LJV720743:LJW720976 LTR720743:LTS720976 MDN720743:MDO720976 MNJ720743:MNK720976 MXF720743:MXG720976 NHB720743:NHC720976 NQX720743:NQY720976 OAT720743:OAU720976 OKP720743:OKQ720976 OUL720743:OUM720976 PEH720743:PEI720976 POD720743:POE720976 PXZ720743:PYA720976 QHV720743:QHW720976 QRR720743:QRS720976 RBN720743:RBO720976 RLJ720743:RLK720976 RVF720743:RVG720976 SFB720743:SFC720976 SOX720743:SOY720976 SYT720743:SYU720976 TIP720743:TIQ720976 TSL720743:TSM720976 UCH720743:UCI720976 UMD720743:UME720976 UVZ720743:UWA720976 VFV720743:VFW720976 VPR720743:VPS720976 VZN720743:VZO720976 WJJ720743:WJK720976 WTF720743:WTG720976 GT786279:GU786512 QP786279:QQ786512 AAL786279:AAM786512 AKH786279:AKI786512 AUD786279:AUE786512 BDZ786279:BEA786512 BNV786279:BNW786512 BXR786279:BXS786512 CHN786279:CHO786512 CRJ786279:CRK786512 DBF786279:DBG786512 DLB786279:DLC786512 DUX786279:DUY786512 EET786279:EEU786512 EOP786279:EOQ786512 EYL786279:EYM786512 FIH786279:FII786512 FSD786279:FSE786512 GBZ786279:GCA786512 GLV786279:GLW786512 GVR786279:GVS786512 HFN786279:HFO786512 HPJ786279:HPK786512 HZF786279:HZG786512 IJB786279:IJC786512 ISX786279:ISY786512 JCT786279:JCU786512 JMP786279:JMQ786512 JWL786279:JWM786512 KGH786279:KGI786512 KQD786279:KQE786512 KZZ786279:LAA786512 LJV786279:LJW786512 LTR786279:LTS786512 MDN786279:MDO786512 MNJ786279:MNK786512 MXF786279:MXG786512 NHB786279:NHC786512 NQX786279:NQY786512 OAT786279:OAU786512 OKP786279:OKQ786512 OUL786279:OUM786512 PEH786279:PEI786512 POD786279:POE786512 PXZ786279:PYA786512 QHV786279:QHW786512 QRR786279:QRS786512 RBN786279:RBO786512 RLJ786279:RLK786512 RVF786279:RVG786512 SFB786279:SFC786512 SOX786279:SOY786512 SYT786279:SYU786512 TIP786279:TIQ786512 TSL786279:TSM786512 UCH786279:UCI786512 UMD786279:UME786512 UVZ786279:UWA786512 VFV786279:VFW786512 VPR786279:VPS786512 VZN786279:VZO786512 WJJ786279:WJK786512 WTF786279:WTG786512 GT851815:GU852048 QP851815:QQ852048 AAL851815:AAM852048 AKH851815:AKI852048 AUD851815:AUE852048 BDZ851815:BEA852048 BNV851815:BNW852048 BXR851815:BXS852048 CHN851815:CHO852048 CRJ851815:CRK852048 DBF851815:DBG852048 DLB851815:DLC852048 DUX851815:DUY852048 EET851815:EEU852048 EOP851815:EOQ852048 EYL851815:EYM852048 FIH851815:FII852048 FSD851815:FSE852048 GBZ851815:GCA852048 GLV851815:GLW852048 GVR851815:GVS852048 HFN851815:HFO852048 HPJ851815:HPK852048 HZF851815:HZG852048 IJB851815:IJC852048 ISX851815:ISY852048 JCT851815:JCU852048 JMP851815:JMQ852048 JWL851815:JWM852048 KGH851815:KGI852048 KQD851815:KQE852048 KZZ851815:LAA852048 LJV851815:LJW852048 LTR851815:LTS852048 MDN851815:MDO852048 MNJ851815:MNK852048 MXF851815:MXG852048 NHB851815:NHC852048 NQX851815:NQY852048 OAT851815:OAU852048 OKP851815:OKQ852048 OUL851815:OUM852048 PEH851815:PEI852048 POD851815:POE852048 PXZ851815:PYA852048 QHV851815:QHW852048 QRR851815:QRS852048 RBN851815:RBO852048 RLJ851815:RLK852048 RVF851815:RVG852048 SFB851815:SFC852048 SOX851815:SOY852048 SYT851815:SYU852048 TIP851815:TIQ852048 TSL851815:TSM852048 UCH851815:UCI852048 UMD851815:UME852048 UVZ851815:UWA852048 VFV851815:VFW852048 VPR851815:VPS852048 VZN851815:VZO852048 WJJ851815:WJK852048 WTF851815:WTG852048 GT917351:GU917584 QP917351:QQ917584 AAL917351:AAM917584 AKH917351:AKI917584 AUD917351:AUE917584 BDZ917351:BEA917584 BNV917351:BNW917584 BXR917351:BXS917584 CHN917351:CHO917584 CRJ917351:CRK917584 DBF917351:DBG917584 DLB917351:DLC917584 DUX917351:DUY917584 EET917351:EEU917584 EOP917351:EOQ917584 EYL917351:EYM917584 FIH917351:FII917584 FSD917351:FSE917584 GBZ917351:GCA917584 GLV917351:GLW917584 GVR917351:GVS917584 HFN917351:HFO917584 HPJ917351:HPK917584 HZF917351:HZG917584 IJB917351:IJC917584 ISX917351:ISY917584 JCT917351:JCU917584 JMP917351:JMQ917584 JWL917351:JWM917584 KGH917351:KGI917584 KQD917351:KQE917584 KZZ917351:LAA917584 LJV917351:LJW917584 LTR917351:LTS917584 MDN917351:MDO917584 MNJ917351:MNK917584 MXF917351:MXG917584 NHB917351:NHC917584 NQX917351:NQY917584 OAT917351:OAU917584 OKP917351:OKQ917584 OUL917351:OUM917584 PEH917351:PEI917584 POD917351:POE917584 PXZ917351:PYA917584 QHV917351:QHW917584 QRR917351:QRS917584 RBN917351:RBO917584 RLJ917351:RLK917584 RVF917351:RVG917584 SFB917351:SFC917584 SOX917351:SOY917584 SYT917351:SYU917584 TIP917351:TIQ917584 TSL917351:TSM917584 UCH917351:UCI917584 UMD917351:UME917584 UVZ917351:UWA917584 VFV917351:VFW917584 VPR917351:VPS917584 VZN917351:VZO917584 WJJ917351:WJK917584 WTF917351:WTG917584 GT982887:GU983120 QP982887:QQ983120 AAL982887:AAM983120 AKH982887:AKI983120 AUD982887:AUE983120 BDZ982887:BEA983120 BNV982887:BNW983120 BXR982887:BXS983120 CHN982887:CHO983120 CRJ982887:CRK983120 DBF982887:DBG983120 DLB982887:DLC983120 DUX982887:DUY983120 EET982887:EEU983120 EOP982887:EOQ983120 EYL982887:EYM983120 FIH982887:FII983120 FSD982887:FSE983120 GBZ982887:GCA983120 GLV982887:GLW983120 GVR982887:GVS983120 HFN982887:HFO983120 HPJ982887:HPK983120 HZF982887:HZG983120 IJB982887:IJC983120 ISX982887:ISY983120 JCT982887:JCU983120 JMP982887:JMQ983120 JWL982887:JWM983120 KGH982887:KGI983120 KQD982887:KQE983120 KZZ982887:LAA983120 LJV982887:LJW983120 LTR982887:LTS983120 MDN982887:MDO983120 MNJ982887:MNK983120 MXF982887:MXG983120 NHB982887:NHC983120 NQX982887:NQY983120 OAT982887:OAU983120 OKP982887:OKQ983120 OUL982887:OUM983120 PEH982887:PEI983120 POD982887:POE983120 PXZ982887:PYA983120 QHV982887:QHW983120 QRR982887:QRS983120 RBN982887:RBO983120 RLJ982887:RLK983120 RVF982887:RVG983120 SFB982887:SFC983120 SOX982887:SOY983120 SYT982887:SYU983120 TIP982887:TIQ983120 TSL982887:TSM983120 UCH982887:UCI983120 UMD982887:UME983120 UVZ982887:UWA983120 VFV982887:VFW983120 VPR982887:VPS983120 VZN982887:VZO983120 WJJ982887:WJK983120 WTF982887:WTG983120 GV65382:GV65616 QR65382:QR65616 AAN65382:AAN65616 AKJ65382:AKJ65616 AUF65382:AUF65616 BEB65382:BEB65616 BNX65382:BNX65616 BXT65382:BXT65616 CHP65382:CHP65616 CRL65382:CRL65616 DBH65382:DBH65616 DLD65382:DLD65616 DUZ65382:DUZ65616 EEV65382:EEV65616 EOR65382:EOR65616 EYN65382:EYN65616 FIJ65382:FIJ65616 FSF65382:FSF65616 GCB65382:GCB65616 GLX65382:GLX65616 GVT65382:GVT65616 HFP65382:HFP65616 HPL65382:HPL65616 HZH65382:HZH65616 IJD65382:IJD65616 ISZ65382:ISZ65616 JCV65382:JCV65616 JMR65382:JMR65616 JWN65382:JWN65616 KGJ65382:KGJ65616 KQF65382:KQF65616 LAB65382:LAB65616 LJX65382:LJX65616 LTT65382:LTT65616 MDP65382:MDP65616 MNL65382:MNL65616 MXH65382:MXH65616 NHD65382:NHD65616 NQZ65382:NQZ65616 OAV65382:OAV65616 OKR65382:OKR65616 OUN65382:OUN65616 PEJ65382:PEJ65616 POF65382:POF65616 PYB65382:PYB65616 QHX65382:QHX65616 QRT65382:QRT65616 RBP65382:RBP65616 RLL65382:RLL65616 RVH65382:RVH65616 SFD65382:SFD65616 SOZ65382:SOZ65616 SYV65382:SYV65616 TIR65382:TIR65616 TSN65382:TSN65616 UCJ65382:UCJ65616 UMF65382:UMF65616 UWB65382:UWB65616 VFX65382:VFX65616 VPT65382:VPT65616 VZP65382:VZP65616 WJL65382:WJL65616 WTH65382:WTH65616 GV130918:GV131152 QR130918:QR131152 AAN130918:AAN131152 AKJ130918:AKJ131152 AUF130918:AUF131152 BEB130918:BEB131152 BNX130918:BNX131152 BXT130918:BXT131152 CHP130918:CHP131152 CRL130918:CRL131152 DBH130918:DBH131152 DLD130918:DLD131152 DUZ130918:DUZ131152 EEV130918:EEV131152 EOR130918:EOR131152 EYN130918:EYN131152 FIJ130918:FIJ131152 FSF130918:FSF131152 GCB130918:GCB131152 GLX130918:GLX131152 GVT130918:GVT131152 HFP130918:HFP131152 HPL130918:HPL131152 HZH130918:HZH131152 IJD130918:IJD131152 ISZ130918:ISZ131152 JCV130918:JCV131152 JMR130918:JMR131152 JWN130918:JWN131152 KGJ130918:KGJ131152 KQF130918:KQF131152 LAB130918:LAB131152 LJX130918:LJX131152 LTT130918:LTT131152 MDP130918:MDP131152 MNL130918:MNL131152 MXH130918:MXH131152 NHD130918:NHD131152 NQZ130918:NQZ131152 OAV130918:OAV131152 OKR130918:OKR131152 OUN130918:OUN131152 PEJ130918:PEJ131152 POF130918:POF131152 PYB130918:PYB131152 QHX130918:QHX131152 QRT130918:QRT131152 RBP130918:RBP131152 RLL130918:RLL131152 RVH130918:RVH131152 SFD130918:SFD131152 SOZ130918:SOZ131152 SYV130918:SYV131152 TIR130918:TIR131152 TSN130918:TSN131152 UCJ130918:UCJ131152 UMF130918:UMF131152 UWB130918:UWB131152 VFX130918:VFX131152 VPT130918:VPT131152 VZP130918:VZP131152 WJL130918:WJL131152 WTH130918:WTH131152 GV196454:GV196688 QR196454:QR196688 AAN196454:AAN196688 AKJ196454:AKJ196688 AUF196454:AUF196688 BEB196454:BEB196688 BNX196454:BNX196688 BXT196454:BXT196688 CHP196454:CHP196688 CRL196454:CRL196688 DBH196454:DBH196688 DLD196454:DLD196688 DUZ196454:DUZ196688 EEV196454:EEV196688 EOR196454:EOR196688 EYN196454:EYN196688 FIJ196454:FIJ196688 FSF196454:FSF196688 GCB196454:GCB196688 GLX196454:GLX196688 GVT196454:GVT196688 HFP196454:HFP196688 HPL196454:HPL196688 HZH196454:HZH196688 IJD196454:IJD196688 ISZ196454:ISZ196688 JCV196454:JCV196688 JMR196454:JMR196688 JWN196454:JWN196688 KGJ196454:KGJ196688 KQF196454:KQF196688 LAB196454:LAB196688 LJX196454:LJX196688 LTT196454:LTT196688 MDP196454:MDP196688 MNL196454:MNL196688 MXH196454:MXH196688 NHD196454:NHD196688 NQZ196454:NQZ196688 OAV196454:OAV196688 OKR196454:OKR196688 OUN196454:OUN196688 PEJ196454:PEJ196688 POF196454:POF196688 PYB196454:PYB196688 QHX196454:QHX196688 QRT196454:QRT196688 RBP196454:RBP196688 RLL196454:RLL196688 RVH196454:RVH196688 SFD196454:SFD196688 SOZ196454:SOZ196688 SYV196454:SYV196688 TIR196454:TIR196688 TSN196454:TSN196688 UCJ196454:UCJ196688 UMF196454:UMF196688 UWB196454:UWB196688 VFX196454:VFX196688 VPT196454:VPT196688 VZP196454:VZP196688 WJL196454:WJL196688 WTH196454:WTH196688 GV261990:GV262224 QR261990:QR262224 AAN261990:AAN262224 AKJ261990:AKJ262224 AUF261990:AUF262224 BEB261990:BEB262224 BNX261990:BNX262224 BXT261990:BXT262224 CHP261990:CHP262224 CRL261990:CRL262224 DBH261990:DBH262224 DLD261990:DLD262224 DUZ261990:DUZ262224 EEV261990:EEV262224 EOR261990:EOR262224 EYN261990:EYN262224 FIJ261990:FIJ262224 FSF261990:FSF262224 GCB261990:GCB262224 GLX261990:GLX262224 GVT261990:GVT262224 HFP261990:HFP262224 HPL261990:HPL262224 HZH261990:HZH262224 IJD261990:IJD262224 ISZ261990:ISZ262224 JCV261990:JCV262224 JMR261990:JMR262224 JWN261990:JWN262224 KGJ261990:KGJ262224 KQF261990:KQF262224 LAB261990:LAB262224 LJX261990:LJX262224 LTT261990:LTT262224 MDP261990:MDP262224 MNL261990:MNL262224 MXH261990:MXH262224 NHD261990:NHD262224 NQZ261990:NQZ262224 OAV261990:OAV262224 OKR261990:OKR262224 OUN261990:OUN262224 PEJ261990:PEJ262224 POF261990:POF262224 PYB261990:PYB262224 QHX261990:QHX262224 QRT261990:QRT262224 RBP261990:RBP262224 RLL261990:RLL262224 RVH261990:RVH262224 SFD261990:SFD262224 SOZ261990:SOZ262224 SYV261990:SYV262224 TIR261990:TIR262224 TSN261990:TSN262224 UCJ261990:UCJ262224 UMF261990:UMF262224 UWB261990:UWB262224 VFX261990:VFX262224 VPT261990:VPT262224 VZP261990:VZP262224 WJL261990:WJL262224 WTH261990:WTH262224 GV327526:GV327760 QR327526:QR327760 AAN327526:AAN327760 AKJ327526:AKJ327760 AUF327526:AUF327760 BEB327526:BEB327760 BNX327526:BNX327760 BXT327526:BXT327760 CHP327526:CHP327760 CRL327526:CRL327760 DBH327526:DBH327760 DLD327526:DLD327760 DUZ327526:DUZ327760 EEV327526:EEV327760 EOR327526:EOR327760 EYN327526:EYN327760 FIJ327526:FIJ327760 FSF327526:FSF327760 GCB327526:GCB327760 GLX327526:GLX327760 GVT327526:GVT327760 HFP327526:HFP327760 HPL327526:HPL327760 HZH327526:HZH327760 IJD327526:IJD327760 ISZ327526:ISZ327760 JCV327526:JCV327760 JMR327526:JMR327760 JWN327526:JWN327760 KGJ327526:KGJ327760 KQF327526:KQF327760 LAB327526:LAB327760 LJX327526:LJX327760 LTT327526:LTT327760 MDP327526:MDP327760 MNL327526:MNL327760 MXH327526:MXH327760 NHD327526:NHD327760 NQZ327526:NQZ327760 OAV327526:OAV327760 OKR327526:OKR327760 OUN327526:OUN327760 PEJ327526:PEJ327760 POF327526:POF327760 PYB327526:PYB327760 QHX327526:QHX327760 QRT327526:QRT327760 RBP327526:RBP327760 RLL327526:RLL327760 RVH327526:RVH327760 SFD327526:SFD327760 SOZ327526:SOZ327760 SYV327526:SYV327760 TIR327526:TIR327760 TSN327526:TSN327760 UCJ327526:UCJ327760 UMF327526:UMF327760 UWB327526:UWB327760 VFX327526:VFX327760 VPT327526:VPT327760 VZP327526:VZP327760 WJL327526:WJL327760 WTH327526:WTH327760 GV393062:GV393296 QR393062:QR393296 AAN393062:AAN393296 AKJ393062:AKJ393296 AUF393062:AUF393296 BEB393062:BEB393296 BNX393062:BNX393296 BXT393062:BXT393296 CHP393062:CHP393296 CRL393062:CRL393296 DBH393062:DBH393296 DLD393062:DLD393296 DUZ393062:DUZ393296 EEV393062:EEV393296 EOR393062:EOR393296 EYN393062:EYN393296 FIJ393062:FIJ393296 FSF393062:FSF393296 GCB393062:GCB393296 GLX393062:GLX393296 GVT393062:GVT393296 HFP393062:HFP393296 HPL393062:HPL393296 HZH393062:HZH393296 IJD393062:IJD393296 ISZ393062:ISZ393296 JCV393062:JCV393296 JMR393062:JMR393296 JWN393062:JWN393296 KGJ393062:KGJ393296 KQF393062:KQF393296 LAB393062:LAB393296 LJX393062:LJX393296 LTT393062:LTT393296 MDP393062:MDP393296 MNL393062:MNL393296 MXH393062:MXH393296 NHD393062:NHD393296 NQZ393062:NQZ393296 OAV393062:OAV393296 OKR393062:OKR393296 OUN393062:OUN393296 PEJ393062:PEJ393296 POF393062:POF393296 PYB393062:PYB393296 QHX393062:QHX393296 QRT393062:QRT393296 RBP393062:RBP393296 RLL393062:RLL393296 RVH393062:RVH393296 SFD393062:SFD393296 SOZ393062:SOZ393296 SYV393062:SYV393296 TIR393062:TIR393296 TSN393062:TSN393296 UCJ393062:UCJ393296 UMF393062:UMF393296 UWB393062:UWB393296 VFX393062:VFX393296 VPT393062:VPT393296 VZP393062:VZP393296 WJL393062:WJL393296 WTH393062:WTH393296 GV458598:GV458832 QR458598:QR458832 AAN458598:AAN458832 AKJ458598:AKJ458832 AUF458598:AUF458832 BEB458598:BEB458832 BNX458598:BNX458832 BXT458598:BXT458832 CHP458598:CHP458832 CRL458598:CRL458832 DBH458598:DBH458832 DLD458598:DLD458832 DUZ458598:DUZ458832 EEV458598:EEV458832 EOR458598:EOR458832 EYN458598:EYN458832 FIJ458598:FIJ458832 FSF458598:FSF458832 GCB458598:GCB458832 GLX458598:GLX458832 GVT458598:GVT458832 HFP458598:HFP458832 HPL458598:HPL458832 HZH458598:HZH458832 IJD458598:IJD458832 ISZ458598:ISZ458832 JCV458598:JCV458832 JMR458598:JMR458832 JWN458598:JWN458832 KGJ458598:KGJ458832 KQF458598:KQF458832 LAB458598:LAB458832 LJX458598:LJX458832 LTT458598:LTT458832 MDP458598:MDP458832 MNL458598:MNL458832 MXH458598:MXH458832 NHD458598:NHD458832 NQZ458598:NQZ458832 OAV458598:OAV458832 OKR458598:OKR458832 OUN458598:OUN458832 PEJ458598:PEJ458832 POF458598:POF458832 PYB458598:PYB458832 QHX458598:QHX458832 QRT458598:QRT458832 RBP458598:RBP458832 RLL458598:RLL458832 RVH458598:RVH458832 SFD458598:SFD458832 SOZ458598:SOZ458832 SYV458598:SYV458832 TIR458598:TIR458832 TSN458598:TSN458832 UCJ458598:UCJ458832 UMF458598:UMF458832 UWB458598:UWB458832 VFX458598:VFX458832 VPT458598:VPT458832 VZP458598:VZP458832 WJL458598:WJL458832 WTH458598:WTH458832 GV524134:GV524368 QR524134:QR524368 AAN524134:AAN524368 AKJ524134:AKJ524368 AUF524134:AUF524368 BEB524134:BEB524368 BNX524134:BNX524368 BXT524134:BXT524368 CHP524134:CHP524368 CRL524134:CRL524368 DBH524134:DBH524368 DLD524134:DLD524368 DUZ524134:DUZ524368 EEV524134:EEV524368 EOR524134:EOR524368 EYN524134:EYN524368 FIJ524134:FIJ524368 FSF524134:FSF524368 GCB524134:GCB524368 GLX524134:GLX524368 GVT524134:GVT524368 HFP524134:HFP524368 HPL524134:HPL524368 HZH524134:HZH524368 IJD524134:IJD524368 ISZ524134:ISZ524368 JCV524134:JCV524368 JMR524134:JMR524368 JWN524134:JWN524368 KGJ524134:KGJ524368 KQF524134:KQF524368 LAB524134:LAB524368 LJX524134:LJX524368 LTT524134:LTT524368 MDP524134:MDP524368 MNL524134:MNL524368 MXH524134:MXH524368 NHD524134:NHD524368 NQZ524134:NQZ524368 OAV524134:OAV524368 OKR524134:OKR524368 OUN524134:OUN524368 PEJ524134:PEJ524368 POF524134:POF524368 PYB524134:PYB524368 QHX524134:QHX524368 QRT524134:QRT524368 RBP524134:RBP524368 RLL524134:RLL524368 RVH524134:RVH524368 SFD524134:SFD524368 SOZ524134:SOZ524368 SYV524134:SYV524368 TIR524134:TIR524368 TSN524134:TSN524368 UCJ524134:UCJ524368 UMF524134:UMF524368 UWB524134:UWB524368 VFX524134:VFX524368 VPT524134:VPT524368 VZP524134:VZP524368 WJL524134:WJL524368 WTH524134:WTH524368 GV589670:GV589904 QR589670:QR589904 AAN589670:AAN589904 AKJ589670:AKJ589904 AUF589670:AUF589904 BEB589670:BEB589904 BNX589670:BNX589904 BXT589670:BXT589904 CHP589670:CHP589904 CRL589670:CRL589904 DBH589670:DBH589904 DLD589670:DLD589904 DUZ589670:DUZ589904 EEV589670:EEV589904 EOR589670:EOR589904 EYN589670:EYN589904 FIJ589670:FIJ589904 FSF589670:FSF589904 GCB589670:GCB589904 GLX589670:GLX589904 GVT589670:GVT589904 HFP589670:HFP589904 HPL589670:HPL589904 HZH589670:HZH589904 IJD589670:IJD589904 ISZ589670:ISZ589904 JCV589670:JCV589904 JMR589670:JMR589904 JWN589670:JWN589904 KGJ589670:KGJ589904 KQF589670:KQF589904 LAB589670:LAB589904 LJX589670:LJX589904 LTT589670:LTT589904 MDP589670:MDP589904 MNL589670:MNL589904 MXH589670:MXH589904 NHD589670:NHD589904 NQZ589670:NQZ589904 OAV589670:OAV589904 OKR589670:OKR589904 OUN589670:OUN589904 PEJ589670:PEJ589904 POF589670:POF589904 PYB589670:PYB589904 QHX589670:QHX589904 QRT589670:QRT589904 RBP589670:RBP589904 RLL589670:RLL589904 RVH589670:RVH589904 SFD589670:SFD589904 SOZ589670:SOZ589904 SYV589670:SYV589904 TIR589670:TIR589904 TSN589670:TSN589904 UCJ589670:UCJ589904 UMF589670:UMF589904 UWB589670:UWB589904 VFX589670:VFX589904 VPT589670:VPT589904 VZP589670:VZP589904 WJL589670:WJL589904 WTH589670:WTH589904 GV655206:GV655440 QR655206:QR655440 AAN655206:AAN655440 AKJ655206:AKJ655440 AUF655206:AUF655440 BEB655206:BEB655440 BNX655206:BNX655440 BXT655206:BXT655440 CHP655206:CHP655440 CRL655206:CRL655440 DBH655206:DBH655440 DLD655206:DLD655440 DUZ655206:DUZ655440 EEV655206:EEV655440 EOR655206:EOR655440 EYN655206:EYN655440 FIJ655206:FIJ655440 FSF655206:FSF655440 GCB655206:GCB655440 GLX655206:GLX655440 GVT655206:GVT655440 HFP655206:HFP655440 HPL655206:HPL655440 HZH655206:HZH655440 IJD655206:IJD655440 ISZ655206:ISZ655440 JCV655206:JCV655440 JMR655206:JMR655440 JWN655206:JWN655440 KGJ655206:KGJ655440 KQF655206:KQF655440 LAB655206:LAB655440 LJX655206:LJX655440 LTT655206:LTT655440 MDP655206:MDP655440 MNL655206:MNL655440 MXH655206:MXH655440 NHD655206:NHD655440 NQZ655206:NQZ655440 OAV655206:OAV655440 OKR655206:OKR655440 OUN655206:OUN655440 PEJ655206:PEJ655440 POF655206:POF655440 PYB655206:PYB655440 QHX655206:QHX655440 QRT655206:QRT655440 RBP655206:RBP655440 RLL655206:RLL655440 RVH655206:RVH655440 SFD655206:SFD655440 SOZ655206:SOZ655440 SYV655206:SYV655440 TIR655206:TIR655440 TSN655206:TSN655440 UCJ655206:UCJ655440 UMF655206:UMF655440 UWB655206:UWB655440 VFX655206:VFX655440 VPT655206:VPT655440 VZP655206:VZP655440 WJL655206:WJL655440 WTH655206:WTH655440 GV720742:GV720976 QR720742:QR720976 AAN720742:AAN720976 AKJ720742:AKJ720976 AUF720742:AUF720976 BEB720742:BEB720976 BNX720742:BNX720976 BXT720742:BXT720976 CHP720742:CHP720976 CRL720742:CRL720976 DBH720742:DBH720976 DLD720742:DLD720976 DUZ720742:DUZ720976 EEV720742:EEV720976 EOR720742:EOR720976 EYN720742:EYN720976 FIJ720742:FIJ720976 FSF720742:FSF720976 GCB720742:GCB720976 GLX720742:GLX720976 GVT720742:GVT720976 HFP720742:HFP720976 HPL720742:HPL720976 HZH720742:HZH720976 IJD720742:IJD720976 ISZ720742:ISZ720976 JCV720742:JCV720976 JMR720742:JMR720976 JWN720742:JWN720976 KGJ720742:KGJ720976 KQF720742:KQF720976 LAB720742:LAB720976 LJX720742:LJX720976 LTT720742:LTT720976 MDP720742:MDP720976 MNL720742:MNL720976 MXH720742:MXH720976 NHD720742:NHD720976 NQZ720742:NQZ720976 OAV720742:OAV720976 OKR720742:OKR720976 OUN720742:OUN720976 PEJ720742:PEJ720976 POF720742:POF720976 PYB720742:PYB720976 QHX720742:QHX720976 QRT720742:QRT720976 RBP720742:RBP720976 RLL720742:RLL720976 RVH720742:RVH720976 SFD720742:SFD720976 SOZ720742:SOZ720976 SYV720742:SYV720976 TIR720742:TIR720976 TSN720742:TSN720976 UCJ720742:UCJ720976 UMF720742:UMF720976 UWB720742:UWB720976 VFX720742:VFX720976 VPT720742:VPT720976 VZP720742:VZP720976 WJL720742:WJL720976 WTH720742:WTH720976 GV786278:GV786512 QR786278:QR786512 AAN786278:AAN786512 AKJ786278:AKJ786512 AUF786278:AUF786512 BEB786278:BEB786512 BNX786278:BNX786512 BXT786278:BXT786512 CHP786278:CHP786512 CRL786278:CRL786512 DBH786278:DBH786512 DLD786278:DLD786512 DUZ786278:DUZ786512 EEV786278:EEV786512 EOR786278:EOR786512 EYN786278:EYN786512 FIJ786278:FIJ786512 FSF786278:FSF786512 GCB786278:GCB786512 GLX786278:GLX786512 GVT786278:GVT786512 HFP786278:HFP786512 HPL786278:HPL786512 HZH786278:HZH786512 IJD786278:IJD786512 ISZ786278:ISZ786512 JCV786278:JCV786512 JMR786278:JMR786512 JWN786278:JWN786512 KGJ786278:KGJ786512 KQF786278:KQF786512 LAB786278:LAB786512 LJX786278:LJX786512 LTT786278:LTT786512 MDP786278:MDP786512 MNL786278:MNL786512 MXH786278:MXH786512 NHD786278:NHD786512 NQZ786278:NQZ786512 OAV786278:OAV786512 OKR786278:OKR786512 OUN786278:OUN786512 PEJ786278:PEJ786512 POF786278:POF786512 PYB786278:PYB786512 QHX786278:QHX786512 QRT786278:QRT786512 RBP786278:RBP786512 RLL786278:RLL786512 RVH786278:RVH786512 SFD786278:SFD786512 SOZ786278:SOZ786512 SYV786278:SYV786512 TIR786278:TIR786512 TSN786278:TSN786512 UCJ786278:UCJ786512 UMF786278:UMF786512 UWB786278:UWB786512 VFX786278:VFX786512 VPT786278:VPT786512 VZP786278:VZP786512 WJL786278:WJL786512 WTH786278:WTH786512 GV851814:GV852048 QR851814:QR852048 AAN851814:AAN852048 AKJ851814:AKJ852048 AUF851814:AUF852048 BEB851814:BEB852048 BNX851814:BNX852048 BXT851814:BXT852048 CHP851814:CHP852048 CRL851814:CRL852048 DBH851814:DBH852048 DLD851814:DLD852048 DUZ851814:DUZ852048 EEV851814:EEV852048 EOR851814:EOR852048 EYN851814:EYN852048 FIJ851814:FIJ852048 FSF851814:FSF852048 GCB851814:GCB852048 GLX851814:GLX852048 GVT851814:GVT852048 HFP851814:HFP852048 HPL851814:HPL852048 HZH851814:HZH852048 IJD851814:IJD852048 ISZ851814:ISZ852048 JCV851814:JCV852048 JMR851814:JMR852048 JWN851814:JWN852048 KGJ851814:KGJ852048 KQF851814:KQF852048 LAB851814:LAB852048 LJX851814:LJX852048 LTT851814:LTT852048 MDP851814:MDP852048 MNL851814:MNL852048 MXH851814:MXH852048 NHD851814:NHD852048 NQZ851814:NQZ852048 OAV851814:OAV852048 OKR851814:OKR852048 OUN851814:OUN852048 PEJ851814:PEJ852048 POF851814:POF852048 PYB851814:PYB852048 QHX851814:QHX852048 QRT851814:QRT852048 RBP851814:RBP852048 RLL851814:RLL852048 RVH851814:RVH852048 SFD851814:SFD852048 SOZ851814:SOZ852048 SYV851814:SYV852048 TIR851814:TIR852048 TSN851814:TSN852048 UCJ851814:UCJ852048 UMF851814:UMF852048 UWB851814:UWB852048 VFX851814:VFX852048 VPT851814:VPT852048 VZP851814:VZP852048 WJL851814:WJL852048 WTH851814:WTH852048 GV917350:GV917584 QR917350:QR917584 AAN917350:AAN917584 AKJ917350:AKJ917584 AUF917350:AUF917584 BEB917350:BEB917584 BNX917350:BNX917584 BXT917350:BXT917584 CHP917350:CHP917584 CRL917350:CRL917584 DBH917350:DBH917584 DLD917350:DLD917584 DUZ917350:DUZ917584 EEV917350:EEV917584 EOR917350:EOR917584 EYN917350:EYN917584 FIJ917350:FIJ917584 FSF917350:FSF917584 GCB917350:GCB917584 GLX917350:GLX917584 GVT917350:GVT917584 HFP917350:HFP917584 HPL917350:HPL917584 HZH917350:HZH917584 IJD917350:IJD917584 ISZ917350:ISZ917584 JCV917350:JCV917584 JMR917350:JMR917584 JWN917350:JWN917584 KGJ917350:KGJ917584 KQF917350:KQF917584 LAB917350:LAB917584 LJX917350:LJX917584 LTT917350:LTT917584 MDP917350:MDP917584 MNL917350:MNL917584 MXH917350:MXH917584 NHD917350:NHD917584 NQZ917350:NQZ917584 OAV917350:OAV917584 OKR917350:OKR917584 OUN917350:OUN917584 PEJ917350:PEJ917584 POF917350:POF917584 PYB917350:PYB917584 QHX917350:QHX917584 QRT917350:QRT917584 RBP917350:RBP917584 RLL917350:RLL917584 RVH917350:RVH917584 SFD917350:SFD917584 SOZ917350:SOZ917584 SYV917350:SYV917584 TIR917350:TIR917584 TSN917350:TSN917584 UCJ917350:UCJ917584 UMF917350:UMF917584 UWB917350:UWB917584 VFX917350:VFX917584 VPT917350:VPT917584 VZP917350:VZP917584 WJL917350:WJL917584 WTH917350:WTH917584 GV982886:GV983120 QR982886:QR983120 AAN982886:AAN983120 AKJ982886:AKJ983120 AUF982886:AUF983120 BEB982886:BEB983120 BNX982886:BNX983120 BXT982886:BXT983120 CHP982886:CHP983120 CRL982886:CRL983120 DBH982886:DBH983120 DLD982886:DLD983120 DUZ982886:DUZ983120 EEV982886:EEV983120 EOR982886:EOR983120 EYN982886:EYN983120 FIJ982886:FIJ983120 FSF982886:FSF983120 GCB982886:GCB983120 GLX982886:GLX983120 GVT982886:GVT983120 HFP982886:HFP983120 HPL982886:HPL983120 HZH982886:HZH983120 IJD982886:IJD983120 ISZ982886:ISZ983120 JCV982886:JCV983120 JMR982886:JMR983120 JWN982886:JWN983120 KGJ982886:KGJ983120 KQF982886:KQF983120 LAB982886:LAB983120 LJX982886:LJX983120 LTT982886:LTT983120 MDP982886:MDP983120 MNL982886:MNL983120 MXH982886:MXH983120 NHD982886:NHD983120 NQZ982886:NQZ983120 OAV982886:OAV983120 OKR982886:OKR983120 OUN982886:OUN983120 PEJ982886:PEJ983120 POF982886:POF983120 PYB982886:PYB983120 QHX982886:QHX983120 QRT982886:QRT983120 RBP982886:RBP983120 RLL982886:RLL983120 RVH982886:RVH983120 SFD982886:SFD983120 SOZ982886:SOZ983120 SYV982886:SYV983120 TIR982886:TIR983120 TSN982886:TSN983120 UCJ982886:UCJ983120 UMF982886:UMF983120 UWB982886:UWB983120 VFX982886:VFX983120 VPT982886:VPT983120 VZP982886:VZP983120 WJL982886:WJL983120 WTH982886:WTH983120 GX65382:GX65616 QT65382:QT65616 AAP65382:AAP65616 AKL65382:AKL65616 AUH65382:AUH65616 BED65382:BED65616 BNZ65382:BNZ65616 BXV65382:BXV65616 CHR65382:CHR65616 CRN65382:CRN65616 DBJ65382:DBJ65616 DLF65382:DLF65616 DVB65382:DVB65616 EEX65382:EEX65616 EOT65382:EOT65616 EYP65382:EYP65616 FIL65382:FIL65616 FSH65382:FSH65616 GCD65382:GCD65616 GLZ65382:GLZ65616 GVV65382:GVV65616 HFR65382:HFR65616 HPN65382:HPN65616 HZJ65382:HZJ65616 IJF65382:IJF65616 ITB65382:ITB65616 JCX65382:JCX65616 JMT65382:JMT65616 JWP65382:JWP65616 KGL65382:KGL65616 KQH65382:KQH65616 LAD65382:LAD65616 LJZ65382:LJZ65616 LTV65382:LTV65616 MDR65382:MDR65616 MNN65382:MNN65616 MXJ65382:MXJ65616 NHF65382:NHF65616 NRB65382:NRB65616 OAX65382:OAX65616 OKT65382:OKT65616 OUP65382:OUP65616 PEL65382:PEL65616 POH65382:POH65616 PYD65382:PYD65616 QHZ65382:QHZ65616 QRV65382:QRV65616 RBR65382:RBR65616 RLN65382:RLN65616 RVJ65382:RVJ65616 SFF65382:SFF65616 SPB65382:SPB65616 SYX65382:SYX65616 TIT65382:TIT65616 TSP65382:TSP65616 UCL65382:UCL65616 UMH65382:UMH65616 UWD65382:UWD65616 VFZ65382:VFZ65616 VPV65382:VPV65616 VZR65382:VZR65616 WJN65382:WJN65616 WTJ65382:WTJ65616 GX130918:GX131152 QT130918:QT131152 AAP130918:AAP131152 AKL130918:AKL131152 AUH130918:AUH131152 BED130918:BED131152 BNZ130918:BNZ131152 BXV130918:BXV131152 CHR130918:CHR131152 CRN130918:CRN131152 DBJ130918:DBJ131152 DLF130918:DLF131152 DVB130918:DVB131152 EEX130918:EEX131152 EOT130918:EOT131152 EYP130918:EYP131152 FIL130918:FIL131152 FSH130918:FSH131152 GCD130918:GCD131152 GLZ130918:GLZ131152 GVV130918:GVV131152 HFR130918:HFR131152 HPN130918:HPN131152 HZJ130918:HZJ131152 IJF130918:IJF131152 ITB130918:ITB131152 JCX130918:JCX131152 JMT130918:JMT131152 JWP130918:JWP131152 KGL130918:KGL131152 KQH130918:KQH131152 LAD130918:LAD131152 LJZ130918:LJZ131152 LTV130918:LTV131152 MDR130918:MDR131152 MNN130918:MNN131152 MXJ130918:MXJ131152 NHF130918:NHF131152 NRB130918:NRB131152 OAX130918:OAX131152 OKT130918:OKT131152 OUP130918:OUP131152 PEL130918:PEL131152 POH130918:POH131152 PYD130918:PYD131152 QHZ130918:QHZ131152 QRV130918:QRV131152 RBR130918:RBR131152 RLN130918:RLN131152 RVJ130918:RVJ131152 SFF130918:SFF131152 SPB130918:SPB131152 SYX130918:SYX131152 TIT130918:TIT131152 TSP130918:TSP131152 UCL130918:UCL131152 UMH130918:UMH131152 UWD130918:UWD131152 VFZ130918:VFZ131152 VPV130918:VPV131152 VZR130918:VZR131152 WJN130918:WJN131152 WTJ130918:WTJ131152 GX196454:GX196688 QT196454:QT196688 AAP196454:AAP196688 AKL196454:AKL196688 AUH196454:AUH196688 BED196454:BED196688 BNZ196454:BNZ196688 BXV196454:BXV196688 CHR196454:CHR196688 CRN196454:CRN196688 DBJ196454:DBJ196688 DLF196454:DLF196688 DVB196454:DVB196688 EEX196454:EEX196688 EOT196454:EOT196688 EYP196454:EYP196688 FIL196454:FIL196688 FSH196454:FSH196688 GCD196454:GCD196688 GLZ196454:GLZ196688 GVV196454:GVV196688 HFR196454:HFR196688 HPN196454:HPN196688 HZJ196454:HZJ196688 IJF196454:IJF196688 ITB196454:ITB196688 JCX196454:JCX196688 JMT196454:JMT196688 JWP196454:JWP196688 KGL196454:KGL196688 KQH196454:KQH196688 LAD196454:LAD196688 LJZ196454:LJZ196688 LTV196454:LTV196688 MDR196454:MDR196688 MNN196454:MNN196688 MXJ196454:MXJ196688 NHF196454:NHF196688 NRB196454:NRB196688 OAX196454:OAX196688 OKT196454:OKT196688 OUP196454:OUP196688 PEL196454:PEL196688 POH196454:POH196688 PYD196454:PYD196688 QHZ196454:QHZ196688 QRV196454:QRV196688 RBR196454:RBR196688 RLN196454:RLN196688 RVJ196454:RVJ196688 SFF196454:SFF196688 SPB196454:SPB196688 SYX196454:SYX196688 TIT196454:TIT196688 TSP196454:TSP196688 UCL196454:UCL196688 UMH196454:UMH196688 UWD196454:UWD196688 VFZ196454:VFZ196688 VPV196454:VPV196688 VZR196454:VZR196688 WJN196454:WJN196688 WTJ196454:WTJ196688 GX261990:GX262224 QT261990:QT262224 AAP261990:AAP262224 AKL261990:AKL262224 AUH261990:AUH262224 BED261990:BED262224 BNZ261990:BNZ262224 BXV261990:BXV262224 CHR261990:CHR262224 CRN261990:CRN262224 DBJ261990:DBJ262224 DLF261990:DLF262224 DVB261990:DVB262224 EEX261990:EEX262224 EOT261990:EOT262224 EYP261990:EYP262224 FIL261990:FIL262224 FSH261990:FSH262224 GCD261990:GCD262224 GLZ261990:GLZ262224 GVV261990:GVV262224 HFR261990:HFR262224 HPN261990:HPN262224 HZJ261990:HZJ262224 IJF261990:IJF262224 ITB261990:ITB262224 JCX261990:JCX262224 JMT261990:JMT262224 JWP261990:JWP262224 KGL261990:KGL262224 KQH261990:KQH262224 LAD261990:LAD262224 LJZ261990:LJZ262224 LTV261990:LTV262224 MDR261990:MDR262224 MNN261990:MNN262224 MXJ261990:MXJ262224 NHF261990:NHF262224 NRB261990:NRB262224 OAX261990:OAX262224 OKT261990:OKT262224 OUP261990:OUP262224 PEL261990:PEL262224 POH261990:POH262224 PYD261990:PYD262224 QHZ261990:QHZ262224 QRV261990:QRV262224 RBR261990:RBR262224 RLN261990:RLN262224 RVJ261990:RVJ262224 SFF261990:SFF262224 SPB261990:SPB262224 SYX261990:SYX262224 TIT261990:TIT262224 TSP261990:TSP262224 UCL261990:UCL262224 UMH261990:UMH262224 UWD261990:UWD262224 VFZ261990:VFZ262224 VPV261990:VPV262224 VZR261990:VZR262224 WJN261990:WJN262224 WTJ261990:WTJ262224 GX327526:GX327760 QT327526:QT327760 AAP327526:AAP327760 AKL327526:AKL327760 AUH327526:AUH327760 BED327526:BED327760 BNZ327526:BNZ327760 BXV327526:BXV327760 CHR327526:CHR327760 CRN327526:CRN327760 DBJ327526:DBJ327760 DLF327526:DLF327760 DVB327526:DVB327760 EEX327526:EEX327760 EOT327526:EOT327760 EYP327526:EYP327760 FIL327526:FIL327760 FSH327526:FSH327760 GCD327526:GCD327760 GLZ327526:GLZ327760 GVV327526:GVV327760 HFR327526:HFR327760 HPN327526:HPN327760 HZJ327526:HZJ327760 IJF327526:IJF327760 ITB327526:ITB327760 JCX327526:JCX327760 JMT327526:JMT327760 JWP327526:JWP327760 KGL327526:KGL327760 KQH327526:KQH327760 LAD327526:LAD327760 LJZ327526:LJZ327760 LTV327526:LTV327760 MDR327526:MDR327760 MNN327526:MNN327760 MXJ327526:MXJ327760 NHF327526:NHF327760 NRB327526:NRB327760 OAX327526:OAX327760 OKT327526:OKT327760 OUP327526:OUP327760 PEL327526:PEL327760 POH327526:POH327760 PYD327526:PYD327760 QHZ327526:QHZ327760 QRV327526:QRV327760 RBR327526:RBR327760 RLN327526:RLN327760 RVJ327526:RVJ327760 SFF327526:SFF327760 SPB327526:SPB327760 SYX327526:SYX327760 TIT327526:TIT327760 TSP327526:TSP327760 UCL327526:UCL327760 UMH327526:UMH327760 UWD327526:UWD327760 VFZ327526:VFZ327760 VPV327526:VPV327760 VZR327526:VZR327760 WJN327526:WJN327760 WTJ327526:WTJ327760 GX393062:GX393296 QT393062:QT393296 AAP393062:AAP393296 AKL393062:AKL393296 AUH393062:AUH393296 BED393062:BED393296 BNZ393062:BNZ393296 BXV393062:BXV393296 CHR393062:CHR393296 CRN393062:CRN393296 DBJ393062:DBJ393296 DLF393062:DLF393296 DVB393062:DVB393296 EEX393062:EEX393296 EOT393062:EOT393296 EYP393062:EYP393296 FIL393062:FIL393296 FSH393062:FSH393296 GCD393062:GCD393296 GLZ393062:GLZ393296 GVV393062:GVV393296 HFR393062:HFR393296 HPN393062:HPN393296 HZJ393062:HZJ393296 IJF393062:IJF393296 ITB393062:ITB393296 JCX393062:JCX393296 JMT393062:JMT393296 JWP393062:JWP393296 KGL393062:KGL393296 KQH393062:KQH393296 LAD393062:LAD393296 LJZ393062:LJZ393296 LTV393062:LTV393296 MDR393062:MDR393296 MNN393062:MNN393296 MXJ393062:MXJ393296 NHF393062:NHF393296 NRB393062:NRB393296 OAX393062:OAX393296 OKT393062:OKT393296 OUP393062:OUP393296 PEL393062:PEL393296 POH393062:POH393296 PYD393062:PYD393296 QHZ393062:QHZ393296 QRV393062:QRV393296 RBR393062:RBR393296 RLN393062:RLN393296 RVJ393062:RVJ393296 SFF393062:SFF393296 SPB393062:SPB393296 SYX393062:SYX393296 TIT393062:TIT393296 TSP393062:TSP393296 UCL393062:UCL393296 UMH393062:UMH393296 UWD393062:UWD393296 VFZ393062:VFZ393296 VPV393062:VPV393296 VZR393062:VZR393296 WJN393062:WJN393296 WTJ393062:WTJ393296 GX458598:GX458832 QT458598:QT458832 AAP458598:AAP458832 AKL458598:AKL458832 AUH458598:AUH458832 BED458598:BED458832 BNZ458598:BNZ458832 BXV458598:BXV458832 CHR458598:CHR458832 CRN458598:CRN458832 DBJ458598:DBJ458832 DLF458598:DLF458832 DVB458598:DVB458832 EEX458598:EEX458832 EOT458598:EOT458832 EYP458598:EYP458832 FIL458598:FIL458832 FSH458598:FSH458832 GCD458598:GCD458832 GLZ458598:GLZ458832 GVV458598:GVV458832 HFR458598:HFR458832 HPN458598:HPN458832 HZJ458598:HZJ458832 IJF458598:IJF458832 ITB458598:ITB458832 JCX458598:JCX458832 JMT458598:JMT458832 JWP458598:JWP458832 KGL458598:KGL458832 KQH458598:KQH458832 LAD458598:LAD458832 LJZ458598:LJZ458832 LTV458598:LTV458832 MDR458598:MDR458832 MNN458598:MNN458832 MXJ458598:MXJ458832 NHF458598:NHF458832 NRB458598:NRB458832 OAX458598:OAX458832 OKT458598:OKT458832 OUP458598:OUP458832 PEL458598:PEL458832 POH458598:POH458832 PYD458598:PYD458832 QHZ458598:QHZ458832 QRV458598:QRV458832 RBR458598:RBR458832 RLN458598:RLN458832 RVJ458598:RVJ458832 SFF458598:SFF458832 SPB458598:SPB458832 SYX458598:SYX458832 TIT458598:TIT458832 TSP458598:TSP458832 UCL458598:UCL458832 UMH458598:UMH458832 UWD458598:UWD458832 VFZ458598:VFZ458832 VPV458598:VPV458832 VZR458598:VZR458832 WJN458598:WJN458832 WTJ458598:WTJ458832 GX524134:GX524368 QT524134:QT524368 AAP524134:AAP524368 AKL524134:AKL524368 AUH524134:AUH524368 BED524134:BED524368 BNZ524134:BNZ524368 BXV524134:BXV524368 CHR524134:CHR524368 CRN524134:CRN524368 DBJ524134:DBJ524368 DLF524134:DLF524368 DVB524134:DVB524368 EEX524134:EEX524368 EOT524134:EOT524368 EYP524134:EYP524368 FIL524134:FIL524368 FSH524134:FSH524368 GCD524134:GCD524368 GLZ524134:GLZ524368 GVV524134:GVV524368 HFR524134:HFR524368 HPN524134:HPN524368 HZJ524134:HZJ524368 IJF524134:IJF524368 ITB524134:ITB524368 JCX524134:JCX524368 JMT524134:JMT524368 JWP524134:JWP524368 KGL524134:KGL524368 KQH524134:KQH524368 LAD524134:LAD524368 LJZ524134:LJZ524368 LTV524134:LTV524368 MDR524134:MDR524368 MNN524134:MNN524368 MXJ524134:MXJ524368 NHF524134:NHF524368 NRB524134:NRB524368 OAX524134:OAX524368 OKT524134:OKT524368 OUP524134:OUP524368 PEL524134:PEL524368 POH524134:POH524368 PYD524134:PYD524368 QHZ524134:QHZ524368 QRV524134:QRV524368 RBR524134:RBR524368 RLN524134:RLN524368 RVJ524134:RVJ524368 SFF524134:SFF524368 SPB524134:SPB524368 SYX524134:SYX524368 TIT524134:TIT524368 TSP524134:TSP524368 UCL524134:UCL524368 UMH524134:UMH524368 UWD524134:UWD524368 VFZ524134:VFZ524368 VPV524134:VPV524368 VZR524134:VZR524368 WJN524134:WJN524368 WTJ524134:WTJ524368 GX589670:GX589904 QT589670:QT589904 AAP589670:AAP589904 AKL589670:AKL589904 AUH589670:AUH589904 BED589670:BED589904 BNZ589670:BNZ589904 BXV589670:BXV589904 CHR589670:CHR589904 CRN589670:CRN589904 DBJ589670:DBJ589904 DLF589670:DLF589904 DVB589670:DVB589904 EEX589670:EEX589904 EOT589670:EOT589904 EYP589670:EYP589904 FIL589670:FIL589904 FSH589670:FSH589904 GCD589670:GCD589904 GLZ589670:GLZ589904 GVV589670:GVV589904 HFR589670:HFR589904 HPN589670:HPN589904 HZJ589670:HZJ589904 IJF589670:IJF589904 ITB589670:ITB589904 JCX589670:JCX589904 JMT589670:JMT589904 JWP589670:JWP589904 KGL589670:KGL589904 KQH589670:KQH589904 LAD589670:LAD589904 LJZ589670:LJZ589904 LTV589670:LTV589904 MDR589670:MDR589904 MNN589670:MNN589904 MXJ589670:MXJ589904 NHF589670:NHF589904 NRB589670:NRB589904 OAX589670:OAX589904 OKT589670:OKT589904 OUP589670:OUP589904 PEL589670:PEL589904 POH589670:POH589904 PYD589670:PYD589904 QHZ589670:QHZ589904 QRV589670:QRV589904 RBR589670:RBR589904 RLN589670:RLN589904 RVJ589670:RVJ589904 SFF589670:SFF589904 SPB589670:SPB589904 SYX589670:SYX589904 TIT589670:TIT589904 TSP589670:TSP589904 UCL589670:UCL589904 UMH589670:UMH589904 UWD589670:UWD589904 VFZ589670:VFZ589904 VPV589670:VPV589904 VZR589670:VZR589904 WJN589670:WJN589904 WTJ589670:WTJ589904 GX655206:GX655440 QT655206:QT655440 AAP655206:AAP655440 AKL655206:AKL655440 AUH655206:AUH655440 BED655206:BED655440 BNZ655206:BNZ655440 BXV655206:BXV655440 CHR655206:CHR655440 CRN655206:CRN655440 DBJ655206:DBJ655440 DLF655206:DLF655440 DVB655206:DVB655440 EEX655206:EEX655440 EOT655206:EOT655440 EYP655206:EYP655440 FIL655206:FIL655440 FSH655206:FSH655440 GCD655206:GCD655440 GLZ655206:GLZ655440 GVV655206:GVV655440 HFR655206:HFR655440 HPN655206:HPN655440 HZJ655206:HZJ655440 IJF655206:IJF655440 ITB655206:ITB655440 JCX655206:JCX655440 JMT655206:JMT655440 JWP655206:JWP655440 KGL655206:KGL655440 KQH655206:KQH655440 LAD655206:LAD655440 LJZ655206:LJZ655440 LTV655206:LTV655440 MDR655206:MDR655440 MNN655206:MNN655440 MXJ655206:MXJ655440 NHF655206:NHF655440 NRB655206:NRB655440 OAX655206:OAX655440 OKT655206:OKT655440 OUP655206:OUP655440 PEL655206:PEL655440 POH655206:POH655440 PYD655206:PYD655440 QHZ655206:QHZ655440 QRV655206:QRV655440 RBR655206:RBR655440 RLN655206:RLN655440 RVJ655206:RVJ655440 SFF655206:SFF655440 SPB655206:SPB655440 SYX655206:SYX655440 TIT655206:TIT655440 TSP655206:TSP655440 UCL655206:UCL655440 UMH655206:UMH655440 UWD655206:UWD655440 VFZ655206:VFZ655440 VPV655206:VPV655440 VZR655206:VZR655440 WJN655206:WJN655440 WTJ655206:WTJ655440 GX720742:GX720976 QT720742:QT720976 AAP720742:AAP720976 AKL720742:AKL720976 AUH720742:AUH720976 BED720742:BED720976 BNZ720742:BNZ720976 BXV720742:BXV720976 CHR720742:CHR720976 CRN720742:CRN720976 DBJ720742:DBJ720976 DLF720742:DLF720976 DVB720742:DVB720976 EEX720742:EEX720976 EOT720742:EOT720976 EYP720742:EYP720976 FIL720742:FIL720976 FSH720742:FSH720976 GCD720742:GCD720976 GLZ720742:GLZ720976 GVV720742:GVV720976 HFR720742:HFR720976 HPN720742:HPN720976 HZJ720742:HZJ720976 IJF720742:IJF720976 ITB720742:ITB720976 JCX720742:JCX720976 JMT720742:JMT720976 JWP720742:JWP720976 KGL720742:KGL720976 KQH720742:KQH720976 LAD720742:LAD720976 LJZ720742:LJZ720976 LTV720742:LTV720976 MDR720742:MDR720976 MNN720742:MNN720976 MXJ720742:MXJ720976 NHF720742:NHF720976 NRB720742:NRB720976 OAX720742:OAX720976 OKT720742:OKT720976 OUP720742:OUP720976 PEL720742:PEL720976 POH720742:POH720976 PYD720742:PYD720976 QHZ720742:QHZ720976 QRV720742:QRV720976 RBR720742:RBR720976 RLN720742:RLN720976 RVJ720742:RVJ720976 SFF720742:SFF720976 SPB720742:SPB720976 SYX720742:SYX720976 TIT720742:TIT720976 TSP720742:TSP720976 UCL720742:UCL720976 UMH720742:UMH720976 UWD720742:UWD720976 VFZ720742:VFZ720976 VPV720742:VPV720976 VZR720742:VZR720976 WJN720742:WJN720976 WTJ720742:WTJ720976 GX786278:GX786512 QT786278:QT786512 AAP786278:AAP786512 AKL786278:AKL786512 AUH786278:AUH786512 BED786278:BED786512 BNZ786278:BNZ786512 BXV786278:BXV786512 CHR786278:CHR786512 CRN786278:CRN786512 DBJ786278:DBJ786512 DLF786278:DLF786512 DVB786278:DVB786512 EEX786278:EEX786512 EOT786278:EOT786512 EYP786278:EYP786512 FIL786278:FIL786512 FSH786278:FSH786512 GCD786278:GCD786512 GLZ786278:GLZ786512 GVV786278:GVV786512 HFR786278:HFR786512 HPN786278:HPN786512 HZJ786278:HZJ786512 IJF786278:IJF786512 ITB786278:ITB786512 JCX786278:JCX786512 JMT786278:JMT786512 JWP786278:JWP786512 KGL786278:KGL786512 KQH786278:KQH786512 LAD786278:LAD786512 LJZ786278:LJZ786512 LTV786278:LTV786512 MDR786278:MDR786512 MNN786278:MNN786512 MXJ786278:MXJ786512 NHF786278:NHF786512 NRB786278:NRB786512 OAX786278:OAX786512 OKT786278:OKT786512 OUP786278:OUP786512 PEL786278:PEL786512 POH786278:POH786512 PYD786278:PYD786512 QHZ786278:QHZ786512 QRV786278:QRV786512 RBR786278:RBR786512 RLN786278:RLN786512 RVJ786278:RVJ786512 SFF786278:SFF786512 SPB786278:SPB786512 SYX786278:SYX786512 TIT786278:TIT786512 TSP786278:TSP786512 UCL786278:UCL786512 UMH786278:UMH786512 UWD786278:UWD786512 VFZ786278:VFZ786512 VPV786278:VPV786512 VZR786278:VZR786512 WJN786278:WJN786512 WTJ786278:WTJ786512 GX851814:GX852048 QT851814:QT852048 AAP851814:AAP852048 AKL851814:AKL852048 AUH851814:AUH852048 BED851814:BED852048 BNZ851814:BNZ852048 BXV851814:BXV852048 CHR851814:CHR852048 CRN851814:CRN852048 DBJ851814:DBJ852048 DLF851814:DLF852048 DVB851814:DVB852048 EEX851814:EEX852048 EOT851814:EOT852048 EYP851814:EYP852048 FIL851814:FIL852048 FSH851814:FSH852048 GCD851814:GCD852048 GLZ851814:GLZ852048 GVV851814:GVV852048 HFR851814:HFR852048 HPN851814:HPN852048 HZJ851814:HZJ852048 IJF851814:IJF852048 ITB851814:ITB852048 JCX851814:JCX852048 JMT851814:JMT852048 JWP851814:JWP852048 KGL851814:KGL852048 KQH851814:KQH852048 LAD851814:LAD852048 LJZ851814:LJZ852048 LTV851814:LTV852048 MDR851814:MDR852048 MNN851814:MNN852048 MXJ851814:MXJ852048 NHF851814:NHF852048 NRB851814:NRB852048 OAX851814:OAX852048 OKT851814:OKT852048 OUP851814:OUP852048 PEL851814:PEL852048 POH851814:POH852048 PYD851814:PYD852048 QHZ851814:QHZ852048 QRV851814:QRV852048 RBR851814:RBR852048 RLN851814:RLN852048 RVJ851814:RVJ852048 SFF851814:SFF852048 SPB851814:SPB852048 SYX851814:SYX852048 TIT851814:TIT852048 TSP851814:TSP852048 UCL851814:UCL852048 UMH851814:UMH852048 UWD851814:UWD852048 VFZ851814:VFZ852048 VPV851814:VPV852048 VZR851814:VZR852048 WJN851814:WJN852048 WTJ851814:WTJ852048 GX917350:GX917584 QT917350:QT917584 AAP917350:AAP917584 AKL917350:AKL917584 AUH917350:AUH917584 BED917350:BED917584 BNZ917350:BNZ917584 BXV917350:BXV917584 CHR917350:CHR917584 CRN917350:CRN917584 DBJ917350:DBJ917584 DLF917350:DLF917584 DVB917350:DVB917584 EEX917350:EEX917584 EOT917350:EOT917584 EYP917350:EYP917584 FIL917350:FIL917584 FSH917350:FSH917584 GCD917350:GCD917584 GLZ917350:GLZ917584 GVV917350:GVV917584 HFR917350:HFR917584 HPN917350:HPN917584 HZJ917350:HZJ917584 IJF917350:IJF917584 ITB917350:ITB917584 JCX917350:JCX917584 JMT917350:JMT917584 JWP917350:JWP917584 KGL917350:KGL917584 KQH917350:KQH917584 LAD917350:LAD917584 LJZ917350:LJZ917584 LTV917350:LTV917584 MDR917350:MDR917584 MNN917350:MNN917584 MXJ917350:MXJ917584 NHF917350:NHF917584 NRB917350:NRB917584 OAX917350:OAX917584 OKT917350:OKT917584 OUP917350:OUP917584 PEL917350:PEL917584 POH917350:POH917584 PYD917350:PYD917584 QHZ917350:QHZ917584 QRV917350:QRV917584 RBR917350:RBR917584 RLN917350:RLN917584 RVJ917350:RVJ917584 SFF917350:SFF917584 SPB917350:SPB917584 SYX917350:SYX917584 TIT917350:TIT917584 TSP917350:TSP917584 UCL917350:UCL917584 UMH917350:UMH917584 UWD917350:UWD917584 VFZ917350:VFZ917584 VPV917350:VPV917584 VZR917350:VZR917584 WJN917350:WJN917584 WTJ917350:WTJ917584 GX982886:GX983120 QT982886:QT983120 AAP982886:AAP983120 AKL982886:AKL983120 AUH982886:AUH983120 BED982886:BED983120 BNZ982886:BNZ983120 BXV982886:BXV983120 CHR982886:CHR983120 CRN982886:CRN983120 DBJ982886:DBJ983120 DLF982886:DLF983120 DVB982886:DVB983120 EEX982886:EEX983120 EOT982886:EOT983120 EYP982886:EYP983120 FIL982886:FIL983120 FSH982886:FSH983120 GCD982886:GCD983120 GLZ982886:GLZ983120 GVV982886:GVV983120 HFR982886:HFR983120 HPN982886:HPN983120 HZJ982886:HZJ983120 IJF982886:IJF983120 ITB982886:ITB983120 JCX982886:JCX983120 JMT982886:JMT983120 JWP982886:JWP983120 KGL982886:KGL983120 KQH982886:KQH983120 LAD982886:LAD983120 LJZ982886:LJZ983120 LTV982886:LTV983120 MDR982886:MDR983120 MNN982886:MNN983120 MXJ982886:MXJ983120 NHF982886:NHF983120 NRB982886:NRB983120 OAX982886:OAX983120 OKT982886:OKT983120 OUP982886:OUP983120 PEL982886:PEL983120 POH982886:POH983120 PYD982886:PYD983120 QHZ982886:QHZ983120 QRV982886:QRV983120 RBR982886:RBR983120 RLN982886:RLN983120 RVJ982886:RVJ983120 SFF982886:SFF983120 SPB982886:SPB983120 SYX982886:SYX983120 TIT982886:TIT983120 TSP982886:TSP983120 UCL982886:UCL983120 UMH982886:UMH983120 UWD982886:UWD983120 VFZ982886:VFZ983120 VPV982886:VPV983120 VZR982886:VZR983120 WJN982886:WJN983120 WTJ982886:WTJ983120 GW65383:GW65616 QS65383:QS65616 AAO65383:AAO65616 AKK65383:AKK65616 AUG65383:AUG65616 BEC65383:BEC65616 BNY65383:BNY65616 BXU65383:BXU65616 CHQ65383:CHQ65616 CRM65383:CRM65616 DBI65383:DBI65616 DLE65383:DLE65616 DVA65383:DVA65616 EEW65383:EEW65616 EOS65383:EOS65616 EYO65383:EYO65616 FIK65383:FIK65616 FSG65383:FSG65616 GCC65383:GCC65616 GLY65383:GLY65616 GVU65383:GVU65616 HFQ65383:HFQ65616 HPM65383:HPM65616 HZI65383:HZI65616 IJE65383:IJE65616 ITA65383:ITA65616 JCW65383:JCW65616 JMS65383:JMS65616 JWO65383:JWO65616 KGK65383:KGK65616 KQG65383:KQG65616 LAC65383:LAC65616 LJY65383:LJY65616 LTU65383:LTU65616 MDQ65383:MDQ65616 MNM65383:MNM65616 MXI65383:MXI65616 NHE65383:NHE65616 NRA65383:NRA65616 OAW65383:OAW65616 OKS65383:OKS65616 OUO65383:OUO65616 PEK65383:PEK65616 POG65383:POG65616 PYC65383:PYC65616 QHY65383:QHY65616 QRU65383:QRU65616 RBQ65383:RBQ65616 RLM65383:RLM65616 RVI65383:RVI65616 SFE65383:SFE65616 SPA65383:SPA65616 SYW65383:SYW65616 TIS65383:TIS65616 TSO65383:TSO65616 UCK65383:UCK65616 UMG65383:UMG65616 UWC65383:UWC65616 VFY65383:VFY65616 VPU65383:VPU65616 VZQ65383:VZQ65616 WJM65383:WJM65616 WTI65383:WTI65616 GW130919:GW131152 QS130919:QS131152 AAO130919:AAO131152 AKK130919:AKK131152 AUG130919:AUG131152 BEC130919:BEC131152 BNY130919:BNY131152 BXU130919:BXU131152 CHQ130919:CHQ131152 CRM130919:CRM131152 DBI130919:DBI131152 DLE130919:DLE131152 DVA130919:DVA131152 EEW130919:EEW131152 EOS130919:EOS131152 EYO130919:EYO131152 FIK130919:FIK131152 FSG130919:FSG131152 GCC130919:GCC131152 GLY130919:GLY131152 GVU130919:GVU131152 HFQ130919:HFQ131152 HPM130919:HPM131152 HZI130919:HZI131152 IJE130919:IJE131152 ITA130919:ITA131152 JCW130919:JCW131152 JMS130919:JMS131152 JWO130919:JWO131152 KGK130919:KGK131152 KQG130919:KQG131152 LAC130919:LAC131152 LJY130919:LJY131152 LTU130919:LTU131152 MDQ130919:MDQ131152 MNM130919:MNM131152 MXI130919:MXI131152 NHE130919:NHE131152 NRA130919:NRA131152 OAW130919:OAW131152 OKS130919:OKS131152 OUO130919:OUO131152 PEK130919:PEK131152 POG130919:POG131152 PYC130919:PYC131152 QHY130919:QHY131152 QRU130919:QRU131152 RBQ130919:RBQ131152 RLM130919:RLM131152 RVI130919:RVI131152 SFE130919:SFE131152 SPA130919:SPA131152 SYW130919:SYW131152 TIS130919:TIS131152 TSO130919:TSO131152 UCK130919:UCK131152 UMG130919:UMG131152 UWC130919:UWC131152 VFY130919:VFY131152 VPU130919:VPU131152 VZQ130919:VZQ131152 WJM130919:WJM131152 WTI130919:WTI131152 GW196455:GW196688 QS196455:QS196688 AAO196455:AAO196688 AKK196455:AKK196688 AUG196455:AUG196688 BEC196455:BEC196688 BNY196455:BNY196688 BXU196455:BXU196688 CHQ196455:CHQ196688 CRM196455:CRM196688 DBI196455:DBI196688 DLE196455:DLE196688 DVA196455:DVA196688 EEW196455:EEW196688 EOS196455:EOS196688 EYO196455:EYO196688 FIK196455:FIK196688 FSG196455:FSG196688 GCC196455:GCC196688 GLY196455:GLY196688 GVU196455:GVU196688 HFQ196455:HFQ196688 HPM196455:HPM196688 HZI196455:HZI196688 IJE196455:IJE196688 ITA196455:ITA196688 JCW196455:JCW196688 JMS196455:JMS196688 JWO196455:JWO196688 KGK196455:KGK196688 KQG196455:KQG196688 LAC196455:LAC196688 LJY196455:LJY196688 LTU196455:LTU196688 MDQ196455:MDQ196688 MNM196455:MNM196688 MXI196455:MXI196688 NHE196455:NHE196688 NRA196455:NRA196688 OAW196455:OAW196688 OKS196455:OKS196688 OUO196455:OUO196688 PEK196455:PEK196688 POG196455:POG196688 PYC196455:PYC196688 QHY196455:QHY196688 QRU196455:QRU196688 RBQ196455:RBQ196688 RLM196455:RLM196688 RVI196455:RVI196688 SFE196455:SFE196688 SPA196455:SPA196688 SYW196455:SYW196688 TIS196455:TIS196688 TSO196455:TSO196688 UCK196455:UCK196688 UMG196455:UMG196688 UWC196455:UWC196688 VFY196455:VFY196688 VPU196455:VPU196688 VZQ196455:VZQ196688 WJM196455:WJM196688 WTI196455:WTI196688 GW261991:GW262224 QS261991:QS262224 AAO261991:AAO262224 AKK261991:AKK262224 AUG261991:AUG262224 BEC261991:BEC262224 BNY261991:BNY262224 BXU261991:BXU262224 CHQ261991:CHQ262224 CRM261991:CRM262224 DBI261991:DBI262224 DLE261991:DLE262224 DVA261991:DVA262224 EEW261991:EEW262224 EOS261991:EOS262224 EYO261991:EYO262224 FIK261991:FIK262224 FSG261991:FSG262224 GCC261991:GCC262224 GLY261991:GLY262224 GVU261991:GVU262224 HFQ261991:HFQ262224 HPM261991:HPM262224 HZI261991:HZI262224 IJE261991:IJE262224 ITA261991:ITA262224 JCW261991:JCW262224 JMS261991:JMS262224 JWO261991:JWO262224 KGK261991:KGK262224 KQG261991:KQG262224 LAC261991:LAC262224 LJY261991:LJY262224 LTU261991:LTU262224 MDQ261991:MDQ262224 MNM261991:MNM262224 MXI261991:MXI262224 NHE261991:NHE262224 NRA261991:NRA262224 OAW261991:OAW262224 OKS261991:OKS262224 OUO261991:OUO262224 PEK261991:PEK262224 POG261991:POG262224 PYC261991:PYC262224 QHY261991:QHY262224 QRU261991:QRU262224 RBQ261991:RBQ262224 RLM261991:RLM262224 RVI261991:RVI262224 SFE261991:SFE262224 SPA261991:SPA262224 SYW261991:SYW262224 TIS261991:TIS262224 TSO261991:TSO262224 UCK261991:UCK262224 UMG261991:UMG262224 UWC261991:UWC262224 VFY261991:VFY262224 VPU261991:VPU262224 VZQ261991:VZQ262224 WJM261991:WJM262224 WTI261991:WTI262224 GW327527:GW327760 QS327527:QS327760 AAO327527:AAO327760 AKK327527:AKK327760 AUG327527:AUG327760 BEC327527:BEC327760 BNY327527:BNY327760 BXU327527:BXU327760 CHQ327527:CHQ327760 CRM327527:CRM327760 DBI327527:DBI327760 DLE327527:DLE327760 DVA327527:DVA327760 EEW327527:EEW327760 EOS327527:EOS327760 EYO327527:EYO327760 FIK327527:FIK327760 FSG327527:FSG327760 GCC327527:GCC327760 GLY327527:GLY327760 GVU327527:GVU327760 HFQ327527:HFQ327760 HPM327527:HPM327760 HZI327527:HZI327760 IJE327527:IJE327760 ITA327527:ITA327760 JCW327527:JCW327760 JMS327527:JMS327760 JWO327527:JWO327760 KGK327527:KGK327760 KQG327527:KQG327760 LAC327527:LAC327760 LJY327527:LJY327760 LTU327527:LTU327760 MDQ327527:MDQ327760 MNM327527:MNM327760 MXI327527:MXI327760 NHE327527:NHE327760 NRA327527:NRA327760 OAW327527:OAW327760 OKS327527:OKS327760 OUO327527:OUO327760 PEK327527:PEK327760 POG327527:POG327760 PYC327527:PYC327760 QHY327527:QHY327760 QRU327527:QRU327760 RBQ327527:RBQ327760 RLM327527:RLM327760 RVI327527:RVI327760 SFE327527:SFE327760 SPA327527:SPA327760 SYW327527:SYW327760 TIS327527:TIS327760 TSO327527:TSO327760 UCK327527:UCK327760 UMG327527:UMG327760 UWC327527:UWC327760 VFY327527:VFY327760 VPU327527:VPU327760 VZQ327527:VZQ327760 WJM327527:WJM327760 WTI327527:WTI327760 GW393063:GW393296 QS393063:QS393296 AAO393063:AAO393296 AKK393063:AKK393296 AUG393063:AUG393296 BEC393063:BEC393296 BNY393063:BNY393296 BXU393063:BXU393296 CHQ393063:CHQ393296 CRM393063:CRM393296 DBI393063:DBI393296 DLE393063:DLE393296 DVA393063:DVA393296 EEW393063:EEW393296 EOS393063:EOS393296 EYO393063:EYO393296 FIK393063:FIK393296 FSG393063:FSG393296 GCC393063:GCC393296 GLY393063:GLY393296 GVU393063:GVU393296 HFQ393063:HFQ393296 HPM393063:HPM393296 HZI393063:HZI393296 IJE393063:IJE393296 ITA393063:ITA393296 JCW393063:JCW393296 JMS393063:JMS393296 JWO393063:JWO393296 KGK393063:KGK393296 KQG393063:KQG393296 LAC393063:LAC393296 LJY393063:LJY393296 LTU393063:LTU393296 MDQ393063:MDQ393296 MNM393063:MNM393296 MXI393063:MXI393296 NHE393063:NHE393296 NRA393063:NRA393296 OAW393063:OAW393296 OKS393063:OKS393296 OUO393063:OUO393296 PEK393063:PEK393296 POG393063:POG393296 PYC393063:PYC393296 QHY393063:QHY393296 QRU393063:QRU393296 RBQ393063:RBQ393296 RLM393063:RLM393296 RVI393063:RVI393296 SFE393063:SFE393296 SPA393063:SPA393296 SYW393063:SYW393296 TIS393063:TIS393296 TSO393063:TSO393296 UCK393063:UCK393296 UMG393063:UMG393296 UWC393063:UWC393296 VFY393063:VFY393296 VPU393063:VPU393296 VZQ393063:VZQ393296 WJM393063:WJM393296 WTI393063:WTI393296 GW458599:GW458832 QS458599:QS458832 AAO458599:AAO458832 AKK458599:AKK458832 AUG458599:AUG458832 BEC458599:BEC458832 BNY458599:BNY458832 BXU458599:BXU458832 CHQ458599:CHQ458832 CRM458599:CRM458832 DBI458599:DBI458832 DLE458599:DLE458832 DVA458599:DVA458832 EEW458599:EEW458832 EOS458599:EOS458832 EYO458599:EYO458832 FIK458599:FIK458832 FSG458599:FSG458832 GCC458599:GCC458832 GLY458599:GLY458832 GVU458599:GVU458832 HFQ458599:HFQ458832 HPM458599:HPM458832 HZI458599:HZI458832 IJE458599:IJE458832 ITA458599:ITA458832 JCW458599:JCW458832 JMS458599:JMS458832 JWO458599:JWO458832 KGK458599:KGK458832 KQG458599:KQG458832 LAC458599:LAC458832 LJY458599:LJY458832 LTU458599:LTU458832 MDQ458599:MDQ458832 MNM458599:MNM458832 MXI458599:MXI458832 NHE458599:NHE458832 NRA458599:NRA458832 OAW458599:OAW458832 OKS458599:OKS458832 OUO458599:OUO458832 PEK458599:PEK458832 POG458599:POG458832 PYC458599:PYC458832 QHY458599:QHY458832 QRU458599:QRU458832 RBQ458599:RBQ458832 RLM458599:RLM458832 RVI458599:RVI458832 SFE458599:SFE458832 SPA458599:SPA458832 SYW458599:SYW458832 TIS458599:TIS458832 TSO458599:TSO458832 UCK458599:UCK458832 UMG458599:UMG458832 UWC458599:UWC458832 VFY458599:VFY458832 VPU458599:VPU458832 VZQ458599:VZQ458832 WJM458599:WJM458832 WTI458599:WTI458832 GW524135:GW524368 QS524135:QS524368 AAO524135:AAO524368 AKK524135:AKK524368 AUG524135:AUG524368 BEC524135:BEC524368 BNY524135:BNY524368 BXU524135:BXU524368 CHQ524135:CHQ524368 CRM524135:CRM524368 DBI524135:DBI524368 DLE524135:DLE524368 DVA524135:DVA524368 EEW524135:EEW524368 EOS524135:EOS524368 EYO524135:EYO524368 FIK524135:FIK524368 FSG524135:FSG524368 GCC524135:GCC524368 GLY524135:GLY524368 GVU524135:GVU524368 HFQ524135:HFQ524368 HPM524135:HPM524368 HZI524135:HZI524368 IJE524135:IJE524368 ITA524135:ITA524368 JCW524135:JCW524368 JMS524135:JMS524368 JWO524135:JWO524368 KGK524135:KGK524368 KQG524135:KQG524368 LAC524135:LAC524368 LJY524135:LJY524368 LTU524135:LTU524368 MDQ524135:MDQ524368 MNM524135:MNM524368 MXI524135:MXI524368 NHE524135:NHE524368 NRA524135:NRA524368 OAW524135:OAW524368 OKS524135:OKS524368 OUO524135:OUO524368 PEK524135:PEK524368 POG524135:POG524368 PYC524135:PYC524368 QHY524135:QHY524368 QRU524135:QRU524368 RBQ524135:RBQ524368 RLM524135:RLM524368 RVI524135:RVI524368 SFE524135:SFE524368 SPA524135:SPA524368 SYW524135:SYW524368 TIS524135:TIS524368 TSO524135:TSO524368 UCK524135:UCK524368 UMG524135:UMG524368 UWC524135:UWC524368 VFY524135:VFY524368 VPU524135:VPU524368 VZQ524135:VZQ524368 WJM524135:WJM524368 WTI524135:WTI524368 GW589671:GW589904 QS589671:QS589904 AAO589671:AAO589904 AKK589671:AKK589904 AUG589671:AUG589904 BEC589671:BEC589904 BNY589671:BNY589904 BXU589671:BXU589904 CHQ589671:CHQ589904 CRM589671:CRM589904 DBI589671:DBI589904 DLE589671:DLE589904 DVA589671:DVA589904 EEW589671:EEW589904 EOS589671:EOS589904 EYO589671:EYO589904 FIK589671:FIK589904 FSG589671:FSG589904 GCC589671:GCC589904 GLY589671:GLY589904 GVU589671:GVU589904 HFQ589671:HFQ589904 HPM589671:HPM589904 HZI589671:HZI589904 IJE589671:IJE589904 ITA589671:ITA589904 JCW589671:JCW589904 JMS589671:JMS589904 JWO589671:JWO589904 KGK589671:KGK589904 KQG589671:KQG589904 LAC589671:LAC589904 LJY589671:LJY589904 LTU589671:LTU589904 MDQ589671:MDQ589904 MNM589671:MNM589904 MXI589671:MXI589904 NHE589671:NHE589904 NRA589671:NRA589904 OAW589671:OAW589904 OKS589671:OKS589904 OUO589671:OUO589904 PEK589671:PEK589904 POG589671:POG589904 PYC589671:PYC589904 QHY589671:QHY589904 QRU589671:QRU589904 RBQ589671:RBQ589904 RLM589671:RLM589904 RVI589671:RVI589904 SFE589671:SFE589904 SPA589671:SPA589904 SYW589671:SYW589904 TIS589671:TIS589904 TSO589671:TSO589904 UCK589671:UCK589904 UMG589671:UMG589904 UWC589671:UWC589904 VFY589671:VFY589904 VPU589671:VPU589904 VZQ589671:VZQ589904 WJM589671:WJM589904 WTI589671:WTI589904 GW655207:GW655440 QS655207:QS655440 AAO655207:AAO655440 AKK655207:AKK655440 AUG655207:AUG655440 BEC655207:BEC655440 BNY655207:BNY655440 BXU655207:BXU655440 CHQ655207:CHQ655440 CRM655207:CRM655440 DBI655207:DBI655440 DLE655207:DLE655440 DVA655207:DVA655440 EEW655207:EEW655440 EOS655207:EOS655440 EYO655207:EYO655440 FIK655207:FIK655440 FSG655207:FSG655440 GCC655207:GCC655440 GLY655207:GLY655440 GVU655207:GVU655440 HFQ655207:HFQ655440 HPM655207:HPM655440 HZI655207:HZI655440 IJE655207:IJE655440 ITA655207:ITA655440 JCW655207:JCW655440 JMS655207:JMS655440 JWO655207:JWO655440 KGK655207:KGK655440 KQG655207:KQG655440 LAC655207:LAC655440 LJY655207:LJY655440 LTU655207:LTU655440 MDQ655207:MDQ655440 MNM655207:MNM655440 MXI655207:MXI655440 NHE655207:NHE655440 NRA655207:NRA655440 OAW655207:OAW655440 OKS655207:OKS655440 OUO655207:OUO655440 PEK655207:PEK655440 POG655207:POG655440 PYC655207:PYC655440 QHY655207:QHY655440 QRU655207:QRU655440 RBQ655207:RBQ655440 RLM655207:RLM655440 RVI655207:RVI655440 SFE655207:SFE655440 SPA655207:SPA655440 SYW655207:SYW655440 TIS655207:TIS655440 TSO655207:TSO655440 UCK655207:UCK655440 UMG655207:UMG655440 UWC655207:UWC655440 VFY655207:VFY655440 VPU655207:VPU655440 VZQ655207:VZQ655440 WJM655207:WJM655440 WTI655207:WTI655440 GW720743:GW720976 QS720743:QS720976 AAO720743:AAO720976 AKK720743:AKK720976 AUG720743:AUG720976 BEC720743:BEC720976 BNY720743:BNY720976 BXU720743:BXU720976 CHQ720743:CHQ720976 CRM720743:CRM720976 DBI720743:DBI720976 DLE720743:DLE720976 DVA720743:DVA720976 EEW720743:EEW720976 EOS720743:EOS720976 EYO720743:EYO720976 FIK720743:FIK720976 FSG720743:FSG720976 GCC720743:GCC720976 GLY720743:GLY720976 GVU720743:GVU720976 HFQ720743:HFQ720976 HPM720743:HPM720976 HZI720743:HZI720976 IJE720743:IJE720976 ITA720743:ITA720976 JCW720743:JCW720976 JMS720743:JMS720976 JWO720743:JWO720976 KGK720743:KGK720976 KQG720743:KQG720976 LAC720743:LAC720976 LJY720743:LJY720976 LTU720743:LTU720976 MDQ720743:MDQ720976 MNM720743:MNM720976 MXI720743:MXI720976 NHE720743:NHE720976 NRA720743:NRA720976 OAW720743:OAW720976 OKS720743:OKS720976 OUO720743:OUO720976 PEK720743:PEK720976 POG720743:POG720976 PYC720743:PYC720976 QHY720743:QHY720976 QRU720743:QRU720976 RBQ720743:RBQ720976 RLM720743:RLM720976 RVI720743:RVI720976 SFE720743:SFE720976 SPA720743:SPA720976 SYW720743:SYW720976 TIS720743:TIS720976 TSO720743:TSO720976 UCK720743:UCK720976 UMG720743:UMG720976 UWC720743:UWC720976 VFY720743:VFY720976 VPU720743:VPU720976 VZQ720743:VZQ720976 WJM720743:WJM720976 WTI720743:WTI720976 GW786279:GW786512 QS786279:QS786512 AAO786279:AAO786512 AKK786279:AKK786512 AUG786279:AUG786512 BEC786279:BEC786512 BNY786279:BNY786512 BXU786279:BXU786512 CHQ786279:CHQ786512 CRM786279:CRM786512 DBI786279:DBI786512 DLE786279:DLE786512 DVA786279:DVA786512 EEW786279:EEW786512 EOS786279:EOS786512 EYO786279:EYO786512 FIK786279:FIK786512 FSG786279:FSG786512 GCC786279:GCC786512 GLY786279:GLY786512 GVU786279:GVU786512 HFQ786279:HFQ786512 HPM786279:HPM786512 HZI786279:HZI786512 IJE786279:IJE786512 ITA786279:ITA786512 JCW786279:JCW786512 JMS786279:JMS786512 JWO786279:JWO786512 KGK786279:KGK786512 KQG786279:KQG786512 LAC786279:LAC786512 LJY786279:LJY786512 LTU786279:LTU786512 MDQ786279:MDQ786512 MNM786279:MNM786512 MXI786279:MXI786512 NHE786279:NHE786512 NRA786279:NRA786512 OAW786279:OAW786512 OKS786279:OKS786512 OUO786279:OUO786512 PEK786279:PEK786512 POG786279:POG786512 PYC786279:PYC786512 QHY786279:QHY786512 QRU786279:QRU786512 RBQ786279:RBQ786512 RLM786279:RLM786512 RVI786279:RVI786512 SFE786279:SFE786512 SPA786279:SPA786512 SYW786279:SYW786512 TIS786279:TIS786512 TSO786279:TSO786512 UCK786279:UCK786512 UMG786279:UMG786512 UWC786279:UWC786512 VFY786279:VFY786512 VPU786279:VPU786512 VZQ786279:VZQ786512 WJM786279:WJM786512 WTI786279:WTI786512 GW851815:GW852048 QS851815:QS852048 AAO851815:AAO852048 AKK851815:AKK852048 AUG851815:AUG852048 BEC851815:BEC852048 BNY851815:BNY852048 BXU851815:BXU852048 CHQ851815:CHQ852048 CRM851815:CRM852048 DBI851815:DBI852048 DLE851815:DLE852048 DVA851815:DVA852048 EEW851815:EEW852048 EOS851815:EOS852048 EYO851815:EYO852048 FIK851815:FIK852048 FSG851815:FSG852048 GCC851815:GCC852048 GLY851815:GLY852048 GVU851815:GVU852048 HFQ851815:HFQ852048 HPM851815:HPM852048 HZI851815:HZI852048 IJE851815:IJE852048 ITA851815:ITA852048 JCW851815:JCW852048 JMS851815:JMS852048 JWO851815:JWO852048 KGK851815:KGK852048 KQG851815:KQG852048 LAC851815:LAC852048 LJY851815:LJY852048 LTU851815:LTU852048 MDQ851815:MDQ852048 MNM851815:MNM852048 MXI851815:MXI852048 NHE851815:NHE852048 NRA851815:NRA852048 OAW851815:OAW852048 OKS851815:OKS852048 OUO851815:OUO852048 PEK851815:PEK852048 POG851815:POG852048 PYC851815:PYC852048 QHY851815:QHY852048 QRU851815:QRU852048 RBQ851815:RBQ852048 RLM851815:RLM852048 RVI851815:RVI852048 SFE851815:SFE852048 SPA851815:SPA852048 SYW851815:SYW852048 TIS851815:TIS852048 TSO851815:TSO852048 UCK851815:UCK852048 UMG851815:UMG852048 UWC851815:UWC852048 VFY851815:VFY852048 VPU851815:VPU852048 VZQ851815:VZQ852048 WJM851815:WJM852048 WTI851815:WTI852048 GW917351:GW917584 QS917351:QS917584 AAO917351:AAO917584 AKK917351:AKK917584 AUG917351:AUG917584 BEC917351:BEC917584 BNY917351:BNY917584 BXU917351:BXU917584 CHQ917351:CHQ917584 CRM917351:CRM917584 DBI917351:DBI917584 DLE917351:DLE917584 DVA917351:DVA917584 EEW917351:EEW917584 EOS917351:EOS917584 EYO917351:EYO917584 FIK917351:FIK917584 FSG917351:FSG917584 GCC917351:GCC917584 GLY917351:GLY917584 GVU917351:GVU917584 HFQ917351:HFQ917584 HPM917351:HPM917584 HZI917351:HZI917584 IJE917351:IJE917584 ITA917351:ITA917584 JCW917351:JCW917584 JMS917351:JMS917584 JWO917351:JWO917584 KGK917351:KGK917584 KQG917351:KQG917584 LAC917351:LAC917584 LJY917351:LJY917584 LTU917351:LTU917584 MDQ917351:MDQ917584 MNM917351:MNM917584 MXI917351:MXI917584 NHE917351:NHE917584 NRA917351:NRA917584 OAW917351:OAW917584 OKS917351:OKS917584 OUO917351:OUO917584 PEK917351:PEK917584 POG917351:POG917584 PYC917351:PYC917584 QHY917351:QHY917584 QRU917351:QRU917584 RBQ917351:RBQ917584 RLM917351:RLM917584 RVI917351:RVI917584 SFE917351:SFE917584 SPA917351:SPA917584 SYW917351:SYW917584 TIS917351:TIS917584 TSO917351:TSO917584 UCK917351:UCK917584 UMG917351:UMG917584 UWC917351:UWC917584 VFY917351:VFY917584 VPU917351:VPU917584 VZQ917351:VZQ917584 WJM917351:WJM917584 WTI917351:WTI917584 GW982887:GW983120 QS982887:QS983120 AAO982887:AAO983120 AKK982887:AKK983120 AUG982887:AUG983120 BEC982887:BEC983120 BNY982887:BNY983120 BXU982887:BXU983120 CHQ982887:CHQ983120 CRM982887:CRM983120 DBI982887:DBI983120 DLE982887:DLE983120 DVA982887:DVA983120 EEW982887:EEW983120 EOS982887:EOS983120 EYO982887:EYO983120 FIK982887:FIK983120 FSG982887:FSG983120 GCC982887:GCC983120 GLY982887:GLY983120 GVU982887:GVU983120 HFQ982887:HFQ983120 HPM982887:HPM983120 HZI982887:HZI983120 IJE982887:IJE983120 ITA982887:ITA983120 JCW982887:JCW983120 JMS982887:JMS983120 JWO982887:JWO983120 KGK982887:KGK983120 KQG982887:KQG983120 LAC982887:LAC983120 LJY982887:LJY983120 LTU982887:LTU983120 MDQ982887:MDQ983120 MNM982887:MNM983120 MXI982887:MXI983120 NHE982887:NHE983120 NRA982887:NRA983120 OAW982887:OAW983120 OKS982887:OKS983120 OUO982887:OUO983120 PEK982887:PEK983120 POG982887:POG983120 PYC982887:PYC983120 QHY982887:QHY983120 QRU982887:QRU983120 RBQ982887:RBQ983120 RLM982887:RLM983120 RVI982887:RVI983120 SFE982887:SFE983120 SPA982887:SPA983120 SYW982887:SYW983120 TIS982887:TIS983120 TSO982887:TSO983120 UCK982887:UCK983120 UMG982887:UMG983120 UWC982887:UWC983120 VFY982887:VFY983120 VPU982887:VPU983120 VZQ982887:VZQ983120 WJM982887:WJM983120 WTI982887:WTI983120 WTE8:WTJ81 WJI8:WJN81 VZM8:VZR81 VPQ8:VPV81 VFU8:VFZ81 UVY8:UWD81 UMC8:UMH81 UCG8:UCL81 TSK8:TSP81 TIO8:TIT81 SYS8:SYX81 SOW8:SPB81 SFA8:SFF81 RVE8:RVJ81 RLI8:RLN81 RBM8:RBR81 QRQ8:QRV81 QHU8:QHZ81 PXY8:PYD81 POC8:POH81 PEG8:PEL81 OUK8:OUP81 OKO8:OKT81 OAS8:OAX81 NQW8:NRB81 NHA8:NHF81 MXE8:MXJ81 MNI8:MNN81 MDM8:MDR81 LTQ8:LTV81 LJU8:LJZ81 KZY8:LAD81 KQC8:KQH81 KGG8:KGL81 JWK8:JWP81 JMO8:JMT81 JCS8:JCX81 ISW8:ITB81 IJA8:IJF81 HZE8:HZJ81 HPI8:HPN81 HFM8:HFR81 GVQ8:GVV81 GLU8:GLZ81 GBY8:GCD81 FSC8:FSH81 FIG8:FIL81 EYK8:EYP81 EOO8:EOT81 EES8:EEX81 DUW8:DVB81 DLA8:DLF81 DBE8:DBJ81 CRI8:CRN81 CHM8:CHR81 BXQ8:BXV81 BNU8:BNZ81 BDY8:BED81 AUC8:AUH81 AKG8:AKL81 AAK8:AAP81 QO8:QT81 GS8:GX81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2C470-AE87-4539-B139-104FFBAC7442}">
  <sheetPr>
    <tabColor theme="7" tint="0.79998168889431442"/>
  </sheetPr>
  <dimension ref="B1:U122"/>
  <sheetViews>
    <sheetView zoomScale="63" zoomScaleNormal="100" zoomScaleSheetLayoutView="71" workbookViewId="0">
      <selection activeCell="I4" sqref="I4"/>
    </sheetView>
  </sheetViews>
  <sheetFormatPr defaultRowHeight="12.5"/>
  <cols>
    <col min="1" max="1" width="1.54296875" style="25" customWidth="1"/>
    <col min="2" max="2" width="16.81640625" style="25" customWidth="1"/>
    <col min="3" max="3" width="45.453125" style="25" bestFit="1" customWidth="1"/>
    <col min="4" max="4" width="14.54296875" style="25" customWidth="1"/>
    <col min="5" max="5" width="10.54296875" style="25" customWidth="1"/>
    <col min="6" max="19" width="10.453125" style="25" customWidth="1"/>
    <col min="20" max="20" width="4.54296875" style="25" customWidth="1"/>
    <col min="21" max="21" width="8.81640625" style="25" customWidth="1"/>
    <col min="22" max="196" width="9.1796875" style="25"/>
    <col min="197" max="197" width="1.54296875" style="25" customWidth="1"/>
    <col min="198" max="198" width="10.81640625" style="25" customWidth="1"/>
    <col min="199" max="199" width="45.453125" style="25" bestFit="1" customWidth="1"/>
    <col min="200" max="200" width="14.54296875" style="25" customWidth="1"/>
    <col min="201" max="207" width="10.54296875" style="25" customWidth="1"/>
    <col min="208" max="221" width="10.453125" style="25" customWidth="1"/>
    <col min="222" max="222" width="4.54296875" style="25" customWidth="1"/>
    <col min="223" max="223" width="9.1796875" style="25"/>
    <col min="224" max="228" width="10.453125" style="25" customWidth="1"/>
    <col min="229" max="229" width="13.453125" style="25" customWidth="1"/>
    <col min="230" max="231" width="10.453125" style="25" customWidth="1"/>
    <col min="232" max="232" width="4.81640625" style="25" customWidth="1"/>
    <col min="233" max="237" width="10.453125" style="25" customWidth="1"/>
    <col min="238" max="238" width="13.453125" style="25" customWidth="1"/>
    <col min="239" max="240" width="10.453125" style="25" customWidth="1"/>
    <col min="241" max="241" width="5.54296875" style="25" customWidth="1"/>
    <col min="242" max="246" width="10.453125" style="25" customWidth="1"/>
    <col min="247" max="247" width="13.453125" style="25" customWidth="1"/>
    <col min="248" max="249" width="10.453125" style="25" customWidth="1"/>
    <col min="250" max="250" width="9.1796875" style="25"/>
    <col min="251" max="255" width="10.453125" style="25" customWidth="1"/>
    <col min="256" max="256" width="13.453125" style="25" customWidth="1"/>
    <col min="257" max="258" width="10.453125" style="25" customWidth="1"/>
    <col min="259" max="259" width="9.1796875" style="25"/>
    <col min="260" max="264" width="10.453125" style="25" customWidth="1"/>
    <col min="265" max="265" width="13.453125" style="25" customWidth="1"/>
    <col min="266" max="267" width="10.453125" style="25" customWidth="1"/>
    <col min="268" max="268" width="9.1796875" style="25"/>
    <col min="269" max="273" width="10.453125" style="25" customWidth="1"/>
    <col min="274" max="274" width="13.453125" style="25" customWidth="1"/>
    <col min="275" max="276" width="10.453125" style="25" customWidth="1"/>
    <col min="277" max="452" width="9.1796875" style="25"/>
    <col min="453" max="453" width="1.54296875" style="25" customWidth="1"/>
    <col min="454" max="454" width="10.81640625" style="25" customWidth="1"/>
    <col min="455" max="455" width="45.453125" style="25" bestFit="1" customWidth="1"/>
    <col min="456" max="456" width="14.54296875" style="25" customWidth="1"/>
    <col min="457" max="463" width="10.54296875" style="25" customWidth="1"/>
    <col min="464" max="477" width="10.453125" style="25" customWidth="1"/>
    <col min="478" max="478" width="4.54296875" style="25" customWidth="1"/>
    <col min="479" max="479" width="9.1796875" style="25"/>
    <col min="480" max="484" width="10.453125" style="25" customWidth="1"/>
    <col min="485" max="485" width="13.453125" style="25" customWidth="1"/>
    <col min="486" max="487" width="10.453125" style="25" customWidth="1"/>
    <col min="488" max="488" width="4.81640625" style="25" customWidth="1"/>
    <col min="489" max="493" width="10.453125" style="25" customWidth="1"/>
    <col min="494" max="494" width="13.453125" style="25" customWidth="1"/>
    <col min="495" max="496" width="10.453125" style="25" customWidth="1"/>
    <col min="497" max="497" width="5.54296875" style="25" customWidth="1"/>
    <col min="498" max="502" width="10.453125" style="25" customWidth="1"/>
    <col min="503" max="503" width="13.453125" style="25" customWidth="1"/>
    <col min="504" max="505" width="10.453125" style="25" customWidth="1"/>
    <col min="506" max="506" width="9.1796875" style="25"/>
    <col min="507" max="511" width="10.453125" style="25" customWidth="1"/>
    <col min="512" max="512" width="13.453125" style="25" customWidth="1"/>
    <col min="513" max="514" width="10.453125" style="25" customWidth="1"/>
    <col min="515" max="515" width="9.1796875" style="25"/>
    <col min="516" max="520" width="10.453125" style="25" customWidth="1"/>
    <col min="521" max="521" width="13.453125" style="25" customWidth="1"/>
    <col min="522" max="523" width="10.453125" style="25" customWidth="1"/>
    <col min="524" max="524" width="9.1796875" style="25"/>
    <col min="525" max="529" width="10.453125" style="25" customWidth="1"/>
    <col min="530" max="530" width="13.453125" style="25" customWidth="1"/>
    <col min="531" max="532" width="10.453125" style="25" customWidth="1"/>
    <col min="533" max="708" width="9.1796875" style="25"/>
    <col min="709" max="709" width="1.54296875" style="25" customWidth="1"/>
    <col min="710" max="710" width="10.81640625" style="25" customWidth="1"/>
    <col min="711" max="711" width="45.453125" style="25" bestFit="1" customWidth="1"/>
    <col min="712" max="712" width="14.54296875" style="25" customWidth="1"/>
    <col min="713" max="719" width="10.54296875" style="25" customWidth="1"/>
    <col min="720" max="733" width="10.453125" style="25" customWidth="1"/>
    <col min="734" max="734" width="4.54296875" style="25" customWidth="1"/>
    <col min="735" max="735" width="9.1796875" style="25"/>
    <col min="736" max="740" width="10.453125" style="25" customWidth="1"/>
    <col min="741" max="741" width="13.453125" style="25" customWidth="1"/>
    <col min="742" max="743" width="10.453125" style="25" customWidth="1"/>
    <col min="744" max="744" width="4.81640625" style="25" customWidth="1"/>
    <col min="745" max="749" width="10.453125" style="25" customWidth="1"/>
    <col min="750" max="750" width="13.453125" style="25" customWidth="1"/>
    <col min="751" max="752" width="10.453125" style="25" customWidth="1"/>
    <col min="753" max="753" width="5.54296875" style="25" customWidth="1"/>
    <col min="754" max="758" width="10.453125" style="25" customWidth="1"/>
    <col min="759" max="759" width="13.453125" style="25" customWidth="1"/>
    <col min="760" max="761" width="10.453125" style="25" customWidth="1"/>
    <col min="762" max="762" width="9.1796875" style="25"/>
    <col min="763" max="767" width="10.453125" style="25" customWidth="1"/>
    <col min="768" max="768" width="13.453125" style="25" customWidth="1"/>
    <col min="769" max="770" width="10.453125" style="25" customWidth="1"/>
    <col min="771" max="771" width="9.1796875" style="25"/>
    <col min="772" max="776" width="10.453125" style="25" customWidth="1"/>
    <col min="777" max="777" width="13.453125" style="25" customWidth="1"/>
    <col min="778" max="779" width="10.453125" style="25" customWidth="1"/>
    <col min="780" max="780" width="9.1796875" style="25"/>
    <col min="781" max="785" width="10.453125" style="25" customWidth="1"/>
    <col min="786" max="786" width="13.453125" style="25" customWidth="1"/>
    <col min="787" max="788" width="10.453125" style="25" customWidth="1"/>
    <col min="789" max="964" width="9.1796875" style="25"/>
    <col min="965" max="965" width="1.54296875" style="25" customWidth="1"/>
    <col min="966" max="966" width="10.81640625" style="25" customWidth="1"/>
    <col min="967" max="967" width="45.453125" style="25" bestFit="1" customWidth="1"/>
    <col min="968" max="968" width="14.54296875" style="25" customWidth="1"/>
    <col min="969" max="975" width="10.54296875" style="25" customWidth="1"/>
    <col min="976" max="989" width="10.453125" style="25" customWidth="1"/>
    <col min="990" max="990" width="4.54296875" style="25" customWidth="1"/>
    <col min="991" max="991" width="9.1796875" style="25"/>
    <col min="992" max="996" width="10.453125" style="25" customWidth="1"/>
    <col min="997" max="997" width="13.453125" style="25" customWidth="1"/>
    <col min="998" max="999" width="10.453125" style="25" customWidth="1"/>
    <col min="1000" max="1000" width="4.81640625" style="25" customWidth="1"/>
    <col min="1001" max="1005" width="10.453125" style="25" customWidth="1"/>
    <col min="1006" max="1006" width="13.453125" style="25" customWidth="1"/>
    <col min="1007" max="1008" width="10.453125" style="25" customWidth="1"/>
    <col min="1009" max="1009" width="5.54296875" style="25" customWidth="1"/>
    <col min="1010" max="1014" width="10.453125" style="25" customWidth="1"/>
    <col min="1015" max="1015" width="13.453125" style="25" customWidth="1"/>
    <col min="1016" max="1017" width="10.453125" style="25" customWidth="1"/>
    <col min="1018" max="1018" width="9.1796875" style="25"/>
    <col min="1019" max="1023" width="10.453125" style="25" customWidth="1"/>
    <col min="1024" max="1024" width="13.453125" style="25" customWidth="1"/>
    <col min="1025" max="1026" width="10.453125" style="25" customWidth="1"/>
    <col min="1027" max="1027" width="9.1796875" style="25"/>
    <col min="1028" max="1032" width="10.453125" style="25" customWidth="1"/>
    <col min="1033" max="1033" width="13.453125" style="25" customWidth="1"/>
    <col min="1034" max="1035" width="10.453125" style="25" customWidth="1"/>
    <col min="1036" max="1036" width="9.1796875" style="25"/>
    <col min="1037" max="1041" width="10.453125" style="25" customWidth="1"/>
    <col min="1042" max="1042" width="13.453125" style="25" customWidth="1"/>
    <col min="1043" max="1044" width="10.453125" style="25" customWidth="1"/>
    <col min="1045" max="1220" width="9.1796875" style="25"/>
    <col min="1221" max="1221" width="1.54296875" style="25" customWidth="1"/>
    <col min="1222" max="1222" width="10.81640625" style="25" customWidth="1"/>
    <col min="1223" max="1223" width="45.453125" style="25" bestFit="1" customWidth="1"/>
    <col min="1224" max="1224" width="14.54296875" style="25" customWidth="1"/>
    <col min="1225" max="1231" width="10.54296875" style="25" customWidth="1"/>
    <col min="1232" max="1245" width="10.453125" style="25" customWidth="1"/>
    <col min="1246" max="1246" width="4.54296875" style="25" customWidth="1"/>
    <col min="1247" max="1247" width="9.1796875" style="25"/>
    <col min="1248" max="1252" width="10.453125" style="25" customWidth="1"/>
    <col min="1253" max="1253" width="13.453125" style="25" customWidth="1"/>
    <col min="1254" max="1255" width="10.453125" style="25" customWidth="1"/>
    <col min="1256" max="1256" width="4.81640625" style="25" customWidth="1"/>
    <col min="1257" max="1261" width="10.453125" style="25" customWidth="1"/>
    <col min="1262" max="1262" width="13.453125" style="25" customWidth="1"/>
    <col min="1263" max="1264" width="10.453125" style="25" customWidth="1"/>
    <col min="1265" max="1265" width="5.54296875" style="25" customWidth="1"/>
    <col min="1266" max="1270" width="10.453125" style="25" customWidth="1"/>
    <col min="1271" max="1271" width="13.453125" style="25" customWidth="1"/>
    <col min="1272" max="1273" width="10.453125" style="25" customWidth="1"/>
    <col min="1274" max="1274" width="9.1796875" style="25"/>
    <col min="1275" max="1279" width="10.453125" style="25" customWidth="1"/>
    <col min="1280" max="1280" width="13.453125" style="25" customWidth="1"/>
    <col min="1281" max="1282" width="10.453125" style="25" customWidth="1"/>
    <col min="1283" max="1283" width="9.1796875" style="25"/>
    <col min="1284" max="1288" width="10.453125" style="25" customWidth="1"/>
    <col min="1289" max="1289" width="13.453125" style="25" customWidth="1"/>
    <col min="1290" max="1291" width="10.453125" style="25" customWidth="1"/>
    <col min="1292" max="1292" width="9.1796875" style="25"/>
    <col min="1293" max="1297" width="10.453125" style="25" customWidth="1"/>
    <col min="1298" max="1298" width="13.453125" style="25" customWidth="1"/>
    <col min="1299" max="1300" width="10.453125" style="25" customWidth="1"/>
    <col min="1301" max="1476" width="9.1796875" style="25"/>
    <col min="1477" max="1477" width="1.54296875" style="25" customWidth="1"/>
    <col min="1478" max="1478" width="10.81640625" style="25" customWidth="1"/>
    <col min="1479" max="1479" width="45.453125" style="25" bestFit="1" customWidth="1"/>
    <col min="1480" max="1480" width="14.54296875" style="25" customWidth="1"/>
    <col min="1481" max="1487" width="10.54296875" style="25" customWidth="1"/>
    <col min="1488" max="1501" width="10.453125" style="25" customWidth="1"/>
    <col min="1502" max="1502" width="4.54296875" style="25" customWidth="1"/>
    <col min="1503" max="1503" width="9.1796875" style="25"/>
    <col min="1504" max="1508" width="10.453125" style="25" customWidth="1"/>
    <col min="1509" max="1509" width="13.453125" style="25" customWidth="1"/>
    <col min="1510" max="1511" width="10.453125" style="25" customWidth="1"/>
    <col min="1512" max="1512" width="4.81640625" style="25" customWidth="1"/>
    <col min="1513" max="1517" width="10.453125" style="25" customWidth="1"/>
    <col min="1518" max="1518" width="13.453125" style="25" customWidth="1"/>
    <col min="1519" max="1520" width="10.453125" style="25" customWidth="1"/>
    <col min="1521" max="1521" width="5.54296875" style="25" customWidth="1"/>
    <col min="1522" max="1526" width="10.453125" style="25" customWidth="1"/>
    <col min="1527" max="1527" width="13.453125" style="25" customWidth="1"/>
    <col min="1528" max="1529" width="10.453125" style="25" customWidth="1"/>
    <col min="1530" max="1530" width="9.1796875" style="25"/>
    <col min="1531" max="1535" width="10.453125" style="25" customWidth="1"/>
    <col min="1536" max="1536" width="13.453125" style="25" customWidth="1"/>
    <col min="1537" max="1538" width="10.453125" style="25" customWidth="1"/>
    <col min="1539" max="1539" width="9.1796875" style="25"/>
    <col min="1540" max="1544" width="10.453125" style="25" customWidth="1"/>
    <col min="1545" max="1545" width="13.453125" style="25" customWidth="1"/>
    <col min="1546" max="1547" width="10.453125" style="25" customWidth="1"/>
    <col min="1548" max="1548" width="9.1796875" style="25"/>
    <col min="1549" max="1553" width="10.453125" style="25" customWidth="1"/>
    <col min="1554" max="1554" width="13.453125" style="25" customWidth="1"/>
    <col min="1555" max="1556" width="10.453125" style="25" customWidth="1"/>
    <col min="1557" max="1732" width="9.1796875" style="25"/>
    <col min="1733" max="1733" width="1.54296875" style="25" customWidth="1"/>
    <col min="1734" max="1734" width="10.81640625" style="25" customWidth="1"/>
    <col min="1735" max="1735" width="45.453125" style="25" bestFit="1" customWidth="1"/>
    <col min="1736" max="1736" width="14.54296875" style="25" customWidth="1"/>
    <col min="1737" max="1743" width="10.54296875" style="25" customWidth="1"/>
    <col min="1744" max="1757" width="10.453125" style="25" customWidth="1"/>
    <col min="1758" max="1758" width="4.54296875" style="25" customWidth="1"/>
    <col min="1759" max="1759" width="9.1796875" style="25"/>
    <col min="1760" max="1764" width="10.453125" style="25" customWidth="1"/>
    <col min="1765" max="1765" width="13.453125" style="25" customWidth="1"/>
    <col min="1766" max="1767" width="10.453125" style="25" customWidth="1"/>
    <col min="1768" max="1768" width="4.81640625" style="25" customWidth="1"/>
    <col min="1769" max="1773" width="10.453125" style="25" customWidth="1"/>
    <col min="1774" max="1774" width="13.453125" style="25" customWidth="1"/>
    <col min="1775" max="1776" width="10.453125" style="25" customWidth="1"/>
    <col min="1777" max="1777" width="5.54296875" style="25" customWidth="1"/>
    <col min="1778" max="1782" width="10.453125" style="25" customWidth="1"/>
    <col min="1783" max="1783" width="13.453125" style="25" customWidth="1"/>
    <col min="1784" max="1785" width="10.453125" style="25" customWidth="1"/>
    <col min="1786" max="1786" width="9.1796875" style="25"/>
    <col min="1787" max="1791" width="10.453125" style="25" customWidth="1"/>
    <col min="1792" max="1792" width="13.453125" style="25" customWidth="1"/>
    <col min="1793" max="1794" width="10.453125" style="25" customWidth="1"/>
    <col min="1795" max="1795" width="9.1796875" style="25"/>
    <col min="1796" max="1800" width="10.453125" style="25" customWidth="1"/>
    <col min="1801" max="1801" width="13.453125" style="25" customWidth="1"/>
    <col min="1802" max="1803" width="10.453125" style="25" customWidth="1"/>
    <col min="1804" max="1804" width="9.1796875" style="25"/>
    <col min="1805" max="1809" width="10.453125" style="25" customWidth="1"/>
    <col min="1810" max="1810" width="13.453125" style="25" customWidth="1"/>
    <col min="1811" max="1812" width="10.453125" style="25" customWidth="1"/>
    <col min="1813" max="1988" width="9.1796875" style="25"/>
    <col min="1989" max="1989" width="1.54296875" style="25" customWidth="1"/>
    <col min="1990" max="1990" width="10.81640625" style="25" customWidth="1"/>
    <col min="1991" max="1991" width="45.453125" style="25" bestFit="1" customWidth="1"/>
    <col min="1992" max="1992" width="14.54296875" style="25" customWidth="1"/>
    <col min="1993" max="1999" width="10.54296875" style="25" customWidth="1"/>
    <col min="2000" max="2013" width="10.453125" style="25" customWidth="1"/>
    <col min="2014" max="2014" width="4.54296875" style="25" customWidth="1"/>
    <col min="2015" max="2015" width="9.1796875" style="25"/>
    <col min="2016" max="2020" width="10.453125" style="25" customWidth="1"/>
    <col min="2021" max="2021" width="13.453125" style="25" customWidth="1"/>
    <col min="2022" max="2023" width="10.453125" style="25" customWidth="1"/>
    <col min="2024" max="2024" width="4.81640625" style="25" customWidth="1"/>
    <col min="2025" max="2029" width="10.453125" style="25" customWidth="1"/>
    <col min="2030" max="2030" width="13.453125" style="25" customWidth="1"/>
    <col min="2031" max="2032" width="10.453125" style="25" customWidth="1"/>
    <col min="2033" max="2033" width="5.54296875" style="25" customWidth="1"/>
    <col min="2034" max="2038" width="10.453125" style="25" customWidth="1"/>
    <col min="2039" max="2039" width="13.453125" style="25" customWidth="1"/>
    <col min="2040" max="2041" width="10.453125" style="25" customWidth="1"/>
    <col min="2042" max="2042" width="9.1796875" style="25"/>
    <col min="2043" max="2047" width="10.453125" style="25" customWidth="1"/>
    <col min="2048" max="2048" width="13.453125" style="25" customWidth="1"/>
    <col min="2049" max="2050" width="10.453125" style="25" customWidth="1"/>
    <col min="2051" max="2051" width="9.1796875" style="25"/>
    <col min="2052" max="2056" width="10.453125" style="25" customWidth="1"/>
    <col min="2057" max="2057" width="13.453125" style="25" customWidth="1"/>
    <col min="2058" max="2059" width="10.453125" style="25" customWidth="1"/>
    <col min="2060" max="2060" width="9.1796875" style="25"/>
    <col min="2061" max="2065" width="10.453125" style="25" customWidth="1"/>
    <col min="2066" max="2066" width="13.453125" style="25" customWidth="1"/>
    <col min="2067" max="2068" width="10.453125" style="25" customWidth="1"/>
    <col min="2069" max="2244" width="9.1796875" style="25"/>
    <col min="2245" max="2245" width="1.54296875" style="25" customWidth="1"/>
    <col min="2246" max="2246" width="10.81640625" style="25" customWidth="1"/>
    <col min="2247" max="2247" width="45.453125" style="25" bestFit="1" customWidth="1"/>
    <col min="2248" max="2248" width="14.54296875" style="25" customWidth="1"/>
    <col min="2249" max="2255" width="10.54296875" style="25" customWidth="1"/>
    <col min="2256" max="2269" width="10.453125" style="25" customWidth="1"/>
    <col min="2270" max="2270" width="4.54296875" style="25" customWidth="1"/>
    <col min="2271" max="2271" width="9.1796875" style="25"/>
    <col min="2272" max="2276" width="10.453125" style="25" customWidth="1"/>
    <col min="2277" max="2277" width="13.453125" style="25" customWidth="1"/>
    <col min="2278" max="2279" width="10.453125" style="25" customWidth="1"/>
    <col min="2280" max="2280" width="4.81640625" style="25" customWidth="1"/>
    <col min="2281" max="2285" width="10.453125" style="25" customWidth="1"/>
    <col min="2286" max="2286" width="13.453125" style="25" customWidth="1"/>
    <col min="2287" max="2288" width="10.453125" style="25" customWidth="1"/>
    <col min="2289" max="2289" width="5.54296875" style="25" customWidth="1"/>
    <col min="2290" max="2294" width="10.453125" style="25" customWidth="1"/>
    <col min="2295" max="2295" width="13.453125" style="25" customWidth="1"/>
    <col min="2296" max="2297" width="10.453125" style="25" customWidth="1"/>
    <col min="2298" max="2298" width="9.1796875" style="25"/>
    <col min="2299" max="2303" width="10.453125" style="25" customWidth="1"/>
    <col min="2304" max="2304" width="13.453125" style="25" customWidth="1"/>
    <col min="2305" max="2306" width="10.453125" style="25" customWidth="1"/>
    <col min="2307" max="2307" width="9.1796875" style="25"/>
    <col min="2308" max="2312" width="10.453125" style="25" customWidth="1"/>
    <col min="2313" max="2313" width="13.453125" style="25" customWidth="1"/>
    <col min="2314" max="2315" width="10.453125" style="25" customWidth="1"/>
    <col min="2316" max="2316" width="9.1796875" style="25"/>
    <col min="2317" max="2321" width="10.453125" style="25" customWidth="1"/>
    <col min="2322" max="2322" width="13.453125" style="25" customWidth="1"/>
    <col min="2323" max="2324" width="10.453125" style="25" customWidth="1"/>
    <col min="2325" max="2500" width="9.1796875" style="25"/>
    <col min="2501" max="2501" width="1.54296875" style="25" customWidth="1"/>
    <col min="2502" max="2502" width="10.81640625" style="25" customWidth="1"/>
    <col min="2503" max="2503" width="45.453125" style="25" bestFit="1" customWidth="1"/>
    <col min="2504" max="2504" width="14.54296875" style="25" customWidth="1"/>
    <col min="2505" max="2511" width="10.54296875" style="25" customWidth="1"/>
    <col min="2512" max="2525" width="10.453125" style="25" customWidth="1"/>
    <col min="2526" max="2526" width="4.54296875" style="25" customWidth="1"/>
    <col min="2527" max="2527" width="9.1796875" style="25"/>
    <col min="2528" max="2532" width="10.453125" style="25" customWidth="1"/>
    <col min="2533" max="2533" width="13.453125" style="25" customWidth="1"/>
    <col min="2534" max="2535" width="10.453125" style="25" customWidth="1"/>
    <col min="2536" max="2536" width="4.81640625" style="25" customWidth="1"/>
    <col min="2537" max="2541" width="10.453125" style="25" customWidth="1"/>
    <col min="2542" max="2542" width="13.453125" style="25" customWidth="1"/>
    <col min="2543" max="2544" width="10.453125" style="25" customWidth="1"/>
    <col min="2545" max="2545" width="5.54296875" style="25" customWidth="1"/>
    <col min="2546" max="2550" width="10.453125" style="25" customWidth="1"/>
    <col min="2551" max="2551" width="13.453125" style="25" customWidth="1"/>
    <col min="2552" max="2553" width="10.453125" style="25" customWidth="1"/>
    <col min="2554" max="2554" width="9.1796875" style="25"/>
    <col min="2555" max="2559" width="10.453125" style="25" customWidth="1"/>
    <col min="2560" max="2560" width="13.453125" style="25" customWidth="1"/>
    <col min="2561" max="2562" width="10.453125" style="25" customWidth="1"/>
    <col min="2563" max="2563" width="9.1796875" style="25"/>
    <col min="2564" max="2568" width="10.453125" style="25" customWidth="1"/>
    <col min="2569" max="2569" width="13.453125" style="25" customWidth="1"/>
    <col min="2570" max="2571" width="10.453125" style="25" customWidth="1"/>
    <col min="2572" max="2572" width="9.1796875" style="25"/>
    <col min="2573" max="2577" width="10.453125" style="25" customWidth="1"/>
    <col min="2578" max="2578" width="13.453125" style="25" customWidth="1"/>
    <col min="2579" max="2580" width="10.453125" style="25" customWidth="1"/>
    <col min="2581" max="2756" width="9.1796875" style="25"/>
    <col min="2757" max="2757" width="1.54296875" style="25" customWidth="1"/>
    <col min="2758" max="2758" width="10.81640625" style="25" customWidth="1"/>
    <col min="2759" max="2759" width="45.453125" style="25" bestFit="1" customWidth="1"/>
    <col min="2760" max="2760" width="14.54296875" style="25" customWidth="1"/>
    <col min="2761" max="2767" width="10.54296875" style="25" customWidth="1"/>
    <col min="2768" max="2781" width="10.453125" style="25" customWidth="1"/>
    <col min="2782" max="2782" width="4.54296875" style="25" customWidth="1"/>
    <col min="2783" max="2783" width="9.1796875" style="25"/>
    <col min="2784" max="2788" width="10.453125" style="25" customWidth="1"/>
    <col min="2789" max="2789" width="13.453125" style="25" customWidth="1"/>
    <col min="2790" max="2791" width="10.453125" style="25" customWidth="1"/>
    <col min="2792" max="2792" width="4.81640625" style="25" customWidth="1"/>
    <col min="2793" max="2797" width="10.453125" style="25" customWidth="1"/>
    <col min="2798" max="2798" width="13.453125" style="25" customWidth="1"/>
    <col min="2799" max="2800" width="10.453125" style="25" customWidth="1"/>
    <col min="2801" max="2801" width="5.54296875" style="25" customWidth="1"/>
    <col min="2802" max="2806" width="10.453125" style="25" customWidth="1"/>
    <col min="2807" max="2807" width="13.453125" style="25" customWidth="1"/>
    <col min="2808" max="2809" width="10.453125" style="25" customWidth="1"/>
    <col min="2810" max="2810" width="9.1796875" style="25"/>
    <col min="2811" max="2815" width="10.453125" style="25" customWidth="1"/>
    <col min="2816" max="2816" width="13.453125" style="25" customWidth="1"/>
    <col min="2817" max="2818" width="10.453125" style="25" customWidth="1"/>
    <col min="2819" max="2819" width="9.1796875" style="25"/>
    <col min="2820" max="2824" width="10.453125" style="25" customWidth="1"/>
    <col min="2825" max="2825" width="13.453125" style="25" customWidth="1"/>
    <col min="2826" max="2827" width="10.453125" style="25" customWidth="1"/>
    <col min="2828" max="2828" width="9.1796875" style="25"/>
    <col min="2829" max="2833" width="10.453125" style="25" customWidth="1"/>
    <col min="2834" max="2834" width="13.453125" style="25" customWidth="1"/>
    <col min="2835" max="2836" width="10.453125" style="25" customWidth="1"/>
    <col min="2837" max="3012" width="9.1796875" style="25"/>
    <col min="3013" max="3013" width="1.54296875" style="25" customWidth="1"/>
    <col min="3014" max="3014" width="10.81640625" style="25" customWidth="1"/>
    <col min="3015" max="3015" width="45.453125" style="25" bestFit="1" customWidth="1"/>
    <col min="3016" max="3016" width="14.54296875" style="25" customWidth="1"/>
    <col min="3017" max="3023" width="10.54296875" style="25" customWidth="1"/>
    <col min="3024" max="3037" width="10.453125" style="25" customWidth="1"/>
    <col min="3038" max="3038" width="4.54296875" style="25" customWidth="1"/>
    <col min="3039" max="3039" width="9.1796875" style="25"/>
    <col min="3040" max="3044" width="10.453125" style="25" customWidth="1"/>
    <col min="3045" max="3045" width="13.453125" style="25" customWidth="1"/>
    <col min="3046" max="3047" width="10.453125" style="25" customWidth="1"/>
    <col min="3048" max="3048" width="4.81640625" style="25" customWidth="1"/>
    <col min="3049" max="3053" width="10.453125" style="25" customWidth="1"/>
    <col min="3054" max="3054" width="13.453125" style="25" customWidth="1"/>
    <col min="3055" max="3056" width="10.453125" style="25" customWidth="1"/>
    <col min="3057" max="3057" width="5.54296875" style="25" customWidth="1"/>
    <col min="3058" max="3062" width="10.453125" style="25" customWidth="1"/>
    <col min="3063" max="3063" width="13.453125" style="25" customWidth="1"/>
    <col min="3064" max="3065" width="10.453125" style="25" customWidth="1"/>
    <col min="3066" max="3066" width="9.1796875" style="25"/>
    <col min="3067" max="3071" width="10.453125" style="25" customWidth="1"/>
    <col min="3072" max="3072" width="13.453125" style="25" customWidth="1"/>
    <col min="3073" max="3074" width="10.453125" style="25" customWidth="1"/>
    <col min="3075" max="3075" width="9.1796875" style="25"/>
    <col min="3076" max="3080" width="10.453125" style="25" customWidth="1"/>
    <col min="3081" max="3081" width="13.453125" style="25" customWidth="1"/>
    <col min="3082" max="3083" width="10.453125" style="25" customWidth="1"/>
    <col min="3084" max="3084" width="9.1796875" style="25"/>
    <col min="3085" max="3089" width="10.453125" style="25" customWidth="1"/>
    <col min="3090" max="3090" width="13.453125" style="25" customWidth="1"/>
    <col min="3091" max="3092" width="10.453125" style="25" customWidth="1"/>
    <col min="3093" max="3268" width="9.1796875" style="25"/>
    <col min="3269" max="3269" width="1.54296875" style="25" customWidth="1"/>
    <col min="3270" max="3270" width="10.81640625" style="25" customWidth="1"/>
    <col min="3271" max="3271" width="45.453125" style="25" bestFit="1" customWidth="1"/>
    <col min="3272" max="3272" width="14.54296875" style="25" customWidth="1"/>
    <col min="3273" max="3279" width="10.54296875" style="25" customWidth="1"/>
    <col min="3280" max="3293" width="10.453125" style="25" customWidth="1"/>
    <col min="3294" max="3294" width="4.54296875" style="25" customWidth="1"/>
    <col min="3295" max="3295" width="9.1796875" style="25"/>
    <col min="3296" max="3300" width="10.453125" style="25" customWidth="1"/>
    <col min="3301" max="3301" width="13.453125" style="25" customWidth="1"/>
    <col min="3302" max="3303" width="10.453125" style="25" customWidth="1"/>
    <col min="3304" max="3304" width="4.81640625" style="25" customWidth="1"/>
    <col min="3305" max="3309" width="10.453125" style="25" customWidth="1"/>
    <col min="3310" max="3310" width="13.453125" style="25" customWidth="1"/>
    <col min="3311" max="3312" width="10.453125" style="25" customWidth="1"/>
    <col min="3313" max="3313" width="5.54296875" style="25" customWidth="1"/>
    <col min="3314" max="3318" width="10.453125" style="25" customWidth="1"/>
    <col min="3319" max="3319" width="13.453125" style="25" customWidth="1"/>
    <col min="3320" max="3321" width="10.453125" style="25" customWidth="1"/>
    <col min="3322" max="3322" width="9.1796875" style="25"/>
    <col min="3323" max="3327" width="10.453125" style="25" customWidth="1"/>
    <col min="3328" max="3328" width="13.453125" style="25" customWidth="1"/>
    <col min="3329" max="3330" width="10.453125" style="25" customWidth="1"/>
    <col min="3331" max="3331" width="9.1796875" style="25"/>
    <col min="3332" max="3336" width="10.453125" style="25" customWidth="1"/>
    <col min="3337" max="3337" width="13.453125" style="25" customWidth="1"/>
    <col min="3338" max="3339" width="10.453125" style="25" customWidth="1"/>
    <col min="3340" max="3340" width="9.1796875" style="25"/>
    <col min="3341" max="3345" width="10.453125" style="25" customWidth="1"/>
    <col min="3346" max="3346" width="13.453125" style="25" customWidth="1"/>
    <col min="3347" max="3348" width="10.453125" style="25" customWidth="1"/>
    <col min="3349" max="3524" width="9.1796875" style="25"/>
    <col min="3525" max="3525" width="1.54296875" style="25" customWidth="1"/>
    <col min="3526" max="3526" width="10.81640625" style="25" customWidth="1"/>
    <col min="3527" max="3527" width="45.453125" style="25" bestFit="1" customWidth="1"/>
    <col min="3528" max="3528" width="14.54296875" style="25" customWidth="1"/>
    <col min="3529" max="3535" width="10.54296875" style="25" customWidth="1"/>
    <col min="3536" max="3549" width="10.453125" style="25" customWidth="1"/>
    <col min="3550" max="3550" width="4.54296875" style="25" customWidth="1"/>
    <col min="3551" max="3551" width="9.1796875" style="25"/>
    <col min="3552" max="3556" width="10.453125" style="25" customWidth="1"/>
    <col min="3557" max="3557" width="13.453125" style="25" customWidth="1"/>
    <col min="3558" max="3559" width="10.453125" style="25" customWidth="1"/>
    <col min="3560" max="3560" width="4.81640625" style="25" customWidth="1"/>
    <col min="3561" max="3565" width="10.453125" style="25" customWidth="1"/>
    <col min="3566" max="3566" width="13.453125" style="25" customWidth="1"/>
    <col min="3567" max="3568" width="10.453125" style="25" customWidth="1"/>
    <col min="3569" max="3569" width="5.54296875" style="25" customWidth="1"/>
    <col min="3570" max="3574" width="10.453125" style="25" customWidth="1"/>
    <col min="3575" max="3575" width="13.453125" style="25" customWidth="1"/>
    <col min="3576" max="3577" width="10.453125" style="25" customWidth="1"/>
    <col min="3578" max="3578" width="9.1796875" style="25"/>
    <col min="3579" max="3583" width="10.453125" style="25" customWidth="1"/>
    <col min="3584" max="3584" width="13.453125" style="25" customWidth="1"/>
    <col min="3585" max="3586" width="10.453125" style="25" customWidth="1"/>
    <col min="3587" max="3587" width="9.1796875" style="25"/>
    <col min="3588" max="3592" width="10.453125" style="25" customWidth="1"/>
    <col min="3593" max="3593" width="13.453125" style="25" customWidth="1"/>
    <col min="3594" max="3595" width="10.453125" style="25" customWidth="1"/>
    <col min="3596" max="3596" width="9.1796875" style="25"/>
    <col min="3597" max="3601" width="10.453125" style="25" customWidth="1"/>
    <col min="3602" max="3602" width="13.453125" style="25" customWidth="1"/>
    <col min="3603" max="3604" width="10.453125" style="25" customWidth="1"/>
    <col min="3605" max="3780" width="9.1796875" style="25"/>
    <col min="3781" max="3781" width="1.54296875" style="25" customWidth="1"/>
    <col min="3782" max="3782" width="10.81640625" style="25" customWidth="1"/>
    <col min="3783" max="3783" width="45.453125" style="25" bestFit="1" customWidth="1"/>
    <col min="3784" max="3784" width="14.54296875" style="25" customWidth="1"/>
    <col min="3785" max="3791" width="10.54296875" style="25" customWidth="1"/>
    <col min="3792" max="3805" width="10.453125" style="25" customWidth="1"/>
    <col min="3806" max="3806" width="4.54296875" style="25" customWidth="1"/>
    <col min="3807" max="3807" width="9.1796875" style="25"/>
    <col min="3808" max="3812" width="10.453125" style="25" customWidth="1"/>
    <col min="3813" max="3813" width="13.453125" style="25" customWidth="1"/>
    <col min="3814" max="3815" width="10.453125" style="25" customWidth="1"/>
    <col min="3816" max="3816" width="4.81640625" style="25" customWidth="1"/>
    <col min="3817" max="3821" width="10.453125" style="25" customWidth="1"/>
    <col min="3822" max="3822" width="13.453125" style="25" customWidth="1"/>
    <col min="3823" max="3824" width="10.453125" style="25" customWidth="1"/>
    <col min="3825" max="3825" width="5.54296875" style="25" customWidth="1"/>
    <col min="3826" max="3830" width="10.453125" style="25" customWidth="1"/>
    <col min="3831" max="3831" width="13.453125" style="25" customWidth="1"/>
    <col min="3832" max="3833" width="10.453125" style="25" customWidth="1"/>
    <col min="3834" max="3834" width="9.1796875" style="25"/>
    <col min="3835" max="3839" width="10.453125" style="25" customWidth="1"/>
    <col min="3840" max="3840" width="13.453125" style="25" customWidth="1"/>
    <col min="3841" max="3842" width="10.453125" style="25" customWidth="1"/>
    <col min="3843" max="3843" width="9.1796875" style="25"/>
    <col min="3844" max="3848" width="10.453125" style="25" customWidth="1"/>
    <col min="3849" max="3849" width="13.453125" style="25" customWidth="1"/>
    <col min="3850" max="3851" width="10.453125" style="25" customWidth="1"/>
    <col min="3852" max="3852" width="9.1796875" style="25"/>
    <col min="3853" max="3857" width="10.453125" style="25" customWidth="1"/>
    <col min="3858" max="3858" width="13.453125" style="25" customWidth="1"/>
    <col min="3859" max="3860" width="10.453125" style="25" customWidth="1"/>
    <col min="3861" max="4036" width="9.1796875" style="25"/>
    <col min="4037" max="4037" width="1.54296875" style="25" customWidth="1"/>
    <col min="4038" max="4038" width="10.81640625" style="25" customWidth="1"/>
    <col min="4039" max="4039" width="45.453125" style="25" bestFit="1" customWidth="1"/>
    <col min="4040" max="4040" width="14.54296875" style="25" customWidth="1"/>
    <col min="4041" max="4047" width="10.54296875" style="25" customWidth="1"/>
    <col min="4048" max="4061" width="10.453125" style="25" customWidth="1"/>
    <col min="4062" max="4062" width="4.54296875" style="25" customWidth="1"/>
    <col min="4063" max="4063" width="9.1796875" style="25"/>
    <col min="4064" max="4068" width="10.453125" style="25" customWidth="1"/>
    <col min="4069" max="4069" width="13.453125" style="25" customWidth="1"/>
    <col min="4070" max="4071" width="10.453125" style="25" customWidth="1"/>
    <col min="4072" max="4072" width="4.81640625" style="25" customWidth="1"/>
    <col min="4073" max="4077" width="10.453125" style="25" customWidth="1"/>
    <col min="4078" max="4078" width="13.453125" style="25" customWidth="1"/>
    <col min="4079" max="4080" width="10.453125" style="25" customWidth="1"/>
    <col min="4081" max="4081" width="5.54296875" style="25" customWidth="1"/>
    <col min="4082" max="4086" width="10.453125" style="25" customWidth="1"/>
    <col min="4087" max="4087" width="13.453125" style="25" customWidth="1"/>
    <col min="4088" max="4089" width="10.453125" style="25" customWidth="1"/>
    <col min="4090" max="4090" width="9.1796875" style="25"/>
    <col min="4091" max="4095" width="10.453125" style="25" customWidth="1"/>
    <col min="4096" max="4096" width="13.453125" style="25" customWidth="1"/>
    <col min="4097" max="4098" width="10.453125" style="25" customWidth="1"/>
    <col min="4099" max="4099" width="9.1796875" style="25"/>
    <col min="4100" max="4104" width="10.453125" style="25" customWidth="1"/>
    <col min="4105" max="4105" width="13.453125" style="25" customWidth="1"/>
    <col min="4106" max="4107" width="10.453125" style="25" customWidth="1"/>
    <col min="4108" max="4108" width="9.1796875" style="25"/>
    <col min="4109" max="4113" width="10.453125" style="25" customWidth="1"/>
    <col min="4114" max="4114" width="13.453125" style="25" customWidth="1"/>
    <col min="4115" max="4116" width="10.453125" style="25" customWidth="1"/>
    <col min="4117" max="4292" width="9.1796875" style="25"/>
    <col min="4293" max="4293" width="1.54296875" style="25" customWidth="1"/>
    <col min="4294" max="4294" width="10.81640625" style="25" customWidth="1"/>
    <col min="4295" max="4295" width="45.453125" style="25" bestFit="1" customWidth="1"/>
    <col min="4296" max="4296" width="14.54296875" style="25" customWidth="1"/>
    <col min="4297" max="4303" width="10.54296875" style="25" customWidth="1"/>
    <col min="4304" max="4317" width="10.453125" style="25" customWidth="1"/>
    <col min="4318" max="4318" width="4.54296875" style="25" customWidth="1"/>
    <col min="4319" max="4319" width="9.1796875" style="25"/>
    <col min="4320" max="4324" width="10.453125" style="25" customWidth="1"/>
    <col min="4325" max="4325" width="13.453125" style="25" customWidth="1"/>
    <col min="4326" max="4327" width="10.453125" style="25" customWidth="1"/>
    <col min="4328" max="4328" width="4.81640625" style="25" customWidth="1"/>
    <col min="4329" max="4333" width="10.453125" style="25" customWidth="1"/>
    <col min="4334" max="4334" width="13.453125" style="25" customWidth="1"/>
    <col min="4335" max="4336" width="10.453125" style="25" customWidth="1"/>
    <col min="4337" max="4337" width="5.54296875" style="25" customWidth="1"/>
    <col min="4338" max="4342" width="10.453125" style="25" customWidth="1"/>
    <col min="4343" max="4343" width="13.453125" style="25" customWidth="1"/>
    <col min="4344" max="4345" width="10.453125" style="25" customWidth="1"/>
    <col min="4346" max="4346" width="9.1796875" style="25"/>
    <col min="4347" max="4351" width="10.453125" style="25" customWidth="1"/>
    <col min="4352" max="4352" width="13.453125" style="25" customWidth="1"/>
    <col min="4353" max="4354" width="10.453125" style="25" customWidth="1"/>
    <col min="4355" max="4355" width="9.1796875" style="25"/>
    <col min="4356" max="4360" width="10.453125" style="25" customWidth="1"/>
    <col min="4361" max="4361" width="13.453125" style="25" customWidth="1"/>
    <col min="4362" max="4363" width="10.453125" style="25" customWidth="1"/>
    <col min="4364" max="4364" width="9.1796875" style="25"/>
    <col min="4365" max="4369" width="10.453125" style="25" customWidth="1"/>
    <col min="4370" max="4370" width="13.453125" style="25" customWidth="1"/>
    <col min="4371" max="4372" width="10.453125" style="25" customWidth="1"/>
    <col min="4373" max="4548" width="9.1796875" style="25"/>
    <col min="4549" max="4549" width="1.54296875" style="25" customWidth="1"/>
    <col min="4550" max="4550" width="10.81640625" style="25" customWidth="1"/>
    <col min="4551" max="4551" width="45.453125" style="25" bestFit="1" customWidth="1"/>
    <col min="4552" max="4552" width="14.54296875" style="25" customWidth="1"/>
    <col min="4553" max="4559" width="10.54296875" style="25" customWidth="1"/>
    <col min="4560" max="4573" width="10.453125" style="25" customWidth="1"/>
    <col min="4574" max="4574" width="4.54296875" style="25" customWidth="1"/>
    <col min="4575" max="4575" width="9.1796875" style="25"/>
    <col min="4576" max="4580" width="10.453125" style="25" customWidth="1"/>
    <col min="4581" max="4581" width="13.453125" style="25" customWidth="1"/>
    <col min="4582" max="4583" width="10.453125" style="25" customWidth="1"/>
    <col min="4584" max="4584" width="4.81640625" style="25" customWidth="1"/>
    <col min="4585" max="4589" width="10.453125" style="25" customWidth="1"/>
    <col min="4590" max="4590" width="13.453125" style="25" customWidth="1"/>
    <col min="4591" max="4592" width="10.453125" style="25" customWidth="1"/>
    <col min="4593" max="4593" width="5.54296875" style="25" customWidth="1"/>
    <col min="4594" max="4598" width="10.453125" style="25" customWidth="1"/>
    <col min="4599" max="4599" width="13.453125" style="25" customWidth="1"/>
    <col min="4600" max="4601" width="10.453125" style="25" customWidth="1"/>
    <col min="4602" max="4602" width="9.1796875" style="25"/>
    <col min="4603" max="4607" width="10.453125" style="25" customWidth="1"/>
    <col min="4608" max="4608" width="13.453125" style="25" customWidth="1"/>
    <col min="4609" max="4610" width="10.453125" style="25" customWidth="1"/>
    <col min="4611" max="4611" width="9.1796875" style="25"/>
    <col min="4612" max="4616" width="10.453125" style="25" customWidth="1"/>
    <col min="4617" max="4617" width="13.453125" style="25" customWidth="1"/>
    <col min="4618" max="4619" width="10.453125" style="25" customWidth="1"/>
    <col min="4620" max="4620" width="9.1796875" style="25"/>
    <col min="4621" max="4625" width="10.453125" style="25" customWidth="1"/>
    <col min="4626" max="4626" width="13.453125" style="25" customWidth="1"/>
    <col min="4627" max="4628" width="10.453125" style="25" customWidth="1"/>
    <col min="4629" max="4804" width="9.1796875" style="25"/>
    <col min="4805" max="4805" width="1.54296875" style="25" customWidth="1"/>
    <col min="4806" max="4806" width="10.81640625" style="25" customWidth="1"/>
    <col min="4807" max="4807" width="45.453125" style="25" bestFit="1" customWidth="1"/>
    <col min="4808" max="4808" width="14.54296875" style="25" customWidth="1"/>
    <col min="4809" max="4815" width="10.54296875" style="25" customWidth="1"/>
    <col min="4816" max="4829" width="10.453125" style="25" customWidth="1"/>
    <col min="4830" max="4830" width="4.54296875" style="25" customWidth="1"/>
    <col min="4831" max="4831" width="9.1796875" style="25"/>
    <col min="4832" max="4836" width="10.453125" style="25" customWidth="1"/>
    <col min="4837" max="4837" width="13.453125" style="25" customWidth="1"/>
    <col min="4838" max="4839" width="10.453125" style="25" customWidth="1"/>
    <col min="4840" max="4840" width="4.81640625" style="25" customWidth="1"/>
    <col min="4841" max="4845" width="10.453125" style="25" customWidth="1"/>
    <col min="4846" max="4846" width="13.453125" style="25" customWidth="1"/>
    <col min="4847" max="4848" width="10.453125" style="25" customWidth="1"/>
    <col min="4849" max="4849" width="5.54296875" style="25" customWidth="1"/>
    <col min="4850" max="4854" width="10.453125" style="25" customWidth="1"/>
    <col min="4855" max="4855" width="13.453125" style="25" customWidth="1"/>
    <col min="4856" max="4857" width="10.453125" style="25" customWidth="1"/>
    <col min="4858" max="4858" width="9.1796875" style="25"/>
    <col min="4859" max="4863" width="10.453125" style="25" customWidth="1"/>
    <col min="4864" max="4864" width="13.453125" style="25" customWidth="1"/>
    <col min="4865" max="4866" width="10.453125" style="25" customWidth="1"/>
    <col min="4867" max="4867" width="9.1796875" style="25"/>
    <col min="4868" max="4872" width="10.453125" style="25" customWidth="1"/>
    <col min="4873" max="4873" width="13.453125" style="25" customWidth="1"/>
    <col min="4874" max="4875" width="10.453125" style="25" customWidth="1"/>
    <col min="4876" max="4876" width="9.1796875" style="25"/>
    <col min="4877" max="4881" width="10.453125" style="25" customWidth="1"/>
    <col min="4882" max="4882" width="13.453125" style="25" customWidth="1"/>
    <col min="4883" max="4884" width="10.453125" style="25" customWidth="1"/>
    <col min="4885" max="5060" width="9.1796875" style="25"/>
    <col min="5061" max="5061" width="1.54296875" style="25" customWidth="1"/>
    <col min="5062" max="5062" width="10.81640625" style="25" customWidth="1"/>
    <col min="5063" max="5063" width="45.453125" style="25" bestFit="1" customWidth="1"/>
    <col min="5064" max="5064" width="14.54296875" style="25" customWidth="1"/>
    <col min="5065" max="5071" width="10.54296875" style="25" customWidth="1"/>
    <col min="5072" max="5085" width="10.453125" style="25" customWidth="1"/>
    <col min="5086" max="5086" width="4.54296875" style="25" customWidth="1"/>
    <col min="5087" max="5087" width="9.1796875" style="25"/>
    <col min="5088" max="5092" width="10.453125" style="25" customWidth="1"/>
    <col min="5093" max="5093" width="13.453125" style="25" customWidth="1"/>
    <col min="5094" max="5095" width="10.453125" style="25" customWidth="1"/>
    <col min="5096" max="5096" width="4.81640625" style="25" customWidth="1"/>
    <col min="5097" max="5101" width="10.453125" style="25" customWidth="1"/>
    <col min="5102" max="5102" width="13.453125" style="25" customWidth="1"/>
    <col min="5103" max="5104" width="10.453125" style="25" customWidth="1"/>
    <col min="5105" max="5105" width="5.54296875" style="25" customWidth="1"/>
    <col min="5106" max="5110" width="10.453125" style="25" customWidth="1"/>
    <col min="5111" max="5111" width="13.453125" style="25" customWidth="1"/>
    <col min="5112" max="5113" width="10.453125" style="25" customWidth="1"/>
    <col min="5114" max="5114" width="9.1796875" style="25"/>
    <col min="5115" max="5119" width="10.453125" style="25" customWidth="1"/>
    <col min="5120" max="5120" width="13.453125" style="25" customWidth="1"/>
    <col min="5121" max="5122" width="10.453125" style="25" customWidth="1"/>
    <col min="5123" max="5123" width="9.1796875" style="25"/>
    <col min="5124" max="5128" width="10.453125" style="25" customWidth="1"/>
    <col min="5129" max="5129" width="13.453125" style="25" customWidth="1"/>
    <col min="5130" max="5131" width="10.453125" style="25" customWidth="1"/>
    <col min="5132" max="5132" width="9.1796875" style="25"/>
    <col min="5133" max="5137" width="10.453125" style="25" customWidth="1"/>
    <col min="5138" max="5138" width="13.453125" style="25" customWidth="1"/>
    <col min="5139" max="5140" width="10.453125" style="25" customWidth="1"/>
    <col min="5141" max="5316" width="9.1796875" style="25"/>
    <col min="5317" max="5317" width="1.54296875" style="25" customWidth="1"/>
    <col min="5318" max="5318" width="10.81640625" style="25" customWidth="1"/>
    <col min="5319" max="5319" width="45.453125" style="25" bestFit="1" customWidth="1"/>
    <col min="5320" max="5320" width="14.54296875" style="25" customWidth="1"/>
    <col min="5321" max="5327" width="10.54296875" style="25" customWidth="1"/>
    <col min="5328" max="5341" width="10.453125" style="25" customWidth="1"/>
    <col min="5342" max="5342" width="4.54296875" style="25" customWidth="1"/>
    <col min="5343" max="5343" width="9.1796875" style="25"/>
    <col min="5344" max="5348" width="10.453125" style="25" customWidth="1"/>
    <col min="5349" max="5349" width="13.453125" style="25" customWidth="1"/>
    <col min="5350" max="5351" width="10.453125" style="25" customWidth="1"/>
    <col min="5352" max="5352" width="4.81640625" style="25" customWidth="1"/>
    <col min="5353" max="5357" width="10.453125" style="25" customWidth="1"/>
    <col min="5358" max="5358" width="13.453125" style="25" customWidth="1"/>
    <col min="5359" max="5360" width="10.453125" style="25" customWidth="1"/>
    <col min="5361" max="5361" width="5.54296875" style="25" customWidth="1"/>
    <col min="5362" max="5366" width="10.453125" style="25" customWidth="1"/>
    <col min="5367" max="5367" width="13.453125" style="25" customWidth="1"/>
    <col min="5368" max="5369" width="10.453125" style="25" customWidth="1"/>
    <col min="5370" max="5370" width="9.1796875" style="25"/>
    <col min="5371" max="5375" width="10.453125" style="25" customWidth="1"/>
    <col min="5376" max="5376" width="13.453125" style="25" customWidth="1"/>
    <col min="5377" max="5378" width="10.453125" style="25" customWidth="1"/>
    <col min="5379" max="5379" width="9.1796875" style="25"/>
    <col min="5380" max="5384" width="10.453125" style="25" customWidth="1"/>
    <col min="5385" max="5385" width="13.453125" style="25" customWidth="1"/>
    <col min="5386" max="5387" width="10.453125" style="25" customWidth="1"/>
    <col min="5388" max="5388" width="9.1796875" style="25"/>
    <col min="5389" max="5393" width="10.453125" style="25" customWidth="1"/>
    <col min="5394" max="5394" width="13.453125" style="25" customWidth="1"/>
    <col min="5395" max="5396" width="10.453125" style="25" customWidth="1"/>
    <col min="5397" max="5572" width="9.1796875" style="25"/>
    <col min="5573" max="5573" width="1.54296875" style="25" customWidth="1"/>
    <col min="5574" max="5574" width="10.81640625" style="25" customWidth="1"/>
    <col min="5575" max="5575" width="45.453125" style="25" bestFit="1" customWidth="1"/>
    <col min="5576" max="5576" width="14.54296875" style="25" customWidth="1"/>
    <col min="5577" max="5583" width="10.54296875" style="25" customWidth="1"/>
    <col min="5584" max="5597" width="10.453125" style="25" customWidth="1"/>
    <col min="5598" max="5598" width="4.54296875" style="25" customWidth="1"/>
    <col min="5599" max="5599" width="9.1796875" style="25"/>
    <col min="5600" max="5604" width="10.453125" style="25" customWidth="1"/>
    <col min="5605" max="5605" width="13.453125" style="25" customWidth="1"/>
    <col min="5606" max="5607" width="10.453125" style="25" customWidth="1"/>
    <col min="5608" max="5608" width="4.81640625" style="25" customWidth="1"/>
    <col min="5609" max="5613" width="10.453125" style="25" customWidth="1"/>
    <col min="5614" max="5614" width="13.453125" style="25" customWidth="1"/>
    <col min="5615" max="5616" width="10.453125" style="25" customWidth="1"/>
    <col min="5617" max="5617" width="5.54296875" style="25" customWidth="1"/>
    <col min="5618" max="5622" width="10.453125" style="25" customWidth="1"/>
    <col min="5623" max="5623" width="13.453125" style="25" customWidth="1"/>
    <col min="5624" max="5625" width="10.453125" style="25" customWidth="1"/>
    <col min="5626" max="5626" width="9.1796875" style="25"/>
    <col min="5627" max="5631" width="10.453125" style="25" customWidth="1"/>
    <col min="5632" max="5632" width="13.453125" style="25" customWidth="1"/>
    <col min="5633" max="5634" width="10.453125" style="25" customWidth="1"/>
    <col min="5635" max="5635" width="9.1796875" style="25"/>
    <col min="5636" max="5640" width="10.453125" style="25" customWidth="1"/>
    <col min="5641" max="5641" width="13.453125" style="25" customWidth="1"/>
    <col min="5642" max="5643" width="10.453125" style="25" customWidth="1"/>
    <col min="5644" max="5644" width="9.1796875" style="25"/>
    <col min="5645" max="5649" width="10.453125" style="25" customWidth="1"/>
    <col min="5650" max="5650" width="13.453125" style="25" customWidth="1"/>
    <col min="5651" max="5652" width="10.453125" style="25" customWidth="1"/>
    <col min="5653" max="5828" width="9.1796875" style="25"/>
    <col min="5829" max="5829" width="1.54296875" style="25" customWidth="1"/>
    <col min="5830" max="5830" width="10.81640625" style="25" customWidth="1"/>
    <col min="5831" max="5831" width="45.453125" style="25" bestFit="1" customWidth="1"/>
    <col min="5832" max="5832" width="14.54296875" style="25" customWidth="1"/>
    <col min="5833" max="5839" width="10.54296875" style="25" customWidth="1"/>
    <col min="5840" max="5853" width="10.453125" style="25" customWidth="1"/>
    <col min="5854" max="5854" width="4.54296875" style="25" customWidth="1"/>
    <col min="5855" max="5855" width="9.1796875" style="25"/>
    <col min="5856" max="5860" width="10.453125" style="25" customWidth="1"/>
    <col min="5861" max="5861" width="13.453125" style="25" customWidth="1"/>
    <col min="5862" max="5863" width="10.453125" style="25" customWidth="1"/>
    <col min="5864" max="5864" width="4.81640625" style="25" customWidth="1"/>
    <col min="5865" max="5869" width="10.453125" style="25" customWidth="1"/>
    <col min="5870" max="5870" width="13.453125" style="25" customWidth="1"/>
    <col min="5871" max="5872" width="10.453125" style="25" customWidth="1"/>
    <col min="5873" max="5873" width="5.54296875" style="25" customWidth="1"/>
    <col min="5874" max="5878" width="10.453125" style="25" customWidth="1"/>
    <col min="5879" max="5879" width="13.453125" style="25" customWidth="1"/>
    <col min="5880" max="5881" width="10.453125" style="25" customWidth="1"/>
    <col min="5882" max="5882" width="9.1796875" style="25"/>
    <col min="5883" max="5887" width="10.453125" style="25" customWidth="1"/>
    <col min="5888" max="5888" width="13.453125" style="25" customWidth="1"/>
    <col min="5889" max="5890" width="10.453125" style="25" customWidth="1"/>
    <col min="5891" max="5891" width="9.1796875" style="25"/>
    <col min="5892" max="5896" width="10.453125" style="25" customWidth="1"/>
    <col min="5897" max="5897" width="13.453125" style="25" customWidth="1"/>
    <col min="5898" max="5899" width="10.453125" style="25" customWidth="1"/>
    <col min="5900" max="5900" width="9.1796875" style="25"/>
    <col min="5901" max="5905" width="10.453125" style="25" customWidth="1"/>
    <col min="5906" max="5906" width="13.453125" style="25" customWidth="1"/>
    <col min="5907" max="5908" width="10.453125" style="25" customWidth="1"/>
    <col min="5909" max="6084" width="9.1796875" style="25"/>
    <col min="6085" max="6085" width="1.54296875" style="25" customWidth="1"/>
    <col min="6086" max="6086" width="10.81640625" style="25" customWidth="1"/>
    <col min="6087" max="6087" width="45.453125" style="25" bestFit="1" customWidth="1"/>
    <col min="6088" max="6088" width="14.54296875" style="25" customWidth="1"/>
    <col min="6089" max="6095" width="10.54296875" style="25" customWidth="1"/>
    <col min="6096" max="6109" width="10.453125" style="25" customWidth="1"/>
    <col min="6110" max="6110" width="4.54296875" style="25" customWidth="1"/>
    <col min="6111" max="6111" width="9.1796875" style="25"/>
    <col min="6112" max="6116" width="10.453125" style="25" customWidth="1"/>
    <col min="6117" max="6117" width="13.453125" style="25" customWidth="1"/>
    <col min="6118" max="6119" width="10.453125" style="25" customWidth="1"/>
    <col min="6120" max="6120" width="4.81640625" style="25" customWidth="1"/>
    <col min="6121" max="6125" width="10.453125" style="25" customWidth="1"/>
    <col min="6126" max="6126" width="13.453125" style="25" customWidth="1"/>
    <col min="6127" max="6128" width="10.453125" style="25" customWidth="1"/>
    <col min="6129" max="6129" width="5.54296875" style="25" customWidth="1"/>
    <col min="6130" max="6134" width="10.453125" style="25" customWidth="1"/>
    <col min="6135" max="6135" width="13.453125" style="25" customWidth="1"/>
    <col min="6136" max="6137" width="10.453125" style="25" customWidth="1"/>
    <col min="6138" max="6138" width="9.1796875" style="25"/>
    <col min="6139" max="6143" width="10.453125" style="25" customWidth="1"/>
    <col min="6144" max="6144" width="13.453125" style="25" customWidth="1"/>
    <col min="6145" max="6146" width="10.453125" style="25" customWidth="1"/>
    <col min="6147" max="6147" width="9.1796875" style="25"/>
    <col min="6148" max="6152" width="10.453125" style="25" customWidth="1"/>
    <col min="6153" max="6153" width="13.453125" style="25" customWidth="1"/>
    <col min="6154" max="6155" width="10.453125" style="25" customWidth="1"/>
    <col min="6156" max="6156" width="9.1796875" style="25"/>
    <col min="6157" max="6161" width="10.453125" style="25" customWidth="1"/>
    <col min="6162" max="6162" width="13.453125" style="25" customWidth="1"/>
    <col min="6163" max="6164" width="10.453125" style="25" customWidth="1"/>
    <col min="6165" max="6340" width="9.1796875" style="25"/>
    <col min="6341" max="6341" width="1.54296875" style="25" customWidth="1"/>
    <col min="6342" max="6342" width="10.81640625" style="25" customWidth="1"/>
    <col min="6343" max="6343" width="45.453125" style="25" bestFit="1" customWidth="1"/>
    <col min="6344" max="6344" width="14.54296875" style="25" customWidth="1"/>
    <col min="6345" max="6351" width="10.54296875" style="25" customWidth="1"/>
    <col min="6352" max="6365" width="10.453125" style="25" customWidth="1"/>
    <col min="6366" max="6366" width="4.54296875" style="25" customWidth="1"/>
    <col min="6367" max="6367" width="9.1796875" style="25"/>
    <col min="6368" max="6372" width="10.453125" style="25" customWidth="1"/>
    <col min="6373" max="6373" width="13.453125" style="25" customWidth="1"/>
    <col min="6374" max="6375" width="10.453125" style="25" customWidth="1"/>
    <col min="6376" max="6376" width="4.81640625" style="25" customWidth="1"/>
    <col min="6377" max="6381" width="10.453125" style="25" customWidth="1"/>
    <col min="6382" max="6382" width="13.453125" style="25" customWidth="1"/>
    <col min="6383" max="6384" width="10.453125" style="25" customWidth="1"/>
    <col min="6385" max="6385" width="5.54296875" style="25" customWidth="1"/>
    <col min="6386" max="6390" width="10.453125" style="25" customWidth="1"/>
    <col min="6391" max="6391" width="13.453125" style="25" customWidth="1"/>
    <col min="6392" max="6393" width="10.453125" style="25" customWidth="1"/>
    <col min="6394" max="6394" width="9.1796875" style="25"/>
    <col min="6395" max="6399" width="10.453125" style="25" customWidth="1"/>
    <col min="6400" max="6400" width="13.453125" style="25" customWidth="1"/>
    <col min="6401" max="6402" width="10.453125" style="25" customWidth="1"/>
    <col min="6403" max="6403" width="9.1796875" style="25"/>
    <col min="6404" max="6408" width="10.453125" style="25" customWidth="1"/>
    <col min="6409" max="6409" width="13.453125" style="25" customWidth="1"/>
    <col min="6410" max="6411" width="10.453125" style="25" customWidth="1"/>
    <col min="6412" max="6412" width="9.1796875" style="25"/>
    <col min="6413" max="6417" width="10.453125" style="25" customWidth="1"/>
    <col min="6418" max="6418" width="13.453125" style="25" customWidth="1"/>
    <col min="6419" max="6420" width="10.453125" style="25" customWidth="1"/>
    <col min="6421" max="6596" width="9.1796875" style="25"/>
    <col min="6597" max="6597" width="1.54296875" style="25" customWidth="1"/>
    <col min="6598" max="6598" width="10.81640625" style="25" customWidth="1"/>
    <col min="6599" max="6599" width="45.453125" style="25" bestFit="1" customWidth="1"/>
    <col min="6600" max="6600" width="14.54296875" style="25" customWidth="1"/>
    <col min="6601" max="6607" width="10.54296875" style="25" customWidth="1"/>
    <col min="6608" max="6621" width="10.453125" style="25" customWidth="1"/>
    <col min="6622" max="6622" width="4.54296875" style="25" customWidth="1"/>
    <col min="6623" max="6623" width="9.1796875" style="25"/>
    <col min="6624" max="6628" width="10.453125" style="25" customWidth="1"/>
    <col min="6629" max="6629" width="13.453125" style="25" customWidth="1"/>
    <col min="6630" max="6631" width="10.453125" style="25" customWidth="1"/>
    <col min="6632" max="6632" width="4.81640625" style="25" customWidth="1"/>
    <col min="6633" max="6637" width="10.453125" style="25" customWidth="1"/>
    <col min="6638" max="6638" width="13.453125" style="25" customWidth="1"/>
    <col min="6639" max="6640" width="10.453125" style="25" customWidth="1"/>
    <col min="6641" max="6641" width="5.54296875" style="25" customWidth="1"/>
    <col min="6642" max="6646" width="10.453125" style="25" customWidth="1"/>
    <col min="6647" max="6647" width="13.453125" style="25" customWidth="1"/>
    <col min="6648" max="6649" width="10.453125" style="25" customWidth="1"/>
    <col min="6650" max="6650" width="9.1796875" style="25"/>
    <col min="6651" max="6655" width="10.453125" style="25" customWidth="1"/>
    <col min="6656" max="6656" width="13.453125" style="25" customWidth="1"/>
    <col min="6657" max="6658" width="10.453125" style="25" customWidth="1"/>
    <col min="6659" max="6659" width="9.1796875" style="25"/>
    <col min="6660" max="6664" width="10.453125" style="25" customWidth="1"/>
    <col min="6665" max="6665" width="13.453125" style="25" customWidth="1"/>
    <col min="6666" max="6667" width="10.453125" style="25" customWidth="1"/>
    <col min="6668" max="6668" width="9.1796875" style="25"/>
    <col min="6669" max="6673" width="10.453125" style="25" customWidth="1"/>
    <col min="6674" max="6674" width="13.453125" style="25" customWidth="1"/>
    <col min="6675" max="6676" width="10.453125" style="25" customWidth="1"/>
    <col min="6677" max="6852" width="9.1796875" style="25"/>
    <col min="6853" max="6853" width="1.54296875" style="25" customWidth="1"/>
    <col min="6854" max="6854" width="10.81640625" style="25" customWidth="1"/>
    <col min="6855" max="6855" width="45.453125" style="25" bestFit="1" customWidth="1"/>
    <col min="6856" max="6856" width="14.54296875" style="25" customWidth="1"/>
    <col min="6857" max="6863" width="10.54296875" style="25" customWidth="1"/>
    <col min="6864" max="6877" width="10.453125" style="25" customWidth="1"/>
    <col min="6878" max="6878" width="4.54296875" style="25" customWidth="1"/>
    <col min="6879" max="6879" width="9.1796875" style="25"/>
    <col min="6880" max="6884" width="10.453125" style="25" customWidth="1"/>
    <col min="6885" max="6885" width="13.453125" style="25" customWidth="1"/>
    <col min="6886" max="6887" width="10.453125" style="25" customWidth="1"/>
    <col min="6888" max="6888" width="4.81640625" style="25" customWidth="1"/>
    <col min="6889" max="6893" width="10.453125" style="25" customWidth="1"/>
    <col min="6894" max="6894" width="13.453125" style="25" customWidth="1"/>
    <col min="6895" max="6896" width="10.453125" style="25" customWidth="1"/>
    <col min="6897" max="6897" width="5.54296875" style="25" customWidth="1"/>
    <col min="6898" max="6902" width="10.453125" style="25" customWidth="1"/>
    <col min="6903" max="6903" width="13.453125" style="25" customWidth="1"/>
    <col min="6904" max="6905" width="10.453125" style="25" customWidth="1"/>
    <col min="6906" max="6906" width="9.1796875" style="25"/>
    <col min="6907" max="6911" width="10.453125" style="25" customWidth="1"/>
    <col min="6912" max="6912" width="13.453125" style="25" customWidth="1"/>
    <col min="6913" max="6914" width="10.453125" style="25" customWidth="1"/>
    <col min="6915" max="6915" width="9.1796875" style="25"/>
    <col min="6916" max="6920" width="10.453125" style="25" customWidth="1"/>
    <col min="6921" max="6921" width="13.453125" style="25" customWidth="1"/>
    <col min="6922" max="6923" width="10.453125" style="25" customWidth="1"/>
    <col min="6924" max="6924" width="9.1796875" style="25"/>
    <col min="6925" max="6929" width="10.453125" style="25" customWidth="1"/>
    <col min="6930" max="6930" width="13.453125" style="25" customWidth="1"/>
    <col min="6931" max="6932" width="10.453125" style="25" customWidth="1"/>
    <col min="6933" max="7108" width="9.1796875" style="25"/>
    <col min="7109" max="7109" width="1.54296875" style="25" customWidth="1"/>
    <col min="7110" max="7110" width="10.81640625" style="25" customWidth="1"/>
    <col min="7111" max="7111" width="45.453125" style="25" bestFit="1" customWidth="1"/>
    <col min="7112" max="7112" width="14.54296875" style="25" customWidth="1"/>
    <col min="7113" max="7119" width="10.54296875" style="25" customWidth="1"/>
    <col min="7120" max="7133" width="10.453125" style="25" customWidth="1"/>
    <col min="7134" max="7134" width="4.54296875" style="25" customWidth="1"/>
    <col min="7135" max="7135" width="9.1796875" style="25"/>
    <col min="7136" max="7140" width="10.453125" style="25" customWidth="1"/>
    <col min="7141" max="7141" width="13.453125" style="25" customWidth="1"/>
    <col min="7142" max="7143" width="10.453125" style="25" customWidth="1"/>
    <col min="7144" max="7144" width="4.81640625" style="25" customWidth="1"/>
    <col min="7145" max="7149" width="10.453125" style="25" customWidth="1"/>
    <col min="7150" max="7150" width="13.453125" style="25" customWidth="1"/>
    <col min="7151" max="7152" width="10.453125" style="25" customWidth="1"/>
    <col min="7153" max="7153" width="5.54296875" style="25" customWidth="1"/>
    <col min="7154" max="7158" width="10.453125" style="25" customWidth="1"/>
    <col min="7159" max="7159" width="13.453125" style="25" customWidth="1"/>
    <col min="7160" max="7161" width="10.453125" style="25" customWidth="1"/>
    <col min="7162" max="7162" width="9.1796875" style="25"/>
    <col min="7163" max="7167" width="10.453125" style="25" customWidth="1"/>
    <col min="7168" max="7168" width="13.453125" style="25" customWidth="1"/>
    <col min="7169" max="7170" width="10.453125" style="25" customWidth="1"/>
    <col min="7171" max="7171" width="9.1796875" style="25"/>
    <col min="7172" max="7176" width="10.453125" style="25" customWidth="1"/>
    <col min="7177" max="7177" width="13.453125" style="25" customWidth="1"/>
    <col min="7178" max="7179" width="10.453125" style="25" customWidth="1"/>
    <col min="7180" max="7180" width="9.1796875" style="25"/>
    <col min="7181" max="7185" width="10.453125" style="25" customWidth="1"/>
    <col min="7186" max="7186" width="13.453125" style="25" customWidth="1"/>
    <col min="7187" max="7188" width="10.453125" style="25" customWidth="1"/>
    <col min="7189" max="7364" width="9.1796875" style="25"/>
    <col min="7365" max="7365" width="1.54296875" style="25" customWidth="1"/>
    <col min="7366" max="7366" width="10.81640625" style="25" customWidth="1"/>
    <col min="7367" max="7367" width="45.453125" style="25" bestFit="1" customWidth="1"/>
    <col min="7368" max="7368" width="14.54296875" style="25" customWidth="1"/>
    <col min="7369" max="7375" width="10.54296875" style="25" customWidth="1"/>
    <col min="7376" max="7389" width="10.453125" style="25" customWidth="1"/>
    <col min="7390" max="7390" width="4.54296875" style="25" customWidth="1"/>
    <col min="7391" max="7391" width="9.1796875" style="25"/>
    <col min="7392" max="7396" width="10.453125" style="25" customWidth="1"/>
    <col min="7397" max="7397" width="13.453125" style="25" customWidth="1"/>
    <col min="7398" max="7399" width="10.453125" style="25" customWidth="1"/>
    <col min="7400" max="7400" width="4.81640625" style="25" customWidth="1"/>
    <col min="7401" max="7405" width="10.453125" style="25" customWidth="1"/>
    <col min="7406" max="7406" width="13.453125" style="25" customWidth="1"/>
    <col min="7407" max="7408" width="10.453125" style="25" customWidth="1"/>
    <col min="7409" max="7409" width="5.54296875" style="25" customWidth="1"/>
    <col min="7410" max="7414" width="10.453125" style="25" customWidth="1"/>
    <col min="7415" max="7415" width="13.453125" style="25" customWidth="1"/>
    <col min="7416" max="7417" width="10.453125" style="25" customWidth="1"/>
    <col min="7418" max="7418" width="9.1796875" style="25"/>
    <col min="7419" max="7423" width="10.453125" style="25" customWidth="1"/>
    <col min="7424" max="7424" width="13.453125" style="25" customWidth="1"/>
    <col min="7425" max="7426" width="10.453125" style="25" customWidth="1"/>
    <col min="7427" max="7427" width="9.1796875" style="25"/>
    <col min="7428" max="7432" width="10.453125" style="25" customWidth="1"/>
    <col min="7433" max="7433" width="13.453125" style="25" customWidth="1"/>
    <col min="7434" max="7435" width="10.453125" style="25" customWidth="1"/>
    <col min="7436" max="7436" width="9.1796875" style="25"/>
    <col min="7437" max="7441" width="10.453125" style="25" customWidth="1"/>
    <col min="7442" max="7442" width="13.453125" style="25" customWidth="1"/>
    <col min="7443" max="7444" width="10.453125" style="25" customWidth="1"/>
    <col min="7445" max="7620" width="9.1796875" style="25"/>
    <col min="7621" max="7621" width="1.54296875" style="25" customWidth="1"/>
    <col min="7622" max="7622" width="10.81640625" style="25" customWidth="1"/>
    <col min="7623" max="7623" width="45.453125" style="25" bestFit="1" customWidth="1"/>
    <col min="7624" max="7624" width="14.54296875" style="25" customWidth="1"/>
    <col min="7625" max="7631" width="10.54296875" style="25" customWidth="1"/>
    <col min="7632" max="7645" width="10.453125" style="25" customWidth="1"/>
    <col min="7646" max="7646" width="4.54296875" style="25" customWidth="1"/>
    <col min="7647" max="7647" width="9.1796875" style="25"/>
    <col min="7648" max="7652" width="10.453125" style="25" customWidth="1"/>
    <col min="7653" max="7653" width="13.453125" style="25" customWidth="1"/>
    <col min="7654" max="7655" width="10.453125" style="25" customWidth="1"/>
    <col min="7656" max="7656" width="4.81640625" style="25" customWidth="1"/>
    <col min="7657" max="7661" width="10.453125" style="25" customWidth="1"/>
    <col min="7662" max="7662" width="13.453125" style="25" customWidth="1"/>
    <col min="7663" max="7664" width="10.453125" style="25" customWidth="1"/>
    <col min="7665" max="7665" width="5.54296875" style="25" customWidth="1"/>
    <col min="7666" max="7670" width="10.453125" style="25" customWidth="1"/>
    <col min="7671" max="7671" width="13.453125" style="25" customWidth="1"/>
    <col min="7672" max="7673" width="10.453125" style="25" customWidth="1"/>
    <col min="7674" max="7674" width="9.1796875" style="25"/>
    <col min="7675" max="7679" width="10.453125" style="25" customWidth="1"/>
    <col min="7680" max="7680" width="13.453125" style="25" customWidth="1"/>
    <col min="7681" max="7682" width="10.453125" style="25" customWidth="1"/>
    <col min="7683" max="7683" width="9.1796875" style="25"/>
    <col min="7684" max="7688" width="10.453125" style="25" customWidth="1"/>
    <col min="7689" max="7689" width="13.453125" style="25" customWidth="1"/>
    <col min="7690" max="7691" width="10.453125" style="25" customWidth="1"/>
    <col min="7692" max="7692" width="9.1796875" style="25"/>
    <col min="7693" max="7697" width="10.453125" style="25" customWidth="1"/>
    <col min="7698" max="7698" width="13.453125" style="25" customWidth="1"/>
    <col min="7699" max="7700" width="10.453125" style="25" customWidth="1"/>
    <col min="7701" max="7876" width="9.1796875" style="25"/>
    <col min="7877" max="7877" width="1.54296875" style="25" customWidth="1"/>
    <col min="7878" max="7878" width="10.81640625" style="25" customWidth="1"/>
    <col min="7879" max="7879" width="45.453125" style="25" bestFit="1" customWidth="1"/>
    <col min="7880" max="7880" width="14.54296875" style="25" customWidth="1"/>
    <col min="7881" max="7887" width="10.54296875" style="25" customWidth="1"/>
    <col min="7888" max="7901" width="10.453125" style="25" customWidth="1"/>
    <col min="7902" max="7902" width="4.54296875" style="25" customWidth="1"/>
    <col min="7903" max="7903" width="9.1796875" style="25"/>
    <col min="7904" max="7908" width="10.453125" style="25" customWidth="1"/>
    <col min="7909" max="7909" width="13.453125" style="25" customWidth="1"/>
    <col min="7910" max="7911" width="10.453125" style="25" customWidth="1"/>
    <col min="7912" max="7912" width="4.81640625" style="25" customWidth="1"/>
    <col min="7913" max="7917" width="10.453125" style="25" customWidth="1"/>
    <col min="7918" max="7918" width="13.453125" style="25" customWidth="1"/>
    <col min="7919" max="7920" width="10.453125" style="25" customWidth="1"/>
    <col min="7921" max="7921" width="5.54296875" style="25" customWidth="1"/>
    <col min="7922" max="7926" width="10.453125" style="25" customWidth="1"/>
    <col min="7927" max="7927" width="13.453125" style="25" customWidth="1"/>
    <col min="7928" max="7929" width="10.453125" style="25" customWidth="1"/>
    <col min="7930" max="7930" width="9.1796875" style="25"/>
    <col min="7931" max="7935" width="10.453125" style="25" customWidth="1"/>
    <col min="7936" max="7936" width="13.453125" style="25" customWidth="1"/>
    <col min="7937" max="7938" width="10.453125" style="25" customWidth="1"/>
    <col min="7939" max="7939" width="9.1796875" style="25"/>
    <col min="7940" max="7944" width="10.453125" style="25" customWidth="1"/>
    <col min="7945" max="7945" width="13.453125" style="25" customWidth="1"/>
    <col min="7946" max="7947" width="10.453125" style="25" customWidth="1"/>
    <col min="7948" max="7948" width="9.1796875" style="25"/>
    <col min="7949" max="7953" width="10.453125" style="25" customWidth="1"/>
    <col min="7954" max="7954" width="13.453125" style="25" customWidth="1"/>
    <col min="7955" max="7956" width="10.453125" style="25" customWidth="1"/>
    <col min="7957" max="8132" width="9.1796875" style="25"/>
    <col min="8133" max="8133" width="1.54296875" style="25" customWidth="1"/>
    <col min="8134" max="8134" width="10.81640625" style="25" customWidth="1"/>
    <col min="8135" max="8135" width="45.453125" style="25" bestFit="1" customWidth="1"/>
    <col min="8136" max="8136" width="14.54296875" style="25" customWidth="1"/>
    <col min="8137" max="8143" width="10.54296875" style="25" customWidth="1"/>
    <col min="8144" max="8157" width="10.453125" style="25" customWidth="1"/>
    <col min="8158" max="8158" width="4.54296875" style="25" customWidth="1"/>
    <col min="8159" max="8159" width="9.1796875" style="25"/>
    <col min="8160" max="8164" width="10.453125" style="25" customWidth="1"/>
    <col min="8165" max="8165" width="13.453125" style="25" customWidth="1"/>
    <col min="8166" max="8167" width="10.453125" style="25" customWidth="1"/>
    <col min="8168" max="8168" width="4.81640625" style="25" customWidth="1"/>
    <col min="8169" max="8173" width="10.453125" style="25" customWidth="1"/>
    <col min="8174" max="8174" width="13.453125" style="25" customWidth="1"/>
    <col min="8175" max="8176" width="10.453125" style="25" customWidth="1"/>
    <col min="8177" max="8177" width="5.54296875" style="25" customWidth="1"/>
    <col min="8178" max="8182" width="10.453125" style="25" customWidth="1"/>
    <col min="8183" max="8183" width="13.453125" style="25" customWidth="1"/>
    <col min="8184" max="8185" width="10.453125" style="25" customWidth="1"/>
    <col min="8186" max="8186" width="9.1796875" style="25"/>
    <col min="8187" max="8191" width="10.453125" style="25" customWidth="1"/>
    <col min="8192" max="8192" width="13.453125" style="25" customWidth="1"/>
    <col min="8193" max="8194" width="10.453125" style="25" customWidth="1"/>
    <col min="8195" max="8195" width="9.1796875" style="25"/>
    <col min="8196" max="8200" width="10.453125" style="25" customWidth="1"/>
    <col min="8201" max="8201" width="13.453125" style="25" customWidth="1"/>
    <col min="8202" max="8203" width="10.453125" style="25" customWidth="1"/>
    <col min="8204" max="8204" width="9.1796875" style="25"/>
    <col min="8205" max="8209" width="10.453125" style="25" customWidth="1"/>
    <col min="8210" max="8210" width="13.453125" style="25" customWidth="1"/>
    <col min="8211" max="8212" width="10.453125" style="25" customWidth="1"/>
    <col min="8213" max="8388" width="9.1796875" style="25"/>
    <col min="8389" max="8389" width="1.54296875" style="25" customWidth="1"/>
    <col min="8390" max="8390" width="10.81640625" style="25" customWidth="1"/>
    <col min="8391" max="8391" width="45.453125" style="25" bestFit="1" customWidth="1"/>
    <col min="8392" max="8392" width="14.54296875" style="25" customWidth="1"/>
    <col min="8393" max="8399" width="10.54296875" style="25" customWidth="1"/>
    <col min="8400" max="8413" width="10.453125" style="25" customWidth="1"/>
    <col min="8414" max="8414" width="4.54296875" style="25" customWidth="1"/>
    <col min="8415" max="8415" width="9.1796875" style="25"/>
    <col min="8416" max="8420" width="10.453125" style="25" customWidth="1"/>
    <col min="8421" max="8421" width="13.453125" style="25" customWidth="1"/>
    <col min="8422" max="8423" width="10.453125" style="25" customWidth="1"/>
    <col min="8424" max="8424" width="4.81640625" style="25" customWidth="1"/>
    <col min="8425" max="8429" width="10.453125" style="25" customWidth="1"/>
    <col min="8430" max="8430" width="13.453125" style="25" customWidth="1"/>
    <col min="8431" max="8432" width="10.453125" style="25" customWidth="1"/>
    <col min="8433" max="8433" width="5.54296875" style="25" customWidth="1"/>
    <col min="8434" max="8438" width="10.453125" style="25" customWidth="1"/>
    <col min="8439" max="8439" width="13.453125" style="25" customWidth="1"/>
    <col min="8440" max="8441" width="10.453125" style="25" customWidth="1"/>
    <col min="8442" max="8442" width="9.1796875" style="25"/>
    <col min="8443" max="8447" width="10.453125" style="25" customWidth="1"/>
    <col min="8448" max="8448" width="13.453125" style="25" customWidth="1"/>
    <col min="8449" max="8450" width="10.453125" style="25" customWidth="1"/>
    <col min="8451" max="8451" width="9.1796875" style="25"/>
    <col min="8452" max="8456" width="10.453125" style="25" customWidth="1"/>
    <col min="8457" max="8457" width="13.453125" style="25" customWidth="1"/>
    <col min="8458" max="8459" width="10.453125" style="25" customWidth="1"/>
    <col min="8460" max="8460" width="9.1796875" style="25"/>
    <col min="8461" max="8465" width="10.453125" style="25" customWidth="1"/>
    <col min="8466" max="8466" width="13.453125" style="25" customWidth="1"/>
    <col min="8467" max="8468" width="10.453125" style="25" customWidth="1"/>
    <col min="8469" max="8644" width="9.1796875" style="25"/>
    <col min="8645" max="8645" width="1.54296875" style="25" customWidth="1"/>
    <col min="8646" max="8646" width="10.81640625" style="25" customWidth="1"/>
    <col min="8647" max="8647" width="45.453125" style="25" bestFit="1" customWidth="1"/>
    <col min="8648" max="8648" width="14.54296875" style="25" customWidth="1"/>
    <col min="8649" max="8655" width="10.54296875" style="25" customWidth="1"/>
    <col min="8656" max="8669" width="10.453125" style="25" customWidth="1"/>
    <col min="8670" max="8670" width="4.54296875" style="25" customWidth="1"/>
    <col min="8671" max="8671" width="9.1796875" style="25"/>
    <col min="8672" max="8676" width="10.453125" style="25" customWidth="1"/>
    <col min="8677" max="8677" width="13.453125" style="25" customWidth="1"/>
    <col min="8678" max="8679" width="10.453125" style="25" customWidth="1"/>
    <col min="8680" max="8680" width="4.81640625" style="25" customWidth="1"/>
    <col min="8681" max="8685" width="10.453125" style="25" customWidth="1"/>
    <col min="8686" max="8686" width="13.453125" style="25" customWidth="1"/>
    <col min="8687" max="8688" width="10.453125" style="25" customWidth="1"/>
    <col min="8689" max="8689" width="5.54296875" style="25" customWidth="1"/>
    <col min="8690" max="8694" width="10.453125" style="25" customWidth="1"/>
    <col min="8695" max="8695" width="13.453125" style="25" customWidth="1"/>
    <col min="8696" max="8697" width="10.453125" style="25" customWidth="1"/>
    <col min="8698" max="8698" width="9.1796875" style="25"/>
    <col min="8699" max="8703" width="10.453125" style="25" customWidth="1"/>
    <col min="8704" max="8704" width="13.453125" style="25" customWidth="1"/>
    <col min="8705" max="8706" width="10.453125" style="25" customWidth="1"/>
    <col min="8707" max="8707" width="9.1796875" style="25"/>
    <col min="8708" max="8712" width="10.453125" style="25" customWidth="1"/>
    <col min="8713" max="8713" width="13.453125" style="25" customWidth="1"/>
    <col min="8714" max="8715" width="10.453125" style="25" customWidth="1"/>
    <col min="8716" max="8716" width="9.1796875" style="25"/>
    <col min="8717" max="8721" width="10.453125" style="25" customWidth="1"/>
    <col min="8722" max="8722" width="13.453125" style="25" customWidth="1"/>
    <col min="8723" max="8724" width="10.453125" style="25" customWidth="1"/>
    <col min="8725" max="8900" width="9.1796875" style="25"/>
    <col min="8901" max="8901" width="1.54296875" style="25" customWidth="1"/>
    <col min="8902" max="8902" width="10.81640625" style="25" customWidth="1"/>
    <col min="8903" max="8903" width="45.453125" style="25" bestFit="1" customWidth="1"/>
    <col min="8904" max="8904" width="14.54296875" style="25" customWidth="1"/>
    <col min="8905" max="8911" width="10.54296875" style="25" customWidth="1"/>
    <col min="8912" max="8925" width="10.453125" style="25" customWidth="1"/>
    <col min="8926" max="8926" width="4.54296875" style="25" customWidth="1"/>
    <col min="8927" max="8927" width="9.1796875" style="25"/>
    <col min="8928" max="8932" width="10.453125" style="25" customWidth="1"/>
    <col min="8933" max="8933" width="13.453125" style="25" customWidth="1"/>
    <col min="8934" max="8935" width="10.453125" style="25" customWidth="1"/>
    <col min="8936" max="8936" width="4.81640625" style="25" customWidth="1"/>
    <col min="8937" max="8941" width="10.453125" style="25" customWidth="1"/>
    <col min="8942" max="8942" width="13.453125" style="25" customWidth="1"/>
    <col min="8943" max="8944" width="10.453125" style="25" customWidth="1"/>
    <col min="8945" max="8945" width="5.54296875" style="25" customWidth="1"/>
    <col min="8946" max="8950" width="10.453125" style="25" customWidth="1"/>
    <col min="8951" max="8951" width="13.453125" style="25" customWidth="1"/>
    <col min="8952" max="8953" width="10.453125" style="25" customWidth="1"/>
    <col min="8954" max="8954" width="9.1796875" style="25"/>
    <col min="8955" max="8959" width="10.453125" style="25" customWidth="1"/>
    <col min="8960" max="8960" width="13.453125" style="25" customWidth="1"/>
    <col min="8961" max="8962" width="10.453125" style="25" customWidth="1"/>
    <col min="8963" max="8963" width="9.1796875" style="25"/>
    <col min="8964" max="8968" width="10.453125" style="25" customWidth="1"/>
    <col min="8969" max="8969" width="13.453125" style="25" customWidth="1"/>
    <col min="8970" max="8971" width="10.453125" style="25" customWidth="1"/>
    <col min="8972" max="8972" width="9.1796875" style="25"/>
    <col min="8973" max="8977" width="10.453125" style="25" customWidth="1"/>
    <col min="8978" max="8978" width="13.453125" style="25" customWidth="1"/>
    <col min="8979" max="8980" width="10.453125" style="25" customWidth="1"/>
    <col min="8981" max="9156" width="9.1796875" style="25"/>
    <col min="9157" max="9157" width="1.54296875" style="25" customWidth="1"/>
    <col min="9158" max="9158" width="10.81640625" style="25" customWidth="1"/>
    <col min="9159" max="9159" width="45.453125" style="25" bestFit="1" customWidth="1"/>
    <col min="9160" max="9160" width="14.54296875" style="25" customWidth="1"/>
    <col min="9161" max="9167" width="10.54296875" style="25" customWidth="1"/>
    <col min="9168" max="9181" width="10.453125" style="25" customWidth="1"/>
    <col min="9182" max="9182" width="4.54296875" style="25" customWidth="1"/>
    <col min="9183" max="9183" width="9.1796875" style="25"/>
    <col min="9184" max="9188" width="10.453125" style="25" customWidth="1"/>
    <col min="9189" max="9189" width="13.453125" style="25" customWidth="1"/>
    <col min="9190" max="9191" width="10.453125" style="25" customWidth="1"/>
    <col min="9192" max="9192" width="4.81640625" style="25" customWidth="1"/>
    <col min="9193" max="9197" width="10.453125" style="25" customWidth="1"/>
    <col min="9198" max="9198" width="13.453125" style="25" customWidth="1"/>
    <col min="9199" max="9200" width="10.453125" style="25" customWidth="1"/>
    <col min="9201" max="9201" width="5.54296875" style="25" customWidth="1"/>
    <col min="9202" max="9206" width="10.453125" style="25" customWidth="1"/>
    <col min="9207" max="9207" width="13.453125" style="25" customWidth="1"/>
    <col min="9208" max="9209" width="10.453125" style="25" customWidth="1"/>
    <col min="9210" max="9210" width="9.1796875" style="25"/>
    <col min="9211" max="9215" width="10.453125" style="25" customWidth="1"/>
    <col min="9216" max="9216" width="13.453125" style="25" customWidth="1"/>
    <col min="9217" max="9218" width="10.453125" style="25" customWidth="1"/>
    <col min="9219" max="9219" width="9.1796875" style="25"/>
    <col min="9220" max="9224" width="10.453125" style="25" customWidth="1"/>
    <col min="9225" max="9225" width="13.453125" style="25" customWidth="1"/>
    <col min="9226" max="9227" width="10.453125" style="25" customWidth="1"/>
    <col min="9228" max="9228" width="9.1796875" style="25"/>
    <col min="9229" max="9233" width="10.453125" style="25" customWidth="1"/>
    <col min="9234" max="9234" width="13.453125" style="25" customWidth="1"/>
    <col min="9235" max="9236" width="10.453125" style="25" customWidth="1"/>
    <col min="9237" max="9412" width="9.1796875" style="25"/>
    <col min="9413" max="9413" width="1.54296875" style="25" customWidth="1"/>
    <col min="9414" max="9414" width="10.81640625" style="25" customWidth="1"/>
    <col min="9415" max="9415" width="45.453125" style="25" bestFit="1" customWidth="1"/>
    <col min="9416" max="9416" width="14.54296875" style="25" customWidth="1"/>
    <col min="9417" max="9423" width="10.54296875" style="25" customWidth="1"/>
    <col min="9424" max="9437" width="10.453125" style="25" customWidth="1"/>
    <col min="9438" max="9438" width="4.54296875" style="25" customWidth="1"/>
    <col min="9439" max="9439" width="9.1796875" style="25"/>
    <col min="9440" max="9444" width="10.453125" style="25" customWidth="1"/>
    <col min="9445" max="9445" width="13.453125" style="25" customWidth="1"/>
    <col min="9446" max="9447" width="10.453125" style="25" customWidth="1"/>
    <col min="9448" max="9448" width="4.81640625" style="25" customWidth="1"/>
    <col min="9449" max="9453" width="10.453125" style="25" customWidth="1"/>
    <col min="9454" max="9454" width="13.453125" style="25" customWidth="1"/>
    <col min="9455" max="9456" width="10.453125" style="25" customWidth="1"/>
    <col min="9457" max="9457" width="5.54296875" style="25" customWidth="1"/>
    <col min="9458" max="9462" width="10.453125" style="25" customWidth="1"/>
    <col min="9463" max="9463" width="13.453125" style="25" customWidth="1"/>
    <col min="9464" max="9465" width="10.453125" style="25" customWidth="1"/>
    <col min="9466" max="9466" width="9.1796875" style="25"/>
    <col min="9467" max="9471" width="10.453125" style="25" customWidth="1"/>
    <col min="9472" max="9472" width="13.453125" style="25" customWidth="1"/>
    <col min="9473" max="9474" width="10.453125" style="25" customWidth="1"/>
    <col min="9475" max="9475" width="9.1796875" style="25"/>
    <col min="9476" max="9480" width="10.453125" style="25" customWidth="1"/>
    <col min="9481" max="9481" width="13.453125" style="25" customWidth="1"/>
    <col min="9482" max="9483" width="10.453125" style="25" customWidth="1"/>
    <col min="9484" max="9484" width="9.1796875" style="25"/>
    <col min="9485" max="9489" width="10.453125" style="25" customWidth="1"/>
    <col min="9490" max="9490" width="13.453125" style="25" customWidth="1"/>
    <col min="9491" max="9492" width="10.453125" style="25" customWidth="1"/>
    <col min="9493" max="9668" width="9.1796875" style="25"/>
    <col min="9669" max="9669" width="1.54296875" style="25" customWidth="1"/>
    <col min="9670" max="9670" width="10.81640625" style="25" customWidth="1"/>
    <col min="9671" max="9671" width="45.453125" style="25" bestFit="1" customWidth="1"/>
    <col min="9672" max="9672" width="14.54296875" style="25" customWidth="1"/>
    <col min="9673" max="9679" width="10.54296875" style="25" customWidth="1"/>
    <col min="9680" max="9693" width="10.453125" style="25" customWidth="1"/>
    <col min="9694" max="9694" width="4.54296875" style="25" customWidth="1"/>
    <col min="9695" max="9695" width="9.1796875" style="25"/>
    <col min="9696" max="9700" width="10.453125" style="25" customWidth="1"/>
    <col min="9701" max="9701" width="13.453125" style="25" customWidth="1"/>
    <col min="9702" max="9703" width="10.453125" style="25" customWidth="1"/>
    <col min="9704" max="9704" width="4.81640625" style="25" customWidth="1"/>
    <col min="9705" max="9709" width="10.453125" style="25" customWidth="1"/>
    <col min="9710" max="9710" width="13.453125" style="25" customWidth="1"/>
    <col min="9711" max="9712" width="10.453125" style="25" customWidth="1"/>
    <col min="9713" max="9713" width="5.54296875" style="25" customWidth="1"/>
    <col min="9714" max="9718" width="10.453125" style="25" customWidth="1"/>
    <col min="9719" max="9719" width="13.453125" style="25" customWidth="1"/>
    <col min="9720" max="9721" width="10.453125" style="25" customWidth="1"/>
    <col min="9722" max="9722" width="9.1796875" style="25"/>
    <col min="9723" max="9727" width="10.453125" style="25" customWidth="1"/>
    <col min="9728" max="9728" width="13.453125" style="25" customWidth="1"/>
    <col min="9729" max="9730" width="10.453125" style="25" customWidth="1"/>
    <col min="9731" max="9731" width="9.1796875" style="25"/>
    <col min="9732" max="9736" width="10.453125" style="25" customWidth="1"/>
    <col min="9737" max="9737" width="13.453125" style="25" customWidth="1"/>
    <col min="9738" max="9739" width="10.453125" style="25" customWidth="1"/>
    <col min="9740" max="9740" width="9.1796875" style="25"/>
    <col min="9741" max="9745" width="10.453125" style="25" customWidth="1"/>
    <col min="9746" max="9746" width="13.453125" style="25" customWidth="1"/>
    <col min="9747" max="9748" width="10.453125" style="25" customWidth="1"/>
    <col min="9749" max="9924" width="9.1796875" style="25"/>
    <col min="9925" max="9925" width="1.54296875" style="25" customWidth="1"/>
    <col min="9926" max="9926" width="10.81640625" style="25" customWidth="1"/>
    <col min="9927" max="9927" width="45.453125" style="25" bestFit="1" customWidth="1"/>
    <col min="9928" max="9928" width="14.54296875" style="25" customWidth="1"/>
    <col min="9929" max="9935" width="10.54296875" style="25" customWidth="1"/>
    <col min="9936" max="9949" width="10.453125" style="25" customWidth="1"/>
    <col min="9950" max="9950" width="4.54296875" style="25" customWidth="1"/>
    <col min="9951" max="9951" width="9.1796875" style="25"/>
    <col min="9952" max="9956" width="10.453125" style="25" customWidth="1"/>
    <col min="9957" max="9957" width="13.453125" style="25" customWidth="1"/>
    <col min="9958" max="9959" width="10.453125" style="25" customWidth="1"/>
    <col min="9960" max="9960" width="4.81640625" style="25" customWidth="1"/>
    <col min="9961" max="9965" width="10.453125" style="25" customWidth="1"/>
    <col min="9966" max="9966" width="13.453125" style="25" customWidth="1"/>
    <col min="9967" max="9968" width="10.453125" style="25" customWidth="1"/>
    <col min="9969" max="9969" width="5.54296875" style="25" customWidth="1"/>
    <col min="9970" max="9974" width="10.453125" style="25" customWidth="1"/>
    <col min="9975" max="9975" width="13.453125" style="25" customWidth="1"/>
    <col min="9976" max="9977" width="10.453125" style="25" customWidth="1"/>
    <col min="9978" max="9978" width="9.1796875" style="25"/>
    <col min="9979" max="9983" width="10.453125" style="25" customWidth="1"/>
    <col min="9984" max="9984" width="13.453125" style="25" customWidth="1"/>
    <col min="9985" max="9986" width="10.453125" style="25" customWidth="1"/>
    <col min="9987" max="9987" width="9.1796875" style="25"/>
    <col min="9988" max="9992" width="10.453125" style="25" customWidth="1"/>
    <col min="9993" max="9993" width="13.453125" style="25" customWidth="1"/>
    <col min="9994" max="9995" width="10.453125" style="25" customWidth="1"/>
    <col min="9996" max="9996" width="9.1796875" style="25"/>
    <col min="9997" max="10001" width="10.453125" style="25" customWidth="1"/>
    <col min="10002" max="10002" width="13.453125" style="25" customWidth="1"/>
    <col min="10003" max="10004" width="10.453125" style="25" customWidth="1"/>
    <col min="10005" max="10180" width="9.1796875" style="25"/>
    <col min="10181" max="10181" width="1.54296875" style="25" customWidth="1"/>
    <col min="10182" max="10182" width="10.81640625" style="25" customWidth="1"/>
    <col min="10183" max="10183" width="45.453125" style="25" bestFit="1" customWidth="1"/>
    <col min="10184" max="10184" width="14.54296875" style="25" customWidth="1"/>
    <col min="10185" max="10191" width="10.54296875" style="25" customWidth="1"/>
    <col min="10192" max="10205" width="10.453125" style="25" customWidth="1"/>
    <col min="10206" max="10206" width="4.54296875" style="25" customWidth="1"/>
    <col min="10207" max="10207" width="9.1796875" style="25"/>
    <col min="10208" max="10212" width="10.453125" style="25" customWidth="1"/>
    <col min="10213" max="10213" width="13.453125" style="25" customWidth="1"/>
    <col min="10214" max="10215" width="10.453125" style="25" customWidth="1"/>
    <col min="10216" max="10216" width="4.81640625" style="25" customWidth="1"/>
    <col min="10217" max="10221" width="10.453125" style="25" customWidth="1"/>
    <col min="10222" max="10222" width="13.453125" style="25" customWidth="1"/>
    <col min="10223" max="10224" width="10.453125" style="25" customWidth="1"/>
    <col min="10225" max="10225" width="5.54296875" style="25" customWidth="1"/>
    <col min="10226" max="10230" width="10.453125" style="25" customWidth="1"/>
    <col min="10231" max="10231" width="13.453125" style="25" customWidth="1"/>
    <col min="10232" max="10233" width="10.453125" style="25" customWidth="1"/>
    <col min="10234" max="10234" width="9.1796875" style="25"/>
    <col min="10235" max="10239" width="10.453125" style="25" customWidth="1"/>
    <col min="10240" max="10240" width="13.453125" style="25" customWidth="1"/>
    <col min="10241" max="10242" width="10.453125" style="25" customWidth="1"/>
    <col min="10243" max="10243" width="9.1796875" style="25"/>
    <col min="10244" max="10248" width="10.453125" style="25" customWidth="1"/>
    <col min="10249" max="10249" width="13.453125" style="25" customWidth="1"/>
    <col min="10250" max="10251" width="10.453125" style="25" customWidth="1"/>
    <col min="10252" max="10252" width="9.1796875" style="25"/>
    <col min="10253" max="10257" width="10.453125" style="25" customWidth="1"/>
    <col min="10258" max="10258" width="13.453125" style="25" customWidth="1"/>
    <col min="10259" max="10260" width="10.453125" style="25" customWidth="1"/>
    <col min="10261" max="10436" width="9.1796875" style="25"/>
    <col min="10437" max="10437" width="1.54296875" style="25" customWidth="1"/>
    <col min="10438" max="10438" width="10.81640625" style="25" customWidth="1"/>
    <col min="10439" max="10439" width="45.453125" style="25" bestFit="1" customWidth="1"/>
    <col min="10440" max="10440" width="14.54296875" style="25" customWidth="1"/>
    <col min="10441" max="10447" width="10.54296875" style="25" customWidth="1"/>
    <col min="10448" max="10461" width="10.453125" style="25" customWidth="1"/>
    <col min="10462" max="10462" width="4.54296875" style="25" customWidth="1"/>
    <col min="10463" max="10463" width="9.1796875" style="25"/>
    <col min="10464" max="10468" width="10.453125" style="25" customWidth="1"/>
    <col min="10469" max="10469" width="13.453125" style="25" customWidth="1"/>
    <col min="10470" max="10471" width="10.453125" style="25" customWidth="1"/>
    <col min="10472" max="10472" width="4.81640625" style="25" customWidth="1"/>
    <col min="10473" max="10477" width="10.453125" style="25" customWidth="1"/>
    <col min="10478" max="10478" width="13.453125" style="25" customWidth="1"/>
    <col min="10479" max="10480" width="10.453125" style="25" customWidth="1"/>
    <col min="10481" max="10481" width="5.54296875" style="25" customWidth="1"/>
    <col min="10482" max="10486" width="10.453125" style="25" customWidth="1"/>
    <col min="10487" max="10487" width="13.453125" style="25" customWidth="1"/>
    <col min="10488" max="10489" width="10.453125" style="25" customWidth="1"/>
    <col min="10490" max="10490" width="9.1796875" style="25"/>
    <col min="10491" max="10495" width="10.453125" style="25" customWidth="1"/>
    <col min="10496" max="10496" width="13.453125" style="25" customWidth="1"/>
    <col min="10497" max="10498" width="10.453125" style="25" customWidth="1"/>
    <col min="10499" max="10499" width="9.1796875" style="25"/>
    <col min="10500" max="10504" width="10.453125" style="25" customWidth="1"/>
    <col min="10505" max="10505" width="13.453125" style="25" customWidth="1"/>
    <col min="10506" max="10507" width="10.453125" style="25" customWidth="1"/>
    <col min="10508" max="10508" width="9.1796875" style="25"/>
    <col min="10509" max="10513" width="10.453125" style="25" customWidth="1"/>
    <col min="10514" max="10514" width="13.453125" style="25" customWidth="1"/>
    <col min="10515" max="10516" width="10.453125" style="25" customWidth="1"/>
    <col min="10517" max="10692" width="9.1796875" style="25"/>
    <col min="10693" max="10693" width="1.54296875" style="25" customWidth="1"/>
    <col min="10694" max="10694" width="10.81640625" style="25" customWidth="1"/>
    <col min="10695" max="10695" width="45.453125" style="25" bestFit="1" customWidth="1"/>
    <col min="10696" max="10696" width="14.54296875" style="25" customWidth="1"/>
    <col min="10697" max="10703" width="10.54296875" style="25" customWidth="1"/>
    <col min="10704" max="10717" width="10.453125" style="25" customWidth="1"/>
    <col min="10718" max="10718" width="4.54296875" style="25" customWidth="1"/>
    <col min="10719" max="10719" width="9.1796875" style="25"/>
    <col min="10720" max="10724" width="10.453125" style="25" customWidth="1"/>
    <col min="10725" max="10725" width="13.453125" style="25" customWidth="1"/>
    <col min="10726" max="10727" width="10.453125" style="25" customWidth="1"/>
    <col min="10728" max="10728" width="4.81640625" style="25" customWidth="1"/>
    <col min="10729" max="10733" width="10.453125" style="25" customWidth="1"/>
    <col min="10734" max="10734" width="13.453125" style="25" customWidth="1"/>
    <col min="10735" max="10736" width="10.453125" style="25" customWidth="1"/>
    <col min="10737" max="10737" width="5.54296875" style="25" customWidth="1"/>
    <col min="10738" max="10742" width="10.453125" style="25" customWidth="1"/>
    <col min="10743" max="10743" width="13.453125" style="25" customWidth="1"/>
    <col min="10744" max="10745" width="10.453125" style="25" customWidth="1"/>
    <col min="10746" max="10746" width="9.1796875" style="25"/>
    <col min="10747" max="10751" width="10.453125" style="25" customWidth="1"/>
    <col min="10752" max="10752" width="13.453125" style="25" customWidth="1"/>
    <col min="10753" max="10754" width="10.453125" style="25" customWidth="1"/>
    <col min="10755" max="10755" width="9.1796875" style="25"/>
    <col min="10756" max="10760" width="10.453125" style="25" customWidth="1"/>
    <col min="10761" max="10761" width="13.453125" style="25" customWidth="1"/>
    <col min="10762" max="10763" width="10.453125" style="25" customWidth="1"/>
    <col min="10764" max="10764" width="9.1796875" style="25"/>
    <col min="10765" max="10769" width="10.453125" style="25" customWidth="1"/>
    <col min="10770" max="10770" width="13.453125" style="25" customWidth="1"/>
    <col min="10771" max="10772" width="10.453125" style="25" customWidth="1"/>
    <col min="10773" max="10948" width="9.1796875" style="25"/>
    <col min="10949" max="10949" width="1.54296875" style="25" customWidth="1"/>
    <col min="10950" max="10950" width="10.81640625" style="25" customWidth="1"/>
    <col min="10951" max="10951" width="45.453125" style="25" bestFit="1" customWidth="1"/>
    <col min="10952" max="10952" width="14.54296875" style="25" customWidth="1"/>
    <col min="10953" max="10959" width="10.54296875" style="25" customWidth="1"/>
    <col min="10960" max="10973" width="10.453125" style="25" customWidth="1"/>
    <col min="10974" max="10974" width="4.54296875" style="25" customWidth="1"/>
    <col min="10975" max="10975" width="9.1796875" style="25"/>
    <col min="10976" max="10980" width="10.453125" style="25" customWidth="1"/>
    <col min="10981" max="10981" width="13.453125" style="25" customWidth="1"/>
    <col min="10982" max="10983" width="10.453125" style="25" customWidth="1"/>
    <col min="10984" max="10984" width="4.81640625" style="25" customWidth="1"/>
    <col min="10985" max="10989" width="10.453125" style="25" customWidth="1"/>
    <col min="10990" max="10990" width="13.453125" style="25" customWidth="1"/>
    <col min="10991" max="10992" width="10.453125" style="25" customWidth="1"/>
    <col min="10993" max="10993" width="5.54296875" style="25" customWidth="1"/>
    <col min="10994" max="10998" width="10.453125" style="25" customWidth="1"/>
    <col min="10999" max="10999" width="13.453125" style="25" customWidth="1"/>
    <col min="11000" max="11001" width="10.453125" style="25" customWidth="1"/>
    <col min="11002" max="11002" width="9.1796875" style="25"/>
    <col min="11003" max="11007" width="10.453125" style="25" customWidth="1"/>
    <col min="11008" max="11008" width="13.453125" style="25" customWidth="1"/>
    <col min="11009" max="11010" width="10.453125" style="25" customWidth="1"/>
    <col min="11011" max="11011" width="9.1796875" style="25"/>
    <col min="11012" max="11016" width="10.453125" style="25" customWidth="1"/>
    <col min="11017" max="11017" width="13.453125" style="25" customWidth="1"/>
    <col min="11018" max="11019" width="10.453125" style="25" customWidth="1"/>
    <col min="11020" max="11020" width="9.1796875" style="25"/>
    <col min="11021" max="11025" width="10.453125" style="25" customWidth="1"/>
    <col min="11026" max="11026" width="13.453125" style="25" customWidth="1"/>
    <col min="11027" max="11028" width="10.453125" style="25" customWidth="1"/>
    <col min="11029" max="11204" width="9.1796875" style="25"/>
    <col min="11205" max="11205" width="1.54296875" style="25" customWidth="1"/>
    <col min="11206" max="11206" width="10.81640625" style="25" customWidth="1"/>
    <col min="11207" max="11207" width="45.453125" style="25" bestFit="1" customWidth="1"/>
    <col min="11208" max="11208" width="14.54296875" style="25" customWidth="1"/>
    <col min="11209" max="11215" width="10.54296875" style="25" customWidth="1"/>
    <col min="11216" max="11229" width="10.453125" style="25" customWidth="1"/>
    <col min="11230" max="11230" width="4.54296875" style="25" customWidth="1"/>
    <col min="11231" max="11231" width="9.1796875" style="25"/>
    <col min="11232" max="11236" width="10.453125" style="25" customWidth="1"/>
    <col min="11237" max="11237" width="13.453125" style="25" customWidth="1"/>
    <col min="11238" max="11239" width="10.453125" style="25" customWidth="1"/>
    <col min="11240" max="11240" width="4.81640625" style="25" customWidth="1"/>
    <col min="11241" max="11245" width="10.453125" style="25" customWidth="1"/>
    <col min="11246" max="11246" width="13.453125" style="25" customWidth="1"/>
    <col min="11247" max="11248" width="10.453125" style="25" customWidth="1"/>
    <col min="11249" max="11249" width="5.54296875" style="25" customWidth="1"/>
    <col min="11250" max="11254" width="10.453125" style="25" customWidth="1"/>
    <col min="11255" max="11255" width="13.453125" style="25" customWidth="1"/>
    <col min="11256" max="11257" width="10.453125" style="25" customWidth="1"/>
    <col min="11258" max="11258" width="9.1796875" style="25"/>
    <col min="11259" max="11263" width="10.453125" style="25" customWidth="1"/>
    <col min="11264" max="11264" width="13.453125" style="25" customWidth="1"/>
    <col min="11265" max="11266" width="10.453125" style="25" customWidth="1"/>
    <col min="11267" max="11267" width="9.1796875" style="25"/>
    <col min="11268" max="11272" width="10.453125" style="25" customWidth="1"/>
    <col min="11273" max="11273" width="13.453125" style="25" customWidth="1"/>
    <col min="11274" max="11275" width="10.453125" style="25" customWidth="1"/>
    <col min="11276" max="11276" width="9.1796875" style="25"/>
    <col min="11277" max="11281" width="10.453125" style="25" customWidth="1"/>
    <col min="11282" max="11282" width="13.453125" style="25" customWidth="1"/>
    <col min="11283" max="11284" width="10.453125" style="25" customWidth="1"/>
    <col min="11285" max="11460" width="9.1796875" style="25"/>
    <col min="11461" max="11461" width="1.54296875" style="25" customWidth="1"/>
    <col min="11462" max="11462" width="10.81640625" style="25" customWidth="1"/>
    <col min="11463" max="11463" width="45.453125" style="25" bestFit="1" customWidth="1"/>
    <col min="11464" max="11464" width="14.54296875" style="25" customWidth="1"/>
    <col min="11465" max="11471" width="10.54296875" style="25" customWidth="1"/>
    <col min="11472" max="11485" width="10.453125" style="25" customWidth="1"/>
    <col min="11486" max="11486" width="4.54296875" style="25" customWidth="1"/>
    <col min="11487" max="11487" width="9.1796875" style="25"/>
    <col min="11488" max="11492" width="10.453125" style="25" customWidth="1"/>
    <col min="11493" max="11493" width="13.453125" style="25" customWidth="1"/>
    <col min="11494" max="11495" width="10.453125" style="25" customWidth="1"/>
    <col min="11496" max="11496" width="4.81640625" style="25" customWidth="1"/>
    <col min="11497" max="11501" width="10.453125" style="25" customWidth="1"/>
    <col min="11502" max="11502" width="13.453125" style="25" customWidth="1"/>
    <col min="11503" max="11504" width="10.453125" style="25" customWidth="1"/>
    <col min="11505" max="11505" width="5.54296875" style="25" customWidth="1"/>
    <col min="11506" max="11510" width="10.453125" style="25" customWidth="1"/>
    <col min="11511" max="11511" width="13.453125" style="25" customWidth="1"/>
    <col min="11512" max="11513" width="10.453125" style="25" customWidth="1"/>
    <col min="11514" max="11514" width="9.1796875" style="25"/>
    <col min="11515" max="11519" width="10.453125" style="25" customWidth="1"/>
    <col min="11520" max="11520" width="13.453125" style="25" customWidth="1"/>
    <col min="11521" max="11522" width="10.453125" style="25" customWidth="1"/>
    <col min="11523" max="11523" width="9.1796875" style="25"/>
    <col min="11524" max="11528" width="10.453125" style="25" customWidth="1"/>
    <col min="11529" max="11529" width="13.453125" style="25" customWidth="1"/>
    <col min="11530" max="11531" width="10.453125" style="25" customWidth="1"/>
    <col min="11532" max="11532" width="9.1796875" style="25"/>
    <col min="11533" max="11537" width="10.453125" style="25" customWidth="1"/>
    <col min="11538" max="11538" width="13.453125" style="25" customWidth="1"/>
    <col min="11539" max="11540" width="10.453125" style="25" customWidth="1"/>
    <col min="11541" max="11716" width="9.1796875" style="25"/>
    <col min="11717" max="11717" width="1.54296875" style="25" customWidth="1"/>
    <col min="11718" max="11718" width="10.81640625" style="25" customWidth="1"/>
    <col min="11719" max="11719" width="45.453125" style="25" bestFit="1" customWidth="1"/>
    <col min="11720" max="11720" width="14.54296875" style="25" customWidth="1"/>
    <col min="11721" max="11727" width="10.54296875" style="25" customWidth="1"/>
    <col min="11728" max="11741" width="10.453125" style="25" customWidth="1"/>
    <col min="11742" max="11742" width="4.54296875" style="25" customWidth="1"/>
    <col min="11743" max="11743" width="9.1796875" style="25"/>
    <col min="11744" max="11748" width="10.453125" style="25" customWidth="1"/>
    <col min="11749" max="11749" width="13.453125" style="25" customWidth="1"/>
    <col min="11750" max="11751" width="10.453125" style="25" customWidth="1"/>
    <col min="11752" max="11752" width="4.81640625" style="25" customWidth="1"/>
    <col min="11753" max="11757" width="10.453125" style="25" customWidth="1"/>
    <col min="11758" max="11758" width="13.453125" style="25" customWidth="1"/>
    <col min="11759" max="11760" width="10.453125" style="25" customWidth="1"/>
    <col min="11761" max="11761" width="5.54296875" style="25" customWidth="1"/>
    <col min="11762" max="11766" width="10.453125" style="25" customWidth="1"/>
    <col min="11767" max="11767" width="13.453125" style="25" customWidth="1"/>
    <col min="11768" max="11769" width="10.453125" style="25" customWidth="1"/>
    <col min="11770" max="11770" width="9.1796875" style="25"/>
    <col min="11771" max="11775" width="10.453125" style="25" customWidth="1"/>
    <col min="11776" max="11776" width="13.453125" style="25" customWidth="1"/>
    <col min="11777" max="11778" width="10.453125" style="25" customWidth="1"/>
    <col min="11779" max="11779" width="9.1796875" style="25"/>
    <col min="11780" max="11784" width="10.453125" style="25" customWidth="1"/>
    <col min="11785" max="11785" width="13.453125" style="25" customWidth="1"/>
    <col min="11786" max="11787" width="10.453125" style="25" customWidth="1"/>
    <col min="11788" max="11788" width="9.1796875" style="25"/>
    <col min="11789" max="11793" width="10.453125" style="25" customWidth="1"/>
    <col min="11794" max="11794" width="13.453125" style="25" customWidth="1"/>
    <col min="11795" max="11796" width="10.453125" style="25" customWidth="1"/>
    <col min="11797" max="11972" width="9.1796875" style="25"/>
    <col min="11973" max="11973" width="1.54296875" style="25" customWidth="1"/>
    <col min="11974" max="11974" width="10.81640625" style="25" customWidth="1"/>
    <col min="11975" max="11975" width="45.453125" style="25" bestFit="1" customWidth="1"/>
    <col min="11976" max="11976" width="14.54296875" style="25" customWidth="1"/>
    <col min="11977" max="11983" width="10.54296875" style="25" customWidth="1"/>
    <col min="11984" max="11997" width="10.453125" style="25" customWidth="1"/>
    <col min="11998" max="11998" width="4.54296875" style="25" customWidth="1"/>
    <col min="11999" max="11999" width="9.1796875" style="25"/>
    <col min="12000" max="12004" width="10.453125" style="25" customWidth="1"/>
    <col min="12005" max="12005" width="13.453125" style="25" customWidth="1"/>
    <col min="12006" max="12007" width="10.453125" style="25" customWidth="1"/>
    <col min="12008" max="12008" width="4.81640625" style="25" customWidth="1"/>
    <col min="12009" max="12013" width="10.453125" style="25" customWidth="1"/>
    <col min="12014" max="12014" width="13.453125" style="25" customWidth="1"/>
    <col min="12015" max="12016" width="10.453125" style="25" customWidth="1"/>
    <col min="12017" max="12017" width="5.54296875" style="25" customWidth="1"/>
    <col min="12018" max="12022" width="10.453125" style="25" customWidth="1"/>
    <col min="12023" max="12023" width="13.453125" style="25" customWidth="1"/>
    <col min="12024" max="12025" width="10.453125" style="25" customWidth="1"/>
    <col min="12026" max="12026" width="9.1796875" style="25"/>
    <col min="12027" max="12031" width="10.453125" style="25" customWidth="1"/>
    <col min="12032" max="12032" width="13.453125" style="25" customWidth="1"/>
    <col min="12033" max="12034" width="10.453125" style="25" customWidth="1"/>
    <col min="12035" max="12035" width="9.1796875" style="25"/>
    <col min="12036" max="12040" width="10.453125" style="25" customWidth="1"/>
    <col min="12041" max="12041" width="13.453125" style="25" customWidth="1"/>
    <col min="12042" max="12043" width="10.453125" style="25" customWidth="1"/>
    <col min="12044" max="12044" width="9.1796875" style="25"/>
    <col min="12045" max="12049" width="10.453125" style="25" customWidth="1"/>
    <col min="12050" max="12050" width="13.453125" style="25" customWidth="1"/>
    <col min="12051" max="12052" width="10.453125" style="25" customWidth="1"/>
    <col min="12053" max="12228" width="9.1796875" style="25"/>
    <col min="12229" max="12229" width="1.54296875" style="25" customWidth="1"/>
    <col min="12230" max="12230" width="10.81640625" style="25" customWidth="1"/>
    <col min="12231" max="12231" width="45.453125" style="25" bestFit="1" customWidth="1"/>
    <col min="12232" max="12232" width="14.54296875" style="25" customWidth="1"/>
    <col min="12233" max="12239" width="10.54296875" style="25" customWidth="1"/>
    <col min="12240" max="12253" width="10.453125" style="25" customWidth="1"/>
    <col min="12254" max="12254" width="4.54296875" style="25" customWidth="1"/>
    <col min="12255" max="12255" width="9.1796875" style="25"/>
    <col min="12256" max="12260" width="10.453125" style="25" customWidth="1"/>
    <col min="12261" max="12261" width="13.453125" style="25" customWidth="1"/>
    <col min="12262" max="12263" width="10.453125" style="25" customWidth="1"/>
    <col min="12264" max="12264" width="4.81640625" style="25" customWidth="1"/>
    <col min="12265" max="12269" width="10.453125" style="25" customWidth="1"/>
    <col min="12270" max="12270" width="13.453125" style="25" customWidth="1"/>
    <col min="12271" max="12272" width="10.453125" style="25" customWidth="1"/>
    <col min="12273" max="12273" width="5.54296875" style="25" customWidth="1"/>
    <col min="12274" max="12278" width="10.453125" style="25" customWidth="1"/>
    <col min="12279" max="12279" width="13.453125" style="25" customWidth="1"/>
    <col min="12280" max="12281" width="10.453125" style="25" customWidth="1"/>
    <col min="12282" max="12282" width="9.1796875" style="25"/>
    <col min="12283" max="12287" width="10.453125" style="25" customWidth="1"/>
    <col min="12288" max="12288" width="13.453125" style="25" customWidth="1"/>
    <col min="12289" max="12290" width="10.453125" style="25" customWidth="1"/>
    <col min="12291" max="12291" width="9.1796875" style="25"/>
    <col min="12292" max="12296" width="10.453125" style="25" customWidth="1"/>
    <col min="12297" max="12297" width="13.453125" style="25" customWidth="1"/>
    <col min="12298" max="12299" width="10.453125" style="25" customWidth="1"/>
    <col min="12300" max="12300" width="9.1796875" style="25"/>
    <col min="12301" max="12305" width="10.453125" style="25" customWidth="1"/>
    <col min="12306" max="12306" width="13.453125" style="25" customWidth="1"/>
    <col min="12307" max="12308" width="10.453125" style="25" customWidth="1"/>
    <col min="12309" max="12484" width="9.1796875" style="25"/>
    <col min="12485" max="12485" width="1.54296875" style="25" customWidth="1"/>
    <col min="12486" max="12486" width="10.81640625" style="25" customWidth="1"/>
    <col min="12487" max="12487" width="45.453125" style="25" bestFit="1" customWidth="1"/>
    <col min="12488" max="12488" width="14.54296875" style="25" customWidth="1"/>
    <col min="12489" max="12495" width="10.54296875" style="25" customWidth="1"/>
    <col min="12496" max="12509" width="10.453125" style="25" customWidth="1"/>
    <col min="12510" max="12510" width="4.54296875" style="25" customWidth="1"/>
    <col min="12511" max="12511" width="9.1796875" style="25"/>
    <col min="12512" max="12516" width="10.453125" style="25" customWidth="1"/>
    <col min="12517" max="12517" width="13.453125" style="25" customWidth="1"/>
    <col min="12518" max="12519" width="10.453125" style="25" customWidth="1"/>
    <col min="12520" max="12520" width="4.81640625" style="25" customWidth="1"/>
    <col min="12521" max="12525" width="10.453125" style="25" customWidth="1"/>
    <col min="12526" max="12526" width="13.453125" style="25" customWidth="1"/>
    <col min="12527" max="12528" width="10.453125" style="25" customWidth="1"/>
    <col min="12529" max="12529" width="5.54296875" style="25" customWidth="1"/>
    <col min="12530" max="12534" width="10.453125" style="25" customWidth="1"/>
    <col min="12535" max="12535" width="13.453125" style="25" customWidth="1"/>
    <col min="12536" max="12537" width="10.453125" style="25" customWidth="1"/>
    <col min="12538" max="12538" width="9.1796875" style="25"/>
    <col min="12539" max="12543" width="10.453125" style="25" customWidth="1"/>
    <col min="12544" max="12544" width="13.453125" style="25" customWidth="1"/>
    <col min="12545" max="12546" width="10.453125" style="25" customWidth="1"/>
    <col min="12547" max="12547" width="9.1796875" style="25"/>
    <col min="12548" max="12552" width="10.453125" style="25" customWidth="1"/>
    <col min="12553" max="12553" width="13.453125" style="25" customWidth="1"/>
    <col min="12554" max="12555" width="10.453125" style="25" customWidth="1"/>
    <col min="12556" max="12556" width="9.1796875" style="25"/>
    <col min="12557" max="12561" width="10.453125" style="25" customWidth="1"/>
    <col min="12562" max="12562" width="13.453125" style="25" customWidth="1"/>
    <col min="12563" max="12564" width="10.453125" style="25" customWidth="1"/>
    <col min="12565" max="12740" width="9.1796875" style="25"/>
    <col min="12741" max="12741" width="1.54296875" style="25" customWidth="1"/>
    <col min="12742" max="12742" width="10.81640625" style="25" customWidth="1"/>
    <col min="12743" max="12743" width="45.453125" style="25" bestFit="1" customWidth="1"/>
    <col min="12744" max="12744" width="14.54296875" style="25" customWidth="1"/>
    <col min="12745" max="12751" width="10.54296875" style="25" customWidth="1"/>
    <col min="12752" max="12765" width="10.453125" style="25" customWidth="1"/>
    <col min="12766" max="12766" width="4.54296875" style="25" customWidth="1"/>
    <col min="12767" max="12767" width="9.1796875" style="25"/>
    <col min="12768" max="12772" width="10.453125" style="25" customWidth="1"/>
    <col min="12773" max="12773" width="13.453125" style="25" customWidth="1"/>
    <col min="12774" max="12775" width="10.453125" style="25" customWidth="1"/>
    <col min="12776" max="12776" width="4.81640625" style="25" customWidth="1"/>
    <col min="12777" max="12781" width="10.453125" style="25" customWidth="1"/>
    <col min="12782" max="12782" width="13.453125" style="25" customWidth="1"/>
    <col min="12783" max="12784" width="10.453125" style="25" customWidth="1"/>
    <col min="12785" max="12785" width="5.54296875" style="25" customWidth="1"/>
    <col min="12786" max="12790" width="10.453125" style="25" customWidth="1"/>
    <col min="12791" max="12791" width="13.453125" style="25" customWidth="1"/>
    <col min="12792" max="12793" width="10.453125" style="25" customWidth="1"/>
    <col min="12794" max="12794" width="9.1796875" style="25"/>
    <col min="12795" max="12799" width="10.453125" style="25" customWidth="1"/>
    <col min="12800" max="12800" width="13.453125" style="25" customWidth="1"/>
    <col min="12801" max="12802" width="10.453125" style="25" customWidth="1"/>
    <col min="12803" max="12803" width="9.1796875" style="25"/>
    <col min="12804" max="12808" width="10.453125" style="25" customWidth="1"/>
    <col min="12809" max="12809" width="13.453125" style="25" customWidth="1"/>
    <col min="12810" max="12811" width="10.453125" style="25" customWidth="1"/>
    <col min="12812" max="12812" width="9.1796875" style="25"/>
    <col min="12813" max="12817" width="10.453125" style="25" customWidth="1"/>
    <col min="12818" max="12818" width="13.453125" style="25" customWidth="1"/>
    <col min="12819" max="12820" width="10.453125" style="25" customWidth="1"/>
    <col min="12821" max="12996" width="9.1796875" style="25"/>
    <col min="12997" max="12997" width="1.54296875" style="25" customWidth="1"/>
    <col min="12998" max="12998" width="10.81640625" style="25" customWidth="1"/>
    <col min="12999" max="12999" width="45.453125" style="25" bestFit="1" customWidth="1"/>
    <col min="13000" max="13000" width="14.54296875" style="25" customWidth="1"/>
    <col min="13001" max="13007" width="10.54296875" style="25" customWidth="1"/>
    <col min="13008" max="13021" width="10.453125" style="25" customWidth="1"/>
    <col min="13022" max="13022" width="4.54296875" style="25" customWidth="1"/>
    <col min="13023" max="13023" width="9.1796875" style="25"/>
    <col min="13024" max="13028" width="10.453125" style="25" customWidth="1"/>
    <col min="13029" max="13029" width="13.453125" style="25" customWidth="1"/>
    <col min="13030" max="13031" width="10.453125" style="25" customWidth="1"/>
    <col min="13032" max="13032" width="4.81640625" style="25" customWidth="1"/>
    <col min="13033" max="13037" width="10.453125" style="25" customWidth="1"/>
    <col min="13038" max="13038" width="13.453125" style="25" customWidth="1"/>
    <col min="13039" max="13040" width="10.453125" style="25" customWidth="1"/>
    <col min="13041" max="13041" width="5.54296875" style="25" customWidth="1"/>
    <col min="13042" max="13046" width="10.453125" style="25" customWidth="1"/>
    <col min="13047" max="13047" width="13.453125" style="25" customWidth="1"/>
    <col min="13048" max="13049" width="10.453125" style="25" customWidth="1"/>
    <col min="13050" max="13050" width="9.1796875" style="25"/>
    <col min="13051" max="13055" width="10.453125" style="25" customWidth="1"/>
    <col min="13056" max="13056" width="13.453125" style="25" customWidth="1"/>
    <col min="13057" max="13058" width="10.453125" style="25" customWidth="1"/>
    <col min="13059" max="13059" width="9.1796875" style="25"/>
    <col min="13060" max="13064" width="10.453125" style="25" customWidth="1"/>
    <col min="13065" max="13065" width="13.453125" style="25" customWidth="1"/>
    <col min="13066" max="13067" width="10.453125" style="25" customWidth="1"/>
    <col min="13068" max="13068" width="9.1796875" style="25"/>
    <col min="13069" max="13073" width="10.453125" style="25" customWidth="1"/>
    <col min="13074" max="13074" width="13.453125" style="25" customWidth="1"/>
    <col min="13075" max="13076" width="10.453125" style="25" customWidth="1"/>
    <col min="13077" max="13252" width="9.1796875" style="25"/>
    <col min="13253" max="13253" width="1.54296875" style="25" customWidth="1"/>
    <col min="13254" max="13254" width="10.81640625" style="25" customWidth="1"/>
    <col min="13255" max="13255" width="45.453125" style="25" bestFit="1" customWidth="1"/>
    <col min="13256" max="13256" width="14.54296875" style="25" customWidth="1"/>
    <col min="13257" max="13263" width="10.54296875" style="25" customWidth="1"/>
    <col min="13264" max="13277" width="10.453125" style="25" customWidth="1"/>
    <col min="13278" max="13278" width="4.54296875" style="25" customWidth="1"/>
    <col min="13279" max="13279" width="9.1796875" style="25"/>
    <col min="13280" max="13284" width="10.453125" style="25" customWidth="1"/>
    <col min="13285" max="13285" width="13.453125" style="25" customWidth="1"/>
    <col min="13286" max="13287" width="10.453125" style="25" customWidth="1"/>
    <col min="13288" max="13288" width="4.81640625" style="25" customWidth="1"/>
    <col min="13289" max="13293" width="10.453125" style="25" customWidth="1"/>
    <col min="13294" max="13294" width="13.453125" style="25" customWidth="1"/>
    <col min="13295" max="13296" width="10.453125" style="25" customWidth="1"/>
    <col min="13297" max="13297" width="5.54296875" style="25" customWidth="1"/>
    <col min="13298" max="13302" width="10.453125" style="25" customWidth="1"/>
    <col min="13303" max="13303" width="13.453125" style="25" customWidth="1"/>
    <col min="13304" max="13305" width="10.453125" style="25" customWidth="1"/>
    <col min="13306" max="13306" width="9.1796875" style="25"/>
    <col min="13307" max="13311" width="10.453125" style="25" customWidth="1"/>
    <col min="13312" max="13312" width="13.453125" style="25" customWidth="1"/>
    <col min="13313" max="13314" width="10.453125" style="25" customWidth="1"/>
    <col min="13315" max="13315" width="9.1796875" style="25"/>
    <col min="13316" max="13320" width="10.453125" style="25" customWidth="1"/>
    <col min="13321" max="13321" width="13.453125" style="25" customWidth="1"/>
    <col min="13322" max="13323" width="10.453125" style="25" customWidth="1"/>
    <col min="13324" max="13324" width="9.1796875" style="25"/>
    <col min="13325" max="13329" width="10.453125" style="25" customWidth="1"/>
    <col min="13330" max="13330" width="13.453125" style="25" customWidth="1"/>
    <col min="13331" max="13332" width="10.453125" style="25" customWidth="1"/>
    <col min="13333" max="13508" width="9.1796875" style="25"/>
    <col min="13509" max="13509" width="1.54296875" style="25" customWidth="1"/>
    <col min="13510" max="13510" width="10.81640625" style="25" customWidth="1"/>
    <col min="13511" max="13511" width="45.453125" style="25" bestFit="1" customWidth="1"/>
    <col min="13512" max="13512" width="14.54296875" style="25" customWidth="1"/>
    <col min="13513" max="13519" width="10.54296875" style="25" customWidth="1"/>
    <col min="13520" max="13533" width="10.453125" style="25" customWidth="1"/>
    <col min="13534" max="13534" width="4.54296875" style="25" customWidth="1"/>
    <col min="13535" max="13535" width="9.1796875" style="25"/>
    <col min="13536" max="13540" width="10.453125" style="25" customWidth="1"/>
    <col min="13541" max="13541" width="13.453125" style="25" customWidth="1"/>
    <col min="13542" max="13543" width="10.453125" style="25" customWidth="1"/>
    <col min="13544" max="13544" width="4.81640625" style="25" customWidth="1"/>
    <col min="13545" max="13549" width="10.453125" style="25" customWidth="1"/>
    <col min="13550" max="13550" width="13.453125" style="25" customWidth="1"/>
    <col min="13551" max="13552" width="10.453125" style="25" customWidth="1"/>
    <col min="13553" max="13553" width="5.54296875" style="25" customWidth="1"/>
    <col min="13554" max="13558" width="10.453125" style="25" customWidth="1"/>
    <col min="13559" max="13559" width="13.453125" style="25" customWidth="1"/>
    <col min="13560" max="13561" width="10.453125" style="25" customWidth="1"/>
    <col min="13562" max="13562" width="9.1796875" style="25"/>
    <col min="13563" max="13567" width="10.453125" style="25" customWidth="1"/>
    <col min="13568" max="13568" width="13.453125" style="25" customWidth="1"/>
    <col min="13569" max="13570" width="10.453125" style="25" customWidth="1"/>
    <col min="13571" max="13571" width="9.1796875" style="25"/>
    <col min="13572" max="13576" width="10.453125" style="25" customWidth="1"/>
    <col min="13577" max="13577" width="13.453125" style="25" customWidth="1"/>
    <col min="13578" max="13579" width="10.453125" style="25" customWidth="1"/>
    <col min="13580" max="13580" width="9.1796875" style="25"/>
    <col min="13581" max="13585" width="10.453125" style="25" customWidth="1"/>
    <col min="13586" max="13586" width="13.453125" style="25" customWidth="1"/>
    <col min="13587" max="13588" width="10.453125" style="25" customWidth="1"/>
    <col min="13589" max="13764" width="9.1796875" style="25"/>
    <col min="13765" max="13765" width="1.54296875" style="25" customWidth="1"/>
    <col min="13766" max="13766" width="10.81640625" style="25" customWidth="1"/>
    <col min="13767" max="13767" width="45.453125" style="25" bestFit="1" customWidth="1"/>
    <col min="13768" max="13768" width="14.54296875" style="25" customWidth="1"/>
    <col min="13769" max="13775" width="10.54296875" style="25" customWidth="1"/>
    <col min="13776" max="13789" width="10.453125" style="25" customWidth="1"/>
    <col min="13790" max="13790" width="4.54296875" style="25" customWidth="1"/>
    <col min="13791" max="13791" width="9.1796875" style="25"/>
    <col min="13792" max="13796" width="10.453125" style="25" customWidth="1"/>
    <col min="13797" max="13797" width="13.453125" style="25" customWidth="1"/>
    <col min="13798" max="13799" width="10.453125" style="25" customWidth="1"/>
    <col min="13800" max="13800" width="4.81640625" style="25" customWidth="1"/>
    <col min="13801" max="13805" width="10.453125" style="25" customWidth="1"/>
    <col min="13806" max="13806" width="13.453125" style="25" customWidth="1"/>
    <col min="13807" max="13808" width="10.453125" style="25" customWidth="1"/>
    <col min="13809" max="13809" width="5.54296875" style="25" customWidth="1"/>
    <col min="13810" max="13814" width="10.453125" style="25" customWidth="1"/>
    <col min="13815" max="13815" width="13.453125" style="25" customWidth="1"/>
    <col min="13816" max="13817" width="10.453125" style="25" customWidth="1"/>
    <col min="13818" max="13818" width="9.1796875" style="25"/>
    <col min="13819" max="13823" width="10.453125" style="25" customWidth="1"/>
    <col min="13824" max="13824" width="13.453125" style="25" customWidth="1"/>
    <col min="13825" max="13826" width="10.453125" style="25" customWidth="1"/>
    <col min="13827" max="13827" width="9.1796875" style="25"/>
    <col min="13828" max="13832" width="10.453125" style="25" customWidth="1"/>
    <col min="13833" max="13833" width="13.453125" style="25" customWidth="1"/>
    <col min="13834" max="13835" width="10.453125" style="25" customWidth="1"/>
    <col min="13836" max="13836" width="9.1796875" style="25"/>
    <col min="13837" max="13841" width="10.453125" style="25" customWidth="1"/>
    <col min="13842" max="13842" width="13.453125" style="25" customWidth="1"/>
    <col min="13843" max="13844" width="10.453125" style="25" customWidth="1"/>
    <col min="13845" max="14020" width="9.1796875" style="25"/>
    <col min="14021" max="14021" width="1.54296875" style="25" customWidth="1"/>
    <col min="14022" max="14022" width="10.81640625" style="25" customWidth="1"/>
    <col min="14023" max="14023" width="45.453125" style="25" bestFit="1" customWidth="1"/>
    <col min="14024" max="14024" width="14.54296875" style="25" customWidth="1"/>
    <col min="14025" max="14031" width="10.54296875" style="25" customWidth="1"/>
    <col min="14032" max="14045" width="10.453125" style="25" customWidth="1"/>
    <col min="14046" max="14046" width="4.54296875" style="25" customWidth="1"/>
    <col min="14047" max="14047" width="9.1796875" style="25"/>
    <col min="14048" max="14052" width="10.453125" style="25" customWidth="1"/>
    <col min="14053" max="14053" width="13.453125" style="25" customWidth="1"/>
    <col min="14054" max="14055" width="10.453125" style="25" customWidth="1"/>
    <col min="14056" max="14056" width="4.81640625" style="25" customWidth="1"/>
    <col min="14057" max="14061" width="10.453125" style="25" customWidth="1"/>
    <col min="14062" max="14062" width="13.453125" style="25" customWidth="1"/>
    <col min="14063" max="14064" width="10.453125" style="25" customWidth="1"/>
    <col min="14065" max="14065" width="5.54296875" style="25" customWidth="1"/>
    <col min="14066" max="14070" width="10.453125" style="25" customWidth="1"/>
    <col min="14071" max="14071" width="13.453125" style="25" customWidth="1"/>
    <col min="14072" max="14073" width="10.453125" style="25" customWidth="1"/>
    <col min="14074" max="14074" width="9.1796875" style="25"/>
    <col min="14075" max="14079" width="10.453125" style="25" customWidth="1"/>
    <col min="14080" max="14080" width="13.453125" style="25" customWidth="1"/>
    <col min="14081" max="14082" width="10.453125" style="25" customWidth="1"/>
    <col min="14083" max="14083" width="9.1796875" style="25"/>
    <col min="14084" max="14088" width="10.453125" style="25" customWidth="1"/>
    <col min="14089" max="14089" width="13.453125" style="25" customWidth="1"/>
    <col min="14090" max="14091" width="10.453125" style="25" customWidth="1"/>
    <col min="14092" max="14092" width="9.1796875" style="25"/>
    <col min="14093" max="14097" width="10.453125" style="25" customWidth="1"/>
    <col min="14098" max="14098" width="13.453125" style="25" customWidth="1"/>
    <col min="14099" max="14100" width="10.453125" style="25" customWidth="1"/>
    <col min="14101" max="14276" width="9.1796875" style="25"/>
    <col min="14277" max="14277" width="1.54296875" style="25" customWidth="1"/>
    <col min="14278" max="14278" width="10.81640625" style="25" customWidth="1"/>
    <col min="14279" max="14279" width="45.453125" style="25" bestFit="1" customWidth="1"/>
    <col min="14280" max="14280" width="14.54296875" style="25" customWidth="1"/>
    <col min="14281" max="14287" width="10.54296875" style="25" customWidth="1"/>
    <col min="14288" max="14301" width="10.453125" style="25" customWidth="1"/>
    <col min="14302" max="14302" width="4.54296875" style="25" customWidth="1"/>
    <col min="14303" max="14303" width="9.1796875" style="25"/>
    <col min="14304" max="14308" width="10.453125" style="25" customWidth="1"/>
    <col min="14309" max="14309" width="13.453125" style="25" customWidth="1"/>
    <col min="14310" max="14311" width="10.453125" style="25" customWidth="1"/>
    <col min="14312" max="14312" width="4.81640625" style="25" customWidth="1"/>
    <col min="14313" max="14317" width="10.453125" style="25" customWidth="1"/>
    <col min="14318" max="14318" width="13.453125" style="25" customWidth="1"/>
    <col min="14319" max="14320" width="10.453125" style="25" customWidth="1"/>
    <col min="14321" max="14321" width="5.54296875" style="25" customWidth="1"/>
    <col min="14322" max="14326" width="10.453125" style="25" customWidth="1"/>
    <col min="14327" max="14327" width="13.453125" style="25" customWidth="1"/>
    <col min="14328" max="14329" width="10.453125" style="25" customWidth="1"/>
    <col min="14330" max="14330" width="9.1796875" style="25"/>
    <col min="14331" max="14335" width="10.453125" style="25" customWidth="1"/>
    <col min="14336" max="14336" width="13.453125" style="25" customWidth="1"/>
    <col min="14337" max="14338" width="10.453125" style="25" customWidth="1"/>
    <col min="14339" max="14339" width="9.1796875" style="25"/>
    <col min="14340" max="14344" width="10.453125" style="25" customWidth="1"/>
    <col min="14345" max="14345" width="13.453125" style="25" customWidth="1"/>
    <col min="14346" max="14347" width="10.453125" style="25" customWidth="1"/>
    <col min="14348" max="14348" width="9.1796875" style="25"/>
    <col min="14349" max="14353" width="10.453125" style="25" customWidth="1"/>
    <col min="14354" max="14354" width="13.453125" style="25" customWidth="1"/>
    <col min="14355" max="14356" width="10.453125" style="25" customWidth="1"/>
    <col min="14357" max="14532" width="9.1796875" style="25"/>
    <col min="14533" max="14533" width="1.54296875" style="25" customWidth="1"/>
    <col min="14534" max="14534" width="10.81640625" style="25" customWidth="1"/>
    <col min="14535" max="14535" width="45.453125" style="25" bestFit="1" customWidth="1"/>
    <col min="14536" max="14536" width="14.54296875" style="25" customWidth="1"/>
    <col min="14537" max="14543" width="10.54296875" style="25" customWidth="1"/>
    <col min="14544" max="14557" width="10.453125" style="25" customWidth="1"/>
    <col min="14558" max="14558" width="4.54296875" style="25" customWidth="1"/>
    <col min="14559" max="14559" width="9.1796875" style="25"/>
    <col min="14560" max="14564" width="10.453125" style="25" customWidth="1"/>
    <col min="14565" max="14565" width="13.453125" style="25" customWidth="1"/>
    <col min="14566" max="14567" width="10.453125" style="25" customWidth="1"/>
    <col min="14568" max="14568" width="4.81640625" style="25" customWidth="1"/>
    <col min="14569" max="14573" width="10.453125" style="25" customWidth="1"/>
    <col min="14574" max="14574" width="13.453125" style="25" customWidth="1"/>
    <col min="14575" max="14576" width="10.453125" style="25" customWidth="1"/>
    <col min="14577" max="14577" width="5.54296875" style="25" customWidth="1"/>
    <col min="14578" max="14582" width="10.453125" style="25" customWidth="1"/>
    <col min="14583" max="14583" width="13.453125" style="25" customWidth="1"/>
    <col min="14584" max="14585" width="10.453125" style="25" customWidth="1"/>
    <col min="14586" max="14586" width="9.1796875" style="25"/>
    <col min="14587" max="14591" width="10.453125" style="25" customWidth="1"/>
    <col min="14592" max="14592" width="13.453125" style="25" customWidth="1"/>
    <col min="14593" max="14594" width="10.453125" style="25" customWidth="1"/>
    <col min="14595" max="14595" width="9.1796875" style="25"/>
    <col min="14596" max="14600" width="10.453125" style="25" customWidth="1"/>
    <col min="14601" max="14601" width="13.453125" style="25" customWidth="1"/>
    <col min="14602" max="14603" width="10.453125" style="25" customWidth="1"/>
    <col min="14604" max="14604" width="9.1796875" style="25"/>
    <col min="14605" max="14609" width="10.453125" style="25" customWidth="1"/>
    <col min="14610" max="14610" width="13.453125" style="25" customWidth="1"/>
    <col min="14611" max="14612" width="10.453125" style="25" customWidth="1"/>
    <col min="14613" max="14788" width="9.1796875" style="25"/>
    <col min="14789" max="14789" width="1.54296875" style="25" customWidth="1"/>
    <col min="14790" max="14790" width="10.81640625" style="25" customWidth="1"/>
    <col min="14791" max="14791" width="45.453125" style="25" bestFit="1" customWidth="1"/>
    <col min="14792" max="14792" width="14.54296875" style="25" customWidth="1"/>
    <col min="14793" max="14799" width="10.54296875" style="25" customWidth="1"/>
    <col min="14800" max="14813" width="10.453125" style="25" customWidth="1"/>
    <col min="14814" max="14814" width="4.54296875" style="25" customWidth="1"/>
    <col min="14815" max="14815" width="9.1796875" style="25"/>
    <col min="14816" max="14820" width="10.453125" style="25" customWidth="1"/>
    <col min="14821" max="14821" width="13.453125" style="25" customWidth="1"/>
    <col min="14822" max="14823" width="10.453125" style="25" customWidth="1"/>
    <col min="14824" max="14824" width="4.81640625" style="25" customWidth="1"/>
    <col min="14825" max="14829" width="10.453125" style="25" customWidth="1"/>
    <col min="14830" max="14830" width="13.453125" style="25" customWidth="1"/>
    <col min="14831" max="14832" width="10.453125" style="25" customWidth="1"/>
    <col min="14833" max="14833" width="5.54296875" style="25" customWidth="1"/>
    <col min="14834" max="14838" width="10.453125" style="25" customWidth="1"/>
    <col min="14839" max="14839" width="13.453125" style="25" customWidth="1"/>
    <col min="14840" max="14841" width="10.453125" style="25" customWidth="1"/>
    <col min="14842" max="14842" width="9.1796875" style="25"/>
    <col min="14843" max="14847" width="10.453125" style="25" customWidth="1"/>
    <col min="14848" max="14848" width="13.453125" style="25" customWidth="1"/>
    <col min="14849" max="14850" width="10.453125" style="25" customWidth="1"/>
    <col min="14851" max="14851" width="9.1796875" style="25"/>
    <col min="14852" max="14856" width="10.453125" style="25" customWidth="1"/>
    <col min="14857" max="14857" width="13.453125" style="25" customWidth="1"/>
    <col min="14858" max="14859" width="10.453125" style="25" customWidth="1"/>
    <col min="14860" max="14860" width="9.1796875" style="25"/>
    <col min="14861" max="14865" width="10.453125" style="25" customWidth="1"/>
    <col min="14866" max="14866" width="13.453125" style="25" customWidth="1"/>
    <col min="14867" max="14868" width="10.453125" style="25" customWidth="1"/>
    <col min="14869" max="15044" width="9.1796875" style="25"/>
    <col min="15045" max="15045" width="1.54296875" style="25" customWidth="1"/>
    <col min="15046" max="15046" width="10.81640625" style="25" customWidth="1"/>
    <col min="15047" max="15047" width="45.453125" style="25" bestFit="1" customWidth="1"/>
    <col min="15048" max="15048" width="14.54296875" style="25" customWidth="1"/>
    <col min="15049" max="15055" width="10.54296875" style="25" customWidth="1"/>
    <col min="15056" max="15069" width="10.453125" style="25" customWidth="1"/>
    <col min="15070" max="15070" width="4.54296875" style="25" customWidth="1"/>
    <col min="15071" max="15071" width="9.1796875" style="25"/>
    <col min="15072" max="15076" width="10.453125" style="25" customWidth="1"/>
    <col min="15077" max="15077" width="13.453125" style="25" customWidth="1"/>
    <col min="15078" max="15079" width="10.453125" style="25" customWidth="1"/>
    <col min="15080" max="15080" width="4.81640625" style="25" customWidth="1"/>
    <col min="15081" max="15085" width="10.453125" style="25" customWidth="1"/>
    <col min="15086" max="15086" width="13.453125" style="25" customWidth="1"/>
    <col min="15087" max="15088" width="10.453125" style="25" customWidth="1"/>
    <col min="15089" max="15089" width="5.54296875" style="25" customWidth="1"/>
    <col min="15090" max="15094" width="10.453125" style="25" customWidth="1"/>
    <col min="15095" max="15095" width="13.453125" style="25" customWidth="1"/>
    <col min="15096" max="15097" width="10.453125" style="25" customWidth="1"/>
    <col min="15098" max="15098" width="9.1796875" style="25"/>
    <col min="15099" max="15103" width="10.453125" style="25" customWidth="1"/>
    <col min="15104" max="15104" width="13.453125" style="25" customWidth="1"/>
    <col min="15105" max="15106" width="10.453125" style="25" customWidth="1"/>
    <col min="15107" max="15107" width="9.1796875" style="25"/>
    <col min="15108" max="15112" width="10.453125" style="25" customWidth="1"/>
    <col min="15113" max="15113" width="13.453125" style="25" customWidth="1"/>
    <col min="15114" max="15115" width="10.453125" style="25" customWidth="1"/>
    <col min="15116" max="15116" width="9.1796875" style="25"/>
    <col min="15117" max="15121" width="10.453125" style="25" customWidth="1"/>
    <col min="15122" max="15122" width="13.453125" style="25" customWidth="1"/>
    <col min="15123" max="15124" width="10.453125" style="25" customWidth="1"/>
    <col min="15125" max="15300" width="9.1796875" style="25"/>
    <col min="15301" max="15301" width="1.54296875" style="25" customWidth="1"/>
    <col min="15302" max="15302" width="10.81640625" style="25" customWidth="1"/>
    <col min="15303" max="15303" width="45.453125" style="25" bestFit="1" customWidth="1"/>
    <col min="15304" max="15304" width="14.54296875" style="25" customWidth="1"/>
    <col min="15305" max="15311" width="10.54296875" style="25" customWidth="1"/>
    <col min="15312" max="15325" width="10.453125" style="25" customWidth="1"/>
    <col min="15326" max="15326" width="4.54296875" style="25" customWidth="1"/>
    <col min="15327" max="15327" width="9.1796875" style="25"/>
    <col min="15328" max="15332" width="10.453125" style="25" customWidth="1"/>
    <col min="15333" max="15333" width="13.453125" style="25" customWidth="1"/>
    <col min="15334" max="15335" width="10.453125" style="25" customWidth="1"/>
    <col min="15336" max="15336" width="4.81640625" style="25" customWidth="1"/>
    <col min="15337" max="15341" width="10.453125" style="25" customWidth="1"/>
    <col min="15342" max="15342" width="13.453125" style="25" customWidth="1"/>
    <col min="15343" max="15344" width="10.453125" style="25" customWidth="1"/>
    <col min="15345" max="15345" width="5.54296875" style="25" customWidth="1"/>
    <col min="15346" max="15350" width="10.453125" style="25" customWidth="1"/>
    <col min="15351" max="15351" width="13.453125" style="25" customWidth="1"/>
    <col min="15352" max="15353" width="10.453125" style="25" customWidth="1"/>
    <col min="15354" max="15354" width="9.1796875" style="25"/>
    <col min="15355" max="15359" width="10.453125" style="25" customWidth="1"/>
    <col min="15360" max="15360" width="13.453125" style="25" customWidth="1"/>
    <col min="15361" max="15362" width="10.453125" style="25" customWidth="1"/>
    <col min="15363" max="15363" width="9.1796875" style="25"/>
    <col min="15364" max="15368" width="10.453125" style="25" customWidth="1"/>
    <col min="15369" max="15369" width="13.453125" style="25" customWidth="1"/>
    <col min="15370" max="15371" width="10.453125" style="25" customWidth="1"/>
    <col min="15372" max="15372" width="9.1796875" style="25"/>
    <col min="15373" max="15377" width="10.453125" style="25" customWidth="1"/>
    <col min="15378" max="15378" width="13.453125" style="25" customWidth="1"/>
    <col min="15379" max="15380" width="10.453125" style="25" customWidth="1"/>
    <col min="15381" max="15556" width="9.1796875" style="25"/>
    <col min="15557" max="15557" width="1.54296875" style="25" customWidth="1"/>
    <col min="15558" max="15558" width="10.81640625" style="25" customWidth="1"/>
    <col min="15559" max="15559" width="45.453125" style="25" bestFit="1" customWidth="1"/>
    <col min="15560" max="15560" width="14.54296875" style="25" customWidth="1"/>
    <col min="15561" max="15567" width="10.54296875" style="25" customWidth="1"/>
    <col min="15568" max="15581" width="10.453125" style="25" customWidth="1"/>
    <col min="15582" max="15582" width="4.54296875" style="25" customWidth="1"/>
    <col min="15583" max="15583" width="9.1796875" style="25"/>
    <col min="15584" max="15588" width="10.453125" style="25" customWidth="1"/>
    <col min="15589" max="15589" width="13.453125" style="25" customWidth="1"/>
    <col min="15590" max="15591" width="10.453125" style="25" customWidth="1"/>
    <col min="15592" max="15592" width="4.81640625" style="25" customWidth="1"/>
    <col min="15593" max="15597" width="10.453125" style="25" customWidth="1"/>
    <col min="15598" max="15598" width="13.453125" style="25" customWidth="1"/>
    <col min="15599" max="15600" width="10.453125" style="25" customWidth="1"/>
    <col min="15601" max="15601" width="5.54296875" style="25" customWidth="1"/>
    <col min="15602" max="15606" width="10.453125" style="25" customWidth="1"/>
    <col min="15607" max="15607" width="13.453125" style="25" customWidth="1"/>
    <col min="15608" max="15609" width="10.453125" style="25" customWidth="1"/>
    <col min="15610" max="15610" width="9.1796875" style="25"/>
    <col min="15611" max="15615" width="10.453125" style="25" customWidth="1"/>
    <col min="15616" max="15616" width="13.453125" style="25" customWidth="1"/>
    <col min="15617" max="15618" width="10.453125" style="25" customWidth="1"/>
    <col min="15619" max="15619" width="9.1796875" style="25"/>
    <col min="15620" max="15624" width="10.453125" style="25" customWidth="1"/>
    <col min="15625" max="15625" width="13.453125" style="25" customWidth="1"/>
    <col min="15626" max="15627" width="10.453125" style="25" customWidth="1"/>
    <col min="15628" max="15628" width="9.1796875" style="25"/>
    <col min="15629" max="15633" width="10.453125" style="25" customWidth="1"/>
    <col min="15634" max="15634" width="13.453125" style="25" customWidth="1"/>
    <col min="15635" max="15636" width="10.453125" style="25" customWidth="1"/>
    <col min="15637" max="15812" width="9.1796875" style="25"/>
    <col min="15813" max="15813" width="1.54296875" style="25" customWidth="1"/>
    <col min="15814" max="15814" width="10.81640625" style="25" customWidth="1"/>
    <col min="15815" max="15815" width="45.453125" style="25" bestFit="1" customWidth="1"/>
    <col min="15816" max="15816" width="14.54296875" style="25" customWidth="1"/>
    <col min="15817" max="15823" width="10.54296875" style="25" customWidth="1"/>
    <col min="15824" max="15837" width="10.453125" style="25" customWidth="1"/>
    <col min="15838" max="15838" width="4.54296875" style="25" customWidth="1"/>
    <col min="15839" max="15839" width="9.1796875" style="25"/>
    <col min="15840" max="15844" width="10.453125" style="25" customWidth="1"/>
    <col min="15845" max="15845" width="13.453125" style="25" customWidth="1"/>
    <col min="15846" max="15847" width="10.453125" style="25" customWidth="1"/>
    <col min="15848" max="15848" width="4.81640625" style="25" customWidth="1"/>
    <col min="15849" max="15853" width="10.453125" style="25" customWidth="1"/>
    <col min="15854" max="15854" width="13.453125" style="25" customWidth="1"/>
    <col min="15855" max="15856" width="10.453125" style="25" customWidth="1"/>
    <col min="15857" max="15857" width="5.54296875" style="25" customWidth="1"/>
    <col min="15858" max="15862" width="10.453125" style="25" customWidth="1"/>
    <col min="15863" max="15863" width="13.453125" style="25" customWidth="1"/>
    <col min="15864" max="15865" width="10.453125" style="25" customWidth="1"/>
    <col min="15866" max="15866" width="9.1796875" style="25"/>
    <col min="15867" max="15871" width="10.453125" style="25" customWidth="1"/>
    <col min="15872" max="15872" width="13.453125" style="25" customWidth="1"/>
    <col min="15873" max="15874" width="10.453125" style="25" customWidth="1"/>
    <col min="15875" max="15875" width="9.1796875" style="25"/>
    <col min="15876" max="15880" width="10.453125" style="25" customWidth="1"/>
    <col min="15881" max="15881" width="13.453125" style="25" customWidth="1"/>
    <col min="15882" max="15883" width="10.453125" style="25" customWidth="1"/>
    <col min="15884" max="15884" width="9.1796875" style="25"/>
    <col min="15885" max="15889" width="10.453125" style="25" customWidth="1"/>
    <col min="15890" max="15890" width="13.453125" style="25" customWidth="1"/>
    <col min="15891" max="15892" width="10.453125" style="25" customWidth="1"/>
    <col min="15893" max="16068" width="9.1796875" style="25"/>
    <col min="16069" max="16069" width="1.54296875" style="25" customWidth="1"/>
    <col min="16070" max="16070" width="10.81640625" style="25" customWidth="1"/>
    <col min="16071" max="16071" width="45.453125" style="25" bestFit="1" customWidth="1"/>
    <col min="16072" max="16072" width="14.54296875" style="25" customWidth="1"/>
    <col min="16073" max="16079" width="10.54296875" style="25" customWidth="1"/>
    <col min="16080" max="16093" width="10.453125" style="25" customWidth="1"/>
    <col min="16094" max="16094" width="4.54296875" style="25" customWidth="1"/>
    <col min="16095" max="16095" width="9.1796875" style="25"/>
    <col min="16096" max="16100" width="10.453125" style="25" customWidth="1"/>
    <col min="16101" max="16101" width="13.453125" style="25" customWidth="1"/>
    <col min="16102" max="16103" width="10.453125" style="25" customWidth="1"/>
    <col min="16104" max="16104" width="4.81640625" style="25" customWidth="1"/>
    <col min="16105" max="16109" width="10.453125" style="25" customWidth="1"/>
    <col min="16110" max="16110" width="13.453125" style="25" customWidth="1"/>
    <col min="16111" max="16112" width="10.453125" style="25" customWidth="1"/>
    <col min="16113" max="16113" width="5.54296875" style="25" customWidth="1"/>
    <col min="16114" max="16118" width="10.453125" style="25" customWidth="1"/>
    <col min="16119" max="16119" width="13.453125" style="25" customWidth="1"/>
    <col min="16120" max="16121" width="10.453125" style="25" customWidth="1"/>
    <col min="16122" max="16122" width="9.1796875" style="25"/>
    <col min="16123" max="16127" width="10.453125" style="25" customWidth="1"/>
    <col min="16128" max="16128" width="13.453125" style="25" customWidth="1"/>
    <col min="16129" max="16130" width="10.453125" style="25" customWidth="1"/>
    <col min="16131" max="16131" width="9.1796875" style="25"/>
    <col min="16132" max="16136" width="10.453125" style="25" customWidth="1"/>
    <col min="16137" max="16137" width="13.453125" style="25" customWidth="1"/>
    <col min="16138" max="16139" width="10.453125" style="25" customWidth="1"/>
    <col min="16140" max="16140" width="9.1796875" style="25"/>
    <col min="16141" max="16145" width="10.453125" style="25" customWidth="1"/>
    <col min="16146" max="16146" width="13.453125" style="25" customWidth="1"/>
    <col min="16147" max="16148" width="10.453125" style="25" customWidth="1"/>
    <col min="16149" max="16330" width="9.1796875" style="25"/>
    <col min="16331" max="16384" width="8.81640625" style="25" customWidth="1"/>
  </cols>
  <sheetData>
    <row r="1" spans="2:21" ht="25">
      <c r="B1" s="26"/>
    </row>
    <row r="2" spans="2:21" ht="17.5">
      <c r="B2" s="27" t="s">
        <v>833</v>
      </c>
      <c r="G2" s="542"/>
      <c r="H2" s="542"/>
      <c r="I2" s="542"/>
      <c r="J2" s="542"/>
      <c r="K2" s="542"/>
      <c r="L2" s="542"/>
      <c r="M2" s="542"/>
      <c r="N2" s="542"/>
      <c r="O2" s="542"/>
      <c r="P2" s="542"/>
      <c r="Q2" s="542"/>
    </row>
    <row r="3" spans="2:21" ht="37.5" customHeight="1" thickBot="1">
      <c r="B3" s="27"/>
      <c r="G3" s="542"/>
      <c r="H3" s="542"/>
      <c r="I3" s="542"/>
      <c r="J3" s="542"/>
      <c r="K3" s="542"/>
      <c r="L3" s="542"/>
      <c r="M3" s="542"/>
      <c r="N3" s="542"/>
      <c r="O3" s="542"/>
      <c r="P3" s="542"/>
      <c r="Q3" s="542"/>
    </row>
    <row r="4" spans="2:21" ht="88.5" customHeight="1" thickBot="1">
      <c r="B4" s="1257" t="s">
        <v>668</v>
      </c>
      <c r="C4" s="1258"/>
      <c r="D4" s="1258"/>
      <c r="E4" s="1259"/>
      <c r="F4" s="249"/>
      <c r="G4" s="249"/>
      <c r="H4" s="249"/>
      <c r="I4" s="249"/>
      <c r="J4" s="249"/>
      <c r="K4" s="249"/>
      <c r="L4" s="249"/>
    </row>
    <row r="5" spans="2:21" ht="14.9" customHeight="1" thickBot="1">
      <c r="C5" s="28"/>
      <c r="D5" s="28"/>
      <c r="E5" s="28"/>
      <c r="F5" s="28"/>
      <c r="G5" s="28"/>
      <c r="H5" s="28"/>
      <c r="I5" s="28"/>
      <c r="J5" s="28"/>
      <c r="K5" s="28"/>
      <c r="L5" s="28"/>
      <c r="M5" s="28"/>
      <c r="N5" s="28"/>
      <c r="O5" s="28"/>
      <c r="P5" s="28"/>
      <c r="Q5" s="28"/>
      <c r="R5" s="28"/>
      <c r="S5" s="28"/>
    </row>
    <row r="6" spans="2:21" ht="30" customHeight="1">
      <c r="B6" s="1255" t="s">
        <v>834</v>
      </c>
      <c r="C6" s="240"/>
      <c r="D6" s="1240" t="s">
        <v>670</v>
      </c>
      <c r="E6" s="1261"/>
      <c r="F6" s="1232" t="s">
        <v>671</v>
      </c>
      <c r="G6" s="1237"/>
      <c r="H6" s="1237"/>
      <c r="I6" s="1237"/>
      <c r="J6" s="1237"/>
      <c r="K6" s="1237"/>
      <c r="L6" s="1238"/>
      <c r="M6" s="1233" t="s">
        <v>672</v>
      </c>
      <c r="N6" s="1237"/>
      <c r="O6" s="1237"/>
      <c r="P6" s="1237"/>
      <c r="Q6" s="1237"/>
      <c r="R6" s="1237"/>
      <c r="S6" s="1238"/>
    </row>
    <row r="7" spans="2:21" ht="26.5" thickBot="1">
      <c r="B7" s="1256"/>
      <c r="C7" s="250" t="s">
        <v>673</v>
      </c>
      <c r="D7" s="244" t="s">
        <v>667</v>
      </c>
      <c r="E7" s="246" t="s">
        <v>674</v>
      </c>
      <c r="F7" s="247" t="s">
        <v>493</v>
      </c>
      <c r="G7" s="245" t="s">
        <v>494</v>
      </c>
      <c r="H7" s="245" t="s">
        <v>495</v>
      </c>
      <c r="I7" s="245" t="s">
        <v>496</v>
      </c>
      <c r="J7" s="245" t="s">
        <v>497</v>
      </c>
      <c r="K7" s="245" t="s">
        <v>499</v>
      </c>
      <c r="L7" s="248" t="s">
        <v>500</v>
      </c>
      <c r="M7" s="245" t="s">
        <v>493</v>
      </c>
      <c r="N7" s="245" t="s">
        <v>494</v>
      </c>
      <c r="O7" s="245" t="s">
        <v>495</v>
      </c>
      <c r="P7" s="245" t="s">
        <v>496</v>
      </c>
      <c r="Q7" s="245" t="s">
        <v>497</v>
      </c>
      <c r="R7" s="245" t="s">
        <v>499</v>
      </c>
      <c r="S7" s="248" t="s">
        <v>500</v>
      </c>
    </row>
    <row r="8" spans="2:21" ht="14.5" thickBot="1">
      <c r="B8" s="525" t="s">
        <v>85</v>
      </c>
      <c r="C8" s="526"/>
      <c r="D8" s="527"/>
      <c r="E8" s="528"/>
      <c r="F8" s="529"/>
      <c r="G8" s="528"/>
      <c r="H8" s="528"/>
      <c r="I8" s="528"/>
      <c r="J8" s="528"/>
      <c r="K8" s="528"/>
      <c r="L8" s="528"/>
      <c r="M8" s="528"/>
      <c r="N8" s="528"/>
      <c r="O8" s="528"/>
      <c r="P8" s="528"/>
      <c r="Q8" s="528"/>
      <c r="R8" s="528"/>
      <c r="S8" s="530"/>
    </row>
    <row r="9" spans="2:21">
      <c r="B9" s="241" t="s">
        <v>835</v>
      </c>
      <c r="C9" s="242" t="s">
        <v>836</v>
      </c>
      <c r="D9" s="243" t="s">
        <v>833</v>
      </c>
      <c r="E9" s="514">
        <v>154</v>
      </c>
      <c r="F9" s="251"/>
      <c r="G9" s="252"/>
      <c r="H9" s="252"/>
      <c r="I9" s="252"/>
      <c r="J9" s="252"/>
      <c r="K9" s="984"/>
      <c r="L9" s="985"/>
      <c r="M9" s="253">
        <f>$E9*F9</f>
        <v>0</v>
      </c>
      <c r="N9" s="254">
        <f t="shared" ref="M9:S24" si="0">$E9*G9</f>
        <v>0</v>
      </c>
      <c r="O9" s="254">
        <f t="shared" si="0"/>
        <v>0</v>
      </c>
      <c r="P9" s="254">
        <f t="shared" si="0"/>
        <v>0</v>
      </c>
      <c r="Q9" s="254">
        <f t="shared" si="0"/>
        <v>0</v>
      </c>
      <c r="R9" s="254">
        <f t="shared" si="0"/>
        <v>0</v>
      </c>
      <c r="S9" s="255">
        <f>$E9*L9</f>
        <v>0</v>
      </c>
      <c r="T9" s="256"/>
      <c r="U9" s="256"/>
    </row>
    <row r="10" spans="2:21">
      <c r="B10" s="241" t="s">
        <v>837</v>
      </c>
      <c r="C10" s="234" t="s">
        <v>838</v>
      </c>
      <c r="D10" s="243" t="s">
        <v>833</v>
      </c>
      <c r="E10" s="515">
        <v>44</v>
      </c>
      <c r="F10" s="251"/>
      <c r="G10" s="252"/>
      <c r="H10" s="252"/>
      <c r="I10" s="252"/>
      <c r="J10" s="252"/>
      <c r="K10" s="986"/>
      <c r="L10" s="987"/>
      <c r="M10" s="257">
        <f>$E10*F10</f>
        <v>0</v>
      </c>
      <c r="N10" s="258">
        <f t="shared" si="0"/>
        <v>0</v>
      </c>
      <c r="O10" s="258">
        <f t="shared" si="0"/>
        <v>0</v>
      </c>
      <c r="P10" s="258">
        <f t="shared" si="0"/>
        <v>0</v>
      </c>
      <c r="Q10" s="258">
        <f t="shared" si="0"/>
        <v>0</v>
      </c>
      <c r="R10" s="258">
        <f t="shared" si="0"/>
        <v>0</v>
      </c>
      <c r="S10" s="259">
        <f t="shared" si="0"/>
        <v>0</v>
      </c>
      <c r="T10" s="256"/>
      <c r="U10" s="256"/>
    </row>
    <row r="11" spans="2:21">
      <c r="B11" s="241" t="s">
        <v>839</v>
      </c>
      <c r="C11" s="234" t="s">
        <v>840</v>
      </c>
      <c r="D11" s="243" t="s">
        <v>833</v>
      </c>
      <c r="E11" s="515">
        <v>193</v>
      </c>
      <c r="F11" s="251"/>
      <c r="G11" s="252"/>
      <c r="H11" s="252"/>
      <c r="I11" s="252"/>
      <c r="J11" s="252"/>
      <c r="K11" s="986"/>
      <c r="L11" s="987"/>
      <c r="M11" s="257">
        <f t="shared" si="0"/>
        <v>0</v>
      </c>
      <c r="N11" s="258">
        <f t="shared" si="0"/>
        <v>0</v>
      </c>
      <c r="O11" s="258">
        <f t="shared" si="0"/>
        <v>0</v>
      </c>
      <c r="P11" s="258">
        <f t="shared" si="0"/>
        <v>0</v>
      </c>
      <c r="Q11" s="258">
        <f t="shared" si="0"/>
        <v>0</v>
      </c>
      <c r="R11" s="258">
        <f t="shared" si="0"/>
        <v>0</v>
      </c>
      <c r="S11" s="259">
        <f t="shared" si="0"/>
        <v>0</v>
      </c>
      <c r="T11" s="256"/>
      <c r="U11" s="256"/>
    </row>
    <row r="12" spans="2:21">
      <c r="B12" s="241" t="s">
        <v>841</v>
      </c>
      <c r="C12" s="236" t="s">
        <v>842</v>
      </c>
      <c r="D12" s="243" t="s">
        <v>833</v>
      </c>
      <c r="E12" s="515">
        <v>100</v>
      </c>
      <c r="F12" s="251"/>
      <c r="G12" s="252"/>
      <c r="H12" s="252"/>
      <c r="I12" s="252"/>
      <c r="J12" s="252"/>
      <c r="K12" s="986"/>
      <c r="L12" s="987"/>
      <c r="M12" s="257">
        <f t="shared" si="0"/>
        <v>0</v>
      </c>
      <c r="N12" s="258">
        <f t="shared" si="0"/>
        <v>0</v>
      </c>
      <c r="O12" s="258">
        <f t="shared" si="0"/>
        <v>0</v>
      </c>
      <c r="P12" s="258">
        <f t="shared" si="0"/>
        <v>0</v>
      </c>
      <c r="Q12" s="258">
        <f t="shared" si="0"/>
        <v>0</v>
      </c>
      <c r="R12" s="258">
        <f t="shared" si="0"/>
        <v>0</v>
      </c>
      <c r="S12" s="259">
        <f t="shared" si="0"/>
        <v>0</v>
      </c>
      <c r="T12" s="256"/>
      <c r="U12" s="256"/>
    </row>
    <row r="13" spans="2:21">
      <c r="B13" s="241" t="s">
        <v>843</v>
      </c>
      <c r="C13" s="236" t="s">
        <v>844</v>
      </c>
      <c r="D13" s="243" t="s">
        <v>833</v>
      </c>
      <c r="E13" s="515">
        <v>230</v>
      </c>
      <c r="F13" s="251"/>
      <c r="G13" s="252"/>
      <c r="H13" s="252"/>
      <c r="I13" s="252"/>
      <c r="J13" s="252"/>
      <c r="K13" s="986"/>
      <c r="L13" s="987"/>
      <c r="M13" s="257">
        <f t="shared" si="0"/>
        <v>0</v>
      </c>
      <c r="N13" s="258">
        <f t="shared" si="0"/>
        <v>0</v>
      </c>
      <c r="O13" s="258">
        <f t="shared" si="0"/>
        <v>0</v>
      </c>
      <c r="P13" s="258">
        <f t="shared" si="0"/>
        <v>0</v>
      </c>
      <c r="Q13" s="258">
        <f t="shared" si="0"/>
        <v>0</v>
      </c>
      <c r="R13" s="258">
        <f t="shared" si="0"/>
        <v>0</v>
      </c>
      <c r="S13" s="259">
        <f t="shared" si="0"/>
        <v>0</v>
      </c>
      <c r="T13" s="256"/>
      <c r="U13" s="256"/>
    </row>
    <row r="14" spans="2:21">
      <c r="B14" s="241" t="s">
        <v>845</v>
      </c>
      <c r="C14" s="234" t="s">
        <v>846</v>
      </c>
      <c r="D14" s="243" t="s">
        <v>833</v>
      </c>
      <c r="E14" s="515">
        <v>340</v>
      </c>
      <c r="F14" s="251"/>
      <c r="G14" s="252"/>
      <c r="H14" s="252"/>
      <c r="I14" s="252"/>
      <c r="J14" s="252"/>
      <c r="K14" s="986"/>
      <c r="L14" s="987"/>
      <c r="M14" s="257">
        <f t="shared" si="0"/>
        <v>0</v>
      </c>
      <c r="N14" s="258">
        <f t="shared" si="0"/>
        <v>0</v>
      </c>
      <c r="O14" s="258">
        <f t="shared" si="0"/>
        <v>0</v>
      </c>
      <c r="P14" s="258">
        <f t="shared" si="0"/>
        <v>0</v>
      </c>
      <c r="Q14" s="258">
        <f t="shared" si="0"/>
        <v>0</v>
      </c>
      <c r="R14" s="258">
        <f t="shared" si="0"/>
        <v>0</v>
      </c>
      <c r="S14" s="259">
        <f t="shared" si="0"/>
        <v>0</v>
      </c>
      <c r="T14" s="256"/>
      <c r="U14" s="256"/>
    </row>
    <row r="15" spans="2:21">
      <c r="B15" s="241" t="s">
        <v>847</v>
      </c>
      <c r="C15" s="234" t="s">
        <v>848</v>
      </c>
      <c r="D15" s="243" t="s">
        <v>833</v>
      </c>
      <c r="E15" s="515">
        <v>211</v>
      </c>
      <c r="F15" s="251"/>
      <c r="G15" s="252"/>
      <c r="H15" s="252"/>
      <c r="I15" s="252"/>
      <c r="J15" s="252"/>
      <c r="K15" s="986"/>
      <c r="L15" s="987"/>
      <c r="M15" s="257">
        <f t="shared" si="0"/>
        <v>0</v>
      </c>
      <c r="N15" s="258">
        <f t="shared" si="0"/>
        <v>0</v>
      </c>
      <c r="O15" s="258">
        <f t="shared" si="0"/>
        <v>0</v>
      </c>
      <c r="P15" s="258">
        <f t="shared" si="0"/>
        <v>0</v>
      </c>
      <c r="Q15" s="258">
        <f t="shared" si="0"/>
        <v>0</v>
      </c>
      <c r="R15" s="258">
        <f t="shared" si="0"/>
        <v>0</v>
      </c>
      <c r="S15" s="259">
        <f t="shared" si="0"/>
        <v>0</v>
      </c>
      <c r="T15" s="256"/>
      <c r="U15" s="256"/>
    </row>
    <row r="16" spans="2:21">
      <c r="B16" s="241" t="s">
        <v>849</v>
      </c>
      <c r="C16" s="236" t="s">
        <v>850</v>
      </c>
      <c r="D16" s="243" t="s">
        <v>833</v>
      </c>
      <c r="E16" s="515">
        <v>11</v>
      </c>
      <c r="F16" s="251"/>
      <c r="G16" s="252"/>
      <c r="H16" s="252"/>
      <c r="I16" s="252"/>
      <c r="J16" s="252"/>
      <c r="K16" s="986"/>
      <c r="L16" s="987"/>
      <c r="M16" s="257">
        <f t="shared" si="0"/>
        <v>0</v>
      </c>
      <c r="N16" s="258">
        <f t="shared" si="0"/>
        <v>0</v>
      </c>
      <c r="O16" s="258">
        <f t="shared" si="0"/>
        <v>0</v>
      </c>
      <c r="P16" s="258">
        <f t="shared" si="0"/>
        <v>0</v>
      </c>
      <c r="Q16" s="258">
        <f t="shared" si="0"/>
        <v>0</v>
      </c>
      <c r="R16" s="258">
        <f t="shared" si="0"/>
        <v>0</v>
      </c>
      <c r="S16" s="259">
        <f t="shared" si="0"/>
        <v>0</v>
      </c>
      <c r="T16" s="256"/>
      <c r="U16" s="256"/>
    </row>
    <row r="17" spans="2:21">
      <c r="B17" s="241" t="s">
        <v>851</v>
      </c>
      <c r="C17" s="236" t="s">
        <v>852</v>
      </c>
      <c r="D17" s="243" t="s">
        <v>833</v>
      </c>
      <c r="E17" s="515">
        <v>34</v>
      </c>
      <c r="F17" s="251"/>
      <c r="G17" s="252"/>
      <c r="H17" s="252"/>
      <c r="I17" s="252"/>
      <c r="J17" s="252"/>
      <c r="K17" s="986"/>
      <c r="L17" s="987"/>
      <c r="M17" s="257">
        <f t="shared" si="0"/>
        <v>0</v>
      </c>
      <c r="N17" s="258">
        <f t="shared" si="0"/>
        <v>0</v>
      </c>
      <c r="O17" s="258">
        <f t="shared" si="0"/>
        <v>0</v>
      </c>
      <c r="P17" s="258">
        <f t="shared" si="0"/>
        <v>0</v>
      </c>
      <c r="Q17" s="258">
        <f t="shared" si="0"/>
        <v>0</v>
      </c>
      <c r="R17" s="258">
        <f t="shared" si="0"/>
        <v>0</v>
      </c>
      <c r="S17" s="259">
        <f t="shared" si="0"/>
        <v>0</v>
      </c>
      <c r="T17" s="256"/>
      <c r="U17" s="256"/>
    </row>
    <row r="18" spans="2:21">
      <c r="B18" s="241" t="s">
        <v>853</v>
      </c>
      <c r="C18" s="236" t="s">
        <v>854</v>
      </c>
      <c r="D18" s="243" t="s">
        <v>833</v>
      </c>
      <c r="E18" s="515">
        <v>33</v>
      </c>
      <c r="F18" s="251"/>
      <c r="G18" s="252"/>
      <c r="H18" s="252"/>
      <c r="I18" s="252"/>
      <c r="J18" s="252"/>
      <c r="K18" s="986"/>
      <c r="L18" s="987"/>
      <c r="M18" s="257">
        <f t="shared" si="0"/>
        <v>0</v>
      </c>
      <c r="N18" s="258">
        <f t="shared" si="0"/>
        <v>0</v>
      </c>
      <c r="O18" s="258">
        <f t="shared" si="0"/>
        <v>0</v>
      </c>
      <c r="P18" s="258">
        <f t="shared" si="0"/>
        <v>0</v>
      </c>
      <c r="Q18" s="258">
        <f t="shared" si="0"/>
        <v>0</v>
      </c>
      <c r="R18" s="258">
        <f t="shared" si="0"/>
        <v>0</v>
      </c>
      <c r="S18" s="259">
        <f t="shared" si="0"/>
        <v>0</v>
      </c>
      <c r="T18" s="256"/>
      <c r="U18" s="256"/>
    </row>
    <row r="19" spans="2:21">
      <c r="B19" s="241" t="s">
        <v>855</v>
      </c>
      <c r="C19" s="234" t="s">
        <v>856</v>
      </c>
      <c r="D19" s="243" t="s">
        <v>833</v>
      </c>
      <c r="E19" s="515">
        <v>1</v>
      </c>
      <c r="F19" s="251"/>
      <c r="G19" s="252"/>
      <c r="H19" s="252"/>
      <c r="I19" s="252"/>
      <c r="J19" s="252"/>
      <c r="K19" s="986"/>
      <c r="L19" s="987"/>
      <c r="M19" s="257">
        <f t="shared" si="0"/>
        <v>0</v>
      </c>
      <c r="N19" s="258">
        <f t="shared" si="0"/>
        <v>0</v>
      </c>
      <c r="O19" s="258">
        <f t="shared" si="0"/>
        <v>0</v>
      </c>
      <c r="P19" s="258">
        <f t="shared" si="0"/>
        <v>0</v>
      </c>
      <c r="Q19" s="258">
        <f t="shared" si="0"/>
        <v>0</v>
      </c>
      <c r="R19" s="258">
        <f t="shared" si="0"/>
        <v>0</v>
      </c>
      <c r="S19" s="259">
        <f t="shared" si="0"/>
        <v>0</v>
      </c>
      <c r="T19" s="256"/>
      <c r="U19" s="256"/>
    </row>
    <row r="20" spans="2:21">
      <c r="B20" s="241" t="s">
        <v>857</v>
      </c>
      <c r="C20" s="237" t="s">
        <v>858</v>
      </c>
      <c r="D20" s="243" t="s">
        <v>833</v>
      </c>
      <c r="E20" s="515">
        <v>51</v>
      </c>
      <c r="F20" s="251"/>
      <c r="G20" s="252"/>
      <c r="H20" s="252"/>
      <c r="I20" s="252"/>
      <c r="J20" s="252"/>
      <c r="K20" s="986"/>
      <c r="L20" s="987"/>
      <c r="M20" s="257">
        <f t="shared" si="0"/>
        <v>0</v>
      </c>
      <c r="N20" s="258">
        <f t="shared" si="0"/>
        <v>0</v>
      </c>
      <c r="O20" s="258">
        <f t="shared" si="0"/>
        <v>0</v>
      </c>
      <c r="P20" s="258">
        <f t="shared" si="0"/>
        <v>0</v>
      </c>
      <c r="Q20" s="258">
        <f t="shared" si="0"/>
        <v>0</v>
      </c>
      <c r="R20" s="258">
        <f t="shared" si="0"/>
        <v>0</v>
      </c>
      <c r="S20" s="259">
        <f t="shared" si="0"/>
        <v>0</v>
      </c>
      <c r="T20" s="256"/>
      <c r="U20" s="256"/>
    </row>
    <row r="21" spans="2:21">
      <c r="B21" s="241" t="s">
        <v>859</v>
      </c>
      <c r="C21" s="234" t="s">
        <v>860</v>
      </c>
      <c r="D21" s="243" t="s">
        <v>833</v>
      </c>
      <c r="E21" s="515">
        <v>51</v>
      </c>
      <c r="F21" s="251"/>
      <c r="G21" s="252"/>
      <c r="H21" s="252"/>
      <c r="I21" s="252"/>
      <c r="J21" s="252"/>
      <c r="K21" s="986"/>
      <c r="L21" s="987"/>
      <c r="M21" s="257">
        <f t="shared" si="0"/>
        <v>0</v>
      </c>
      <c r="N21" s="258">
        <f t="shared" si="0"/>
        <v>0</v>
      </c>
      <c r="O21" s="258">
        <f t="shared" si="0"/>
        <v>0</v>
      </c>
      <c r="P21" s="258">
        <f t="shared" si="0"/>
        <v>0</v>
      </c>
      <c r="Q21" s="258">
        <f t="shared" si="0"/>
        <v>0</v>
      </c>
      <c r="R21" s="258">
        <f t="shared" si="0"/>
        <v>0</v>
      </c>
      <c r="S21" s="259">
        <f t="shared" si="0"/>
        <v>0</v>
      </c>
      <c r="T21" s="256"/>
      <c r="U21" s="256"/>
    </row>
    <row r="22" spans="2:21">
      <c r="B22" s="241" t="s">
        <v>861</v>
      </c>
      <c r="C22" s="236" t="s">
        <v>862</v>
      </c>
      <c r="D22" s="243" t="s">
        <v>833</v>
      </c>
      <c r="E22" s="515">
        <v>110</v>
      </c>
      <c r="F22" s="251"/>
      <c r="G22" s="252"/>
      <c r="H22" s="252"/>
      <c r="I22" s="252"/>
      <c r="J22" s="252"/>
      <c r="K22" s="986"/>
      <c r="L22" s="987"/>
      <c r="M22" s="257">
        <f t="shared" si="0"/>
        <v>0</v>
      </c>
      <c r="N22" s="258">
        <f t="shared" si="0"/>
        <v>0</v>
      </c>
      <c r="O22" s="258">
        <f t="shared" si="0"/>
        <v>0</v>
      </c>
      <c r="P22" s="258">
        <f t="shared" si="0"/>
        <v>0</v>
      </c>
      <c r="Q22" s="258">
        <f t="shared" si="0"/>
        <v>0</v>
      </c>
      <c r="R22" s="258">
        <f t="shared" si="0"/>
        <v>0</v>
      </c>
      <c r="S22" s="259">
        <f t="shared" si="0"/>
        <v>0</v>
      </c>
      <c r="T22" s="256"/>
      <c r="U22" s="256"/>
    </row>
    <row r="23" spans="2:21">
      <c r="B23" s="241" t="s">
        <v>863</v>
      </c>
      <c r="C23" s="236" t="s">
        <v>864</v>
      </c>
      <c r="D23" s="243" t="s">
        <v>833</v>
      </c>
      <c r="E23" s="515">
        <v>93</v>
      </c>
      <c r="F23" s="251"/>
      <c r="G23" s="252"/>
      <c r="H23" s="252"/>
      <c r="I23" s="252"/>
      <c r="J23" s="252"/>
      <c r="K23" s="986"/>
      <c r="L23" s="987"/>
      <c r="M23" s="257">
        <f t="shared" si="0"/>
        <v>0</v>
      </c>
      <c r="N23" s="258">
        <f t="shared" si="0"/>
        <v>0</v>
      </c>
      <c r="O23" s="258">
        <f t="shared" si="0"/>
        <v>0</v>
      </c>
      <c r="P23" s="258">
        <f t="shared" si="0"/>
        <v>0</v>
      </c>
      <c r="Q23" s="258">
        <f t="shared" si="0"/>
        <v>0</v>
      </c>
      <c r="R23" s="258">
        <f t="shared" si="0"/>
        <v>0</v>
      </c>
      <c r="S23" s="259">
        <f t="shared" si="0"/>
        <v>0</v>
      </c>
      <c r="T23" s="256"/>
      <c r="U23" s="256"/>
    </row>
    <row r="24" spans="2:21">
      <c r="B24" s="241" t="s">
        <v>865</v>
      </c>
      <c r="C24" s="234" t="s">
        <v>866</v>
      </c>
      <c r="D24" s="243" t="s">
        <v>833</v>
      </c>
      <c r="E24" s="515">
        <v>207</v>
      </c>
      <c r="F24" s="251"/>
      <c r="G24" s="252"/>
      <c r="H24" s="252"/>
      <c r="I24" s="252"/>
      <c r="J24" s="252"/>
      <c r="K24" s="986"/>
      <c r="L24" s="987"/>
      <c r="M24" s="257">
        <f t="shared" si="0"/>
        <v>0</v>
      </c>
      <c r="N24" s="258">
        <f t="shared" si="0"/>
        <v>0</v>
      </c>
      <c r="O24" s="258">
        <f t="shared" si="0"/>
        <v>0</v>
      </c>
      <c r="P24" s="258">
        <f t="shared" si="0"/>
        <v>0</v>
      </c>
      <c r="Q24" s="258">
        <f t="shared" si="0"/>
        <v>0</v>
      </c>
      <c r="R24" s="258">
        <f t="shared" si="0"/>
        <v>0</v>
      </c>
      <c r="S24" s="259">
        <f t="shared" si="0"/>
        <v>0</v>
      </c>
      <c r="T24" s="256"/>
      <c r="U24" s="256"/>
    </row>
    <row r="25" spans="2:21">
      <c r="B25" s="241" t="s">
        <v>867</v>
      </c>
      <c r="C25" s="238" t="s">
        <v>868</v>
      </c>
      <c r="D25" s="243" t="s">
        <v>833</v>
      </c>
      <c r="E25" s="515">
        <v>148</v>
      </c>
      <c r="F25" s="251"/>
      <c r="G25" s="252"/>
      <c r="H25" s="252"/>
      <c r="I25" s="252"/>
      <c r="J25" s="252"/>
      <c r="K25" s="986"/>
      <c r="L25" s="987"/>
      <c r="M25" s="257">
        <f t="shared" ref="M25:S40" si="1">$E25*F25</f>
        <v>0</v>
      </c>
      <c r="N25" s="258">
        <f t="shared" si="1"/>
        <v>0</v>
      </c>
      <c r="O25" s="258">
        <f t="shared" si="1"/>
        <v>0</v>
      </c>
      <c r="P25" s="258">
        <f t="shared" si="1"/>
        <v>0</v>
      </c>
      <c r="Q25" s="258">
        <f t="shared" si="1"/>
        <v>0</v>
      </c>
      <c r="R25" s="258">
        <f t="shared" si="1"/>
        <v>0</v>
      </c>
      <c r="S25" s="259">
        <f t="shared" si="1"/>
        <v>0</v>
      </c>
      <c r="T25" s="256"/>
      <c r="U25" s="256"/>
    </row>
    <row r="26" spans="2:21">
      <c r="B26" s="241" t="s">
        <v>869</v>
      </c>
      <c r="C26" s="234" t="s">
        <v>870</v>
      </c>
      <c r="D26" s="243" t="s">
        <v>833</v>
      </c>
      <c r="E26" s="515">
        <v>2</v>
      </c>
      <c r="F26" s="251"/>
      <c r="G26" s="252"/>
      <c r="H26" s="252"/>
      <c r="I26" s="252"/>
      <c r="J26" s="252"/>
      <c r="K26" s="986"/>
      <c r="L26" s="987"/>
      <c r="M26" s="257">
        <f t="shared" si="1"/>
        <v>0</v>
      </c>
      <c r="N26" s="258">
        <f t="shared" si="1"/>
        <v>0</v>
      </c>
      <c r="O26" s="258">
        <f t="shared" si="1"/>
        <v>0</v>
      </c>
      <c r="P26" s="258">
        <f t="shared" si="1"/>
        <v>0</v>
      </c>
      <c r="Q26" s="258">
        <f t="shared" si="1"/>
        <v>0</v>
      </c>
      <c r="R26" s="258">
        <f t="shared" si="1"/>
        <v>0</v>
      </c>
      <c r="S26" s="259">
        <f t="shared" si="1"/>
        <v>0</v>
      </c>
      <c r="T26" s="256"/>
      <c r="U26" s="256"/>
    </row>
    <row r="27" spans="2:21">
      <c r="B27" s="241" t="s">
        <v>871</v>
      </c>
      <c r="C27" s="234" t="s">
        <v>872</v>
      </c>
      <c r="D27" s="243" t="s">
        <v>833</v>
      </c>
      <c r="E27" s="515">
        <v>404</v>
      </c>
      <c r="F27" s="251"/>
      <c r="G27" s="252"/>
      <c r="H27" s="252"/>
      <c r="I27" s="252"/>
      <c r="J27" s="252"/>
      <c r="K27" s="986"/>
      <c r="L27" s="987"/>
      <c r="M27" s="257">
        <f t="shared" si="1"/>
        <v>0</v>
      </c>
      <c r="N27" s="258">
        <f t="shared" si="1"/>
        <v>0</v>
      </c>
      <c r="O27" s="258">
        <f t="shared" si="1"/>
        <v>0</v>
      </c>
      <c r="P27" s="258">
        <f t="shared" si="1"/>
        <v>0</v>
      </c>
      <c r="Q27" s="258">
        <f t="shared" si="1"/>
        <v>0</v>
      </c>
      <c r="R27" s="258">
        <f t="shared" si="1"/>
        <v>0</v>
      </c>
      <c r="S27" s="259">
        <f t="shared" si="1"/>
        <v>0</v>
      </c>
      <c r="T27" s="256"/>
      <c r="U27" s="256"/>
    </row>
    <row r="28" spans="2:21">
      <c r="B28" s="241" t="s">
        <v>873</v>
      </c>
      <c r="C28" s="234" t="s">
        <v>874</v>
      </c>
      <c r="D28" s="243" t="s">
        <v>833</v>
      </c>
      <c r="E28" s="515">
        <v>710</v>
      </c>
      <c r="F28" s="251"/>
      <c r="G28" s="252"/>
      <c r="H28" s="252"/>
      <c r="I28" s="252"/>
      <c r="J28" s="252"/>
      <c r="K28" s="986"/>
      <c r="L28" s="987"/>
      <c r="M28" s="257">
        <f t="shared" si="1"/>
        <v>0</v>
      </c>
      <c r="N28" s="258">
        <f t="shared" si="1"/>
        <v>0</v>
      </c>
      <c r="O28" s="258">
        <f t="shared" si="1"/>
        <v>0</v>
      </c>
      <c r="P28" s="258">
        <f t="shared" si="1"/>
        <v>0</v>
      </c>
      <c r="Q28" s="258">
        <f t="shared" si="1"/>
        <v>0</v>
      </c>
      <c r="R28" s="258">
        <f t="shared" si="1"/>
        <v>0</v>
      </c>
      <c r="S28" s="259">
        <f t="shared" si="1"/>
        <v>0</v>
      </c>
      <c r="T28" s="256"/>
      <c r="U28" s="256"/>
    </row>
    <row r="29" spans="2:21">
      <c r="B29" s="241" t="s">
        <v>875</v>
      </c>
      <c r="C29" s="234" t="s">
        <v>876</v>
      </c>
      <c r="D29" s="243" t="s">
        <v>833</v>
      </c>
      <c r="E29" s="515">
        <v>725</v>
      </c>
      <c r="F29" s="251"/>
      <c r="G29" s="252"/>
      <c r="H29" s="252"/>
      <c r="I29" s="252"/>
      <c r="J29" s="252"/>
      <c r="K29" s="986"/>
      <c r="L29" s="987"/>
      <c r="M29" s="257">
        <f t="shared" si="1"/>
        <v>0</v>
      </c>
      <c r="N29" s="258">
        <f t="shared" si="1"/>
        <v>0</v>
      </c>
      <c r="O29" s="258">
        <f t="shared" si="1"/>
        <v>0</v>
      </c>
      <c r="P29" s="258">
        <f t="shared" si="1"/>
        <v>0</v>
      </c>
      <c r="Q29" s="258">
        <f t="shared" si="1"/>
        <v>0</v>
      </c>
      <c r="R29" s="258">
        <f t="shared" si="1"/>
        <v>0</v>
      </c>
      <c r="S29" s="259">
        <f t="shared" si="1"/>
        <v>0</v>
      </c>
      <c r="T29" s="256"/>
      <c r="U29" s="256"/>
    </row>
    <row r="30" spans="2:21">
      <c r="B30" s="241" t="s">
        <v>877</v>
      </c>
      <c r="C30" s="234" t="s">
        <v>878</v>
      </c>
      <c r="D30" s="243" t="s">
        <v>833</v>
      </c>
      <c r="E30" s="515">
        <v>446</v>
      </c>
      <c r="F30" s="251"/>
      <c r="G30" s="252"/>
      <c r="H30" s="252"/>
      <c r="I30" s="252"/>
      <c r="J30" s="252"/>
      <c r="K30" s="986"/>
      <c r="L30" s="987"/>
      <c r="M30" s="257">
        <f t="shared" si="1"/>
        <v>0</v>
      </c>
      <c r="N30" s="258">
        <f t="shared" si="1"/>
        <v>0</v>
      </c>
      <c r="O30" s="258">
        <f t="shared" si="1"/>
        <v>0</v>
      </c>
      <c r="P30" s="258">
        <f t="shared" si="1"/>
        <v>0</v>
      </c>
      <c r="Q30" s="258">
        <f t="shared" si="1"/>
        <v>0</v>
      </c>
      <c r="R30" s="258">
        <f t="shared" si="1"/>
        <v>0</v>
      </c>
      <c r="S30" s="259">
        <f t="shared" si="1"/>
        <v>0</v>
      </c>
      <c r="T30" s="256"/>
      <c r="U30" s="256"/>
    </row>
    <row r="31" spans="2:21" ht="13" thickBot="1">
      <c r="B31" s="241" t="s">
        <v>879</v>
      </c>
      <c r="C31" s="234" t="s">
        <v>880</v>
      </c>
      <c r="D31" s="243" t="s">
        <v>833</v>
      </c>
      <c r="E31" s="515">
        <v>6</v>
      </c>
      <c r="F31" s="251"/>
      <c r="G31" s="252"/>
      <c r="H31" s="252"/>
      <c r="I31" s="252"/>
      <c r="J31" s="252"/>
      <c r="K31" s="986"/>
      <c r="L31" s="987"/>
      <c r="M31" s="257">
        <f t="shared" si="1"/>
        <v>0</v>
      </c>
      <c r="N31" s="258">
        <f t="shared" si="1"/>
        <v>0</v>
      </c>
      <c r="O31" s="258">
        <f t="shared" si="1"/>
        <v>0</v>
      </c>
      <c r="P31" s="258">
        <f t="shared" si="1"/>
        <v>0</v>
      </c>
      <c r="Q31" s="258">
        <f t="shared" si="1"/>
        <v>0</v>
      </c>
      <c r="R31" s="258">
        <f t="shared" si="1"/>
        <v>0</v>
      </c>
      <c r="S31" s="259">
        <f t="shared" si="1"/>
        <v>0</v>
      </c>
      <c r="T31" s="256"/>
      <c r="U31" s="256"/>
    </row>
    <row r="32" spans="2:21" ht="14.5" thickBot="1">
      <c r="B32" s="525" t="s">
        <v>88</v>
      </c>
      <c r="C32" s="526"/>
      <c r="D32" s="527"/>
      <c r="E32" s="528"/>
      <c r="F32" s="529"/>
      <c r="G32" s="528"/>
      <c r="H32" s="528"/>
      <c r="I32" s="528"/>
      <c r="J32" s="528"/>
      <c r="K32" s="528"/>
      <c r="L32" s="528"/>
      <c r="M32" s="528"/>
      <c r="N32" s="528"/>
      <c r="O32" s="528"/>
      <c r="P32" s="528"/>
      <c r="Q32" s="528"/>
      <c r="R32" s="528"/>
      <c r="S32" s="530"/>
      <c r="T32" s="256"/>
      <c r="U32" s="256"/>
    </row>
    <row r="33" spans="2:21">
      <c r="B33" s="241" t="s">
        <v>839</v>
      </c>
      <c r="C33" s="234" t="s">
        <v>840</v>
      </c>
      <c r="D33" s="243" t="s">
        <v>833</v>
      </c>
      <c r="E33" s="515">
        <v>24</v>
      </c>
      <c r="F33" s="251"/>
      <c r="G33" s="252"/>
      <c r="H33" s="252"/>
      <c r="I33" s="252"/>
      <c r="J33" s="252"/>
      <c r="K33" s="986"/>
      <c r="L33" s="987"/>
      <c r="M33" s="257">
        <f t="shared" si="1"/>
        <v>0</v>
      </c>
      <c r="N33" s="258">
        <f t="shared" si="1"/>
        <v>0</v>
      </c>
      <c r="O33" s="258">
        <f t="shared" si="1"/>
        <v>0</v>
      </c>
      <c r="P33" s="258">
        <f t="shared" si="1"/>
        <v>0</v>
      </c>
      <c r="Q33" s="258">
        <f t="shared" si="1"/>
        <v>0</v>
      </c>
      <c r="R33" s="258">
        <f t="shared" si="1"/>
        <v>0</v>
      </c>
      <c r="S33" s="259">
        <f t="shared" si="1"/>
        <v>0</v>
      </c>
      <c r="T33" s="256"/>
      <c r="U33" s="256"/>
    </row>
    <row r="34" spans="2:21">
      <c r="B34" s="241" t="s">
        <v>843</v>
      </c>
      <c r="C34" s="234" t="s">
        <v>881</v>
      </c>
      <c r="D34" s="243" t="s">
        <v>833</v>
      </c>
      <c r="E34" s="515">
        <v>1464</v>
      </c>
      <c r="F34" s="251"/>
      <c r="G34" s="252"/>
      <c r="H34" s="252"/>
      <c r="I34" s="252"/>
      <c r="J34" s="252"/>
      <c r="K34" s="986"/>
      <c r="L34" s="987"/>
      <c r="M34" s="257">
        <f t="shared" si="1"/>
        <v>0</v>
      </c>
      <c r="N34" s="258">
        <f t="shared" si="1"/>
        <v>0</v>
      </c>
      <c r="O34" s="258">
        <f t="shared" si="1"/>
        <v>0</v>
      </c>
      <c r="P34" s="258">
        <f t="shared" si="1"/>
        <v>0</v>
      </c>
      <c r="Q34" s="258">
        <f t="shared" si="1"/>
        <v>0</v>
      </c>
      <c r="R34" s="258">
        <f t="shared" si="1"/>
        <v>0</v>
      </c>
      <c r="S34" s="259">
        <f t="shared" si="1"/>
        <v>0</v>
      </c>
      <c r="T34" s="256"/>
      <c r="U34" s="256"/>
    </row>
    <row r="35" spans="2:21">
      <c r="B35" s="241" t="s">
        <v>845</v>
      </c>
      <c r="C35" s="234" t="s">
        <v>882</v>
      </c>
      <c r="D35" s="243" t="s">
        <v>833</v>
      </c>
      <c r="E35" s="515">
        <v>1124</v>
      </c>
      <c r="F35" s="251"/>
      <c r="G35" s="252"/>
      <c r="H35" s="252"/>
      <c r="I35" s="252"/>
      <c r="J35" s="252"/>
      <c r="K35" s="986"/>
      <c r="L35" s="987"/>
      <c r="M35" s="257">
        <f t="shared" si="1"/>
        <v>0</v>
      </c>
      <c r="N35" s="258">
        <f t="shared" si="1"/>
        <v>0</v>
      </c>
      <c r="O35" s="258">
        <f t="shared" si="1"/>
        <v>0</v>
      </c>
      <c r="P35" s="258">
        <f t="shared" si="1"/>
        <v>0</v>
      </c>
      <c r="Q35" s="258">
        <f t="shared" si="1"/>
        <v>0</v>
      </c>
      <c r="R35" s="258">
        <f t="shared" si="1"/>
        <v>0</v>
      </c>
      <c r="S35" s="259">
        <f t="shared" si="1"/>
        <v>0</v>
      </c>
      <c r="T35" s="256"/>
      <c r="U35" s="256"/>
    </row>
    <row r="36" spans="2:21">
      <c r="B36" s="241" t="s">
        <v>883</v>
      </c>
      <c r="C36" s="234" t="s">
        <v>884</v>
      </c>
      <c r="D36" s="243" t="s">
        <v>833</v>
      </c>
      <c r="E36" s="515">
        <v>140</v>
      </c>
      <c r="F36" s="251"/>
      <c r="G36" s="252"/>
      <c r="H36" s="252"/>
      <c r="I36" s="252"/>
      <c r="J36" s="252"/>
      <c r="K36" s="986"/>
      <c r="L36" s="987"/>
      <c r="M36" s="257">
        <f t="shared" si="1"/>
        <v>0</v>
      </c>
      <c r="N36" s="258">
        <f t="shared" si="1"/>
        <v>0</v>
      </c>
      <c r="O36" s="258">
        <f t="shared" si="1"/>
        <v>0</v>
      </c>
      <c r="P36" s="258">
        <f t="shared" si="1"/>
        <v>0</v>
      </c>
      <c r="Q36" s="258">
        <f t="shared" si="1"/>
        <v>0</v>
      </c>
      <c r="R36" s="258">
        <f t="shared" si="1"/>
        <v>0</v>
      </c>
      <c r="S36" s="259">
        <f t="shared" si="1"/>
        <v>0</v>
      </c>
      <c r="T36" s="256"/>
      <c r="U36" s="256"/>
    </row>
    <row r="37" spans="2:21">
      <c r="B37" s="241" t="s">
        <v>863</v>
      </c>
      <c r="C37" s="234" t="s">
        <v>885</v>
      </c>
      <c r="D37" s="243" t="s">
        <v>833</v>
      </c>
      <c r="E37" s="515">
        <v>74</v>
      </c>
      <c r="F37" s="251"/>
      <c r="G37" s="252"/>
      <c r="H37" s="252"/>
      <c r="I37" s="252"/>
      <c r="J37" s="252"/>
      <c r="K37" s="986"/>
      <c r="L37" s="987"/>
      <c r="M37" s="257">
        <f t="shared" si="1"/>
        <v>0</v>
      </c>
      <c r="N37" s="258">
        <f t="shared" si="1"/>
        <v>0</v>
      </c>
      <c r="O37" s="258">
        <f t="shared" si="1"/>
        <v>0</v>
      </c>
      <c r="P37" s="258">
        <f t="shared" si="1"/>
        <v>0</v>
      </c>
      <c r="Q37" s="258">
        <f t="shared" si="1"/>
        <v>0</v>
      </c>
      <c r="R37" s="258">
        <f t="shared" si="1"/>
        <v>0</v>
      </c>
      <c r="S37" s="259">
        <f t="shared" si="1"/>
        <v>0</v>
      </c>
      <c r="T37" s="256"/>
      <c r="U37" s="256"/>
    </row>
    <row r="38" spans="2:21">
      <c r="B38" s="241" t="s">
        <v>865</v>
      </c>
      <c r="C38" s="234" t="s">
        <v>866</v>
      </c>
      <c r="D38" s="243" t="s">
        <v>833</v>
      </c>
      <c r="E38" s="515">
        <v>433</v>
      </c>
      <c r="F38" s="251"/>
      <c r="G38" s="252"/>
      <c r="H38" s="252"/>
      <c r="I38" s="252"/>
      <c r="J38" s="252"/>
      <c r="K38" s="986"/>
      <c r="L38" s="987"/>
      <c r="M38" s="257">
        <f t="shared" si="1"/>
        <v>0</v>
      </c>
      <c r="N38" s="258">
        <f t="shared" si="1"/>
        <v>0</v>
      </c>
      <c r="O38" s="258">
        <f t="shared" si="1"/>
        <v>0</v>
      </c>
      <c r="P38" s="258">
        <f t="shared" si="1"/>
        <v>0</v>
      </c>
      <c r="Q38" s="258">
        <f t="shared" si="1"/>
        <v>0</v>
      </c>
      <c r="R38" s="258">
        <f t="shared" si="1"/>
        <v>0</v>
      </c>
      <c r="S38" s="259">
        <f t="shared" si="1"/>
        <v>0</v>
      </c>
      <c r="T38" s="256"/>
      <c r="U38" s="256"/>
    </row>
    <row r="39" spans="2:21">
      <c r="B39" s="241" t="s">
        <v>869</v>
      </c>
      <c r="C39" s="234" t="s">
        <v>870</v>
      </c>
      <c r="D39" s="243" t="s">
        <v>833</v>
      </c>
      <c r="E39" s="515">
        <v>232</v>
      </c>
      <c r="F39" s="251"/>
      <c r="G39" s="252"/>
      <c r="H39" s="252"/>
      <c r="I39" s="252"/>
      <c r="J39" s="252"/>
      <c r="K39" s="986"/>
      <c r="L39" s="987"/>
      <c r="M39" s="257">
        <f t="shared" si="1"/>
        <v>0</v>
      </c>
      <c r="N39" s="258">
        <f t="shared" si="1"/>
        <v>0</v>
      </c>
      <c r="O39" s="258">
        <f t="shared" si="1"/>
        <v>0</v>
      </c>
      <c r="P39" s="258">
        <f t="shared" si="1"/>
        <v>0</v>
      </c>
      <c r="Q39" s="258">
        <f t="shared" si="1"/>
        <v>0</v>
      </c>
      <c r="R39" s="258">
        <f t="shared" si="1"/>
        <v>0</v>
      </c>
      <c r="S39" s="259">
        <f t="shared" si="1"/>
        <v>0</v>
      </c>
      <c r="T39" s="256"/>
      <c r="U39" s="256"/>
    </row>
    <row r="40" spans="2:21">
      <c r="B40" s="241" t="s">
        <v>875</v>
      </c>
      <c r="C40" s="234" t="s">
        <v>886</v>
      </c>
      <c r="D40" s="243" t="s">
        <v>833</v>
      </c>
      <c r="E40" s="515">
        <v>621</v>
      </c>
      <c r="F40" s="251"/>
      <c r="G40" s="252"/>
      <c r="H40" s="252"/>
      <c r="I40" s="252"/>
      <c r="J40" s="252"/>
      <c r="K40" s="986"/>
      <c r="L40" s="987"/>
      <c r="M40" s="257">
        <f t="shared" si="1"/>
        <v>0</v>
      </c>
      <c r="N40" s="258">
        <f t="shared" si="1"/>
        <v>0</v>
      </c>
      <c r="O40" s="258">
        <f t="shared" si="1"/>
        <v>0</v>
      </c>
      <c r="P40" s="258">
        <f t="shared" si="1"/>
        <v>0</v>
      </c>
      <c r="Q40" s="258">
        <f t="shared" si="1"/>
        <v>0</v>
      </c>
      <c r="R40" s="258">
        <f t="shared" si="1"/>
        <v>0</v>
      </c>
      <c r="S40" s="259">
        <f t="shared" si="1"/>
        <v>0</v>
      </c>
      <c r="T40" s="256"/>
      <c r="U40" s="256"/>
    </row>
    <row r="41" spans="2:21">
      <c r="B41" s="241" t="s">
        <v>887</v>
      </c>
      <c r="C41" s="234" t="s">
        <v>888</v>
      </c>
      <c r="D41" s="243" t="s">
        <v>833</v>
      </c>
      <c r="E41" s="515">
        <v>691</v>
      </c>
      <c r="F41" s="251"/>
      <c r="G41" s="252"/>
      <c r="H41" s="252"/>
      <c r="I41" s="252"/>
      <c r="J41" s="252"/>
      <c r="K41" s="986"/>
      <c r="L41" s="987"/>
      <c r="M41" s="257">
        <f t="shared" ref="M41:S99" si="2">$E41*F41</f>
        <v>0</v>
      </c>
      <c r="N41" s="258">
        <f t="shared" si="2"/>
        <v>0</v>
      </c>
      <c r="O41" s="258">
        <f t="shared" si="2"/>
        <v>0</v>
      </c>
      <c r="P41" s="258">
        <f t="shared" si="2"/>
        <v>0</v>
      </c>
      <c r="Q41" s="258">
        <f t="shared" si="2"/>
        <v>0</v>
      </c>
      <c r="R41" s="258">
        <f t="shared" si="2"/>
        <v>0</v>
      </c>
      <c r="S41" s="259">
        <f t="shared" si="2"/>
        <v>0</v>
      </c>
      <c r="T41" s="256"/>
      <c r="U41" s="256"/>
    </row>
    <row r="42" spans="2:21" ht="13" thickBot="1">
      <c r="B42" s="241" t="s">
        <v>877</v>
      </c>
      <c r="C42" s="234" t="s">
        <v>889</v>
      </c>
      <c r="D42" s="243" t="s">
        <v>833</v>
      </c>
      <c r="E42" s="515">
        <v>323</v>
      </c>
      <c r="F42" s="251"/>
      <c r="G42" s="252"/>
      <c r="H42" s="252"/>
      <c r="I42" s="252"/>
      <c r="J42" s="252"/>
      <c r="K42" s="986"/>
      <c r="L42" s="987"/>
      <c r="M42" s="257">
        <f t="shared" si="2"/>
        <v>0</v>
      </c>
      <c r="N42" s="258">
        <f t="shared" si="2"/>
        <v>0</v>
      </c>
      <c r="O42" s="258">
        <f t="shared" si="2"/>
        <v>0</v>
      </c>
      <c r="P42" s="258">
        <f t="shared" si="2"/>
        <v>0</v>
      </c>
      <c r="Q42" s="258">
        <f t="shared" si="2"/>
        <v>0</v>
      </c>
      <c r="R42" s="258">
        <f t="shared" si="2"/>
        <v>0</v>
      </c>
      <c r="S42" s="259">
        <f t="shared" si="2"/>
        <v>0</v>
      </c>
      <c r="T42" s="256"/>
      <c r="U42" s="256"/>
    </row>
    <row r="43" spans="2:21" ht="14.5" thickBot="1">
      <c r="B43" s="525" t="s">
        <v>86</v>
      </c>
      <c r="C43" s="526"/>
      <c r="D43" s="527"/>
      <c r="E43" s="528"/>
      <c r="F43" s="529"/>
      <c r="G43" s="528"/>
      <c r="H43" s="528"/>
      <c r="I43" s="528"/>
      <c r="J43" s="528"/>
      <c r="K43" s="528"/>
      <c r="L43" s="528"/>
      <c r="M43" s="528"/>
      <c r="N43" s="528"/>
      <c r="O43" s="528"/>
      <c r="P43" s="528"/>
      <c r="Q43" s="528"/>
      <c r="R43" s="528"/>
      <c r="S43" s="530"/>
      <c r="T43" s="256"/>
      <c r="U43" s="256"/>
    </row>
    <row r="44" spans="2:21">
      <c r="B44" s="241" t="s">
        <v>835</v>
      </c>
      <c r="C44" s="234" t="s">
        <v>836</v>
      </c>
      <c r="D44" s="243" t="s">
        <v>833</v>
      </c>
      <c r="E44" s="515">
        <v>1214</v>
      </c>
      <c r="F44" s="251"/>
      <c r="G44" s="252"/>
      <c r="H44" s="252"/>
      <c r="I44" s="252"/>
      <c r="J44" s="252"/>
      <c r="K44" s="986"/>
      <c r="L44" s="987"/>
      <c r="M44" s="257">
        <f t="shared" si="2"/>
        <v>0</v>
      </c>
      <c r="N44" s="258">
        <f t="shared" si="2"/>
        <v>0</v>
      </c>
      <c r="O44" s="258">
        <f t="shared" si="2"/>
        <v>0</v>
      </c>
      <c r="P44" s="258">
        <f t="shared" si="2"/>
        <v>0</v>
      </c>
      <c r="Q44" s="258">
        <f t="shared" si="2"/>
        <v>0</v>
      </c>
      <c r="R44" s="258">
        <f t="shared" si="2"/>
        <v>0</v>
      </c>
      <c r="S44" s="259">
        <f t="shared" si="2"/>
        <v>0</v>
      </c>
      <c r="T44" s="256"/>
      <c r="U44" s="256"/>
    </row>
    <row r="45" spans="2:21">
      <c r="B45" s="241" t="s">
        <v>839</v>
      </c>
      <c r="C45" s="234" t="s">
        <v>840</v>
      </c>
      <c r="D45" s="243" t="s">
        <v>833</v>
      </c>
      <c r="E45" s="515">
        <v>1163</v>
      </c>
      <c r="F45" s="251"/>
      <c r="G45" s="252"/>
      <c r="H45" s="252"/>
      <c r="I45" s="252"/>
      <c r="J45" s="252"/>
      <c r="K45" s="986"/>
      <c r="L45" s="987"/>
      <c r="M45" s="257">
        <f t="shared" si="2"/>
        <v>0</v>
      </c>
      <c r="N45" s="258">
        <f t="shared" si="2"/>
        <v>0</v>
      </c>
      <c r="O45" s="258">
        <f t="shared" si="2"/>
        <v>0</v>
      </c>
      <c r="P45" s="258">
        <f t="shared" si="2"/>
        <v>0</v>
      </c>
      <c r="Q45" s="258">
        <f t="shared" si="2"/>
        <v>0</v>
      </c>
      <c r="R45" s="258">
        <f t="shared" si="2"/>
        <v>0</v>
      </c>
      <c r="S45" s="259">
        <f t="shared" si="2"/>
        <v>0</v>
      </c>
      <c r="T45" s="256"/>
      <c r="U45" s="256"/>
    </row>
    <row r="46" spans="2:21">
      <c r="B46" s="241" t="s">
        <v>841</v>
      </c>
      <c r="C46" s="234" t="s">
        <v>842</v>
      </c>
      <c r="D46" s="243" t="s">
        <v>833</v>
      </c>
      <c r="E46" s="515">
        <v>1075</v>
      </c>
      <c r="F46" s="251"/>
      <c r="G46" s="252"/>
      <c r="H46" s="252"/>
      <c r="I46" s="252"/>
      <c r="J46" s="252"/>
      <c r="K46" s="986"/>
      <c r="L46" s="987"/>
      <c r="M46" s="257">
        <f t="shared" si="2"/>
        <v>0</v>
      </c>
      <c r="N46" s="258">
        <f t="shared" si="2"/>
        <v>0</v>
      </c>
      <c r="O46" s="258">
        <f t="shared" si="2"/>
        <v>0</v>
      </c>
      <c r="P46" s="258">
        <f t="shared" si="2"/>
        <v>0</v>
      </c>
      <c r="Q46" s="258">
        <f t="shared" si="2"/>
        <v>0</v>
      </c>
      <c r="R46" s="258">
        <f t="shared" si="2"/>
        <v>0</v>
      </c>
      <c r="S46" s="259">
        <f t="shared" si="2"/>
        <v>0</v>
      </c>
      <c r="T46" s="256"/>
      <c r="U46" s="256"/>
    </row>
    <row r="47" spans="2:21">
      <c r="B47" s="241" t="s">
        <v>843</v>
      </c>
      <c r="C47" s="234" t="s">
        <v>844</v>
      </c>
      <c r="D47" s="243" t="s">
        <v>833</v>
      </c>
      <c r="E47" s="515">
        <v>1058</v>
      </c>
      <c r="F47" s="251"/>
      <c r="G47" s="252"/>
      <c r="H47" s="252"/>
      <c r="I47" s="252"/>
      <c r="J47" s="252"/>
      <c r="K47" s="986"/>
      <c r="L47" s="987"/>
      <c r="M47" s="257">
        <f t="shared" si="2"/>
        <v>0</v>
      </c>
      <c r="N47" s="258">
        <f t="shared" si="2"/>
        <v>0</v>
      </c>
      <c r="O47" s="258">
        <f t="shared" si="2"/>
        <v>0</v>
      </c>
      <c r="P47" s="258">
        <f t="shared" si="2"/>
        <v>0</v>
      </c>
      <c r="Q47" s="258">
        <f t="shared" si="2"/>
        <v>0</v>
      </c>
      <c r="R47" s="258">
        <f t="shared" si="2"/>
        <v>0</v>
      </c>
      <c r="S47" s="259">
        <f t="shared" si="2"/>
        <v>0</v>
      </c>
      <c r="T47" s="256"/>
      <c r="U47" s="256"/>
    </row>
    <row r="48" spans="2:21">
      <c r="B48" s="241" t="s">
        <v>890</v>
      </c>
      <c r="C48" s="234" t="s">
        <v>891</v>
      </c>
      <c r="D48" s="243" t="s">
        <v>833</v>
      </c>
      <c r="E48" s="515">
        <v>342</v>
      </c>
      <c r="F48" s="251"/>
      <c r="G48" s="252"/>
      <c r="H48" s="252"/>
      <c r="I48" s="252"/>
      <c r="J48" s="252"/>
      <c r="K48" s="986"/>
      <c r="L48" s="987"/>
      <c r="M48" s="257">
        <f t="shared" si="2"/>
        <v>0</v>
      </c>
      <c r="N48" s="258">
        <f t="shared" si="2"/>
        <v>0</v>
      </c>
      <c r="O48" s="258">
        <f t="shared" si="2"/>
        <v>0</v>
      </c>
      <c r="P48" s="258">
        <f t="shared" si="2"/>
        <v>0</v>
      </c>
      <c r="Q48" s="258">
        <f t="shared" si="2"/>
        <v>0</v>
      </c>
      <c r="R48" s="258">
        <f t="shared" si="2"/>
        <v>0</v>
      </c>
      <c r="S48" s="259">
        <f t="shared" si="2"/>
        <v>0</v>
      </c>
      <c r="T48" s="256"/>
      <c r="U48" s="256"/>
    </row>
    <row r="49" spans="2:21">
      <c r="B49" s="241" t="s">
        <v>845</v>
      </c>
      <c r="C49" s="234" t="s">
        <v>846</v>
      </c>
      <c r="D49" s="243" t="s">
        <v>833</v>
      </c>
      <c r="E49" s="515">
        <v>746</v>
      </c>
      <c r="F49" s="251"/>
      <c r="G49" s="252"/>
      <c r="H49" s="252"/>
      <c r="I49" s="252"/>
      <c r="J49" s="252"/>
      <c r="K49" s="986"/>
      <c r="L49" s="987"/>
      <c r="M49" s="257">
        <f t="shared" si="2"/>
        <v>0</v>
      </c>
      <c r="N49" s="258">
        <f t="shared" si="2"/>
        <v>0</v>
      </c>
      <c r="O49" s="258">
        <f t="shared" si="2"/>
        <v>0</v>
      </c>
      <c r="P49" s="258">
        <f t="shared" si="2"/>
        <v>0</v>
      </c>
      <c r="Q49" s="258">
        <f t="shared" si="2"/>
        <v>0</v>
      </c>
      <c r="R49" s="258">
        <f t="shared" si="2"/>
        <v>0</v>
      </c>
      <c r="S49" s="259">
        <f t="shared" si="2"/>
        <v>0</v>
      </c>
      <c r="T49" s="256"/>
      <c r="U49" s="256"/>
    </row>
    <row r="50" spans="2:21">
      <c r="B50" s="241" t="s">
        <v>892</v>
      </c>
      <c r="C50" s="234" t="s">
        <v>893</v>
      </c>
      <c r="D50" s="243" t="s">
        <v>833</v>
      </c>
      <c r="E50" s="515">
        <v>534</v>
      </c>
      <c r="F50" s="251"/>
      <c r="G50" s="252"/>
      <c r="H50" s="252"/>
      <c r="I50" s="252"/>
      <c r="J50" s="252"/>
      <c r="K50" s="986"/>
      <c r="L50" s="987"/>
      <c r="M50" s="257">
        <f t="shared" si="2"/>
        <v>0</v>
      </c>
      <c r="N50" s="258">
        <f t="shared" si="2"/>
        <v>0</v>
      </c>
      <c r="O50" s="258">
        <f t="shared" si="2"/>
        <v>0</v>
      </c>
      <c r="P50" s="258">
        <f t="shared" si="2"/>
        <v>0</v>
      </c>
      <c r="Q50" s="258">
        <f t="shared" si="2"/>
        <v>0</v>
      </c>
      <c r="R50" s="258">
        <f t="shared" si="2"/>
        <v>0</v>
      </c>
      <c r="S50" s="259">
        <f t="shared" si="2"/>
        <v>0</v>
      </c>
      <c r="T50" s="256"/>
      <c r="U50" s="256"/>
    </row>
    <row r="51" spans="2:21">
      <c r="B51" s="241" t="s">
        <v>847</v>
      </c>
      <c r="C51" s="234" t="s">
        <v>848</v>
      </c>
      <c r="D51" s="243" t="s">
        <v>833</v>
      </c>
      <c r="E51" s="515">
        <v>1361</v>
      </c>
      <c r="F51" s="251"/>
      <c r="G51" s="252"/>
      <c r="H51" s="252"/>
      <c r="I51" s="252"/>
      <c r="J51" s="252"/>
      <c r="K51" s="986"/>
      <c r="L51" s="987"/>
      <c r="M51" s="257">
        <f t="shared" si="2"/>
        <v>0</v>
      </c>
      <c r="N51" s="258">
        <f t="shared" si="2"/>
        <v>0</v>
      </c>
      <c r="O51" s="258">
        <f t="shared" si="2"/>
        <v>0</v>
      </c>
      <c r="P51" s="258">
        <f t="shared" si="2"/>
        <v>0</v>
      </c>
      <c r="Q51" s="258">
        <f t="shared" si="2"/>
        <v>0</v>
      </c>
      <c r="R51" s="258">
        <f t="shared" si="2"/>
        <v>0</v>
      </c>
      <c r="S51" s="259">
        <f t="shared" si="2"/>
        <v>0</v>
      </c>
      <c r="T51" s="256"/>
      <c r="U51" s="256"/>
    </row>
    <row r="52" spans="2:21">
      <c r="B52" s="241" t="s">
        <v>849</v>
      </c>
      <c r="C52" s="234" t="s">
        <v>850</v>
      </c>
      <c r="D52" s="243" t="s">
        <v>833</v>
      </c>
      <c r="E52" s="515">
        <v>530</v>
      </c>
      <c r="F52" s="251"/>
      <c r="G52" s="252"/>
      <c r="H52" s="252"/>
      <c r="I52" s="252"/>
      <c r="J52" s="252"/>
      <c r="K52" s="986"/>
      <c r="L52" s="987"/>
      <c r="M52" s="257">
        <f t="shared" si="2"/>
        <v>0</v>
      </c>
      <c r="N52" s="258">
        <f t="shared" si="2"/>
        <v>0</v>
      </c>
      <c r="O52" s="258">
        <f t="shared" si="2"/>
        <v>0</v>
      </c>
      <c r="P52" s="258">
        <f t="shared" si="2"/>
        <v>0</v>
      </c>
      <c r="Q52" s="258">
        <f t="shared" si="2"/>
        <v>0</v>
      </c>
      <c r="R52" s="258">
        <f t="shared" si="2"/>
        <v>0</v>
      </c>
      <c r="S52" s="259">
        <f t="shared" si="2"/>
        <v>0</v>
      </c>
      <c r="T52" s="256"/>
      <c r="U52" s="256"/>
    </row>
    <row r="53" spans="2:21">
      <c r="B53" s="241" t="s">
        <v>851</v>
      </c>
      <c r="C53" s="234" t="s">
        <v>852</v>
      </c>
      <c r="D53" s="243" t="s">
        <v>833</v>
      </c>
      <c r="E53" s="515">
        <v>24</v>
      </c>
      <c r="F53" s="251"/>
      <c r="G53" s="252"/>
      <c r="H53" s="252"/>
      <c r="I53" s="252"/>
      <c r="J53" s="252"/>
      <c r="K53" s="986"/>
      <c r="L53" s="987"/>
      <c r="M53" s="257">
        <f t="shared" si="2"/>
        <v>0</v>
      </c>
      <c r="N53" s="258">
        <f t="shared" si="2"/>
        <v>0</v>
      </c>
      <c r="O53" s="258">
        <f t="shared" si="2"/>
        <v>0</v>
      </c>
      <c r="P53" s="258">
        <f t="shared" si="2"/>
        <v>0</v>
      </c>
      <c r="Q53" s="258">
        <f t="shared" si="2"/>
        <v>0</v>
      </c>
      <c r="R53" s="258">
        <f t="shared" si="2"/>
        <v>0</v>
      </c>
      <c r="S53" s="259">
        <f t="shared" si="2"/>
        <v>0</v>
      </c>
      <c r="T53" s="256"/>
      <c r="U53" s="256"/>
    </row>
    <row r="54" spans="2:21" ht="25">
      <c r="B54" s="241" t="s">
        <v>894</v>
      </c>
      <c r="C54" s="234" t="s">
        <v>895</v>
      </c>
      <c r="D54" s="243" t="s">
        <v>833</v>
      </c>
      <c r="E54" s="515">
        <v>22</v>
      </c>
      <c r="F54" s="251"/>
      <c r="G54" s="252"/>
      <c r="H54" s="252"/>
      <c r="I54" s="252"/>
      <c r="J54" s="252"/>
      <c r="K54" s="986"/>
      <c r="L54" s="987"/>
      <c r="M54" s="257">
        <f t="shared" si="2"/>
        <v>0</v>
      </c>
      <c r="N54" s="258">
        <f t="shared" si="2"/>
        <v>0</v>
      </c>
      <c r="O54" s="258">
        <f t="shared" si="2"/>
        <v>0</v>
      </c>
      <c r="P54" s="258">
        <f t="shared" si="2"/>
        <v>0</v>
      </c>
      <c r="Q54" s="258">
        <f t="shared" si="2"/>
        <v>0</v>
      </c>
      <c r="R54" s="258">
        <f t="shared" si="2"/>
        <v>0</v>
      </c>
      <c r="S54" s="259">
        <f t="shared" si="2"/>
        <v>0</v>
      </c>
      <c r="T54" s="256"/>
      <c r="U54" s="256"/>
    </row>
    <row r="55" spans="2:21">
      <c r="B55" s="241" t="s">
        <v>853</v>
      </c>
      <c r="C55" s="234" t="s">
        <v>854</v>
      </c>
      <c r="D55" s="243" t="s">
        <v>833</v>
      </c>
      <c r="E55" s="515">
        <v>2</v>
      </c>
      <c r="F55" s="251"/>
      <c r="G55" s="252"/>
      <c r="H55" s="252"/>
      <c r="I55" s="252"/>
      <c r="J55" s="252"/>
      <c r="K55" s="986"/>
      <c r="L55" s="987"/>
      <c r="M55" s="257">
        <f t="shared" si="2"/>
        <v>0</v>
      </c>
      <c r="N55" s="258">
        <f t="shared" si="2"/>
        <v>0</v>
      </c>
      <c r="O55" s="258">
        <f t="shared" si="2"/>
        <v>0</v>
      </c>
      <c r="P55" s="258">
        <f t="shared" si="2"/>
        <v>0</v>
      </c>
      <c r="Q55" s="258">
        <f t="shared" si="2"/>
        <v>0</v>
      </c>
      <c r="R55" s="258">
        <f t="shared" si="2"/>
        <v>0</v>
      </c>
      <c r="S55" s="259">
        <f t="shared" si="2"/>
        <v>0</v>
      </c>
      <c r="T55" s="256"/>
      <c r="U55" s="256"/>
    </row>
    <row r="56" spans="2:21">
      <c r="B56" s="241" t="s">
        <v>883</v>
      </c>
      <c r="C56" s="234" t="s">
        <v>896</v>
      </c>
      <c r="D56" s="243" t="s">
        <v>833</v>
      </c>
      <c r="E56" s="515">
        <v>412</v>
      </c>
      <c r="F56" s="251"/>
      <c r="G56" s="252"/>
      <c r="H56" s="252"/>
      <c r="I56" s="252"/>
      <c r="J56" s="252"/>
      <c r="K56" s="986"/>
      <c r="L56" s="987"/>
      <c r="M56" s="257">
        <f t="shared" si="2"/>
        <v>0</v>
      </c>
      <c r="N56" s="258">
        <f t="shared" si="2"/>
        <v>0</v>
      </c>
      <c r="O56" s="258">
        <f t="shared" si="2"/>
        <v>0</v>
      </c>
      <c r="P56" s="258">
        <f t="shared" si="2"/>
        <v>0</v>
      </c>
      <c r="Q56" s="258">
        <f t="shared" si="2"/>
        <v>0</v>
      </c>
      <c r="R56" s="258">
        <f t="shared" si="2"/>
        <v>0</v>
      </c>
      <c r="S56" s="259">
        <f t="shared" si="2"/>
        <v>0</v>
      </c>
      <c r="T56" s="256"/>
      <c r="U56" s="256"/>
    </row>
    <row r="57" spans="2:21">
      <c r="B57" s="241" t="s">
        <v>857</v>
      </c>
      <c r="C57" s="234" t="s">
        <v>858</v>
      </c>
      <c r="D57" s="243" t="s">
        <v>833</v>
      </c>
      <c r="E57" s="515">
        <v>2</v>
      </c>
      <c r="F57" s="251"/>
      <c r="G57" s="252"/>
      <c r="H57" s="252"/>
      <c r="I57" s="252"/>
      <c r="J57" s="252"/>
      <c r="K57" s="986"/>
      <c r="L57" s="987"/>
      <c r="M57" s="257">
        <f t="shared" si="2"/>
        <v>0</v>
      </c>
      <c r="N57" s="258">
        <f t="shared" si="2"/>
        <v>0</v>
      </c>
      <c r="O57" s="258">
        <f t="shared" si="2"/>
        <v>0</v>
      </c>
      <c r="P57" s="258">
        <f t="shared" si="2"/>
        <v>0</v>
      </c>
      <c r="Q57" s="258">
        <f t="shared" si="2"/>
        <v>0</v>
      </c>
      <c r="R57" s="258">
        <f t="shared" si="2"/>
        <v>0</v>
      </c>
      <c r="S57" s="259">
        <f t="shared" si="2"/>
        <v>0</v>
      </c>
      <c r="T57" s="256"/>
      <c r="U57" s="256"/>
    </row>
    <row r="58" spans="2:21">
      <c r="B58" s="241" t="s">
        <v>861</v>
      </c>
      <c r="C58" s="234" t="s">
        <v>862</v>
      </c>
      <c r="D58" s="243" t="s">
        <v>833</v>
      </c>
      <c r="E58" s="515">
        <v>455</v>
      </c>
      <c r="F58" s="251"/>
      <c r="G58" s="252"/>
      <c r="H58" s="252"/>
      <c r="I58" s="252"/>
      <c r="J58" s="252"/>
      <c r="K58" s="986"/>
      <c r="L58" s="987"/>
      <c r="M58" s="257">
        <f t="shared" si="2"/>
        <v>0</v>
      </c>
      <c r="N58" s="258">
        <f t="shared" si="2"/>
        <v>0</v>
      </c>
      <c r="O58" s="258">
        <f t="shared" si="2"/>
        <v>0</v>
      </c>
      <c r="P58" s="258">
        <f t="shared" si="2"/>
        <v>0</v>
      </c>
      <c r="Q58" s="258">
        <f t="shared" si="2"/>
        <v>0</v>
      </c>
      <c r="R58" s="258">
        <f t="shared" si="2"/>
        <v>0</v>
      </c>
      <c r="S58" s="259">
        <f t="shared" si="2"/>
        <v>0</v>
      </c>
      <c r="T58" s="256"/>
      <c r="U58" s="256"/>
    </row>
    <row r="59" spans="2:21">
      <c r="B59" s="241" t="s">
        <v>863</v>
      </c>
      <c r="C59" s="234" t="s">
        <v>897</v>
      </c>
      <c r="D59" s="243" t="s">
        <v>833</v>
      </c>
      <c r="E59" s="515">
        <v>172</v>
      </c>
      <c r="F59" s="251"/>
      <c r="G59" s="252"/>
      <c r="H59" s="252"/>
      <c r="I59" s="252"/>
      <c r="J59" s="252"/>
      <c r="K59" s="986"/>
      <c r="L59" s="987"/>
      <c r="M59" s="257">
        <f t="shared" si="2"/>
        <v>0</v>
      </c>
      <c r="N59" s="258">
        <f t="shared" si="2"/>
        <v>0</v>
      </c>
      <c r="O59" s="258">
        <f t="shared" si="2"/>
        <v>0</v>
      </c>
      <c r="P59" s="258">
        <f t="shared" si="2"/>
        <v>0</v>
      </c>
      <c r="Q59" s="258">
        <f t="shared" si="2"/>
        <v>0</v>
      </c>
      <c r="R59" s="258">
        <f t="shared" si="2"/>
        <v>0</v>
      </c>
      <c r="S59" s="259">
        <f t="shared" si="2"/>
        <v>0</v>
      </c>
      <c r="T59" s="256"/>
      <c r="U59" s="256"/>
    </row>
    <row r="60" spans="2:21">
      <c r="B60" s="241" t="s">
        <v>865</v>
      </c>
      <c r="C60" s="234" t="s">
        <v>866</v>
      </c>
      <c r="D60" s="243" t="s">
        <v>833</v>
      </c>
      <c r="E60" s="515">
        <v>3844</v>
      </c>
      <c r="F60" s="251"/>
      <c r="G60" s="252"/>
      <c r="H60" s="252"/>
      <c r="I60" s="252"/>
      <c r="J60" s="252"/>
      <c r="K60" s="986"/>
      <c r="L60" s="987"/>
      <c r="M60" s="257">
        <f t="shared" si="2"/>
        <v>0</v>
      </c>
      <c r="N60" s="258">
        <f t="shared" si="2"/>
        <v>0</v>
      </c>
      <c r="O60" s="258">
        <f t="shared" si="2"/>
        <v>0</v>
      </c>
      <c r="P60" s="258">
        <f t="shared" si="2"/>
        <v>0</v>
      </c>
      <c r="Q60" s="258">
        <f t="shared" si="2"/>
        <v>0</v>
      </c>
      <c r="R60" s="258">
        <f t="shared" si="2"/>
        <v>0</v>
      </c>
      <c r="S60" s="259">
        <f t="shared" si="2"/>
        <v>0</v>
      </c>
      <c r="T60" s="256"/>
      <c r="U60" s="256"/>
    </row>
    <row r="61" spans="2:21">
      <c r="B61" s="241" t="s">
        <v>867</v>
      </c>
      <c r="C61" s="234" t="s">
        <v>868</v>
      </c>
      <c r="D61" s="243" t="s">
        <v>833</v>
      </c>
      <c r="E61" s="515">
        <v>1320</v>
      </c>
      <c r="F61" s="251"/>
      <c r="G61" s="252"/>
      <c r="H61" s="252"/>
      <c r="I61" s="252"/>
      <c r="J61" s="252"/>
      <c r="K61" s="986"/>
      <c r="L61" s="987"/>
      <c r="M61" s="257">
        <f t="shared" si="2"/>
        <v>0</v>
      </c>
      <c r="N61" s="258">
        <f t="shared" si="2"/>
        <v>0</v>
      </c>
      <c r="O61" s="258">
        <f t="shared" si="2"/>
        <v>0</v>
      </c>
      <c r="P61" s="258">
        <f t="shared" si="2"/>
        <v>0</v>
      </c>
      <c r="Q61" s="258">
        <f t="shared" si="2"/>
        <v>0</v>
      </c>
      <c r="R61" s="258">
        <f t="shared" si="2"/>
        <v>0</v>
      </c>
      <c r="S61" s="259">
        <f t="shared" si="2"/>
        <v>0</v>
      </c>
      <c r="T61" s="256"/>
      <c r="U61" s="256"/>
    </row>
    <row r="62" spans="2:21">
      <c r="B62" s="241" t="s">
        <v>869</v>
      </c>
      <c r="C62" s="234" t="s">
        <v>870</v>
      </c>
      <c r="D62" s="243" t="s">
        <v>833</v>
      </c>
      <c r="E62" s="515">
        <v>1802</v>
      </c>
      <c r="F62" s="251"/>
      <c r="G62" s="252"/>
      <c r="H62" s="252"/>
      <c r="I62" s="252"/>
      <c r="J62" s="252"/>
      <c r="K62" s="986"/>
      <c r="L62" s="987"/>
      <c r="M62" s="257">
        <f t="shared" si="2"/>
        <v>0</v>
      </c>
      <c r="N62" s="258">
        <f t="shared" si="2"/>
        <v>0</v>
      </c>
      <c r="O62" s="258">
        <f t="shared" si="2"/>
        <v>0</v>
      </c>
      <c r="P62" s="258">
        <f t="shared" si="2"/>
        <v>0</v>
      </c>
      <c r="Q62" s="258">
        <f t="shared" si="2"/>
        <v>0</v>
      </c>
      <c r="R62" s="258">
        <f t="shared" si="2"/>
        <v>0</v>
      </c>
      <c r="S62" s="259">
        <f t="shared" si="2"/>
        <v>0</v>
      </c>
      <c r="T62" s="256"/>
      <c r="U62" s="256"/>
    </row>
    <row r="63" spans="2:21">
      <c r="B63" s="241" t="s">
        <v>871</v>
      </c>
      <c r="C63" s="242" t="s">
        <v>872</v>
      </c>
      <c r="D63" s="243" t="s">
        <v>833</v>
      </c>
      <c r="E63" s="514">
        <v>3726</v>
      </c>
      <c r="F63" s="251"/>
      <c r="G63" s="252"/>
      <c r="H63" s="252"/>
      <c r="I63" s="252"/>
      <c r="J63" s="252"/>
      <c r="K63" s="984"/>
      <c r="L63" s="985"/>
      <c r="M63" s="257">
        <f t="shared" si="2"/>
        <v>0</v>
      </c>
      <c r="N63" s="258">
        <f t="shared" si="2"/>
        <v>0</v>
      </c>
      <c r="O63" s="258">
        <f t="shared" si="2"/>
        <v>0</v>
      </c>
      <c r="P63" s="258">
        <f t="shared" si="2"/>
        <v>0</v>
      </c>
      <c r="Q63" s="258">
        <f t="shared" si="2"/>
        <v>0</v>
      </c>
      <c r="R63" s="258">
        <f t="shared" si="2"/>
        <v>0</v>
      </c>
      <c r="S63" s="259">
        <f t="shared" si="2"/>
        <v>0</v>
      </c>
      <c r="T63" s="256"/>
      <c r="U63" s="256"/>
    </row>
    <row r="64" spans="2:21">
      <c r="B64" s="241" t="s">
        <v>873</v>
      </c>
      <c r="C64" s="234" t="s">
        <v>874</v>
      </c>
      <c r="D64" s="243" t="s">
        <v>833</v>
      </c>
      <c r="E64" s="515">
        <v>5459</v>
      </c>
      <c r="F64" s="251"/>
      <c r="G64" s="252"/>
      <c r="H64" s="252"/>
      <c r="I64" s="252"/>
      <c r="J64" s="252"/>
      <c r="K64" s="986"/>
      <c r="L64" s="987"/>
      <c r="M64" s="257">
        <f t="shared" si="2"/>
        <v>0</v>
      </c>
      <c r="N64" s="258">
        <f t="shared" si="2"/>
        <v>0</v>
      </c>
      <c r="O64" s="258">
        <f t="shared" si="2"/>
        <v>0</v>
      </c>
      <c r="P64" s="258">
        <f t="shared" si="2"/>
        <v>0</v>
      </c>
      <c r="Q64" s="258">
        <f t="shared" si="2"/>
        <v>0</v>
      </c>
      <c r="R64" s="258">
        <f t="shared" si="2"/>
        <v>0</v>
      </c>
      <c r="S64" s="259">
        <f t="shared" si="2"/>
        <v>0</v>
      </c>
      <c r="T64" s="256"/>
      <c r="U64" s="256"/>
    </row>
    <row r="65" spans="2:21">
      <c r="B65" s="241" t="s">
        <v>875</v>
      </c>
      <c r="C65" s="234" t="s">
        <v>876</v>
      </c>
      <c r="D65" s="243" t="s">
        <v>833</v>
      </c>
      <c r="E65" s="515">
        <v>4350</v>
      </c>
      <c r="F65" s="251"/>
      <c r="G65" s="252"/>
      <c r="H65" s="252"/>
      <c r="I65" s="252"/>
      <c r="J65" s="252"/>
      <c r="K65" s="986"/>
      <c r="L65" s="987"/>
      <c r="M65" s="257">
        <f t="shared" si="2"/>
        <v>0</v>
      </c>
      <c r="N65" s="258">
        <f t="shared" si="2"/>
        <v>0</v>
      </c>
      <c r="O65" s="258">
        <f t="shared" si="2"/>
        <v>0</v>
      </c>
      <c r="P65" s="258">
        <f t="shared" si="2"/>
        <v>0</v>
      </c>
      <c r="Q65" s="258">
        <f t="shared" si="2"/>
        <v>0</v>
      </c>
      <c r="R65" s="258">
        <f t="shared" si="2"/>
        <v>0</v>
      </c>
      <c r="S65" s="259">
        <f t="shared" si="2"/>
        <v>0</v>
      </c>
      <c r="T65" s="256"/>
      <c r="U65" s="256"/>
    </row>
    <row r="66" spans="2:21">
      <c r="B66" s="241" t="s">
        <v>898</v>
      </c>
      <c r="C66" s="234" t="s">
        <v>899</v>
      </c>
      <c r="D66" s="243" t="s">
        <v>833</v>
      </c>
      <c r="E66" s="515">
        <v>4449</v>
      </c>
      <c r="F66" s="251"/>
      <c r="G66" s="252"/>
      <c r="H66" s="252"/>
      <c r="I66" s="252"/>
      <c r="J66" s="252"/>
      <c r="K66" s="986"/>
      <c r="L66" s="987"/>
      <c r="M66" s="257">
        <f t="shared" si="2"/>
        <v>0</v>
      </c>
      <c r="N66" s="258">
        <f t="shared" si="2"/>
        <v>0</v>
      </c>
      <c r="O66" s="258">
        <f t="shared" si="2"/>
        <v>0</v>
      </c>
      <c r="P66" s="258">
        <f t="shared" si="2"/>
        <v>0</v>
      </c>
      <c r="Q66" s="258">
        <f t="shared" si="2"/>
        <v>0</v>
      </c>
      <c r="R66" s="258">
        <f t="shared" si="2"/>
        <v>0</v>
      </c>
      <c r="S66" s="259">
        <f t="shared" si="2"/>
        <v>0</v>
      </c>
      <c r="T66" s="256"/>
      <c r="U66" s="256"/>
    </row>
    <row r="67" spans="2:21">
      <c r="B67" s="241" t="s">
        <v>887</v>
      </c>
      <c r="C67" s="234" t="s">
        <v>900</v>
      </c>
      <c r="D67" s="243" t="s">
        <v>833</v>
      </c>
      <c r="E67" s="515">
        <v>2676</v>
      </c>
      <c r="F67" s="251"/>
      <c r="G67" s="252"/>
      <c r="H67" s="252"/>
      <c r="I67" s="252"/>
      <c r="J67" s="252"/>
      <c r="K67" s="986"/>
      <c r="L67" s="987"/>
      <c r="M67" s="257">
        <f t="shared" si="2"/>
        <v>0</v>
      </c>
      <c r="N67" s="258">
        <f t="shared" si="2"/>
        <v>0</v>
      </c>
      <c r="O67" s="258">
        <f t="shared" si="2"/>
        <v>0</v>
      </c>
      <c r="P67" s="258">
        <f t="shared" si="2"/>
        <v>0</v>
      </c>
      <c r="Q67" s="258">
        <f t="shared" si="2"/>
        <v>0</v>
      </c>
      <c r="R67" s="258">
        <f t="shared" si="2"/>
        <v>0</v>
      </c>
      <c r="S67" s="259">
        <f t="shared" si="2"/>
        <v>0</v>
      </c>
      <c r="T67" s="256"/>
      <c r="U67" s="256"/>
    </row>
    <row r="68" spans="2:21">
      <c r="B68" s="241" t="s">
        <v>901</v>
      </c>
      <c r="C68" s="234" t="s">
        <v>902</v>
      </c>
      <c r="D68" s="243" t="s">
        <v>833</v>
      </c>
      <c r="E68" s="515">
        <v>96</v>
      </c>
      <c r="F68" s="251"/>
      <c r="G68" s="252"/>
      <c r="H68" s="252"/>
      <c r="I68" s="252"/>
      <c r="J68" s="252"/>
      <c r="K68" s="986"/>
      <c r="L68" s="987"/>
      <c r="M68" s="257">
        <f t="shared" si="2"/>
        <v>0</v>
      </c>
      <c r="N68" s="258">
        <f t="shared" si="2"/>
        <v>0</v>
      </c>
      <c r="O68" s="258">
        <f t="shared" si="2"/>
        <v>0</v>
      </c>
      <c r="P68" s="258">
        <f t="shared" si="2"/>
        <v>0</v>
      </c>
      <c r="Q68" s="258">
        <f t="shared" si="2"/>
        <v>0</v>
      </c>
      <c r="R68" s="258">
        <f t="shared" si="2"/>
        <v>0</v>
      </c>
      <c r="S68" s="259">
        <f t="shared" si="2"/>
        <v>0</v>
      </c>
      <c r="T68" s="256"/>
      <c r="U68" s="256"/>
    </row>
    <row r="69" spans="2:21">
      <c r="B69" s="241" t="s">
        <v>877</v>
      </c>
      <c r="C69" s="234" t="s">
        <v>878</v>
      </c>
      <c r="D69" s="243" t="s">
        <v>833</v>
      </c>
      <c r="E69" s="515">
        <v>3745</v>
      </c>
      <c r="F69" s="251"/>
      <c r="G69" s="252"/>
      <c r="H69" s="252"/>
      <c r="I69" s="252"/>
      <c r="J69" s="252"/>
      <c r="K69" s="986"/>
      <c r="L69" s="987"/>
      <c r="M69" s="257">
        <f t="shared" si="2"/>
        <v>0</v>
      </c>
      <c r="N69" s="258">
        <f t="shared" si="2"/>
        <v>0</v>
      </c>
      <c r="O69" s="258">
        <f t="shared" si="2"/>
        <v>0</v>
      </c>
      <c r="P69" s="258">
        <f t="shared" si="2"/>
        <v>0</v>
      </c>
      <c r="Q69" s="258">
        <f t="shared" si="2"/>
        <v>0</v>
      </c>
      <c r="R69" s="258">
        <f t="shared" si="2"/>
        <v>0</v>
      </c>
      <c r="S69" s="259">
        <f t="shared" si="2"/>
        <v>0</v>
      </c>
      <c r="T69" s="256"/>
      <c r="U69" s="256"/>
    </row>
    <row r="70" spans="2:21">
      <c r="B70" s="241" t="s">
        <v>903</v>
      </c>
      <c r="C70" s="234" t="s">
        <v>904</v>
      </c>
      <c r="D70" s="243" t="s">
        <v>833</v>
      </c>
      <c r="E70" s="515">
        <v>1832</v>
      </c>
      <c r="F70" s="251"/>
      <c r="G70" s="252"/>
      <c r="H70" s="252"/>
      <c r="I70" s="252"/>
      <c r="J70" s="252"/>
      <c r="K70" s="986"/>
      <c r="L70" s="987"/>
      <c r="M70" s="257">
        <f t="shared" si="2"/>
        <v>0</v>
      </c>
      <c r="N70" s="258">
        <f t="shared" si="2"/>
        <v>0</v>
      </c>
      <c r="O70" s="258">
        <f t="shared" si="2"/>
        <v>0</v>
      </c>
      <c r="P70" s="258">
        <f t="shared" si="2"/>
        <v>0</v>
      </c>
      <c r="Q70" s="258">
        <f t="shared" si="2"/>
        <v>0</v>
      </c>
      <c r="R70" s="258">
        <f t="shared" si="2"/>
        <v>0</v>
      </c>
      <c r="S70" s="259">
        <f t="shared" si="2"/>
        <v>0</v>
      </c>
      <c r="T70" s="256"/>
      <c r="U70" s="256"/>
    </row>
    <row r="71" spans="2:21">
      <c r="B71" s="241" t="s">
        <v>905</v>
      </c>
      <c r="C71" s="234" t="s">
        <v>906</v>
      </c>
      <c r="D71" s="243" t="s">
        <v>833</v>
      </c>
      <c r="E71" s="515">
        <v>1767</v>
      </c>
      <c r="F71" s="251"/>
      <c r="G71" s="252"/>
      <c r="H71" s="252"/>
      <c r="I71" s="252"/>
      <c r="J71" s="252"/>
      <c r="K71" s="986"/>
      <c r="L71" s="987"/>
      <c r="M71" s="257">
        <f t="shared" si="2"/>
        <v>0</v>
      </c>
      <c r="N71" s="258">
        <f t="shared" si="2"/>
        <v>0</v>
      </c>
      <c r="O71" s="258">
        <f t="shared" si="2"/>
        <v>0</v>
      </c>
      <c r="P71" s="258">
        <f t="shared" si="2"/>
        <v>0</v>
      </c>
      <c r="Q71" s="258">
        <f t="shared" si="2"/>
        <v>0</v>
      </c>
      <c r="R71" s="258">
        <f t="shared" si="2"/>
        <v>0</v>
      </c>
      <c r="S71" s="259">
        <f t="shared" si="2"/>
        <v>0</v>
      </c>
      <c r="T71" s="256"/>
      <c r="U71" s="256"/>
    </row>
    <row r="72" spans="2:21" ht="13" thickBot="1">
      <c r="B72" s="241" t="s">
        <v>879</v>
      </c>
      <c r="C72" s="234" t="s">
        <v>880</v>
      </c>
      <c r="D72" s="243" t="s">
        <v>833</v>
      </c>
      <c r="E72" s="515">
        <v>742</v>
      </c>
      <c r="F72" s="251"/>
      <c r="G72" s="252"/>
      <c r="H72" s="252"/>
      <c r="I72" s="252"/>
      <c r="J72" s="252"/>
      <c r="K72" s="986"/>
      <c r="L72" s="987"/>
      <c r="M72" s="257">
        <f t="shared" si="2"/>
        <v>0</v>
      </c>
      <c r="N72" s="258">
        <f t="shared" si="2"/>
        <v>0</v>
      </c>
      <c r="O72" s="258">
        <f t="shared" si="2"/>
        <v>0</v>
      </c>
      <c r="P72" s="258">
        <f t="shared" si="2"/>
        <v>0</v>
      </c>
      <c r="Q72" s="258">
        <f t="shared" si="2"/>
        <v>0</v>
      </c>
      <c r="R72" s="258">
        <f t="shared" si="2"/>
        <v>0</v>
      </c>
      <c r="S72" s="259">
        <f t="shared" si="2"/>
        <v>0</v>
      </c>
      <c r="T72" s="256"/>
      <c r="U72" s="256"/>
    </row>
    <row r="73" spans="2:21" ht="14.5" thickBot="1">
      <c r="B73" s="525" t="s">
        <v>77</v>
      </c>
      <c r="C73" s="526"/>
      <c r="D73" s="527"/>
      <c r="E73" s="528"/>
      <c r="F73" s="529"/>
      <c r="G73" s="528"/>
      <c r="H73" s="528"/>
      <c r="I73" s="528"/>
      <c r="J73" s="528"/>
      <c r="K73" s="528"/>
      <c r="L73" s="528"/>
      <c r="M73" s="528"/>
      <c r="N73" s="528"/>
      <c r="O73" s="528"/>
      <c r="P73" s="528"/>
      <c r="Q73" s="528"/>
      <c r="R73" s="528"/>
      <c r="S73" s="530"/>
      <c r="T73" s="256"/>
      <c r="U73" s="256"/>
    </row>
    <row r="74" spans="2:21">
      <c r="B74" s="241" t="s">
        <v>835</v>
      </c>
      <c r="C74" s="234" t="s">
        <v>836</v>
      </c>
      <c r="D74" s="243" t="s">
        <v>833</v>
      </c>
      <c r="E74" s="515">
        <v>910</v>
      </c>
      <c r="F74" s="251"/>
      <c r="G74" s="252"/>
      <c r="H74" s="252"/>
      <c r="I74" s="252"/>
      <c r="J74" s="252"/>
      <c r="K74" s="986"/>
      <c r="L74" s="987"/>
      <c r="M74" s="257">
        <f t="shared" ref="M74:S94" si="3">$E74*F74</f>
        <v>0</v>
      </c>
      <c r="N74" s="258">
        <f t="shared" si="3"/>
        <v>0</v>
      </c>
      <c r="O74" s="258">
        <f t="shared" si="3"/>
        <v>0</v>
      </c>
      <c r="P74" s="258">
        <f t="shared" si="3"/>
        <v>0</v>
      </c>
      <c r="Q74" s="258">
        <f t="shared" si="3"/>
        <v>0</v>
      </c>
      <c r="R74" s="258">
        <f t="shared" si="3"/>
        <v>0</v>
      </c>
      <c r="S74" s="259">
        <f t="shared" si="3"/>
        <v>0</v>
      </c>
      <c r="T74" s="256"/>
      <c r="U74" s="256"/>
    </row>
    <row r="75" spans="2:21">
      <c r="B75" s="241" t="s">
        <v>837</v>
      </c>
      <c r="C75" s="234" t="s">
        <v>838</v>
      </c>
      <c r="D75" s="243" t="s">
        <v>833</v>
      </c>
      <c r="E75" s="515">
        <v>144</v>
      </c>
      <c r="F75" s="251"/>
      <c r="G75" s="252"/>
      <c r="H75" s="252"/>
      <c r="I75" s="252"/>
      <c r="J75" s="252"/>
      <c r="K75" s="986"/>
      <c r="L75" s="987"/>
      <c r="M75" s="257">
        <f t="shared" si="3"/>
        <v>0</v>
      </c>
      <c r="N75" s="258">
        <f t="shared" si="3"/>
        <v>0</v>
      </c>
      <c r="O75" s="258">
        <f t="shared" si="3"/>
        <v>0</v>
      </c>
      <c r="P75" s="258">
        <f t="shared" si="3"/>
        <v>0</v>
      </c>
      <c r="Q75" s="258">
        <f t="shared" si="3"/>
        <v>0</v>
      </c>
      <c r="R75" s="258">
        <f t="shared" si="3"/>
        <v>0</v>
      </c>
      <c r="S75" s="259">
        <f t="shared" si="3"/>
        <v>0</v>
      </c>
      <c r="T75" s="256"/>
      <c r="U75" s="256"/>
    </row>
    <row r="76" spans="2:21">
      <c r="B76" s="241" t="s">
        <v>907</v>
      </c>
      <c r="C76" s="234" t="s">
        <v>908</v>
      </c>
      <c r="D76" s="243" t="s">
        <v>833</v>
      </c>
      <c r="E76" s="515">
        <v>28</v>
      </c>
      <c r="F76" s="251"/>
      <c r="G76" s="252"/>
      <c r="H76" s="252"/>
      <c r="I76" s="252"/>
      <c r="J76" s="252"/>
      <c r="K76" s="986"/>
      <c r="L76" s="987"/>
      <c r="M76" s="257">
        <f t="shared" si="3"/>
        <v>0</v>
      </c>
      <c r="N76" s="258">
        <f t="shared" si="3"/>
        <v>0</v>
      </c>
      <c r="O76" s="258">
        <f t="shared" si="3"/>
        <v>0</v>
      </c>
      <c r="P76" s="258">
        <f t="shared" si="3"/>
        <v>0</v>
      </c>
      <c r="Q76" s="258">
        <f t="shared" si="3"/>
        <v>0</v>
      </c>
      <c r="R76" s="258">
        <f t="shared" si="3"/>
        <v>0</v>
      </c>
      <c r="S76" s="259">
        <f t="shared" si="3"/>
        <v>0</v>
      </c>
      <c r="T76" s="256"/>
      <c r="U76" s="256"/>
    </row>
    <row r="77" spans="2:21">
      <c r="B77" s="241" t="s">
        <v>909</v>
      </c>
      <c r="C77" s="234" t="s">
        <v>910</v>
      </c>
      <c r="D77" s="243" t="s">
        <v>833</v>
      </c>
      <c r="E77" s="515">
        <v>446</v>
      </c>
      <c r="F77" s="251"/>
      <c r="G77" s="252"/>
      <c r="H77" s="252"/>
      <c r="I77" s="252"/>
      <c r="J77" s="252"/>
      <c r="K77" s="986"/>
      <c r="L77" s="987"/>
      <c r="M77" s="257">
        <f t="shared" si="3"/>
        <v>0</v>
      </c>
      <c r="N77" s="258">
        <f t="shared" si="3"/>
        <v>0</v>
      </c>
      <c r="O77" s="258">
        <f t="shared" si="3"/>
        <v>0</v>
      </c>
      <c r="P77" s="258">
        <f t="shared" si="3"/>
        <v>0</v>
      </c>
      <c r="Q77" s="258">
        <f t="shared" si="3"/>
        <v>0</v>
      </c>
      <c r="R77" s="258">
        <f t="shared" si="3"/>
        <v>0</v>
      </c>
      <c r="S77" s="259">
        <f t="shared" si="3"/>
        <v>0</v>
      </c>
      <c r="T77" s="256"/>
      <c r="U77" s="256"/>
    </row>
    <row r="78" spans="2:21">
      <c r="B78" s="241" t="s">
        <v>839</v>
      </c>
      <c r="C78" s="234" t="s">
        <v>840</v>
      </c>
      <c r="D78" s="243" t="s">
        <v>833</v>
      </c>
      <c r="E78" s="515">
        <v>486</v>
      </c>
      <c r="F78" s="251"/>
      <c r="G78" s="252"/>
      <c r="H78" s="252"/>
      <c r="I78" s="252"/>
      <c r="J78" s="252"/>
      <c r="K78" s="986"/>
      <c r="L78" s="987"/>
      <c r="M78" s="257">
        <f t="shared" si="3"/>
        <v>0</v>
      </c>
      <c r="N78" s="258">
        <f t="shared" si="3"/>
        <v>0</v>
      </c>
      <c r="O78" s="258">
        <f t="shared" si="3"/>
        <v>0</v>
      </c>
      <c r="P78" s="258">
        <f t="shared" si="3"/>
        <v>0</v>
      </c>
      <c r="Q78" s="258">
        <f t="shared" si="3"/>
        <v>0</v>
      </c>
      <c r="R78" s="258">
        <f t="shared" si="3"/>
        <v>0</v>
      </c>
      <c r="S78" s="259">
        <f t="shared" si="3"/>
        <v>0</v>
      </c>
      <c r="T78" s="256"/>
      <c r="U78" s="256"/>
    </row>
    <row r="79" spans="2:21">
      <c r="B79" s="241" t="s">
        <v>841</v>
      </c>
      <c r="C79" s="234" t="s">
        <v>842</v>
      </c>
      <c r="D79" s="243" t="s">
        <v>833</v>
      </c>
      <c r="E79" s="515">
        <v>738</v>
      </c>
      <c r="F79" s="251"/>
      <c r="G79" s="252"/>
      <c r="H79" s="252"/>
      <c r="I79" s="252"/>
      <c r="J79" s="252"/>
      <c r="K79" s="986"/>
      <c r="L79" s="987"/>
      <c r="M79" s="257">
        <f t="shared" si="3"/>
        <v>0</v>
      </c>
      <c r="N79" s="258">
        <f t="shared" si="3"/>
        <v>0</v>
      </c>
      <c r="O79" s="258">
        <f t="shared" si="3"/>
        <v>0</v>
      </c>
      <c r="P79" s="258">
        <f t="shared" si="3"/>
        <v>0</v>
      </c>
      <c r="Q79" s="258">
        <f t="shared" si="3"/>
        <v>0</v>
      </c>
      <c r="R79" s="258">
        <f t="shared" si="3"/>
        <v>0</v>
      </c>
      <c r="S79" s="259">
        <f t="shared" si="3"/>
        <v>0</v>
      </c>
      <c r="T79" s="256"/>
      <c r="U79" s="256"/>
    </row>
    <row r="80" spans="2:21">
      <c r="B80" s="241" t="s">
        <v>843</v>
      </c>
      <c r="C80" s="234" t="s">
        <v>844</v>
      </c>
      <c r="D80" s="243" t="s">
        <v>833</v>
      </c>
      <c r="E80" s="515">
        <v>812</v>
      </c>
      <c r="F80" s="251"/>
      <c r="G80" s="252"/>
      <c r="H80" s="252"/>
      <c r="I80" s="252"/>
      <c r="J80" s="252"/>
      <c r="K80" s="986"/>
      <c r="L80" s="987"/>
      <c r="M80" s="257">
        <f t="shared" si="3"/>
        <v>0</v>
      </c>
      <c r="N80" s="258">
        <f t="shared" si="3"/>
        <v>0</v>
      </c>
      <c r="O80" s="258">
        <f t="shared" si="3"/>
        <v>0</v>
      </c>
      <c r="P80" s="258">
        <f t="shared" si="3"/>
        <v>0</v>
      </c>
      <c r="Q80" s="258">
        <f t="shared" si="3"/>
        <v>0</v>
      </c>
      <c r="R80" s="258">
        <f t="shared" si="3"/>
        <v>0</v>
      </c>
      <c r="S80" s="259">
        <f t="shared" si="3"/>
        <v>0</v>
      </c>
      <c r="T80" s="256"/>
      <c r="U80" s="256"/>
    </row>
    <row r="81" spans="2:21">
      <c r="B81" s="241" t="s">
        <v>845</v>
      </c>
      <c r="C81" s="234" t="s">
        <v>846</v>
      </c>
      <c r="D81" s="243" t="s">
        <v>833</v>
      </c>
      <c r="E81" s="515">
        <v>870</v>
      </c>
      <c r="F81" s="251"/>
      <c r="G81" s="252"/>
      <c r="H81" s="252"/>
      <c r="I81" s="252"/>
      <c r="J81" s="252"/>
      <c r="K81" s="986"/>
      <c r="L81" s="987"/>
      <c r="M81" s="257">
        <f t="shared" si="3"/>
        <v>0</v>
      </c>
      <c r="N81" s="258">
        <f t="shared" si="3"/>
        <v>0</v>
      </c>
      <c r="O81" s="258">
        <f t="shared" si="3"/>
        <v>0</v>
      </c>
      <c r="P81" s="258">
        <f t="shared" si="3"/>
        <v>0</v>
      </c>
      <c r="Q81" s="258">
        <f t="shared" si="3"/>
        <v>0</v>
      </c>
      <c r="R81" s="258">
        <f t="shared" si="3"/>
        <v>0</v>
      </c>
      <c r="S81" s="259">
        <f t="shared" si="3"/>
        <v>0</v>
      </c>
      <c r="T81" s="256"/>
      <c r="U81" s="256"/>
    </row>
    <row r="82" spans="2:21">
      <c r="B82" s="241" t="s">
        <v>847</v>
      </c>
      <c r="C82" s="234" t="s">
        <v>848</v>
      </c>
      <c r="D82" s="243" t="s">
        <v>833</v>
      </c>
      <c r="E82" s="515">
        <v>752</v>
      </c>
      <c r="F82" s="251"/>
      <c r="G82" s="252"/>
      <c r="H82" s="252"/>
      <c r="I82" s="252"/>
      <c r="J82" s="252"/>
      <c r="K82" s="986"/>
      <c r="L82" s="987"/>
      <c r="M82" s="257">
        <f t="shared" si="3"/>
        <v>0</v>
      </c>
      <c r="N82" s="258">
        <f t="shared" si="3"/>
        <v>0</v>
      </c>
      <c r="O82" s="258">
        <f t="shared" si="3"/>
        <v>0</v>
      </c>
      <c r="P82" s="258">
        <f t="shared" si="3"/>
        <v>0</v>
      </c>
      <c r="Q82" s="258">
        <f t="shared" si="3"/>
        <v>0</v>
      </c>
      <c r="R82" s="258">
        <f t="shared" si="3"/>
        <v>0</v>
      </c>
      <c r="S82" s="259">
        <f t="shared" si="3"/>
        <v>0</v>
      </c>
      <c r="T82" s="256"/>
      <c r="U82" s="256"/>
    </row>
    <row r="83" spans="2:21">
      <c r="B83" s="241" t="s">
        <v>849</v>
      </c>
      <c r="C83" s="234" t="s">
        <v>850</v>
      </c>
      <c r="D83" s="243" t="s">
        <v>833</v>
      </c>
      <c r="E83" s="515">
        <v>574</v>
      </c>
      <c r="F83" s="251"/>
      <c r="G83" s="252"/>
      <c r="H83" s="252"/>
      <c r="I83" s="252"/>
      <c r="J83" s="252"/>
      <c r="K83" s="986"/>
      <c r="L83" s="987"/>
      <c r="M83" s="257">
        <f t="shared" si="3"/>
        <v>0</v>
      </c>
      <c r="N83" s="258">
        <f t="shared" si="3"/>
        <v>0</v>
      </c>
      <c r="O83" s="258">
        <f t="shared" si="3"/>
        <v>0</v>
      </c>
      <c r="P83" s="258">
        <f t="shared" si="3"/>
        <v>0</v>
      </c>
      <c r="Q83" s="258">
        <f t="shared" si="3"/>
        <v>0</v>
      </c>
      <c r="R83" s="258">
        <f t="shared" si="3"/>
        <v>0</v>
      </c>
      <c r="S83" s="259">
        <f t="shared" si="3"/>
        <v>0</v>
      </c>
      <c r="T83" s="256"/>
      <c r="U83" s="256"/>
    </row>
    <row r="84" spans="2:21">
      <c r="B84" s="241" t="s">
        <v>851</v>
      </c>
      <c r="C84" s="234" t="s">
        <v>852</v>
      </c>
      <c r="D84" s="243" t="s">
        <v>833</v>
      </c>
      <c r="E84" s="515">
        <v>16</v>
      </c>
      <c r="F84" s="251"/>
      <c r="G84" s="252"/>
      <c r="H84" s="252"/>
      <c r="I84" s="252"/>
      <c r="J84" s="252"/>
      <c r="K84" s="986"/>
      <c r="L84" s="987"/>
      <c r="M84" s="257">
        <f t="shared" si="3"/>
        <v>0</v>
      </c>
      <c r="N84" s="258">
        <f t="shared" si="3"/>
        <v>0</v>
      </c>
      <c r="O84" s="258">
        <f t="shared" si="3"/>
        <v>0</v>
      </c>
      <c r="P84" s="258">
        <f t="shared" si="3"/>
        <v>0</v>
      </c>
      <c r="Q84" s="258">
        <f t="shared" si="3"/>
        <v>0</v>
      </c>
      <c r="R84" s="258">
        <f t="shared" si="3"/>
        <v>0</v>
      </c>
      <c r="S84" s="259">
        <f t="shared" si="3"/>
        <v>0</v>
      </c>
      <c r="T84" s="256"/>
      <c r="U84" s="256"/>
    </row>
    <row r="85" spans="2:21">
      <c r="B85" s="241" t="s">
        <v>853</v>
      </c>
      <c r="C85" s="234" t="s">
        <v>854</v>
      </c>
      <c r="D85" s="243" t="s">
        <v>833</v>
      </c>
      <c r="E85" s="515">
        <v>16</v>
      </c>
      <c r="F85" s="251"/>
      <c r="G85" s="252"/>
      <c r="H85" s="252"/>
      <c r="I85" s="252"/>
      <c r="J85" s="252"/>
      <c r="K85" s="986"/>
      <c r="L85" s="987"/>
      <c r="M85" s="257">
        <f t="shared" si="3"/>
        <v>0</v>
      </c>
      <c r="N85" s="258">
        <f t="shared" si="3"/>
        <v>0</v>
      </c>
      <c r="O85" s="258">
        <f t="shared" si="3"/>
        <v>0</v>
      </c>
      <c r="P85" s="258">
        <f t="shared" si="3"/>
        <v>0</v>
      </c>
      <c r="Q85" s="258">
        <f t="shared" si="3"/>
        <v>0</v>
      </c>
      <c r="R85" s="258">
        <f t="shared" si="3"/>
        <v>0</v>
      </c>
      <c r="S85" s="259">
        <f t="shared" si="3"/>
        <v>0</v>
      </c>
      <c r="T85" s="256"/>
      <c r="U85" s="256"/>
    </row>
    <row r="86" spans="2:21">
      <c r="B86" s="241" t="s">
        <v>861</v>
      </c>
      <c r="C86" s="234" t="s">
        <v>862</v>
      </c>
      <c r="D86" s="243" t="s">
        <v>833</v>
      </c>
      <c r="E86" s="515">
        <v>779</v>
      </c>
      <c r="F86" s="251"/>
      <c r="G86" s="252"/>
      <c r="H86" s="252"/>
      <c r="I86" s="252"/>
      <c r="J86" s="252"/>
      <c r="K86" s="986"/>
      <c r="L86" s="987"/>
      <c r="M86" s="257">
        <f t="shared" si="3"/>
        <v>0</v>
      </c>
      <c r="N86" s="258">
        <f t="shared" si="3"/>
        <v>0</v>
      </c>
      <c r="O86" s="258">
        <f t="shared" si="3"/>
        <v>0</v>
      </c>
      <c r="P86" s="258">
        <f t="shared" si="3"/>
        <v>0</v>
      </c>
      <c r="Q86" s="258">
        <f t="shared" si="3"/>
        <v>0</v>
      </c>
      <c r="R86" s="258">
        <f t="shared" si="3"/>
        <v>0</v>
      </c>
      <c r="S86" s="259">
        <f t="shared" si="3"/>
        <v>0</v>
      </c>
      <c r="T86" s="256"/>
      <c r="U86" s="256"/>
    </row>
    <row r="87" spans="2:21">
      <c r="B87" s="241" t="s">
        <v>863</v>
      </c>
      <c r="C87" s="234" t="s">
        <v>911</v>
      </c>
      <c r="D87" s="243" t="s">
        <v>833</v>
      </c>
      <c r="E87" s="515">
        <v>730</v>
      </c>
      <c r="F87" s="251"/>
      <c r="G87" s="252"/>
      <c r="H87" s="252"/>
      <c r="I87" s="252"/>
      <c r="J87" s="252"/>
      <c r="K87" s="986"/>
      <c r="L87" s="987"/>
      <c r="M87" s="257">
        <f t="shared" si="3"/>
        <v>0</v>
      </c>
      <c r="N87" s="258">
        <f t="shared" si="3"/>
        <v>0</v>
      </c>
      <c r="O87" s="258">
        <f t="shared" si="3"/>
        <v>0</v>
      </c>
      <c r="P87" s="258">
        <f t="shared" si="3"/>
        <v>0</v>
      </c>
      <c r="Q87" s="258">
        <f t="shared" si="3"/>
        <v>0</v>
      </c>
      <c r="R87" s="258">
        <f t="shared" si="3"/>
        <v>0</v>
      </c>
      <c r="S87" s="259">
        <f t="shared" si="3"/>
        <v>0</v>
      </c>
      <c r="T87" s="256"/>
      <c r="U87" s="256"/>
    </row>
    <row r="88" spans="2:21">
      <c r="B88" s="241" t="s">
        <v>912</v>
      </c>
      <c r="C88" s="234" t="s">
        <v>913</v>
      </c>
      <c r="D88" s="243" t="s">
        <v>833</v>
      </c>
      <c r="E88" s="515">
        <v>32</v>
      </c>
      <c r="F88" s="251"/>
      <c r="G88" s="252"/>
      <c r="H88" s="252"/>
      <c r="I88" s="252"/>
      <c r="J88" s="252"/>
      <c r="K88" s="986"/>
      <c r="L88" s="987"/>
      <c r="M88" s="257">
        <f t="shared" si="3"/>
        <v>0</v>
      </c>
      <c r="N88" s="258">
        <f t="shared" si="3"/>
        <v>0</v>
      </c>
      <c r="O88" s="258">
        <f t="shared" si="3"/>
        <v>0</v>
      </c>
      <c r="P88" s="258">
        <f t="shared" si="3"/>
        <v>0</v>
      </c>
      <c r="Q88" s="258">
        <f t="shared" si="3"/>
        <v>0</v>
      </c>
      <c r="R88" s="258">
        <f t="shared" si="3"/>
        <v>0</v>
      </c>
      <c r="S88" s="259">
        <f t="shared" si="3"/>
        <v>0</v>
      </c>
      <c r="T88" s="256"/>
      <c r="U88" s="256"/>
    </row>
    <row r="89" spans="2:21">
      <c r="B89" s="241" t="s">
        <v>865</v>
      </c>
      <c r="C89" s="234" t="s">
        <v>866</v>
      </c>
      <c r="D89" s="243" t="s">
        <v>833</v>
      </c>
      <c r="E89" s="515">
        <v>1587</v>
      </c>
      <c r="F89" s="251"/>
      <c r="G89" s="252"/>
      <c r="H89" s="252"/>
      <c r="I89" s="252"/>
      <c r="J89" s="252"/>
      <c r="K89" s="986"/>
      <c r="L89" s="987"/>
      <c r="M89" s="257">
        <f t="shared" si="3"/>
        <v>0</v>
      </c>
      <c r="N89" s="258">
        <f t="shared" si="3"/>
        <v>0</v>
      </c>
      <c r="O89" s="258">
        <f t="shared" si="3"/>
        <v>0</v>
      </c>
      <c r="P89" s="258">
        <f t="shared" si="3"/>
        <v>0</v>
      </c>
      <c r="Q89" s="258">
        <f t="shared" si="3"/>
        <v>0</v>
      </c>
      <c r="R89" s="258">
        <f t="shared" si="3"/>
        <v>0</v>
      </c>
      <c r="S89" s="259">
        <f t="shared" si="3"/>
        <v>0</v>
      </c>
      <c r="T89" s="256"/>
      <c r="U89" s="256"/>
    </row>
    <row r="90" spans="2:21">
      <c r="B90" s="241" t="s">
        <v>867</v>
      </c>
      <c r="C90" s="234" t="s">
        <v>868</v>
      </c>
      <c r="D90" s="243" t="s">
        <v>833</v>
      </c>
      <c r="E90" s="515">
        <v>808</v>
      </c>
      <c r="F90" s="251"/>
      <c r="G90" s="252"/>
      <c r="H90" s="252"/>
      <c r="I90" s="252"/>
      <c r="J90" s="252"/>
      <c r="K90" s="986"/>
      <c r="L90" s="987"/>
      <c r="M90" s="257">
        <f t="shared" si="3"/>
        <v>0</v>
      </c>
      <c r="N90" s="258">
        <f t="shared" si="3"/>
        <v>0</v>
      </c>
      <c r="O90" s="258">
        <f t="shared" si="3"/>
        <v>0</v>
      </c>
      <c r="P90" s="258">
        <f t="shared" si="3"/>
        <v>0</v>
      </c>
      <c r="Q90" s="258">
        <f t="shared" si="3"/>
        <v>0</v>
      </c>
      <c r="R90" s="258">
        <f t="shared" si="3"/>
        <v>0</v>
      </c>
      <c r="S90" s="259">
        <f t="shared" si="3"/>
        <v>0</v>
      </c>
      <c r="T90" s="256"/>
      <c r="U90" s="256"/>
    </row>
    <row r="91" spans="2:21">
      <c r="B91" s="241" t="s">
        <v>869</v>
      </c>
      <c r="C91" s="234" t="s">
        <v>870</v>
      </c>
      <c r="D91" s="243" t="s">
        <v>833</v>
      </c>
      <c r="E91" s="515">
        <v>12</v>
      </c>
      <c r="F91" s="251"/>
      <c r="G91" s="252"/>
      <c r="H91" s="252"/>
      <c r="I91" s="252"/>
      <c r="J91" s="252"/>
      <c r="K91" s="986"/>
      <c r="L91" s="987"/>
      <c r="M91" s="257">
        <f t="shared" si="3"/>
        <v>0</v>
      </c>
      <c r="N91" s="258">
        <f t="shared" si="3"/>
        <v>0</v>
      </c>
      <c r="O91" s="258">
        <f t="shared" si="3"/>
        <v>0</v>
      </c>
      <c r="P91" s="258">
        <f t="shared" si="3"/>
        <v>0</v>
      </c>
      <c r="Q91" s="258">
        <f t="shared" si="3"/>
        <v>0</v>
      </c>
      <c r="R91" s="258">
        <f t="shared" si="3"/>
        <v>0</v>
      </c>
      <c r="S91" s="259">
        <f t="shared" si="3"/>
        <v>0</v>
      </c>
      <c r="T91" s="256"/>
      <c r="U91" s="256"/>
    </row>
    <row r="92" spans="2:21">
      <c r="B92" s="241" t="s">
        <v>871</v>
      </c>
      <c r="C92" s="234" t="s">
        <v>872</v>
      </c>
      <c r="D92" s="243" t="s">
        <v>833</v>
      </c>
      <c r="E92" s="515">
        <v>3142</v>
      </c>
      <c r="F92" s="251"/>
      <c r="G92" s="252"/>
      <c r="H92" s="252"/>
      <c r="I92" s="252"/>
      <c r="J92" s="252"/>
      <c r="K92" s="986"/>
      <c r="L92" s="987"/>
      <c r="M92" s="257">
        <f t="shared" si="3"/>
        <v>0</v>
      </c>
      <c r="N92" s="258">
        <f t="shared" si="3"/>
        <v>0</v>
      </c>
      <c r="O92" s="258">
        <f t="shared" si="3"/>
        <v>0</v>
      </c>
      <c r="P92" s="258">
        <f t="shared" si="3"/>
        <v>0</v>
      </c>
      <c r="Q92" s="258">
        <f t="shared" si="3"/>
        <v>0</v>
      </c>
      <c r="R92" s="258">
        <f t="shared" si="3"/>
        <v>0</v>
      </c>
      <c r="S92" s="259">
        <f t="shared" si="3"/>
        <v>0</v>
      </c>
      <c r="T92" s="256"/>
      <c r="U92" s="256"/>
    </row>
    <row r="93" spans="2:21">
      <c r="B93" s="241" t="s">
        <v>873</v>
      </c>
      <c r="C93" s="234" t="s">
        <v>874</v>
      </c>
      <c r="D93" s="243" t="s">
        <v>833</v>
      </c>
      <c r="E93" s="515">
        <v>3270</v>
      </c>
      <c r="F93" s="251"/>
      <c r="G93" s="252"/>
      <c r="H93" s="252"/>
      <c r="I93" s="252"/>
      <c r="J93" s="252"/>
      <c r="K93" s="986"/>
      <c r="L93" s="987"/>
      <c r="M93" s="257">
        <f t="shared" si="3"/>
        <v>0</v>
      </c>
      <c r="N93" s="258">
        <f t="shared" si="3"/>
        <v>0</v>
      </c>
      <c r="O93" s="258">
        <f t="shared" si="3"/>
        <v>0</v>
      </c>
      <c r="P93" s="258">
        <f t="shared" si="3"/>
        <v>0</v>
      </c>
      <c r="Q93" s="258">
        <f t="shared" si="3"/>
        <v>0</v>
      </c>
      <c r="R93" s="258">
        <f t="shared" si="3"/>
        <v>0</v>
      </c>
      <c r="S93" s="259">
        <f t="shared" si="3"/>
        <v>0</v>
      </c>
      <c r="T93" s="256"/>
      <c r="U93" s="256"/>
    </row>
    <row r="94" spans="2:21">
      <c r="B94" s="241" t="s">
        <v>875</v>
      </c>
      <c r="C94" s="234" t="s">
        <v>876</v>
      </c>
      <c r="D94" s="243" t="s">
        <v>833</v>
      </c>
      <c r="E94" s="515">
        <v>1524</v>
      </c>
      <c r="F94" s="251"/>
      <c r="G94" s="252"/>
      <c r="H94" s="252"/>
      <c r="I94" s="252"/>
      <c r="J94" s="252"/>
      <c r="K94" s="986"/>
      <c r="L94" s="987"/>
      <c r="M94" s="257">
        <f t="shared" si="3"/>
        <v>0</v>
      </c>
      <c r="N94" s="258">
        <f t="shared" si="3"/>
        <v>0</v>
      </c>
      <c r="O94" s="258">
        <f t="shared" si="3"/>
        <v>0</v>
      </c>
      <c r="P94" s="258">
        <f t="shared" si="3"/>
        <v>0</v>
      </c>
      <c r="Q94" s="258">
        <f t="shared" si="3"/>
        <v>0</v>
      </c>
      <c r="R94" s="258">
        <f t="shared" si="3"/>
        <v>0</v>
      </c>
      <c r="S94" s="259">
        <f t="shared" si="3"/>
        <v>0</v>
      </c>
      <c r="T94" s="256"/>
      <c r="U94" s="256"/>
    </row>
    <row r="95" spans="2:21">
      <c r="B95" s="241" t="s">
        <v>887</v>
      </c>
      <c r="C95" s="234" t="s">
        <v>902</v>
      </c>
      <c r="D95" s="243" t="s">
        <v>833</v>
      </c>
      <c r="E95" s="515">
        <v>651</v>
      </c>
      <c r="F95" s="251"/>
      <c r="G95" s="252"/>
      <c r="H95" s="252"/>
      <c r="I95" s="252"/>
      <c r="J95" s="252"/>
      <c r="K95" s="986"/>
      <c r="L95" s="987"/>
      <c r="M95" s="257">
        <f t="shared" si="2"/>
        <v>0</v>
      </c>
      <c r="N95" s="258">
        <f t="shared" si="2"/>
        <v>0</v>
      </c>
      <c r="O95" s="258">
        <f t="shared" si="2"/>
        <v>0</v>
      </c>
      <c r="P95" s="258">
        <f t="shared" si="2"/>
        <v>0</v>
      </c>
      <c r="Q95" s="258">
        <f t="shared" si="2"/>
        <v>0</v>
      </c>
      <c r="R95" s="258">
        <f t="shared" si="2"/>
        <v>0</v>
      </c>
      <c r="S95" s="259">
        <f t="shared" si="2"/>
        <v>0</v>
      </c>
      <c r="T95" s="256"/>
      <c r="U95" s="256"/>
    </row>
    <row r="96" spans="2:21">
      <c r="B96" s="241" t="s">
        <v>901</v>
      </c>
      <c r="C96" s="234" t="s">
        <v>914</v>
      </c>
      <c r="D96" s="243" t="s">
        <v>833</v>
      </c>
      <c r="E96" s="515">
        <v>8</v>
      </c>
      <c r="F96" s="251"/>
      <c r="G96" s="252"/>
      <c r="H96" s="252"/>
      <c r="I96" s="252"/>
      <c r="J96" s="252"/>
      <c r="K96" s="986"/>
      <c r="L96" s="987"/>
      <c r="M96" s="257">
        <f t="shared" si="2"/>
        <v>0</v>
      </c>
      <c r="N96" s="258">
        <f t="shared" si="2"/>
        <v>0</v>
      </c>
      <c r="O96" s="258">
        <f t="shared" si="2"/>
        <v>0</v>
      </c>
      <c r="P96" s="258">
        <f t="shared" si="2"/>
        <v>0</v>
      </c>
      <c r="Q96" s="258">
        <f t="shared" si="2"/>
        <v>0</v>
      </c>
      <c r="R96" s="258">
        <f t="shared" si="2"/>
        <v>0</v>
      </c>
      <c r="S96" s="259">
        <f t="shared" si="2"/>
        <v>0</v>
      </c>
      <c r="T96" s="256"/>
      <c r="U96" s="256"/>
    </row>
    <row r="97" spans="2:21">
      <c r="B97" s="241" t="s">
        <v>877</v>
      </c>
      <c r="C97" s="234" t="s">
        <v>878</v>
      </c>
      <c r="D97" s="243" t="s">
        <v>833</v>
      </c>
      <c r="E97" s="515">
        <v>1397</v>
      </c>
      <c r="F97" s="251"/>
      <c r="G97" s="252"/>
      <c r="H97" s="252"/>
      <c r="I97" s="252"/>
      <c r="J97" s="252"/>
      <c r="K97" s="986"/>
      <c r="L97" s="987"/>
      <c r="M97" s="257">
        <f t="shared" si="2"/>
        <v>0</v>
      </c>
      <c r="N97" s="258">
        <f t="shared" si="2"/>
        <v>0</v>
      </c>
      <c r="O97" s="258">
        <f t="shared" si="2"/>
        <v>0</v>
      </c>
      <c r="P97" s="258">
        <f t="shared" si="2"/>
        <v>0</v>
      </c>
      <c r="Q97" s="258">
        <f t="shared" si="2"/>
        <v>0</v>
      </c>
      <c r="R97" s="258">
        <f t="shared" si="2"/>
        <v>0</v>
      </c>
      <c r="S97" s="259">
        <f t="shared" si="2"/>
        <v>0</v>
      </c>
      <c r="T97" s="256"/>
      <c r="U97" s="256"/>
    </row>
    <row r="98" spans="2:21">
      <c r="B98" s="241" t="s">
        <v>905</v>
      </c>
      <c r="C98" s="234" t="s">
        <v>906</v>
      </c>
      <c r="D98" s="243" t="s">
        <v>833</v>
      </c>
      <c r="E98" s="515">
        <v>9</v>
      </c>
      <c r="F98" s="251"/>
      <c r="G98" s="252"/>
      <c r="H98" s="252"/>
      <c r="I98" s="252"/>
      <c r="J98" s="252"/>
      <c r="K98" s="986"/>
      <c r="L98" s="987"/>
      <c r="M98" s="257">
        <f t="shared" si="2"/>
        <v>0</v>
      </c>
      <c r="N98" s="258">
        <f t="shared" si="2"/>
        <v>0</v>
      </c>
      <c r="O98" s="258">
        <f t="shared" si="2"/>
        <v>0</v>
      </c>
      <c r="P98" s="258">
        <f t="shared" si="2"/>
        <v>0</v>
      </c>
      <c r="Q98" s="258">
        <f t="shared" si="2"/>
        <v>0</v>
      </c>
      <c r="R98" s="258">
        <f t="shared" si="2"/>
        <v>0</v>
      </c>
      <c r="S98" s="259">
        <f t="shared" si="2"/>
        <v>0</v>
      </c>
      <c r="T98" s="256"/>
      <c r="U98" s="256"/>
    </row>
    <row r="99" spans="2:21">
      <c r="B99" s="241" t="s">
        <v>879</v>
      </c>
      <c r="C99" s="234" t="s">
        <v>880</v>
      </c>
      <c r="D99" s="243" t="s">
        <v>833</v>
      </c>
      <c r="E99" s="515">
        <v>1274</v>
      </c>
      <c r="F99" s="251"/>
      <c r="G99" s="252"/>
      <c r="H99" s="252"/>
      <c r="I99" s="252"/>
      <c r="J99" s="252"/>
      <c r="K99" s="986"/>
      <c r="L99" s="987"/>
      <c r="M99" s="257">
        <f t="shared" si="2"/>
        <v>0</v>
      </c>
      <c r="N99" s="258">
        <f t="shared" si="2"/>
        <v>0</v>
      </c>
      <c r="O99" s="258">
        <f t="shared" si="2"/>
        <v>0</v>
      </c>
      <c r="P99" s="258">
        <f t="shared" ref="P99:S100" si="4">$E99*I99</f>
        <v>0</v>
      </c>
      <c r="Q99" s="258">
        <f t="shared" si="4"/>
        <v>0</v>
      </c>
      <c r="R99" s="258">
        <f t="shared" si="4"/>
        <v>0</v>
      </c>
      <c r="S99" s="259">
        <f t="shared" si="4"/>
        <v>0</v>
      </c>
      <c r="T99" s="256"/>
      <c r="U99" s="256"/>
    </row>
    <row r="100" spans="2:21" ht="14.25" customHeight="1" thickBot="1">
      <c r="B100" s="531" t="s">
        <v>915</v>
      </c>
      <c r="C100" s="532" t="s">
        <v>916</v>
      </c>
      <c r="D100" s="535" t="s">
        <v>833</v>
      </c>
      <c r="E100" s="516">
        <v>377</v>
      </c>
      <c r="F100" s="533"/>
      <c r="G100" s="534"/>
      <c r="H100" s="534"/>
      <c r="I100" s="534"/>
      <c r="J100" s="534"/>
      <c r="K100" s="988"/>
      <c r="L100" s="989"/>
      <c r="M100" s="257">
        <f t="shared" ref="M100:O100" si="5">$E100*F100</f>
        <v>0</v>
      </c>
      <c r="N100" s="258">
        <f t="shared" si="5"/>
        <v>0</v>
      </c>
      <c r="O100" s="258">
        <f t="shared" si="5"/>
        <v>0</v>
      </c>
      <c r="P100" s="258">
        <f t="shared" si="4"/>
        <v>0</v>
      </c>
      <c r="Q100" s="258">
        <f t="shared" si="4"/>
        <v>0</v>
      </c>
      <c r="R100" s="258">
        <f t="shared" si="4"/>
        <v>0</v>
      </c>
      <c r="S100" s="259">
        <f t="shared" si="4"/>
        <v>0</v>
      </c>
      <c r="T100" s="256"/>
      <c r="U100" s="256"/>
    </row>
    <row r="101" spans="2:21" ht="21.75" customHeight="1" thickBot="1">
      <c r="F101" s="256"/>
      <c r="G101" s="256"/>
      <c r="H101" s="256"/>
      <c r="I101" s="256"/>
      <c r="J101" s="256"/>
      <c r="K101" s="256"/>
      <c r="L101" s="256"/>
      <c r="M101" s="260">
        <f t="shared" ref="M101:S101" si="6">SUM(M9:M100)</f>
        <v>0</v>
      </c>
      <c r="N101" s="261">
        <f t="shared" si="6"/>
        <v>0</v>
      </c>
      <c r="O101" s="261">
        <f t="shared" si="6"/>
        <v>0</v>
      </c>
      <c r="P101" s="261">
        <f t="shared" si="6"/>
        <v>0</v>
      </c>
      <c r="Q101" s="261">
        <f t="shared" si="6"/>
        <v>0</v>
      </c>
      <c r="R101" s="261">
        <f t="shared" si="6"/>
        <v>0</v>
      </c>
      <c r="S101" s="262">
        <f t="shared" si="6"/>
        <v>0</v>
      </c>
      <c r="T101" s="256"/>
      <c r="U101" s="231"/>
    </row>
    <row r="102" spans="2:21" ht="13">
      <c r="U102" s="231"/>
    </row>
    <row r="103" spans="2:21" ht="13">
      <c r="U103" s="231"/>
    </row>
    <row r="104" spans="2:21" ht="13">
      <c r="U104" s="231"/>
    </row>
    <row r="105" spans="2:21" ht="13">
      <c r="U105" s="231"/>
    </row>
    <row r="106" spans="2:21" ht="13">
      <c r="U106" s="231"/>
    </row>
    <row r="107" spans="2:21" ht="13">
      <c r="U107" s="231"/>
    </row>
    <row r="108" spans="2:21" ht="13">
      <c r="U108" s="231"/>
    </row>
    <row r="109" spans="2:21" ht="13">
      <c r="U109" s="231"/>
    </row>
    <row r="110" spans="2:21" ht="13">
      <c r="U110" s="231"/>
    </row>
    <row r="111" spans="2:21" ht="13">
      <c r="U111" s="231"/>
    </row>
    <row r="112" spans="2:21" ht="13">
      <c r="U112" s="231"/>
    </row>
    <row r="113" spans="21:21" ht="13">
      <c r="U113" s="231"/>
    </row>
    <row r="114" spans="21:21" ht="13">
      <c r="U114" s="231"/>
    </row>
    <row r="115" spans="21:21" ht="13">
      <c r="U115" s="231"/>
    </row>
    <row r="116" spans="21:21" ht="13">
      <c r="U116" s="231"/>
    </row>
    <row r="117" spans="21:21" ht="13">
      <c r="U117" s="231"/>
    </row>
    <row r="118" spans="21:21" ht="13">
      <c r="U118" s="231"/>
    </row>
    <row r="119" spans="21:21" ht="13">
      <c r="U119" s="231"/>
    </row>
    <row r="120" spans="21:21" ht="13">
      <c r="U120" s="231"/>
    </row>
    <row r="121" spans="21:21" ht="13">
      <c r="U121" s="231"/>
    </row>
    <row r="122" spans="21:21" ht="13">
      <c r="U122" s="231"/>
    </row>
  </sheetData>
  <sheetProtection sheet="1" formatCells="0" formatColumns="0" formatRows="0" sort="0" autoFilter="0"/>
  <mergeCells count="5">
    <mergeCell ref="B4:E4"/>
    <mergeCell ref="B6:B7"/>
    <mergeCell ref="D6:E6"/>
    <mergeCell ref="F6:L6"/>
    <mergeCell ref="M6:S6"/>
  </mergeCells>
  <phoneticPr fontId="214" type="noConversion"/>
  <conditionalFormatting sqref="C9:C31 C63:C72 C33:C42 C44:C61 C74:C100">
    <cfRule type="cellIs" dxfId="5" priority="4" stopIfTrue="1" operator="equal">
      <formula>"TBC"</formula>
    </cfRule>
    <cfRule type="cellIs" dxfId="4" priority="5" stopIfTrue="1" operator="equal">
      <formula>"-"</formula>
    </cfRule>
    <cfRule type="cellIs" dxfId="3" priority="6" stopIfTrue="1" operator="equal">
      <formula>""</formula>
    </cfRule>
  </conditionalFormatting>
  <conditionalFormatting sqref="C62">
    <cfRule type="cellIs" dxfId="2" priority="1" stopIfTrue="1" operator="equal">
      <formula>"TBC"</formula>
    </cfRule>
    <cfRule type="cellIs" dxfId="1" priority="2" stopIfTrue="1" operator="equal">
      <formula>"-"</formula>
    </cfRule>
    <cfRule type="cellIs" dxfId="0" priority="3" stopIfTrue="1" operator="equal">
      <formula>""</formula>
    </cfRule>
  </conditionalFormatting>
  <dataValidations count="1">
    <dataValidation type="list" allowBlank="1" showInputMessage="1" showErrorMessage="1" sqref="D65452:D65635 GR65452:GR65635 QN65452:QN65635 AAJ65452:AAJ65635 AKF65452:AKF65635 AUB65452:AUB65635 BDX65452:BDX65635 BNT65452:BNT65635 BXP65452:BXP65635 CHL65452:CHL65635 CRH65452:CRH65635 DBD65452:DBD65635 DKZ65452:DKZ65635 DUV65452:DUV65635 EER65452:EER65635 EON65452:EON65635 EYJ65452:EYJ65635 FIF65452:FIF65635 FSB65452:FSB65635 GBX65452:GBX65635 GLT65452:GLT65635 GVP65452:GVP65635 HFL65452:HFL65635 HPH65452:HPH65635 HZD65452:HZD65635 IIZ65452:IIZ65635 ISV65452:ISV65635 JCR65452:JCR65635 JMN65452:JMN65635 JWJ65452:JWJ65635 KGF65452:KGF65635 KQB65452:KQB65635 KZX65452:KZX65635 LJT65452:LJT65635 LTP65452:LTP65635 MDL65452:MDL65635 MNH65452:MNH65635 MXD65452:MXD65635 NGZ65452:NGZ65635 NQV65452:NQV65635 OAR65452:OAR65635 OKN65452:OKN65635 OUJ65452:OUJ65635 PEF65452:PEF65635 POB65452:POB65635 PXX65452:PXX65635 QHT65452:QHT65635 QRP65452:QRP65635 RBL65452:RBL65635 RLH65452:RLH65635 RVD65452:RVD65635 SEZ65452:SEZ65635 SOV65452:SOV65635 SYR65452:SYR65635 TIN65452:TIN65635 TSJ65452:TSJ65635 UCF65452:UCF65635 UMB65452:UMB65635 UVX65452:UVX65635 VFT65452:VFT65635 VPP65452:VPP65635 VZL65452:VZL65635 WJH65452:WJH65635 WTD65452:WTD65635 D130988:D131171 GR130988:GR131171 QN130988:QN131171 AAJ130988:AAJ131171 AKF130988:AKF131171 AUB130988:AUB131171 BDX130988:BDX131171 BNT130988:BNT131171 BXP130988:BXP131171 CHL130988:CHL131171 CRH130988:CRH131171 DBD130988:DBD131171 DKZ130988:DKZ131171 DUV130988:DUV131171 EER130988:EER131171 EON130988:EON131171 EYJ130988:EYJ131171 FIF130988:FIF131171 FSB130988:FSB131171 GBX130988:GBX131171 GLT130988:GLT131171 GVP130988:GVP131171 HFL130988:HFL131171 HPH130988:HPH131171 HZD130988:HZD131171 IIZ130988:IIZ131171 ISV130988:ISV131171 JCR130988:JCR131171 JMN130988:JMN131171 JWJ130988:JWJ131171 KGF130988:KGF131171 KQB130988:KQB131171 KZX130988:KZX131171 LJT130988:LJT131171 LTP130988:LTP131171 MDL130988:MDL131171 MNH130988:MNH131171 MXD130988:MXD131171 NGZ130988:NGZ131171 NQV130988:NQV131171 OAR130988:OAR131171 OKN130988:OKN131171 OUJ130988:OUJ131171 PEF130988:PEF131171 POB130988:POB131171 PXX130988:PXX131171 QHT130988:QHT131171 QRP130988:QRP131171 RBL130988:RBL131171 RLH130988:RLH131171 RVD130988:RVD131171 SEZ130988:SEZ131171 SOV130988:SOV131171 SYR130988:SYR131171 TIN130988:TIN131171 TSJ130988:TSJ131171 UCF130988:UCF131171 UMB130988:UMB131171 UVX130988:UVX131171 VFT130988:VFT131171 VPP130988:VPP131171 VZL130988:VZL131171 WJH130988:WJH131171 WTD130988:WTD131171 D196524:D196707 GR196524:GR196707 QN196524:QN196707 AAJ196524:AAJ196707 AKF196524:AKF196707 AUB196524:AUB196707 BDX196524:BDX196707 BNT196524:BNT196707 BXP196524:BXP196707 CHL196524:CHL196707 CRH196524:CRH196707 DBD196524:DBD196707 DKZ196524:DKZ196707 DUV196524:DUV196707 EER196524:EER196707 EON196524:EON196707 EYJ196524:EYJ196707 FIF196524:FIF196707 FSB196524:FSB196707 GBX196524:GBX196707 GLT196524:GLT196707 GVP196524:GVP196707 HFL196524:HFL196707 HPH196524:HPH196707 HZD196524:HZD196707 IIZ196524:IIZ196707 ISV196524:ISV196707 JCR196524:JCR196707 JMN196524:JMN196707 JWJ196524:JWJ196707 KGF196524:KGF196707 KQB196524:KQB196707 KZX196524:KZX196707 LJT196524:LJT196707 LTP196524:LTP196707 MDL196524:MDL196707 MNH196524:MNH196707 MXD196524:MXD196707 NGZ196524:NGZ196707 NQV196524:NQV196707 OAR196524:OAR196707 OKN196524:OKN196707 OUJ196524:OUJ196707 PEF196524:PEF196707 POB196524:POB196707 PXX196524:PXX196707 QHT196524:QHT196707 QRP196524:QRP196707 RBL196524:RBL196707 RLH196524:RLH196707 RVD196524:RVD196707 SEZ196524:SEZ196707 SOV196524:SOV196707 SYR196524:SYR196707 TIN196524:TIN196707 TSJ196524:TSJ196707 UCF196524:UCF196707 UMB196524:UMB196707 UVX196524:UVX196707 VFT196524:VFT196707 VPP196524:VPP196707 VZL196524:VZL196707 WJH196524:WJH196707 WTD196524:WTD196707 D262060:D262243 GR262060:GR262243 QN262060:QN262243 AAJ262060:AAJ262243 AKF262060:AKF262243 AUB262060:AUB262243 BDX262060:BDX262243 BNT262060:BNT262243 BXP262060:BXP262243 CHL262060:CHL262243 CRH262060:CRH262243 DBD262060:DBD262243 DKZ262060:DKZ262243 DUV262060:DUV262243 EER262060:EER262243 EON262060:EON262243 EYJ262060:EYJ262243 FIF262060:FIF262243 FSB262060:FSB262243 GBX262060:GBX262243 GLT262060:GLT262243 GVP262060:GVP262243 HFL262060:HFL262243 HPH262060:HPH262243 HZD262060:HZD262243 IIZ262060:IIZ262243 ISV262060:ISV262243 JCR262060:JCR262243 JMN262060:JMN262243 JWJ262060:JWJ262243 KGF262060:KGF262243 KQB262060:KQB262243 KZX262060:KZX262243 LJT262060:LJT262243 LTP262060:LTP262243 MDL262060:MDL262243 MNH262060:MNH262243 MXD262060:MXD262243 NGZ262060:NGZ262243 NQV262060:NQV262243 OAR262060:OAR262243 OKN262060:OKN262243 OUJ262060:OUJ262243 PEF262060:PEF262243 POB262060:POB262243 PXX262060:PXX262243 QHT262060:QHT262243 QRP262060:QRP262243 RBL262060:RBL262243 RLH262060:RLH262243 RVD262060:RVD262243 SEZ262060:SEZ262243 SOV262060:SOV262243 SYR262060:SYR262243 TIN262060:TIN262243 TSJ262060:TSJ262243 UCF262060:UCF262243 UMB262060:UMB262243 UVX262060:UVX262243 VFT262060:VFT262243 VPP262060:VPP262243 VZL262060:VZL262243 WJH262060:WJH262243 WTD262060:WTD262243 D327596:D327779 GR327596:GR327779 QN327596:QN327779 AAJ327596:AAJ327779 AKF327596:AKF327779 AUB327596:AUB327779 BDX327596:BDX327779 BNT327596:BNT327779 BXP327596:BXP327779 CHL327596:CHL327779 CRH327596:CRH327779 DBD327596:DBD327779 DKZ327596:DKZ327779 DUV327596:DUV327779 EER327596:EER327779 EON327596:EON327779 EYJ327596:EYJ327779 FIF327596:FIF327779 FSB327596:FSB327779 GBX327596:GBX327779 GLT327596:GLT327779 GVP327596:GVP327779 HFL327596:HFL327779 HPH327596:HPH327779 HZD327596:HZD327779 IIZ327596:IIZ327779 ISV327596:ISV327779 JCR327596:JCR327779 JMN327596:JMN327779 JWJ327596:JWJ327779 KGF327596:KGF327779 KQB327596:KQB327779 KZX327596:KZX327779 LJT327596:LJT327779 LTP327596:LTP327779 MDL327596:MDL327779 MNH327596:MNH327779 MXD327596:MXD327779 NGZ327596:NGZ327779 NQV327596:NQV327779 OAR327596:OAR327779 OKN327596:OKN327779 OUJ327596:OUJ327779 PEF327596:PEF327779 POB327596:POB327779 PXX327596:PXX327779 QHT327596:QHT327779 QRP327596:QRP327779 RBL327596:RBL327779 RLH327596:RLH327779 RVD327596:RVD327779 SEZ327596:SEZ327779 SOV327596:SOV327779 SYR327596:SYR327779 TIN327596:TIN327779 TSJ327596:TSJ327779 UCF327596:UCF327779 UMB327596:UMB327779 UVX327596:UVX327779 VFT327596:VFT327779 VPP327596:VPP327779 VZL327596:VZL327779 WJH327596:WJH327779 WTD327596:WTD327779 D393132:D393315 GR393132:GR393315 QN393132:QN393315 AAJ393132:AAJ393315 AKF393132:AKF393315 AUB393132:AUB393315 BDX393132:BDX393315 BNT393132:BNT393315 BXP393132:BXP393315 CHL393132:CHL393315 CRH393132:CRH393315 DBD393132:DBD393315 DKZ393132:DKZ393315 DUV393132:DUV393315 EER393132:EER393315 EON393132:EON393315 EYJ393132:EYJ393315 FIF393132:FIF393315 FSB393132:FSB393315 GBX393132:GBX393315 GLT393132:GLT393315 GVP393132:GVP393315 HFL393132:HFL393315 HPH393132:HPH393315 HZD393132:HZD393315 IIZ393132:IIZ393315 ISV393132:ISV393315 JCR393132:JCR393315 JMN393132:JMN393315 JWJ393132:JWJ393315 KGF393132:KGF393315 KQB393132:KQB393315 KZX393132:KZX393315 LJT393132:LJT393315 LTP393132:LTP393315 MDL393132:MDL393315 MNH393132:MNH393315 MXD393132:MXD393315 NGZ393132:NGZ393315 NQV393132:NQV393315 OAR393132:OAR393315 OKN393132:OKN393315 OUJ393132:OUJ393315 PEF393132:PEF393315 POB393132:POB393315 PXX393132:PXX393315 QHT393132:QHT393315 QRP393132:QRP393315 RBL393132:RBL393315 RLH393132:RLH393315 RVD393132:RVD393315 SEZ393132:SEZ393315 SOV393132:SOV393315 SYR393132:SYR393315 TIN393132:TIN393315 TSJ393132:TSJ393315 UCF393132:UCF393315 UMB393132:UMB393315 UVX393132:UVX393315 VFT393132:VFT393315 VPP393132:VPP393315 VZL393132:VZL393315 WJH393132:WJH393315 WTD393132:WTD393315 D458668:D458851 GR458668:GR458851 QN458668:QN458851 AAJ458668:AAJ458851 AKF458668:AKF458851 AUB458668:AUB458851 BDX458668:BDX458851 BNT458668:BNT458851 BXP458668:BXP458851 CHL458668:CHL458851 CRH458668:CRH458851 DBD458668:DBD458851 DKZ458668:DKZ458851 DUV458668:DUV458851 EER458668:EER458851 EON458668:EON458851 EYJ458668:EYJ458851 FIF458668:FIF458851 FSB458668:FSB458851 GBX458668:GBX458851 GLT458668:GLT458851 GVP458668:GVP458851 HFL458668:HFL458851 HPH458668:HPH458851 HZD458668:HZD458851 IIZ458668:IIZ458851 ISV458668:ISV458851 JCR458668:JCR458851 JMN458668:JMN458851 JWJ458668:JWJ458851 KGF458668:KGF458851 KQB458668:KQB458851 KZX458668:KZX458851 LJT458668:LJT458851 LTP458668:LTP458851 MDL458668:MDL458851 MNH458668:MNH458851 MXD458668:MXD458851 NGZ458668:NGZ458851 NQV458668:NQV458851 OAR458668:OAR458851 OKN458668:OKN458851 OUJ458668:OUJ458851 PEF458668:PEF458851 POB458668:POB458851 PXX458668:PXX458851 QHT458668:QHT458851 QRP458668:QRP458851 RBL458668:RBL458851 RLH458668:RLH458851 RVD458668:RVD458851 SEZ458668:SEZ458851 SOV458668:SOV458851 SYR458668:SYR458851 TIN458668:TIN458851 TSJ458668:TSJ458851 UCF458668:UCF458851 UMB458668:UMB458851 UVX458668:UVX458851 VFT458668:VFT458851 VPP458668:VPP458851 VZL458668:VZL458851 WJH458668:WJH458851 WTD458668:WTD458851 D524204:D524387 GR524204:GR524387 QN524204:QN524387 AAJ524204:AAJ524387 AKF524204:AKF524387 AUB524204:AUB524387 BDX524204:BDX524387 BNT524204:BNT524387 BXP524204:BXP524387 CHL524204:CHL524387 CRH524204:CRH524387 DBD524204:DBD524387 DKZ524204:DKZ524387 DUV524204:DUV524387 EER524204:EER524387 EON524204:EON524387 EYJ524204:EYJ524387 FIF524204:FIF524387 FSB524204:FSB524387 GBX524204:GBX524387 GLT524204:GLT524387 GVP524204:GVP524387 HFL524204:HFL524387 HPH524204:HPH524387 HZD524204:HZD524387 IIZ524204:IIZ524387 ISV524204:ISV524387 JCR524204:JCR524387 JMN524204:JMN524387 JWJ524204:JWJ524387 KGF524204:KGF524387 KQB524204:KQB524387 KZX524204:KZX524387 LJT524204:LJT524387 LTP524204:LTP524387 MDL524204:MDL524387 MNH524204:MNH524387 MXD524204:MXD524387 NGZ524204:NGZ524387 NQV524204:NQV524387 OAR524204:OAR524387 OKN524204:OKN524387 OUJ524204:OUJ524387 PEF524204:PEF524387 POB524204:POB524387 PXX524204:PXX524387 QHT524204:QHT524387 QRP524204:QRP524387 RBL524204:RBL524387 RLH524204:RLH524387 RVD524204:RVD524387 SEZ524204:SEZ524387 SOV524204:SOV524387 SYR524204:SYR524387 TIN524204:TIN524387 TSJ524204:TSJ524387 UCF524204:UCF524387 UMB524204:UMB524387 UVX524204:UVX524387 VFT524204:VFT524387 VPP524204:VPP524387 VZL524204:VZL524387 WJH524204:WJH524387 WTD524204:WTD524387 D589740:D589923 GR589740:GR589923 QN589740:QN589923 AAJ589740:AAJ589923 AKF589740:AKF589923 AUB589740:AUB589923 BDX589740:BDX589923 BNT589740:BNT589923 BXP589740:BXP589923 CHL589740:CHL589923 CRH589740:CRH589923 DBD589740:DBD589923 DKZ589740:DKZ589923 DUV589740:DUV589923 EER589740:EER589923 EON589740:EON589923 EYJ589740:EYJ589923 FIF589740:FIF589923 FSB589740:FSB589923 GBX589740:GBX589923 GLT589740:GLT589923 GVP589740:GVP589923 HFL589740:HFL589923 HPH589740:HPH589923 HZD589740:HZD589923 IIZ589740:IIZ589923 ISV589740:ISV589923 JCR589740:JCR589923 JMN589740:JMN589923 JWJ589740:JWJ589923 KGF589740:KGF589923 KQB589740:KQB589923 KZX589740:KZX589923 LJT589740:LJT589923 LTP589740:LTP589923 MDL589740:MDL589923 MNH589740:MNH589923 MXD589740:MXD589923 NGZ589740:NGZ589923 NQV589740:NQV589923 OAR589740:OAR589923 OKN589740:OKN589923 OUJ589740:OUJ589923 PEF589740:PEF589923 POB589740:POB589923 PXX589740:PXX589923 QHT589740:QHT589923 QRP589740:QRP589923 RBL589740:RBL589923 RLH589740:RLH589923 RVD589740:RVD589923 SEZ589740:SEZ589923 SOV589740:SOV589923 SYR589740:SYR589923 TIN589740:TIN589923 TSJ589740:TSJ589923 UCF589740:UCF589923 UMB589740:UMB589923 UVX589740:UVX589923 VFT589740:VFT589923 VPP589740:VPP589923 VZL589740:VZL589923 WJH589740:WJH589923 WTD589740:WTD589923 D655276:D655459 GR655276:GR655459 QN655276:QN655459 AAJ655276:AAJ655459 AKF655276:AKF655459 AUB655276:AUB655459 BDX655276:BDX655459 BNT655276:BNT655459 BXP655276:BXP655459 CHL655276:CHL655459 CRH655276:CRH655459 DBD655276:DBD655459 DKZ655276:DKZ655459 DUV655276:DUV655459 EER655276:EER655459 EON655276:EON655459 EYJ655276:EYJ655459 FIF655276:FIF655459 FSB655276:FSB655459 GBX655276:GBX655459 GLT655276:GLT655459 GVP655276:GVP655459 HFL655276:HFL655459 HPH655276:HPH655459 HZD655276:HZD655459 IIZ655276:IIZ655459 ISV655276:ISV655459 JCR655276:JCR655459 JMN655276:JMN655459 JWJ655276:JWJ655459 KGF655276:KGF655459 KQB655276:KQB655459 KZX655276:KZX655459 LJT655276:LJT655459 LTP655276:LTP655459 MDL655276:MDL655459 MNH655276:MNH655459 MXD655276:MXD655459 NGZ655276:NGZ655459 NQV655276:NQV655459 OAR655276:OAR655459 OKN655276:OKN655459 OUJ655276:OUJ655459 PEF655276:PEF655459 POB655276:POB655459 PXX655276:PXX655459 QHT655276:QHT655459 QRP655276:QRP655459 RBL655276:RBL655459 RLH655276:RLH655459 RVD655276:RVD655459 SEZ655276:SEZ655459 SOV655276:SOV655459 SYR655276:SYR655459 TIN655276:TIN655459 TSJ655276:TSJ655459 UCF655276:UCF655459 UMB655276:UMB655459 UVX655276:UVX655459 VFT655276:VFT655459 VPP655276:VPP655459 VZL655276:VZL655459 WJH655276:WJH655459 WTD655276:WTD655459 D720812:D720995 GR720812:GR720995 QN720812:QN720995 AAJ720812:AAJ720995 AKF720812:AKF720995 AUB720812:AUB720995 BDX720812:BDX720995 BNT720812:BNT720995 BXP720812:BXP720995 CHL720812:CHL720995 CRH720812:CRH720995 DBD720812:DBD720995 DKZ720812:DKZ720995 DUV720812:DUV720995 EER720812:EER720995 EON720812:EON720995 EYJ720812:EYJ720995 FIF720812:FIF720995 FSB720812:FSB720995 GBX720812:GBX720995 GLT720812:GLT720995 GVP720812:GVP720995 HFL720812:HFL720995 HPH720812:HPH720995 HZD720812:HZD720995 IIZ720812:IIZ720995 ISV720812:ISV720995 JCR720812:JCR720995 JMN720812:JMN720995 JWJ720812:JWJ720995 KGF720812:KGF720995 KQB720812:KQB720995 KZX720812:KZX720995 LJT720812:LJT720995 LTP720812:LTP720995 MDL720812:MDL720995 MNH720812:MNH720995 MXD720812:MXD720995 NGZ720812:NGZ720995 NQV720812:NQV720995 OAR720812:OAR720995 OKN720812:OKN720995 OUJ720812:OUJ720995 PEF720812:PEF720995 POB720812:POB720995 PXX720812:PXX720995 QHT720812:QHT720995 QRP720812:QRP720995 RBL720812:RBL720995 RLH720812:RLH720995 RVD720812:RVD720995 SEZ720812:SEZ720995 SOV720812:SOV720995 SYR720812:SYR720995 TIN720812:TIN720995 TSJ720812:TSJ720995 UCF720812:UCF720995 UMB720812:UMB720995 UVX720812:UVX720995 VFT720812:VFT720995 VPP720812:VPP720995 VZL720812:VZL720995 WJH720812:WJH720995 WTD720812:WTD720995 D786348:D786531 GR786348:GR786531 QN786348:QN786531 AAJ786348:AAJ786531 AKF786348:AKF786531 AUB786348:AUB786531 BDX786348:BDX786531 BNT786348:BNT786531 BXP786348:BXP786531 CHL786348:CHL786531 CRH786348:CRH786531 DBD786348:DBD786531 DKZ786348:DKZ786531 DUV786348:DUV786531 EER786348:EER786531 EON786348:EON786531 EYJ786348:EYJ786531 FIF786348:FIF786531 FSB786348:FSB786531 GBX786348:GBX786531 GLT786348:GLT786531 GVP786348:GVP786531 HFL786348:HFL786531 HPH786348:HPH786531 HZD786348:HZD786531 IIZ786348:IIZ786531 ISV786348:ISV786531 JCR786348:JCR786531 JMN786348:JMN786531 JWJ786348:JWJ786531 KGF786348:KGF786531 KQB786348:KQB786531 KZX786348:KZX786531 LJT786348:LJT786531 LTP786348:LTP786531 MDL786348:MDL786531 MNH786348:MNH786531 MXD786348:MXD786531 NGZ786348:NGZ786531 NQV786348:NQV786531 OAR786348:OAR786531 OKN786348:OKN786531 OUJ786348:OUJ786531 PEF786348:PEF786531 POB786348:POB786531 PXX786348:PXX786531 QHT786348:QHT786531 QRP786348:QRP786531 RBL786348:RBL786531 RLH786348:RLH786531 RVD786348:RVD786531 SEZ786348:SEZ786531 SOV786348:SOV786531 SYR786348:SYR786531 TIN786348:TIN786531 TSJ786348:TSJ786531 UCF786348:UCF786531 UMB786348:UMB786531 UVX786348:UVX786531 VFT786348:VFT786531 VPP786348:VPP786531 VZL786348:VZL786531 WJH786348:WJH786531 WTD786348:WTD786531 D851884:D852067 GR851884:GR852067 QN851884:QN852067 AAJ851884:AAJ852067 AKF851884:AKF852067 AUB851884:AUB852067 BDX851884:BDX852067 BNT851884:BNT852067 BXP851884:BXP852067 CHL851884:CHL852067 CRH851884:CRH852067 DBD851884:DBD852067 DKZ851884:DKZ852067 DUV851884:DUV852067 EER851884:EER852067 EON851884:EON852067 EYJ851884:EYJ852067 FIF851884:FIF852067 FSB851884:FSB852067 GBX851884:GBX852067 GLT851884:GLT852067 GVP851884:GVP852067 HFL851884:HFL852067 HPH851884:HPH852067 HZD851884:HZD852067 IIZ851884:IIZ852067 ISV851884:ISV852067 JCR851884:JCR852067 JMN851884:JMN852067 JWJ851884:JWJ852067 KGF851884:KGF852067 KQB851884:KQB852067 KZX851884:KZX852067 LJT851884:LJT852067 LTP851884:LTP852067 MDL851884:MDL852067 MNH851884:MNH852067 MXD851884:MXD852067 NGZ851884:NGZ852067 NQV851884:NQV852067 OAR851884:OAR852067 OKN851884:OKN852067 OUJ851884:OUJ852067 PEF851884:PEF852067 POB851884:POB852067 PXX851884:PXX852067 QHT851884:QHT852067 QRP851884:QRP852067 RBL851884:RBL852067 RLH851884:RLH852067 RVD851884:RVD852067 SEZ851884:SEZ852067 SOV851884:SOV852067 SYR851884:SYR852067 TIN851884:TIN852067 TSJ851884:TSJ852067 UCF851884:UCF852067 UMB851884:UMB852067 UVX851884:UVX852067 VFT851884:VFT852067 VPP851884:VPP852067 VZL851884:VZL852067 WJH851884:WJH852067 WTD851884:WTD852067 D917420:D917603 GR917420:GR917603 QN917420:QN917603 AAJ917420:AAJ917603 AKF917420:AKF917603 AUB917420:AUB917603 BDX917420:BDX917603 BNT917420:BNT917603 BXP917420:BXP917603 CHL917420:CHL917603 CRH917420:CRH917603 DBD917420:DBD917603 DKZ917420:DKZ917603 DUV917420:DUV917603 EER917420:EER917603 EON917420:EON917603 EYJ917420:EYJ917603 FIF917420:FIF917603 FSB917420:FSB917603 GBX917420:GBX917603 GLT917420:GLT917603 GVP917420:GVP917603 HFL917420:HFL917603 HPH917420:HPH917603 HZD917420:HZD917603 IIZ917420:IIZ917603 ISV917420:ISV917603 JCR917420:JCR917603 JMN917420:JMN917603 JWJ917420:JWJ917603 KGF917420:KGF917603 KQB917420:KQB917603 KZX917420:KZX917603 LJT917420:LJT917603 LTP917420:LTP917603 MDL917420:MDL917603 MNH917420:MNH917603 MXD917420:MXD917603 NGZ917420:NGZ917603 NQV917420:NQV917603 OAR917420:OAR917603 OKN917420:OKN917603 OUJ917420:OUJ917603 PEF917420:PEF917603 POB917420:POB917603 PXX917420:PXX917603 QHT917420:QHT917603 QRP917420:QRP917603 RBL917420:RBL917603 RLH917420:RLH917603 RVD917420:RVD917603 SEZ917420:SEZ917603 SOV917420:SOV917603 SYR917420:SYR917603 TIN917420:TIN917603 TSJ917420:TSJ917603 UCF917420:UCF917603 UMB917420:UMB917603 UVX917420:UVX917603 VFT917420:VFT917603 VPP917420:VPP917603 VZL917420:VZL917603 WJH917420:WJH917603 WTD917420:WTD917603 D982956:D983139 GR982956:GR983139 QN982956:QN983139 AAJ982956:AAJ983139 AKF982956:AKF983139 AUB982956:AUB983139 BDX982956:BDX983139 BNT982956:BNT983139 BXP982956:BXP983139 CHL982956:CHL983139 CRH982956:CRH983139 DBD982956:DBD983139 DKZ982956:DKZ983139 DUV982956:DUV983139 EER982956:EER983139 EON982956:EON983139 EYJ982956:EYJ983139 FIF982956:FIF983139 FSB982956:FSB983139 GBX982956:GBX983139 GLT982956:GLT983139 GVP982956:GVP983139 HFL982956:HFL983139 HPH982956:HPH983139 HZD982956:HZD983139 IIZ982956:IIZ983139 ISV982956:ISV983139 JCR982956:JCR983139 JMN982956:JMN983139 JWJ982956:JWJ983139 KGF982956:KGF983139 KQB982956:KQB983139 KZX982956:KZX983139 LJT982956:LJT983139 LTP982956:LTP983139 MDL982956:MDL983139 MNH982956:MNH983139 MXD982956:MXD983139 NGZ982956:NGZ983139 NQV982956:NQV983139 OAR982956:OAR983139 OKN982956:OKN983139 OUJ982956:OUJ983139 PEF982956:PEF983139 POB982956:POB983139 PXX982956:PXX983139 QHT982956:QHT983139 QRP982956:QRP983139 RBL982956:RBL983139 RLH982956:RLH983139 RVD982956:RVD983139 SEZ982956:SEZ983139 SOV982956:SOV983139 SYR982956:SYR983139 TIN982956:TIN983139 TSJ982956:TSJ983139 UCF982956:UCF983139 UMB982956:UMB983139 UVX982956:UVX983139 VFT982956:VFT983139 VPP982956:VPP983139 VZL982956:VZL983139 WJH982956:WJH983139 WTD982956:WTD983139 D65401:D65450 GR65401:GR65450 QN65401:QN65450 AAJ65401:AAJ65450 AKF65401:AKF65450 AUB65401:AUB65450 BDX65401:BDX65450 BNT65401:BNT65450 BXP65401:BXP65450 CHL65401:CHL65450 CRH65401:CRH65450 DBD65401:DBD65450 DKZ65401:DKZ65450 DUV65401:DUV65450 EER65401:EER65450 EON65401:EON65450 EYJ65401:EYJ65450 FIF65401:FIF65450 FSB65401:FSB65450 GBX65401:GBX65450 GLT65401:GLT65450 GVP65401:GVP65450 HFL65401:HFL65450 HPH65401:HPH65450 HZD65401:HZD65450 IIZ65401:IIZ65450 ISV65401:ISV65450 JCR65401:JCR65450 JMN65401:JMN65450 JWJ65401:JWJ65450 KGF65401:KGF65450 KQB65401:KQB65450 KZX65401:KZX65450 LJT65401:LJT65450 LTP65401:LTP65450 MDL65401:MDL65450 MNH65401:MNH65450 MXD65401:MXD65450 NGZ65401:NGZ65450 NQV65401:NQV65450 OAR65401:OAR65450 OKN65401:OKN65450 OUJ65401:OUJ65450 PEF65401:PEF65450 POB65401:POB65450 PXX65401:PXX65450 QHT65401:QHT65450 QRP65401:QRP65450 RBL65401:RBL65450 RLH65401:RLH65450 RVD65401:RVD65450 SEZ65401:SEZ65450 SOV65401:SOV65450 SYR65401:SYR65450 TIN65401:TIN65450 TSJ65401:TSJ65450 UCF65401:UCF65450 UMB65401:UMB65450 UVX65401:UVX65450 VFT65401:VFT65450 VPP65401:VPP65450 VZL65401:VZL65450 WJH65401:WJH65450 WTD65401:WTD65450 D130937:D130986 GR130937:GR130986 QN130937:QN130986 AAJ130937:AAJ130986 AKF130937:AKF130986 AUB130937:AUB130986 BDX130937:BDX130986 BNT130937:BNT130986 BXP130937:BXP130986 CHL130937:CHL130986 CRH130937:CRH130986 DBD130937:DBD130986 DKZ130937:DKZ130986 DUV130937:DUV130986 EER130937:EER130986 EON130937:EON130986 EYJ130937:EYJ130986 FIF130937:FIF130986 FSB130937:FSB130986 GBX130937:GBX130986 GLT130937:GLT130986 GVP130937:GVP130986 HFL130937:HFL130986 HPH130937:HPH130986 HZD130937:HZD130986 IIZ130937:IIZ130986 ISV130937:ISV130986 JCR130937:JCR130986 JMN130937:JMN130986 JWJ130937:JWJ130986 KGF130937:KGF130986 KQB130937:KQB130986 KZX130937:KZX130986 LJT130937:LJT130986 LTP130937:LTP130986 MDL130937:MDL130986 MNH130937:MNH130986 MXD130937:MXD130986 NGZ130937:NGZ130986 NQV130937:NQV130986 OAR130937:OAR130986 OKN130937:OKN130986 OUJ130937:OUJ130986 PEF130937:PEF130986 POB130937:POB130986 PXX130937:PXX130986 QHT130937:QHT130986 QRP130937:QRP130986 RBL130937:RBL130986 RLH130937:RLH130986 RVD130937:RVD130986 SEZ130937:SEZ130986 SOV130937:SOV130986 SYR130937:SYR130986 TIN130937:TIN130986 TSJ130937:TSJ130986 UCF130937:UCF130986 UMB130937:UMB130986 UVX130937:UVX130986 VFT130937:VFT130986 VPP130937:VPP130986 VZL130937:VZL130986 WJH130937:WJH130986 WTD130937:WTD130986 D196473:D196522 GR196473:GR196522 QN196473:QN196522 AAJ196473:AAJ196522 AKF196473:AKF196522 AUB196473:AUB196522 BDX196473:BDX196522 BNT196473:BNT196522 BXP196473:BXP196522 CHL196473:CHL196522 CRH196473:CRH196522 DBD196473:DBD196522 DKZ196473:DKZ196522 DUV196473:DUV196522 EER196473:EER196522 EON196473:EON196522 EYJ196473:EYJ196522 FIF196473:FIF196522 FSB196473:FSB196522 GBX196473:GBX196522 GLT196473:GLT196522 GVP196473:GVP196522 HFL196473:HFL196522 HPH196473:HPH196522 HZD196473:HZD196522 IIZ196473:IIZ196522 ISV196473:ISV196522 JCR196473:JCR196522 JMN196473:JMN196522 JWJ196473:JWJ196522 KGF196473:KGF196522 KQB196473:KQB196522 KZX196473:KZX196522 LJT196473:LJT196522 LTP196473:LTP196522 MDL196473:MDL196522 MNH196473:MNH196522 MXD196473:MXD196522 NGZ196473:NGZ196522 NQV196473:NQV196522 OAR196473:OAR196522 OKN196473:OKN196522 OUJ196473:OUJ196522 PEF196473:PEF196522 POB196473:POB196522 PXX196473:PXX196522 QHT196473:QHT196522 QRP196473:QRP196522 RBL196473:RBL196522 RLH196473:RLH196522 RVD196473:RVD196522 SEZ196473:SEZ196522 SOV196473:SOV196522 SYR196473:SYR196522 TIN196473:TIN196522 TSJ196473:TSJ196522 UCF196473:UCF196522 UMB196473:UMB196522 UVX196473:UVX196522 VFT196473:VFT196522 VPP196473:VPP196522 VZL196473:VZL196522 WJH196473:WJH196522 WTD196473:WTD196522 D262009:D262058 GR262009:GR262058 QN262009:QN262058 AAJ262009:AAJ262058 AKF262009:AKF262058 AUB262009:AUB262058 BDX262009:BDX262058 BNT262009:BNT262058 BXP262009:BXP262058 CHL262009:CHL262058 CRH262009:CRH262058 DBD262009:DBD262058 DKZ262009:DKZ262058 DUV262009:DUV262058 EER262009:EER262058 EON262009:EON262058 EYJ262009:EYJ262058 FIF262009:FIF262058 FSB262009:FSB262058 GBX262009:GBX262058 GLT262009:GLT262058 GVP262009:GVP262058 HFL262009:HFL262058 HPH262009:HPH262058 HZD262009:HZD262058 IIZ262009:IIZ262058 ISV262009:ISV262058 JCR262009:JCR262058 JMN262009:JMN262058 JWJ262009:JWJ262058 KGF262009:KGF262058 KQB262009:KQB262058 KZX262009:KZX262058 LJT262009:LJT262058 LTP262009:LTP262058 MDL262009:MDL262058 MNH262009:MNH262058 MXD262009:MXD262058 NGZ262009:NGZ262058 NQV262009:NQV262058 OAR262009:OAR262058 OKN262009:OKN262058 OUJ262009:OUJ262058 PEF262009:PEF262058 POB262009:POB262058 PXX262009:PXX262058 QHT262009:QHT262058 QRP262009:QRP262058 RBL262009:RBL262058 RLH262009:RLH262058 RVD262009:RVD262058 SEZ262009:SEZ262058 SOV262009:SOV262058 SYR262009:SYR262058 TIN262009:TIN262058 TSJ262009:TSJ262058 UCF262009:UCF262058 UMB262009:UMB262058 UVX262009:UVX262058 VFT262009:VFT262058 VPP262009:VPP262058 VZL262009:VZL262058 WJH262009:WJH262058 WTD262009:WTD262058 D327545:D327594 GR327545:GR327594 QN327545:QN327594 AAJ327545:AAJ327594 AKF327545:AKF327594 AUB327545:AUB327594 BDX327545:BDX327594 BNT327545:BNT327594 BXP327545:BXP327594 CHL327545:CHL327594 CRH327545:CRH327594 DBD327545:DBD327594 DKZ327545:DKZ327594 DUV327545:DUV327594 EER327545:EER327594 EON327545:EON327594 EYJ327545:EYJ327594 FIF327545:FIF327594 FSB327545:FSB327594 GBX327545:GBX327594 GLT327545:GLT327594 GVP327545:GVP327594 HFL327545:HFL327594 HPH327545:HPH327594 HZD327545:HZD327594 IIZ327545:IIZ327594 ISV327545:ISV327594 JCR327545:JCR327594 JMN327545:JMN327594 JWJ327545:JWJ327594 KGF327545:KGF327594 KQB327545:KQB327594 KZX327545:KZX327594 LJT327545:LJT327594 LTP327545:LTP327594 MDL327545:MDL327594 MNH327545:MNH327594 MXD327545:MXD327594 NGZ327545:NGZ327594 NQV327545:NQV327594 OAR327545:OAR327594 OKN327545:OKN327594 OUJ327545:OUJ327594 PEF327545:PEF327594 POB327545:POB327594 PXX327545:PXX327594 QHT327545:QHT327594 QRP327545:QRP327594 RBL327545:RBL327594 RLH327545:RLH327594 RVD327545:RVD327594 SEZ327545:SEZ327594 SOV327545:SOV327594 SYR327545:SYR327594 TIN327545:TIN327594 TSJ327545:TSJ327594 UCF327545:UCF327594 UMB327545:UMB327594 UVX327545:UVX327594 VFT327545:VFT327594 VPP327545:VPP327594 VZL327545:VZL327594 WJH327545:WJH327594 WTD327545:WTD327594 D393081:D393130 GR393081:GR393130 QN393081:QN393130 AAJ393081:AAJ393130 AKF393081:AKF393130 AUB393081:AUB393130 BDX393081:BDX393130 BNT393081:BNT393130 BXP393081:BXP393130 CHL393081:CHL393130 CRH393081:CRH393130 DBD393081:DBD393130 DKZ393081:DKZ393130 DUV393081:DUV393130 EER393081:EER393130 EON393081:EON393130 EYJ393081:EYJ393130 FIF393081:FIF393130 FSB393081:FSB393130 GBX393081:GBX393130 GLT393081:GLT393130 GVP393081:GVP393130 HFL393081:HFL393130 HPH393081:HPH393130 HZD393081:HZD393130 IIZ393081:IIZ393130 ISV393081:ISV393130 JCR393081:JCR393130 JMN393081:JMN393130 JWJ393081:JWJ393130 KGF393081:KGF393130 KQB393081:KQB393130 KZX393081:KZX393130 LJT393081:LJT393130 LTP393081:LTP393130 MDL393081:MDL393130 MNH393081:MNH393130 MXD393081:MXD393130 NGZ393081:NGZ393130 NQV393081:NQV393130 OAR393081:OAR393130 OKN393081:OKN393130 OUJ393081:OUJ393130 PEF393081:PEF393130 POB393081:POB393130 PXX393081:PXX393130 QHT393081:QHT393130 QRP393081:QRP393130 RBL393081:RBL393130 RLH393081:RLH393130 RVD393081:RVD393130 SEZ393081:SEZ393130 SOV393081:SOV393130 SYR393081:SYR393130 TIN393081:TIN393130 TSJ393081:TSJ393130 UCF393081:UCF393130 UMB393081:UMB393130 UVX393081:UVX393130 VFT393081:VFT393130 VPP393081:VPP393130 VZL393081:VZL393130 WJH393081:WJH393130 WTD393081:WTD393130 D458617:D458666 GR458617:GR458666 QN458617:QN458666 AAJ458617:AAJ458666 AKF458617:AKF458666 AUB458617:AUB458666 BDX458617:BDX458666 BNT458617:BNT458666 BXP458617:BXP458666 CHL458617:CHL458666 CRH458617:CRH458666 DBD458617:DBD458666 DKZ458617:DKZ458666 DUV458617:DUV458666 EER458617:EER458666 EON458617:EON458666 EYJ458617:EYJ458666 FIF458617:FIF458666 FSB458617:FSB458666 GBX458617:GBX458666 GLT458617:GLT458666 GVP458617:GVP458666 HFL458617:HFL458666 HPH458617:HPH458666 HZD458617:HZD458666 IIZ458617:IIZ458666 ISV458617:ISV458666 JCR458617:JCR458666 JMN458617:JMN458666 JWJ458617:JWJ458666 KGF458617:KGF458666 KQB458617:KQB458666 KZX458617:KZX458666 LJT458617:LJT458666 LTP458617:LTP458666 MDL458617:MDL458666 MNH458617:MNH458666 MXD458617:MXD458666 NGZ458617:NGZ458666 NQV458617:NQV458666 OAR458617:OAR458666 OKN458617:OKN458666 OUJ458617:OUJ458666 PEF458617:PEF458666 POB458617:POB458666 PXX458617:PXX458666 QHT458617:QHT458666 QRP458617:QRP458666 RBL458617:RBL458666 RLH458617:RLH458666 RVD458617:RVD458666 SEZ458617:SEZ458666 SOV458617:SOV458666 SYR458617:SYR458666 TIN458617:TIN458666 TSJ458617:TSJ458666 UCF458617:UCF458666 UMB458617:UMB458666 UVX458617:UVX458666 VFT458617:VFT458666 VPP458617:VPP458666 VZL458617:VZL458666 WJH458617:WJH458666 WTD458617:WTD458666 D524153:D524202 GR524153:GR524202 QN524153:QN524202 AAJ524153:AAJ524202 AKF524153:AKF524202 AUB524153:AUB524202 BDX524153:BDX524202 BNT524153:BNT524202 BXP524153:BXP524202 CHL524153:CHL524202 CRH524153:CRH524202 DBD524153:DBD524202 DKZ524153:DKZ524202 DUV524153:DUV524202 EER524153:EER524202 EON524153:EON524202 EYJ524153:EYJ524202 FIF524153:FIF524202 FSB524153:FSB524202 GBX524153:GBX524202 GLT524153:GLT524202 GVP524153:GVP524202 HFL524153:HFL524202 HPH524153:HPH524202 HZD524153:HZD524202 IIZ524153:IIZ524202 ISV524153:ISV524202 JCR524153:JCR524202 JMN524153:JMN524202 JWJ524153:JWJ524202 KGF524153:KGF524202 KQB524153:KQB524202 KZX524153:KZX524202 LJT524153:LJT524202 LTP524153:LTP524202 MDL524153:MDL524202 MNH524153:MNH524202 MXD524153:MXD524202 NGZ524153:NGZ524202 NQV524153:NQV524202 OAR524153:OAR524202 OKN524153:OKN524202 OUJ524153:OUJ524202 PEF524153:PEF524202 POB524153:POB524202 PXX524153:PXX524202 QHT524153:QHT524202 QRP524153:QRP524202 RBL524153:RBL524202 RLH524153:RLH524202 RVD524153:RVD524202 SEZ524153:SEZ524202 SOV524153:SOV524202 SYR524153:SYR524202 TIN524153:TIN524202 TSJ524153:TSJ524202 UCF524153:UCF524202 UMB524153:UMB524202 UVX524153:UVX524202 VFT524153:VFT524202 VPP524153:VPP524202 VZL524153:VZL524202 WJH524153:WJH524202 WTD524153:WTD524202 D589689:D589738 GR589689:GR589738 QN589689:QN589738 AAJ589689:AAJ589738 AKF589689:AKF589738 AUB589689:AUB589738 BDX589689:BDX589738 BNT589689:BNT589738 BXP589689:BXP589738 CHL589689:CHL589738 CRH589689:CRH589738 DBD589689:DBD589738 DKZ589689:DKZ589738 DUV589689:DUV589738 EER589689:EER589738 EON589689:EON589738 EYJ589689:EYJ589738 FIF589689:FIF589738 FSB589689:FSB589738 GBX589689:GBX589738 GLT589689:GLT589738 GVP589689:GVP589738 HFL589689:HFL589738 HPH589689:HPH589738 HZD589689:HZD589738 IIZ589689:IIZ589738 ISV589689:ISV589738 JCR589689:JCR589738 JMN589689:JMN589738 JWJ589689:JWJ589738 KGF589689:KGF589738 KQB589689:KQB589738 KZX589689:KZX589738 LJT589689:LJT589738 LTP589689:LTP589738 MDL589689:MDL589738 MNH589689:MNH589738 MXD589689:MXD589738 NGZ589689:NGZ589738 NQV589689:NQV589738 OAR589689:OAR589738 OKN589689:OKN589738 OUJ589689:OUJ589738 PEF589689:PEF589738 POB589689:POB589738 PXX589689:PXX589738 QHT589689:QHT589738 QRP589689:QRP589738 RBL589689:RBL589738 RLH589689:RLH589738 RVD589689:RVD589738 SEZ589689:SEZ589738 SOV589689:SOV589738 SYR589689:SYR589738 TIN589689:TIN589738 TSJ589689:TSJ589738 UCF589689:UCF589738 UMB589689:UMB589738 UVX589689:UVX589738 VFT589689:VFT589738 VPP589689:VPP589738 VZL589689:VZL589738 WJH589689:WJH589738 WTD589689:WTD589738 D655225:D655274 GR655225:GR655274 QN655225:QN655274 AAJ655225:AAJ655274 AKF655225:AKF655274 AUB655225:AUB655274 BDX655225:BDX655274 BNT655225:BNT655274 BXP655225:BXP655274 CHL655225:CHL655274 CRH655225:CRH655274 DBD655225:DBD655274 DKZ655225:DKZ655274 DUV655225:DUV655274 EER655225:EER655274 EON655225:EON655274 EYJ655225:EYJ655274 FIF655225:FIF655274 FSB655225:FSB655274 GBX655225:GBX655274 GLT655225:GLT655274 GVP655225:GVP655274 HFL655225:HFL655274 HPH655225:HPH655274 HZD655225:HZD655274 IIZ655225:IIZ655274 ISV655225:ISV655274 JCR655225:JCR655274 JMN655225:JMN655274 JWJ655225:JWJ655274 KGF655225:KGF655274 KQB655225:KQB655274 KZX655225:KZX655274 LJT655225:LJT655274 LTP655225:LTP655274 MDL655225:MDL655274 MNH655225:MNH655274 MXD655225:MXD655274 NGZ655225:NGZ655274 NQV655225:NQV655274 OAR655225:OAR655274 OKN655225:OKN655274 OUJ655225:OUJ655274 PEF655225:PEF655274 POB655225:POB655274 PXX655225:PXX655274 QHT655225:QHT655274 QRP655225:QRP655274 RBL655225:RBL655274 RLH655225:RLH655274 RVD655225:RVD655274 SEZ655225:SEZ655274 SOV655225:SOV655274 SYR655225:SYR655274 TIN655225:TIN655274 TSJ655225:TSJ655274 UCF655225:UCF655274 UMB655225:UMB655274 UVX655225:UVX655274 VFT655225:VFT655274 VPP655225:VPP655274 VZL655225:VZL655274 WJH655225:WJH655274 WTD655225:WTD655274 D720761:D720810 GR720761:GR720810 QN720761:QN720810 AAJ720761:AAJ720810 AKF720761:AKF720810 AUB720761:AUB720810 BDX720761:BDX720810 BNT720761:BNT720810 BXP720761:BXP720810 CHL720761:CHL720810 CRH720761:CRH720810 DBD720761:DBD720810 DKZ720761:DKZ720810 DUV720761:DUV720810 EER720761:EER720810 EON720761:EON720810 EYJ720761:EYJ720810 FIF720761:FIF720810 FSB720761:FSB720810 GBX720761:GBX720810 GLT720761:GLT720810 GVP720761:GVP720810 HFL720761:HFL720810 HPH720761:HPH720810 HZD720761:HZD720810 IIZ720761:IIZ720810 ISV720761:ISV720810 JCR720761:JCR720810 JMN720761:JMN720810 JWJ720761:JWJ720810 KGF720761:KGF720810 KQB720761:KQB720810 KZX720761:KZX720810 LJT720761:LJT720810 LTP720761:LTP720810 MDL720761:MDL720810 MNH720761:MNH720810 MXD720761:MXD720810 NGZ720761:NGZ720810 NQV720761:NQV720810 OAR720761:OAR720810 OKN720761:OKN720810 OUJ720761:OUJ720810 PEF720761:PEF720810 POB720761:POB720810 PXX720761:PXX720810 QHT720761:QHT720810 QRP720761:QRP720810 RBL720761:RBL720810 RLH720761:RLH720810 RVD720761:RVD720810 SEZ720761:SEZ720810 SOV720761:SOV720810 SYR720761:SYR720810 TIN720761:TIN720810 TSJ720761:TSJ720810 UCF720761:UCF720810 UMB720761:UMB720810 UVX720761:UVX720810 VFT720761:VFT720810 VPP720761:VPP720810 VZL720761:VZL720810 WJH720761:WJH720810 WTD720761:WTD720810 D786297:D786346 GR786297:GR786346 QN786297:QN786346 AAJ786297:AAJ786346 AKF786297:AKF786346 AUB786297:AUB786346 BDX786297:BDX786346 BNT786297:BNT786346 BXP786297:BXP786346 CHL786297:CHL786346 CRH786297:CRH786346 DBD786297:DBD786346 DKZ786297:DKZ786346 DUV786297:DUV786346 EER786297:EER786346 EON786297:EON786346 EYJ786297:EYJ786346 FIF786297:FIF786346 FSB786297:FSB786346 GBX786297:GBX786346 GLT786297:GLT786346 GVP786297:GVP786346 HFL786297:HFL786346 HPH786297:HPH786346 HZD786297:HZD786346 IIZ786297:IIZ786346 ISV786297:ISV786346 JCR786297:JCR786346 JMN786297:JMN786346 JWJ786297:JWJ786346 KGF786297:KGF786346 KQB786297:KQB786346 KZX786297:KZX786346 LJT786297:LJT786346 LTP786297:LTP786346 MDL786297:MDL786346 MNH786297:MNH786346 MXD786297:MXD786346 NGZ786297:NGZ786346 NQV786297:NQV786346 OAR786297:OAR786346 OKN786297:OKN786346 OUJ786297:OUJ786346 PEF786297:PEF786346 POB786297:POB786346 PXX786297:PXX786346 QHT786297:QHT786346 QRP786297:QRP786346 RBL786297:RBL786346 RLH786297:RLH786346 RVD786297:RVD786346 SEZ786297:SEZ786346 SOV786297:SOV786346 SYR786297:SYR786346 TIN786297:TIN786346 TSJ786297:TSJ786346 UCF786297:UCF786346 UMB786297:UMB786346 UVX786297:UVX786346 VFT786297:VFT786346 VPP786297:VPP786346 VZL786297:VZL786346 WJH786297:WJH786346 WTD786297:WTD786346 D851833:D851882 GR851833:GR851882 QN851833:QN851882 AAJ851833:AAJ851882 AKF851833:AKF851882 AUB851833:AUB851882 BDX851833:BDX851882 BNT851833:BNT851882 BXP851833:BXP851882 CHL851833:CHL851882 CRH851833:CRH851882 DBD851833:DBD851882 DKZ851833:DKZ851882 DUV851833:DUV851882 EER851833:EER851882 EON851833:EON851882 EYJ851833:EYJ851882 FIF851833:FIF851882 FSB851833:FSB851882 GBX851833:GBX851882 GLT851833:GLT851882 GVP851833:GVP851882 HFL851833:HFL851882 HPH851833:HPH851882 HZD851833:HZD851882 IIZ851833:IIZ851882 ISV851833:ISV851882 JCR851833:JCR851882 JMN851833:JMN851882 JWJ851833:JWJ851882 KGF851833:KGF851882 KQB851833:KQB851882 KZX851833:KZX851882 LJT851833:LJT851882 LTP851833:LTP851882 MDL851833:MDL851882 MNH851833:MNH851882 MXD851833:MXD851882 NGZ851833:NGZ851882 NQV851833:NQV851882 OAR851833:OAR851882 OKN851833:OKN851882 OUJ851833:OUJ851882 PEF851833:PEF851882 POB851833:POB851882 PXX851833:PXX851882 QHT851833:QHT851882 QRP851833:QRP851882 RBL851833:RBL851882 RLH851833:RLH851882 RVD851833:RVD851882 SEZ851833:SEZ851882 SOV851833:SOV851882 SYR851833:SYR851882 TIN851833:TIN851882 TSJ851833:TSJ851882 UCF851833:UCF851882 UMB851833:UMB851882 UVX851833:UVX851882 VFT851833:VFT851882 VPP851833:VPP851882 VZL851833:VZL851882 WJH851833:WJH851882 WTD851833:WTD851882 D917369:D917418 GR917369:GR917418 QN917369:QN917418 AAJ917369:AAJ917418 AKF917369:AKF917418 AUB917369:AUB917418 BDX917369:BDX917418 BNT917369:BNT917418 BXP917369:BXP917418 CHL917369:CHL917418 CRH917369:CRH917418 DBD917369:DBD917418 DKZ917369:DKZ917418 DUV917369:DUV917418 EER917369:EER917418 EON917369:EON917418 EYJ917369:EYJ917418 FIF917369:FIF917418 FSB917369:FSB917418 GBX917369:GBX917418 GLT917369:GLT917418 GVP917369:GVP917418 HFL917369:HFL917418 HPH917369:HPH917418 HZD917369:HZD917418 IIZ917369:IIZ917418 ISV917369:ISV917418 JCR917369:JCR917418 JMN917369:JMN917418 JWJ917369:JWJ917418 KGF917369:KGF917418 KQB917369:KQB917418 KZX917369:KZX917418 LJT917369:LJT917418 LTP917369:LTP917418 MDL917369:MDL917418 MNH917369:MNH917418 MXD917369:MXD917418 NGZ917369:NGZ917418 NQV917369:NQV917418 OAR917369:OAR917418 OKN917369:OKN917418 OUJ917369:OUJ917418 PEF917369:PEF917418 POB917369:POB917418 PXX917369:PXX917418 QHT917369:QHT917418 QRP917369:QRP917418 RBL917369:RBL917418 RLH917369:RLH917418 RVD917369:RVD917418 SEZ917369:SEZ917418 SOV917369:SOV917418 SYR917369:SYR917418 TIN917369:TIN917418 TSJ917369:TSJ917418 UCF917369:UCF917418 UMB917369:UMB917418 UVX917369:UVX917418 VFT917369:VFT917418 VPP917369:VPP917418 VZL917369:VZL917418 WJH917369:WJH917418 WTD917369:WTD917418 D982905:D982954 GR982905:GR982954 QN982905:QN982954 AAJ982905:AAJ982954 AKF982905:AKF982954 AUB982905:AUB982954 BDX982905:BDX982954 BNT982905:BNT982954 BXP982905:BXP982954 CHL982905:CHL982954 CRH982905:CRH982954 DBD982905:DBD982954 DKZ982905:DKZ982954 DUV982905:DUV982954 EER982905:EER982954 EON982905:EON982954 EYJ982905:EYJ982954 FIF982905:FIF982954 FSB982905:FSB982954 GBX982905:GBX982954 GLT982905:GLT982954 GVP982905:GVP982954 HFL982905:HFL982954 HPH982905:HPH982954 HZD982905:HZD982954 IIZ982905:IIZ982954 ISV982905:ISV982954 JCR982905:JCR982954 JMN982905:JMN982954 JWJ982905:JWJ982954 KGF982905:KGF982954 KQB982905:KQB982954 KZX982905:KZX982954 LJT982905:LJT982954 LTP982905:LTP982954 MDL982905:MDL982954 MNH982905:MNH982954 MXD982905:MXD982954 NGZ982905:NGZ982954 NQV982905:NQV982954 OAR982905:OAR982954 OKN982905:OKN982954 OUJ982905:OUJ982954 PEF982905:PEF982954 POB982905:POB982954 PXX982905:PXX982954 QHT982905:QHT982954 QRP982905:QRP982954 RBL982905:RBL982954 RLH982905:RLH982954 RVD982905:RVD982954 SEZ982905:SEZ982954 SOV982905:SOV982954 SYR982905:SYR982954 TIN982905:TIN982954 TSJ982905:TSJ982954 UCF982905:UCF982954 UMB982905:UMB982954 UVX982905:UVX982954 VFT982905:VFT982954 VPP982905:VPP982954 VZL982905:VZL982954 WJH982905:WJH982954 WTD982905:WTD982954 D65211:D65394 GR65211:GR65394 QN65211:QN65394 AAJ65211:AAJ65394 AKF65211:AKF65394 AUB65211:AUB65394 BDX65211:BDX65394 BNT65211:BNT65394 BXP65211:BXP65394 CHL65211:CHL65394 CRH65211:CRH65394 DBD65211:DBD65394 DKZ65211:DKZ65394 DUV65211:DUV65394 EER65211:EER65394 EON65211:EON65394 EYJ65211:EYJ65394 FIF65211:FIF65394 FSB65211:FSB65394 GBX65211:GBX65394 GLT65211:GLT65394 GVP65211:GVP65394 HFL65211:HFL65394 HPH65211:HPH65394 HZD65211:HZD65394 IIZ65211:IIZ65394 ISV65211:ISV65394 JCR65211:JCR65394 JMN65211:JMN65394 JWJ65211:JWJ65394 KGF65211:KGF65394 KQB65211:KQB65394 KZX65211:KZX65394 LJT65211:LJT65394 LTP65211:LTP65394 MDL65211:MDL65394 MNH65211:MNH65394 MXD65211:MXD65394 NGZ65211:NGZ65394 NQV65211:NQV65394 OAR65211:OAR65394 OKN65211:OKN65394 OUJ65211:OUJ65394 PEF65211:PEF65394 POB65211:POB65394 PXX65211:PXX65394 QHT65211:QHT65394 QRP65211:QRP65394 RBL65211:RBL65394 RLH65211:RLH65394 RVD65211:RVD65394 SEZ65211:SEZ65394 SOV65211:SOV65394 SYR65211:SYR65394 TIN65211:TIN65394 TSJ65211:TSJ65394 UCF65211:UCF65394 UMB65211:UMB65394 UVX65211:UVX65394 VFT65211:VFT65394 VPP65211:VPP65394 VZL65211:VZL65394 WJH65211:WJH65394 WTD65211:WTD65394 D130747:D130930 GR130747:GR130930 QN130747:QN130930 AAJ130747:AAJ130930 AKF130747:AKF130930 AUB130747:AUB130930 BDX130747:BDX130930 BNT130747:BNT130930 BXP130747:BXP130930 CHL130747:CHL130930 CRH130747:CRH130930 DBD130747:DBD130930 DKZ130747:DKZ130930 DUV130747:DUV130930 EER130747:EER130930 EON130747:EON130930 EYJ130747:EYJ130930 FIF130747:FIF130930 FSB130747:FSB130930 GBX130747:GBX130930 GLT130747:GLT130930 GVP130747:GVP130930 HFL130747:HFL130930 HPH130747:HPH130930 HZD130747:HZD130930 IIZ130747:IIZ130930 ISV130747:ISV130930 JCR130747:JCR130930 JMN130747:JMN130930 JWJ130747:JWJ130930 KGF130747:KGF130930 KQB130747:KQB130930 KZX130747:KZX130930 LJT130747:LJT130930 LTP130747:LTP130930 MDL130747:MDL130930 MNH130747:MNH130930 MXD130747:MXD130930 NGZ130747:NGZ130930 NQV130747:NQV130930 OAR130747:OAR130930 OKN130747:OKN130930 OUJ130747:OUJ130930 PEF130747:PEF130930 POB130747:POB130930 PXX130747:PXX130930 QHT130747:QHT130930 QRP130747:QRP130930 RBL130747:RBL130930 RLH130747:RLH130930 RVD130747:RVD130930 SEZ130747:SEZ130930 SOV130747:SOV130930 SYR130747:SYR130930 TIN130747:TIN130930 TSJ130747:TSJ130930 UCF130747:UCF130930 UMB130747:UMB130930 UVX130747:UVX130930 VFT130747:VFT130930 VPP130747:VPP130930 VZL130747:VZL130930 WJH130747:WJH130930 WTD130747:WTD130930 D196283:D196466 GR196283:GR196466 QN196283:QN196466 AAJ196283:AAJ196466 AKF196283:AKF196466 AUB196283:AUB196466 BDX196283:BDX196466 BNT196283:BNT196466 BXP196283:BXP196466 CHL196283:CHL196466 CRH196283:CRH196466 DBD196283:DBD196466 DKZ196283:DKZ196466 DUV196283:DUV196466 EER196283:EER196466 EON196283:EON196466 EYJ196283:EYJ196466 FIF196283:FIF196466 FSB196283:FSB196466 GBX196283:GBX196466 GLT196283:GLT196466 GVP196283:GVP196466 HFL196283:HFL196466 HPH196283:HPH196466 HZD196283:HZD196466 IIZ196283:IIZ196466 ISV196283:ISV196466 JCR196283:JCR196466 JMN196283:JMN196466 JWJ196283:JWJ196466 KGF196283:KGF196466 KQB196283:KQB196466 KZX196283:KZX196466 LJT196283:LJT196466 LTP196283:LTP196466 MDL196283:MDL196466 MNH196283:MNH196466 MXD196283:MXD196466 NGZ196283:NGZ196466 NQV196283:NQV196466 OAR196283:OAR196466 OKN196283:OKN196466 OUJ196283:OUJ196466 PEF196283:PEF196466 POB196283:POB196466 PXX196283:PXX196466 QHT196283:QHT196466 QRP196283:QRP196466 RBL196283:RBL196466 RLH196283:RLH196466 RVD196283:RVD196466 SEZ196283:SEZ196466 SOV196283:SOV196466 SYR196283:SYR196466 TIN196283:TIN196466 TSJ196283:TSJ196466 UCF196283:UCF196466 UMB196283:UMB196466 UVX196283:UVX196466 VFT196283:VFT196466 VPP196283:VPP196466 VZL196283:VZL196466 WJH196283:WJH196466 WTD196283:WTD196466 D261819:D262002 GR261819:GR262002 QN261819:QN262002 AAJ261819:AAJ262002 AKF261819:AKF262002 AUB261819:AUB262002 BDX261819:BDX262002 BNT261819:BNT262002 BXP261819:BXP262002 CHL261819:CHL262002 CRH261819:CRH262002 DBD261819:DBD262002 DKZ261819:DKZ262002 DUV261819:DUV262002 EER261819:EER262002 EON261819:EON262002 EYJ261819:EYJ262002 FIF261819:FIF262002 FSB261819:FSB262002 GBX261819:GBX262002 GLT261819:GLT262002 GVP261819:GVP262002 HFL261819:HFL262002 HPH261819:HPH262002 HZD261819:HZD262002 IIZ261819:IIZ262002 ISV261819:ISV262002 JCR261819:JCR262002 JMN261819:JMN262002 JWJ261819:JWJ262002 KGF261819:KGF262002 KQB261819:KQB262002 KZX261819:KZX262002 LJT261819:LJT262002 LTP261819:LTP262002 MDL261819:MDL262002 MNH261819:MNH262002 MXD261819:MXD262002 NGZ261819:NGZ262002 NQV261819:NQV262002 OAR261819:OAR262002 OKN261819:OKN262002 OUJ261819:OUJ262002 PEF261819:PEF262002 POB261819:POB262002 PXX261819:PXX262002 QHT261819:QHT262002 QRP261819:QRP262002 RBL261819:RBL262002 RLH261819:RLH262002 RVD261819:RVD262002 SEZ261819:SEZ262002 SOV261819:SOV262002 SYR261819:SYR262002 TIN261819:TIN262002 TSJ261819:TSJ262002 UCF261819:UCF262002 UMB261819:UMB262002 UVX261819:UVX262002 VFT261819:VFT262002 VPP261819:VPP262002 VZL261819:VZL262002 WJH261819:WJH262002 WTD261819:WTD262002 D327355:D327538 GR327355:GR327538 QN327355:QN327538 AAJ327355:AAJ327538 AKF327355:AKF327538 AUB327355:AUB327538 BDX327355:BDX327538 BNT327355:BNT327538 BXP327355:BXP327538 CHL327355:CHL327538 CRH327355:CRH327538 DBD327355:DBD327538 DKZ327355:DKZ327538 DUV327355:DUV327538 EER327355:EER327538 EON327355:EON327538 EYJ327355:EYJ327538 FIF327355:FIF327538 FSB327355:FSB327538 GBX327355:GBX327538 GLT327355:GLT327538 GVP327355:GVP327538 HFL327355:HFL327538 HPH327355:HPH327538 HZD327355:HZD327538 IIZ327355:IIZ327538 ISV327355:ISV327538 JCR327355:JCR327538 JMN327355:JMN327538 JWJ327355:JWJ327538 KGF327355:KGF327538 KQB327355:KQB327538 KZX327355:KZX327538 LJT327355:LJT327538 LTP327355:LTP327538 MDL327355:MDL327538 MNH327355:MNH327538 MXD327355:MXD327538 NGZ327355:NGZ327538 NQV327355:NQV327538 OAR327355:OAR327538 OKN327355:OKN327538 OUJ327355:OUJ327538 PEF327355:PEF327538 POB327355:POB327538 PXX327355:PXX327538 QHT327355:QHT327538 QRP327355:QRP327538 RBL327355:RBL327538 RLH327355:RLH327538 RVD327355:RVD327538 SEZ327355:SEZ327538 SOV327355:SOV327538 SYR327355:SYR327538 TIN327355:TIN327538 TSJ327355:TSJ327538 UCF327355:UCF327538 UMB327355:UMB327538 UVX327355:UVX327538 VFT327355:VFT327538 VPP327355:VPP327538 VZL327355:VZL327538 WJH327355:WJH327538 WTD327355:WTD327538 D392891:D393074 GR392891:GR393074 QN392891:QN393074 AAJ392891:AAJ393074 AKF392891:AKF393074 AUB392891:AUB393074 BDX392891:BDX393074 BNT392891:BNT393074 BXP392891:BXP393074 CHL392891:CHL393074 CRH392891:CRH393074 DBD392891:DBD393074 DKZ392891:DKZ393074 DUV392891:DUV393074 EER392891:EER393074 EON392891:EON393074 EYJ392891:EYJ393074 FIF392891:FIF393074 FSB392891:FSB393074 GBX392891:GBX393074 GLT392891:GLT393074 GVP392891:GVP393074 HFL392891:HFL393074 HPH392891:HPH393074 HZD392891:HZD393074 IIZ392891:IIZ393074 ISV392891:ISV393074 JCR392891:JCR393074 JMN392891:JMN393074 JWJ392891:JWJ393074 KGF392891:KGF393074 KQB392891:KQB393074 KZX392891:KZX393074 LJT392891:LJT393074 LTP392891:LTP393074 MDL392891:MDL393074 MNH392891:MNH393074 MXD392891:MXD393074 NGZ392891:NGZ393074 NQV392891:NQV393074 OAR392891:OAR393074 OKN392891:OKN393074 OUJ392891:OUJ393074 PEF392891:PEF393074 POB392891:POB393074 PXX392891:PXX393074 QHT392891:QHT393074 QRP392891:QRP393074 RBL392891:RBL393074 RLH392891:RLH393074 RVD392891:RVD393074 SEZ392891:SEZ393074 SOV392891:SOV393074 SYR392891:SYR393074 TIN392891:TIN393074 TSJ392891:TSJ393074 UCF392891:UCF393074 UMB392891:UMB393074 UVX392891:UVX393074 VFT392891:VFT393074 VPP392891:VPP393074 VZL392891:VZL393074 WJH392891:WJH393074 WTD392891:WTD393074 D458427:D458610 GR458427:GR458610 QN458427:QN458610 AAJ458427:AAJ458610 AKF458427:AKF458610 AUB458427:AUB458610 BDX458427:BDX458610 BNT458427:BNT458610 BXP458427:BXP458610 CHL458427:CHL458610 CRH458427:CRH458610 DBD458427:DBD458610 DKZ458427:DKZ458610 DUV458427:DUV458610 EER458427:EER458610 EON458427:EON458610 EYJ458427:EYJ458610 FIF458427:FIF458610 FSB458427:FSB458610 GBX458427:GBX458610 GLT458427:GLT458610 GVP458427:GVP458610 HFL458427:HFL458610 HPH458427:HPH458610 HZD458427:HZD458610 IIZ458427:IIZ458610 ISV458427:ISV458610 JCR458427:JCR458610 JMN458427:JMN458610 JWJ458427:JWJ458610 KGF458427:KGF458610 KQB458427:KQB458610 KZX458427:KZX458610 LJT458427:LJT458610 LTP458427:LTP458610 MDL458427:MDL458610 MNH458427:MNH458610 MXD458427:MXD458610 NGZ458427:NGZ458610 NQV458427:NQV458610 OAR458427:OAR458610 OKN458427:OKN458610 OUJ458427:OUJ458610 PEF458427:PEF458610 POB458427:POB458610 PXX458427:PXX458610 QHT458427:QHT458610 QRP458427:QRP458610 RBL458427:RBL458610 RLH458427:RLH458610 RVD458427:RVD458610 SEZ458427:SEZ458610 SOV458427:SOV458610 SYR458427:SYR458610 TIN458427:TIN458610 TSJ458427:TSJ458610 UCF458427:UCF458610 UMB458427:UMB458610 UVX458427:UVX458610 VFT458427:VFT458610 VPP458427:VPP458610 VZL458427:VZL458610 WJH458427:WJH458610 WTD458427:WTD458610 D523963:D524146 GR523963:GR524146 QN523963:QN524146 AAJ523963:AAJ524146 AKF523963:AKF524146 AUB523963:AUB524146 BDX523963:BDX524146 BNT523963:BNT524146 BXP523963:BXP524146 CHL523963:CHL524146 CRH523963:CRH524146 DBD523963:DBD524146 DKZ523963:DKZ524146 DUV523963:DUV524146 EER523963:EER524146 EON523963:EON524146 EYJ523963:EYJ524146 FIF523963:FIF524146 FSB523963:FSB524146 GBX523963:GBX524146 GLT523963:GLT524146 GVP523963:GVP524146 HFL523963:HFL524146 HPH523963:HPH524146 HZD523963:HZD524146 IIZ523963:IIZ524146 ISV523963:ISV524146 JCR523963:JCR524146 JMN523963:JMN524146 JWJ523963:JWJ524146 KGF523963:KGF524146 KQB523963:KQB524146 KZX523963:KZX524146 LJT523963:LJT524146 LTP523963:LTP524146 MDL523963:MDL524146 MNH523963:MNH524146 MXD523963:MXD524146 NGZ523963:NGZ524146 NQV523963:NQV524146 OAR523963:OAR524146 OKN523963:OKN524146 OUJ523963:OUJ524146 PEF523963:PEF524146 POB523963:POB524146 PXX523963:PXX524146 QHT523963:QHT524146 QRP523963:QRP524146 RBL523963:RBL524146 RLH523963:RLH524146 RVD523963:RVD524146 SEZ523963:SEZ524146 SOV523963:SOV524146 SYR523963:SYR524146 TIN523963:TIN524146 TSJ523963:TSJ524146 UCF523963:UCF524146 UMB523963:UMB524146 UVX523963:UVX524146 VFT523963:VFT524146 VPP523963:VPP524146 VZL523963:VZL524146 WJH523963:WJH524146 WTD523963:WTD524146 D589499:D589682 GR589499:GR589682 QN589499:QN589682 AAJ589499:AAJ589682 AKF589499:AKF589682 AUB589499:AUB589682 BDX589499:BDX589682 BNT589499:BNT589682 BXP589499:BXP589682 CHL589499:CHL589682 CRH589499:CRH589682 DBD589499:DBD589682 DKZ589499:DKZ589682 DUV589499:DUV589682 EER589499:EER589682 EON589499:EON589682 EYJ589499:EYJ589682 FIF589499:FIF589682 FSB589499:FSB589682 GBX589499:GBX589682 GLT589499:GLT589682 GVP589499:GVP589682 HFL589499:HFL589682 HPH589499:HPH589682 HZD589499:HZD589682 IIZ589499:IIZ589682 ISV589499:ISV589682 JCR589499:JCR589682 JMN589499:JMN589682 JWJ589499:JWJ589682 KGF589499:KGF589682 KQB589499:KQB589682 KZX589499:KZX589682 LJT589499:LJT589682 LTP589499:LTP589682 MDL589499:MDL589682 MNH589499:MNH589682 MXD589499:MXD589682 NGZ589499:NGZ589682 NQV589499:NQV589682 OAR589499:OAR589682 OKN589499:OKN589682 OUJ589499:OUJ589682 PEF589499:PEF589682 POB589499:POB589682 PXX589499:PXX589682 QHT589499:QHT589682 QRP589499:QRP589682 RBL589499:RBL589682 RLH589499:RLH589682 RVD589499:RVD589682 SEZ589499:SEZ589682 SOV589499:SOV589682 SYR589499:SYR589682 TIN589499:TIN589682 TSJ589499:TSJ589682 UCF589499:UCF589682 UMB589499:UMB589682 UVX589499:UVX589682 VFT589499:VFT589682 VPP589499:VPP589682 VZL589499:VZL589682 WJH589499:WJH589682 WTD589499:WTD589682 D655035:D655218 GR655035:GR655218 QN655035:QN655218 AAJ655035:AAJ655218 AKF655035:AKF655218 AUB655035:AUB655218 BDX655035:BDX655218 BNT655035:BNT655218 BXP655035:BXP655218 CHL655035:CHL655218 CRH655035:CRH655218 DBD655035:DBD655218 DKZ655035:DKZ655218 DUV655035:DUV655218 EER655035:EER655218 EON655035:EON655218 EYJ655035:EYJ655218 FIF655035:FIF655218 FSB655035:FSB655218 GBX655035:GBX655218 GLT655035:GLT655218 GVP655035:GVP655218 HFL655035:HFL655218 HPH655035:HPH655218 HZD655035:HZD655218 IIZ655035:IIZ655218 ISV655035:ISV655218 JCR655035:JCR655218 JMN655035:JMN655218 JWJ655035:JWJ655218 KGF655035:KGF655218 KQB655035:KQB655218 KZX655035:KZX655218 LJT655035:LJT655218 LTP655035:LTP655218 MDL655035:MDL655218 MNH655035:MNH655218 MXD655035:MXD655218 NGZ655035:NGZ655218 NQV655035:NQV655218 OAR655035:OAR655218 OKN655035:OKN655218 OUJ655035:OUJ655218 PEF655035:PEF655218 POB655035:POB655218 PXX655035:PXX655218 QHT655035:QHT655218 QRP655035:QRP655218 RBL655035:RBL655218 RLH655035:RLH655218 RVD655035:RVD655218 SEZ655035:SEZ655218 SOV655035:SOV655218 SYR655035:SYR655218 TIN655035:TIN655218 TSJ655035:TSJ655218 UCF655035:UCF655218 UMB655035:UMB655218 UVX655035:UVX655218 VFT655035:VFT655218 VPP655035:VPP655218 VZL655035:VZL655218 WJH655035:WJH655218 WTD655035:WTD655218 D720571:D720754 GR720571:GR720754 QN720571:QN720754 AAJ720571:AAJ720754 AKF720571:AKF720754 AUB720571:AUB720754 BDX720571:BDX720754 BNT720571:BNT720754 BXP720571:BXP720754 CHL720571:CHL720754 CRH720571:CRH720754 DBD720571:DBD720754 DKZ720571:DKZ720754 DUV720571:DUV720754 EER720571:EER720754 EON720571:EON720754 EYJ720571:EYJ720754 FIF720571:FIF720754 FSB720571:FSB720754 GBX720571:GBX720754 GLT720571:GLT720754 GVP720571:GVP720754 HFL720571:HFL720754 HPH720571:HPH720754 HZD720571:HZD720754 IIZ720571:IIZ720754 ISV720571:ISV720754 JCR720571:JCR720754 JMN720571:JMN720754 JWJ720571:JWJ720754 KGF720571:KGF720754 KQB720571:KQB720754 KZX720571:KZX720754 LJT720571:LJT720754 LTP720571:LTP720754 MDL720571:MDL720754 MNH720571:MNH720754 MXD720571:MXD720754 NGZ720571:NGZ720754 NQV720571:NQV720754 OAR720571:OAR720754 OKN720571:OKN720754 OUJ720571:OUJ720754 PEF720571:PEF720754 POB720571:POB720754 PXX720571:PXX720754 QHT720571:QHT720754 QRP720571:QRP720754 RBL720571:RBL720754 RLH720571:RLH720754 RVD720571:RVD720754 SEZ720571:SEZ720754 SOV720571:SOV720754 SYR720571:SYR720754 TIN720571:TIN720754 TSJ720571:TSJ720754 UCF720571:UCF720754 UMB720571:UMB720754 UVX720571:UVX720754 VFT720571:VFT720754 VPP720571:VPP720754 VZL720571:VZL720754 WJH720571:WJH720754 WTD720571:WTD720754 D786107:D786290 GR786107:GR786290 QN786107:QN786290 AAJ786107:AAJ786290 AKF786107:AKF786290 AUB786107:AUB786290 BDX786107:BDX786290 BNT786107:BNT786290 BXP786107:BXP786290 CHL786107:CHL786290 CRH786107:CRH786290 DBD786107:DBD786290 DKZ786107:DKZ786290 DUV786107:DUV786290 EER786107:EER786290 EON786107:EON786290 EYJ786107:EYJ786290 FIF786107:FIF786290 FSB786107:FSB786290 GBX786107:GBX786290 GLT786107:GLT786290 GVP786107:GVP786290 HFL786107:HFL786290 HPH786107:HPH786290 HZD786107:HZD786290 IIZ786107:IIZ786290 ISV786107:ISV786290 JCR786107:JCR786290 JMN786107:JMN786290 JWJ786107:JWJ786290 KGF786107:KGF786290 KQB786107:KQB786290 KZX786107:KZX786290 LJT786107:LJT786290 LTP786107:LTP786290 MDL786107:MDL786290 MNH786107:MNH786290 MXD786107:MXD786290 NGZ786107:NGZ786290 NQV786107:NQV786290 OAR786107:OAR786290 OKN786107:OKN786290 OUJ786107:OUJ786290 PEF786107:PEF786290 POB786107:POB786290 PXX786107:PXX786290 QHT786107:QHT786290 QRP786107:QRP786290 RBL786107:RBL786290 RLH786107:RLH786290 RVD786107:RVD786290 SEZ786107:SEZ786290 SOV786107:SOV786290 SYR786107:SYR786290 TIN786107:TIN786290 TSJ786107:TSJ786290 UCF786107:UCF786290 UMB786107:UMB786290 UVX786107:UVX786290 VFT786107:VFT786290 VPP786107:VPP786290 VZL786107:VZL786290 WJH786107:WJH786290 WTD786107:WTD786290 D851643:D851826 GR851643:GR851826 QN851643:QN851826 AAJ851643:AAJ851826 AKF851643:AKF851826 AUB851643:AUB851826 BDX851643:BDX851826 BNT851643:BNT851826 BXP851643:BXP851826 CHL851643:CHL851826 CRH851643:CRH851826 DBD851643:DBD851826 DKZ851643:DKZ851826 DUV851643:DUV851826 EER851643:EER851826 EON851643:EON851826 EYJ851643:EYJ851826 FIF851643:FIF851826 FSB851643:FSB851826 GBX851643:GBX851826 GLT851643:GLT851826 GVP851643:GVP851826 HFL851643:HFL851826 HPH851643:HPH851826 HZD851643:HZD851826 IIZ851643:IIZ851826 ISV851643:ISV851826 JCR851643:JCR851826 JMN851643:JMN851826 JWJ851643:JWJ851826 KGF851643:KGF851826 KQB851643:KQB851826 KZX851643:KZX851826 LJT851643:LJT851826 LTP851643:LTP851826 MDL851643:MDL851826 MNH851643:MNH851826 MXD851643:MXD851826 NGZ851643:NGZ851826 NQV851643:NQV851826 OAR851643:OAR851826 OKN851643:OKN851826 OUJ851643:OUJ851826 PEF851643:PEF851826 POB851643:POB851826 PXX851643:PXX851826 QHT851643:QHT851826 QRP851643:QRP851826 RBL851643:RBL851826 RLH851643:RLH851826 RVD851643:RVD851826 SEZ851643:SEZ851826 SOV851643:SOV851826 SYR851643:SYR851826 TIN851643:TIN851826 TSJ851643:TSJ851826 UCF851643:UCF851826 UMB851643:UMB851826 UVX851643:UVX851826 VFT851643:VFT851826 VPP851643:VPP851826 VZL851643:VZL851826 WJH851643:WJH851826 WTD851643:WTD851826 D917179:D917362 GR917179:GR917362 QN917179:QN917362 AAJ917179:AAJ917362 AKF917179:AKF917362 AUB917179:AUB917362 BDX917179:BDX917362 BNT917179:BNT917362 BXP917179:BXP917362 CHL917179:CHL917362 CRH917179:CRH917362 DBD917179:DBD917362 DKZ917179:DKZ917362 DUV917179:DUV917362 EER917179:EER917362 EON917179:EON917362 EYJ917179:EYJ917362 FIF917179:FIF917362 FSB917179:FSB917362 GBX917179:GBX917362 GLT917179:GLT917362 GVP917179:GVP917362 HFL917179:HFL917362 HPH917179:HPH917362 HZD917179:HZD917362 IIZ917179:IIZ917362 ISV917179:ISV917362 JCR917179:JCR917362 JMN917179:JMN917362 JWJ917179:JWJ917362 KGF917179:KGF917362 KQB917179:KQB917362 KZX917179:KZX917362 LJT917179:LJT917362 LTP917179:LTP917362 MDL917179:MDL917362 MNH917179:MNH917362 MXD917179:MXD917362 NGZ917179:NGZ917362 NQV917179:NQV917362 OAR917179:OAR917362 OKN917179:OKN917362 OUJ917179:OUJ917362 PEF917179:PEF917362 POB917179:POB917362 PXX917179:PXX917362 QHT917179:QHT917362 QRP917179:QRP917362 RBL917179:RBL917362 RLH917179:RLH917362 RVD917179:RVD917362 SEZ917179:SEZ917362 SOV917179:SOV917362 SYR917179:SYR917362 TIN917179:TIN917362 TSJ917179:TSJ917362 UCF917179:UCF917362 UMB917179:UMB917362 UVX917179:UVX917362 VFT917179:VFT917362 VPP917179:VPP917362 VZL917179:VZL917362 WJH917179:WJH917362 WTD917179:WTD917362 D982715:D982898 GR982715:GR982898 QN982715:QN982898 AAJ982715:AAJ982898 AKF982715:AKF982898 AUB982715:AUB982898 BDX982715:BDX982898 BNT982715:BNT982898 BXP982715:BXP982898 CHL982715:CHL982898 CRH982715:CRH982898 DBD982715:DBD982898 DKZ982715:DKZ982898 DUV982715:DUV982898 EER982715:EER982898 EON982715:EON982898 EYJ982715:EYJ982898 FIF982715:FIF982898 FSB982715:FSB982898 GBX982715:GBX982898 GLT982715:GLT982898 GVP982715:GVP982898 HFL982715:HFL982898 HPH982715:HPH982898 HZD982715:HZD982898 IIZ982715:IIZ982898 ISV982715:ISV982898 JCR982715:JCR982898 JMN982715:JMN982898 JWJ982715:JWJ982898 KGF982715:KGF982898 KQB982715:KQB982898 KZX982715:KZX982898 LJT982715:LJT982898 LTP982715:LTP982898 MDL982715:MDL982898 MNH982715:MNH982898 MXD982715:MXD982898 NGZ982715:NGZ982898 NQV982715:NQV982898 OAR982715:OAR982898 OKN982715:OKN982898 OUJ982715:OUJ982898 PEF982715:PEF982898 POB982715:POB982898 PXX982715:PXX982898 QHT982715:QHT982898 QRP982715:QRP982898 RBL982715:RBL982898 RLH982715:RLH982898 RVD982715:RVD982898 SEZ982715:SEZ982898 SOV982715:SOV982898 SYR982715:SYR982898 TIN982715:TIN982898 TSJ982715:TSJ982898 UCF982715:UCF982898 UMB982715:UMB982898 UVX982715:UVX982898 VFT982715:VFT982898 VPP982715:VPP982898 VZL982715:VZL982898 WJH982715:WJH982898 WTD982715:WTD982898 D65161:D65209 GR65161:GR65209 QN65161:QN65209 AAJ65161:AAJ65209 AKF65161:AKF65209 AUB65161:AUB65209 BDX65161:BDX65209 BNT65161:BNT65209 BXP65161:BXP65209 CHL65161:CHL65209 CRH65161:CRH65209 DBD65161:DBD65209 DKZ65161:DKZ65209 DUV65161:DUV65209 EER65161:EER65209 EON65161:EON65209 EYJ65161:EYJ65209 FIF65161:FIF65209 FSB65161:FSB65209 GBX65161:GBX65209 GLT65161:GLT65209 GVP65161:GVP65209 HFL65161:HFL65209 HPH65161:HPH65209 HZD65161:HZD65209 IIZ65161:IIZ65209 ISV65161:ISV65209 JCR65161:JCR65209 JMN65161:JMN65209 JWJ65161:JWJ65209 KGF65161:KGF65209 KQB65161:KQB65209 KZX65161:KZX65209 LJT65161:LJT65209 LTP65161:LTP65209 MDL65161:MDL65209 MNH65161:MNH65209 MXD65161:MXD65209 NGZ65161:NGZ65209 NQV65161:NQV65209 OAR65161:OAR65209 OKN65161:OKN65209 OUJ65161:OUJ65209 PEF65161:PEF65209 POB65161:POB65209 PXX65161:PXX65209 QHT65161:QHT65209 QRP65161:QRP65209 RBL65161:RBL65209 RLH65161:RLH65209 RVD65161:RVD65209 SEZ65161:SEZ65209 SOV65161:SOV65209 SYR65161:SYR65209 TIN65161:TIN65209 TSJ65161:TSJ65209 UCF65161:UCF65209 UMB65161:UMB65209 UVX65161:UVX65209 VFT65161:VFT65209 VPP65161:VPP65209 VZL65161:VZL65209 WJH65161:WJH65209 WTD65161:WTD65209 D130697:D130745 GR130697:GR130745 QN130697:QN130745 AAJ130697:AAJ130745 AKF130697:AKF130745 AUB130697:AUB130745 BDX130697:BDX130745 BNT130697:BNT130745 BXP130697:BXP130745 CHL130697:CHL130745 CRH130697:CRH130745 DBD130697:DBD130745 DKZ130697:DKZ130745 DUV130697:DUV130745 EER130697:EER130745 EON130697:EON130745 EYJ130697:EYJ130745 FIF130697:FIF130745 FSB130697:FSB130745 GBX130697:GBX130745 GLT130697:GLT130745 GVP130697:GVP130745 HFL130697:HFL130745 HPH130697:HPH130745 HZD130697:HZD130745 IIZ130697:IIZ130745 ISV130697:ISV130745 JCR130697:JCR130745 JMN130697:JMN130745 JWJ130697:JWJ130745 KGF130697:KGF130745 KQB130697:KQB130745 KZX130697:KZX130745 LJT130697:LJT130745 LTP130697:LTP130745 MDL130697:MDL130745 MNH130697:MNH130745 MXD130697:MXD130745 NGZ130697:NGZ130745 NQV130697:NQV130745 OAR130697:OAR130745 OKN130697:OKN130745 OUJ130697:OUJ130745 PEF130697:PEF130745 POB130697:POB130745 PXX130697:PXX130745 QHT130697:QHT130745 QRP130697:QRP130745 RBL130697:RBL130745 RLH130697:RLH130745 RVD130697:RVD130745 SEZ130697:SEZ130745 SOV130697:SOV130745 SYR130697:SYR130745 TIN130697:TIN130745 TSJ130697:TSJ130745 UCF130697:UCF130745 UMB130697:UMB130745 UVX130697:UVX130745 VFT130697:VFT130745 VPP130697:VPP130745 VZL130697:VZL130745 WJH130697:WJH130745 WTD130697:WTD130745 D196233:D196281 GR196233:GR196281 QN196233:QN196281 AAJ196233:AAJ196281 AKF196233:AKF196281 AUB196233:AUB196281 BDX196233:BDX196281 BNT196233:BNT196281 BXP196233:BXP196281 CHL196233:CHL196281 CRH196233:CRH196281 DBD196233:DBD196281 DKZ196233:DKZ196281 DUV196233:DUV196281 EER196233:EER196281 EON196233:EON196281 EYJ196233:EYJ196281 FIF196233:FIF196281 FSB196233:FSB196281 GBX196233:GBX196281 GLT196233:GLT196281 GVP196233:GVP196281 HFL196233:HFL196281 HPH196233:HPH196281 HZD196233:HZD196281 IIZ196233:IIZ196281 ISV196233:ISV196281 JCR196233:JCR196281 JMN196233:JMN196281 JWJ196233:JWJ196281 KGF196233:KGF196281 KQB196233:KQB196281 KZX196233:KZX196281 LJT196233:LJT196281 LTP196233:LTP196281 MDL196233:MDL196281 MNH196233:MNH196281 MXD196233:MXD196281 NGZ196233:NGZ196281 NQV196233:NQV196281 OAR196233:OAR196281 OKN196233:OKN196281 OUJ196233:OUJ196281 PEF196233:PEF196281 POB196233:POB196281 PXX196233:PXX196281 QHT196233:QHT196281 QRP196233:QRP196281 RBL196233:RBL196281 RLH196233:RLH196281 RVD196233:RVD196281 SEZ196233:SEZ196281 SOV196233:SOV196281 SYR196233:SYR196281 TIN196233:TIN196281 TSJ196233:TSJ196281 UCF196233:UCF196281 UMB196233:UMB196281 UVX196233:UVX196281 VFT196233:VFT196281 VPP196233:VPP196281 VZL196233:VZL196281 WJH196233:WJH196281 WTD196233:WTD196281 D261769:D261817 GR261769:GR261817 QN261769:QN261817 AAJ261769:AAJ261817 AKF261769:AKF261817 AUB261769:AUB261817 BDX261769:BDX261817 BNT261769:BNT261817 BXP261769:BXP261817 CHL261769:CHL261817 CRH261769:CRH261817 DBD261769:DBD261817 DKZ261769:DKZ261817 DUV261769:DUV261817 EER261769:EER261817 EON261769:EON261817 EYJ261769:EYJ261817 FIF261769:FIF261817 FSB261769:FSB261817 GBX261769:GBX261817 GLT261769:GLT261817 GVP261769:GVP261817 HFL261769:HFL261817 HPH261769:HPH261817 HZD261769:HZD261817 IIZ261769:IIZ261817 ISV261769:ISV261817 JCR261769:JCR261817 JMN261769:JMN261817 JWJ261769:JWJ261817 KGF261769:KGF261817 KQB261769:KQB261817 KZX261769:KZX261817 LJT261769:LJT261817 LTP261769:LTP261817 MDL261769:MDL261817 MNH261769:MNH261817 MXD261769:MXD261817 NGZ261769:NGZ261817 NQV261769:NQV261817 OAR261769:OAR261817 OKN261769:OKN261817 OUJ261769:OUJ261817 PEF261769:PEF261817 POB261769:POB261817 PXX261769:PXX261817 QHT261769:QHT261817 QRP261769:QRP261817 RBL261769:RBL261817 RLH261769:RLH261817 RVD261769:RVD261817 SEZ261769:SEZ261817 SOV261769:SOV261817 SYR261769:SYR261817 TIN261769:TIN261817 TSJ261769:TSJ261817 UCF261769:UCF261817 UMB261769:UMB261817 UVX261769:UVX261817 VFT261769:VFT261817 VPP261769:VPP261817 VZL261769:VZL261817 WJH261769:WJH261817 WTD261769:WTD261817 D327305:D327353 GR327305:GR327353 QN327305:QN327353 AAJ327305:AAJ327353 AKF327305:AKF327353 AUB327305:AUB327353 BDX327305:BDX327353 BNT327305:BNT327353 BXP327305:BXP327353 CHL327305:CHL327353 CRH327305:CRH327353 DBD327305:DBD327353 DKZ327305:DKZ327353 DUV327305:DUV327353 EER327305:EER327353 EON327305:EON327353 EYJ327305:EYJ327353 FIF327305:FIF327353 FSB327305:FSB327353 GBX327305:GBX327353 GLT327305:GLT327353 GVP327305:GVP327353 HFL327305:HFL327353 HPH327305:HPH327353 HZD327305:HZD327353 IIZ327305:IIZ327353 ISV327305:ISV327353 JCR327305:JCR327353 JMN327305:JMN327353 JWJ327305:JWJ327353 KGF327305:KGF327353 KQB327305:KQB327353 KZX327305:KZX327353 LJT327305:LJT327353 LTP327305:LTP327353 MDL327305:MDL327353 MNH327305:MNH327353 MXD327305:MXD327353 NGZ327305:NGZ327353 NQV327305:NQV327353 OAR327305:OAR327353 OKN327305:OKN327353 OUJ327305:OUJ327353 PEF327305:PEF327353 POB327305:POB327353 PXX327305:PXX327353 QHT327305:QHT327353 QRP327305:QRP327353 RBL327305:RBL327353 RLH327305:RLH327353 RVD327305:RVD327353 SEZ327305:SEZ327353 SOV327305:SOV327353 SYR327305:SYR327353 TIN327305:TIN327353 TSJ327305:TSJ327353 UCF327305:UCF327353 UMB327305:UMB327353 UVX327305:UVX327353 VFT327305:VFT327353 VPP327305:VPP327353 VZL327305:VZL327353 WJH327305:WJH327353 WTD327305:WTD327353 D392841:D392889 GR392841:GR392889 QN392841:QN392889 AAJ392841:AAJ392889 AKF392841:AKF392889 AUB392841:AUB392889 BDX392841:BDX392889 BNT392841:BNT392889 BXP392841:BXP392889 CHL392841:CHL392889 CRH392841:CRH392889 DBD392841:DBD392889 DKZ392841:DKZ392889 DUV392841:DUV392889 EER392841:EER392889 EON392841:EON392889 EYJ392841:EYJ392889 FIF392841:FIF392889 FSB392841:FSB392889 GBX392841:GBX392889 GLT392841:GLT392889 GVP392841:GVP392889 HFL392841:HFL392889 HPH392841:HPH392889 HZD392841:HZD392889 IIZ392841:IIZ392889 ISV392841:ISV392889 JCR392841:JCR392889 JMN392841:JMN392889 JWJ392841:JWJ392889 KGF392841:KGF392889 KQB392841:KQB392889 KZX392841:KZX392889 LJT392841:LJT392889 LTP392841:LTP392889 MDL392841:MDL392889 MNH392841:MNH392889 MXD392841:MXD392889 NGZ392841:NGZ392889 NQV392841:NQV392889 OAR392841:OAR392889 OKN392841:OKN392889 OUJ392841:OUJ392889 PEF392841:PEF392889 POB392841:POB392889 PXX392841:PXX392889 QHT392841:QHT392889 QRP392841:QRP392889 RBL392841:RBL392889 RLH392841:RLH392889 RVD392841:RVD392889 SEZ392841:SEZ392889 SOV392841:SOV392889 SYR392841:SYR392889 TIN392841:TIN392889 TSJ392841:TSJ392889 UCF392841:UCF392889 UMB392841:UMB392889 UVX392841:UVX392889 VFT392841:VFT392889 VPP392841:VPP392889 VZL392841:VZL392889 WJH392841:WJH392889 WTD392841:WTD392889 D458377:D458425 GR458377:GR458425 QN458377:QN458425 AAJ458377:AAJ458425 AKF458377:AKF458425 AUB458377:AUB458425 BDX458377:BDX458425 BNT458377:BNT458425 BXP458377:BXP458425 CHL458377:CHL458425 CRH458377:CRH458425 DBD458377:DBD458425 DKZ458377:DKZ458425 DUV458377:DUV458425 EER458377:EER458425 EON458377:EON458425 EYJ458377:EYJ458425 FIF458377:FIF458425 FSB458377:FSB458425 GBX458377:GBX458425 GLT458377:GLT458425 GVP458377:GVP458425 HFL458377:HFL458425 HPH458377:HPH458425 HZD458377:HZD458425 IIZ458377:IIZ458425 ISV458377:ISV458425 JCR458377:JCR458425 JMN458377:JMN458425 JWJ458377:JWJ458425 KGF458377:KGF458425 KQB458377:KQB458425 KZX458377:KZX458425 LJT458377:LJT458425 LTP458377:LTP458425 MDL458377:MDL458425 MNH458377:MNH458425 MXD458377:MXD458425 NGZ458377:NGZ458425 NQV458377:NQV458425 OAR458377:OAR458425 OKN458377:OKN458425 OUJ458377:OUJ458425 PEF458377:PEF458425 POB458377:POB458425 PXX458377:PXX458425 QHT458377:QHT458425 QRP458377:QRP458425 RBL458377:RBL458425 RLH458377:RLH458425 RVD458377:RVD458425 SEZ458377:SEZ458425 SOV458377:SOV458425 SYR458377:SYR458425 TIN458377:TIN458425 TSJ458377:TSJ458425 UCF458377:UCF458425 UMB458377:UMB458425 UVX458377:UVX458425 VFT458377:VFT458425 VPP458377:VPP458425 VZL458377:VZL458425 WJH458377:WJH458425 WTD458377:WTD458425 D523913:D523961 GR523913:GR523961 QN523913:QN523961 AAJ523913:AAJ523961 AKF523913:AKF523961 AUB523913:AUB523961 BDX523913:BDX523961 BNT523913:BNT523961 BXP523913:BXP523961 CHL523913:CHL523961 CRH523913:CRH523961 DBD523913:DBD523961 DKZ523913:DKZ523961 DUV523913:DUV523961 EER523913:EER523961 EON523913:EON523961 EYJ523913:EYJ523961 FIF523913:FIF523961 FSB523913:FSB523961 GBX523913:GBX523961 GLT523913:GLT523961 GVP523913:GVP523961 HFL523913:HFL523961 HPH523913:HPH523961 HZD523913:HZD523961 IIZ523913:IIZ523961 ISV523913:ISV523961 JCR523913:JCR523961 JMN523913:JMN523961 JWJ523913:JWJ523961 KGF523913:KGF523961 KQB523913:KQB523961 KZX523913:KZX523961 LJT523913:LJT523961 LTP523913:LTP523961 MDL523913:MDL523961 MNH523913:MNH523961 MXD523913:MXD523961 NGZ523913:NGZ523961 NQV523913:NQV523961 OAR523913:OAR523961 OKN523913:OKN523961 OUJ523913:OUJ523961 PEF523913:PEF523961 POB523913:POB523961 PXX523913:PXX523961 QHT523913:QHT523961 QRP523913:QRP523961 RBL523913:RBL523961 RLH523913:RLH523961 RVD523913:RVD523961 SEZ523913:SEZ523961 SOV523913:SOV523961 SYR523913:SYR523961 TIN523913:TIN523961 TSJ523913:TSJ523961 UCF523913:UCF523961 UMB523913:UMB523961 UVX523913:UVX523961 VFT523913:VFT523961 VPP523913:VPP523961 VZL523913:VZL523961 WJH523913:WJH523961 WTD523913:WTD523961 D589449:D589497 GR589449:GR589497 QN589449:QN589497 AAJ589449:AAJ589497 AKF589449:AKF589497 AUB589449:AUB589497 BDX589449:BDX589497 BNT589449:BNT589497 BXP589449:BXP589497 CHL589449:CHL589497 CRH589449:CRH589497 DBD589449:DBD589497 DKZ589449:DKZ589497 DUV589449:DUV589497 EER589449:EER589497 EON589449:EON589497 EYJ589449:EYJ589497 FIF589449:FIF589497 FSB589449:FSB589497 GBX589449:GBX589497 GLT589449:GLT589497 GVP589449:GVP589497 HFL589449:HFL589497 HPH589449:HPH589497 HZD589449:HZD589497 IIZ589449:IIZ589497 ISV589449:ISV589497 JCR589449:JCR589497 JMN589449:JMN589497 JWJ589449:JWJ589497 KGF589449:KGF589497 KQB589449:KQB589497 KZX589449:KZX589497 LJT589449:LJT589497 LTP589449:LTP589497 MDL589449:MDL589497 MNH589449:MNH589497 MXD589449:MXD589497 NGZ589449:NGZ589497 NQV589449:NQV589497 OAR589449:OAR589497 OKN589449:OKN589497 OUJ589449:OUJ589497 PEF589449:PEF589497 POB589449:POB589497 PXX589449:PXX589497 QHT589449:QHT589497 QRP589449:QRP589497 RBL589449:RBL589497 RLH589449:RLH589497 RVD589449:RVD589497 SEZ589449:SEZ589497 SOV589449:SOV589497 SYR589449:SYR589497 TIN589449:TIN589497 TSJ589449:TSJ589497 UCF589449:UCF589497 UMB589449:UMB589497 UVX589449:UVX589497 VFT589449:VFT589497 VPP589449:VPP589497 VZL589449:VZL589497 WJH589449:WJH589497 WTD589449:WTD589497 D654985:D655033 GR654985:GR655033 QN654985:QN655033 AAJ654985:AAJ655033 AKF654985:AKF655033 AUB654985:AUB655033 BDX654985:BDX655033 BNT654985:BNT655033 BXP654985:BXP655033 CHL654985:CHL655033 CRH654985:CRH655033 DBD654985:DBD655033 DKZ654985:DKZ655033 DUV654985:DUV655033 EER654985:EER655033 EON654985:EON655033 EYJ654985:EYJ655033 FIF654985:FIF655033 FSB654985:FSB655033 GBX654985:GBX655033 GLT654985:GLT655033 GVP654985:GVP655033 HFL654985:HFL655033 HPH654985:HPH655033 HZD654985:HZD655033 IIZ654985:IIZ655033 ISV654985:ISV655033 JCR654985:JCR655033 JMN654985:JMN655033 JWJ654985:JWJ655033 KGF654985:KGF655033 KQB654985:KQB655033 KZX654985:KZX655033 LJT654985:LJT655033 LTP654985:LTP655033 MDL654985:MDL655033 MNH654985:MNH655033 MXD654985:MXD655033 NGZ654985:NGZ655033 NQV654985:NQV655033 OAR654985:OAR655033 OKN654985:OKN655033 OUJ654985:OUJ655033 PEF654985:PEF655033 POB654985:POB655033 PXX654985:PXX655033 QHT654985:QHT655033 QRP654985:QRP655033 RBL654985:RBL655033 RLH654985:RLH655033 RVD654985:RVD655033 SEZ654985:SEZ655033 SOV654985:SOV655033 SYR654985:SYR655033 TIN654985:TIN655033 TSJ654985:TSJ655033 UCF654985:UCF655033 UMB654985:UMB655033 UVX654985:UVX655033 VFT654985:VFT655033 VPP654985:VPP655033 VZL654985:VZL655033 WJH654985:WJH655033 WTD654985:WTD655033 D720521:D720569 GR720521:GR720569 QN720521:QN720569 AAJ720521:AAJ720569 AKF720521:AKF720569 AUB720521:AUB720569 BDX720521:BDX720569 BNT720521:BNT720569 BXP720521:BXP720569 CHL720521:CHL720569 CRH720521:CRH720569 DBD720521:DBD720569 DKZ720521:DKZ720569 DUV720521:DUV720569 EER720521:EER720569 EON720521:EON720569 EYJ720521:EYJ720569 FIF720521:FIF720569 FSB720521:FSB720569 GBX720521:GBX720569 GLT720521:GLT720569 GVP720521:GVP720569 HFL720521:HFL720569 HPH720521:HPH720569 HZD720521:HZD720569 IIZ720521:IIZ720569 ISV720521:ISV720569 JCR720521:JCR720569 JMN720521:JMN720569 JWJ720521:JWJ720569 KGF720521:KGF720569 KQB720521:KQB720569 KZX720521:KZX720569 LJT720521:LJT720569 LTP720521:LTP720569 MDL720521:MDL720569 MNH720521:MNH720569 MXD720521:MXD720569 NGZ720521:NGZ720569 NQV720521:NQV720569 OAR720521:OAR720569 OKN720521:OKN720569 OUJ720521:OUJ720569 PEF720521:PEF720569 POB720521:POB720569 PXX720521:PXX720569 QHT720521:QHT720569 QRP720521:QRP720569 RBL720521:RBL720569 RLH720521:RLH720569 RVD720521:RVD720569 SEZ720521:SEZ720569 SOV720521:SOV720569 SYR720521:SYR720569 TIN720521:TIN720569 TSJ720521:TSJ720569 UCF720521:UCF720569 UMB720521:UMB720569 UVX720521:UVX720569 VFT720521:VFT720569 VPP720521:VPP720569 VZL720521:VZL720569 WJH720521:WJH720569 WTD720521:WTD720569 D786057:D786105 GR786057:GR786105 QN786057:QN786105 AAJ786057:AAJ786105 AKF786057:AKF786105 AUB786057:AUB786105 BDX786057:BDX786105 BNT786057:BNT786105 BXP786057:BXP786105 CHL786057:CHL786105 CRH786057:CRH786105 DBD786057:DBD786105 DKZ786057:DKZ786105 DUV786057:DUV786105 EER786057:EER786105 EON786057:EON786105 EYJ786057:EYJ786105 FIF786057:FIF786105 FSB786057:FSB786105 GBX786057:GBX786105 GLT786057:GLT786105 GVP786057:GVP786105 HFL786057:HFL786105 HPH786057:HPH786105 HZD786057:HZD786105 IIZ786057:IIZ786105 ISV786057:ISV786105 JCR786057:JCR786105 JMN786057:JMN786105 JWJ786057:JWJ786105 KGF786057:KGF786105 KQB786057:KQB786105 KZX786057:KZX786105 LJT786057:LJT786105 LTP786057:LTP786105 MDL786057:MDL786105 MNH786057:MNH786105 MXD786057:MXD786105 NGZ786057:NGZ786105 NQV786057:NQV786105 OAR786057:OAR786105 OKN786057:OKN786105 OUJ786057:OUJ786105 PEF786057:PEF786105 POB786057:POB786105 PXX786057:PXX786105 QHT786057:QHT786105 QRP786057:QRP786105 RBL786057:RBL786105 RLH786057:RLH786105 RVD786057:RVD786105 SEZ786057:SEZ786105 SOV786057:SOV786105 SYR786057:SYR786105 TIN786057:TIN786105 TSJ786057:TSJ786105 UCF786057:UCF786105 UMB786057:UMB786105 UVX786057:UVX786105 VFT786057:VFT786105 VPP786057:VPP786105 VZL786057:VZL786105 WJH786057:WJH786105 WTD786057:WTD786105 D851593:D851641 GR851593:GR851641 QN851593:QN851641 AAJ851593:AAJ851641 AKF851593:AKF851641 AUB851593:AUB851641 BDX851593:BDX851641 BNT851593:BNT851641 BXP851593:BXP851641 CHL851593:CHL851641 CRH851593:CRH851641 DBD851593:DBD851641 DKZ851593:DKZ851641 DUV851593:DUV851641 EER851593:EER851641 EON851593:EON851641 EYJ851593:EYJ851641 FIF851593:FIF851641 FSB851593:FSB851641 GBX851593:GBX851641 GLT851593:GLT851641 GVP851593:GVP851641 HFL851593:HFL851641 HPH851593:HPH851641 HZD851593:HZD851641 IIZ851593:IIZ851641 ISV851593:ISV851641 JCR851593:JCR851641 JMN851593:JMN851641 JWJ851593:JWJ851641 KGF851593:KGF851641 KQB851593:KQB851641 KZX851593:KZX851641 LJT851593:LJT851641 LTP851593:LTP851641 MDL851593:MDL851641 MNH851593:MNH851641 MXD851593:MXD851641 NGZ851593:NGZ851641 NQV851593:NQV851641 OAR851593:OAR851641 OKN851593:OKN851641 OUJ851593:OUJ851641 PEF851593:PEF851641 POB851593:POB851641 PXX851593:PXX851641 QHT851593:QHT851641 QRP851593:QRP851641 RBL851593:RBL851641 RLH851593:RLH851641 RVD851593:RVD851641 SEZ851593:SEZ851641 SOV851593:SOV851641 SYR851593:SYR851641 TIN851593:TIN851641 TSJ851593:TSJ851641 UCF851593:UCF851641 UMB851593:UMB851641 UVX851593:UVX851641 VFT851593:VFT851641 VPP851593:VPP851641 VZL851593:VZL851641 WJH851593:WJH851641 WTD851593:WTD851641 D917129:D917177 GR917129:GR917177 QN917129:QN917177 AAJ917129:AAJ917177 AKF917129:AKF917177 AUB917129:AUB917177 BDX917129:BDX917177 BNT917129:BNT917177 BXP917129:BXP917177 CHL917129:CHL917177 CRH917129:CRH917177 DBD917129:DBD917177 DKZ917129:DKZ917177 DUV917129:DUV917177 EER917129:EER917177 EON917129:EON917177 EYJ917129:EYJ917177 FIF917129:FIF917177 FSB917129:FSB917177 GBX917129:GBX917177 GLT917129:GLT917177 GVP917129:GVP917177 HFL917129:HFL917177 HPH917129:HPH917177 HZD917129:HZD917177 IIZ917129:IIZ917177 ISV917129:ISV917177 JCR917129:JCR917177 JMN917129:JMN917177 JWJ917129:JWJ917177 KGF917129:KGF917177 KQB917129:KQB917177 KZX917129:KZX917177 LJT917129:LJT917177 LTP917129:LTP917177 MDL917129:MDL917177 MNH917129:MNH917177 MXD917129:MXD917177 NGZ917129:NGZ917177 NQV917129:NQV917177 OAR917129:OAR917177 OKN917129:OKN917177 OUJ917129:OUJ917177 PEF917129:PEF917177 POB917129:POB917177 PXX917129:PXX917177 QHT917129:QHT917177 QRP917129:QRP917177 RBL917129:RBL917177 RLH917129:RLH917177 RVD917129:RVD917177 SEZ917129:SEZ917177 SOV917129:SOV917177 SYR917129:SYR917177 TIN917129:TIN917177 TSJ917129:TSJ917177 UCF917129:UCF917177 UMB917129:UMB917177 UVX917129:UVX917177 VFT917129:VFT917177 VPP917129:VPP917177 VZL917129:VZL917177 WJH917129:WJH917177 WTD917129:WTD917177 D982665:D982713 GR982665:GR982713 QN982665:QN982713 AAJ982665:AAJ982713 AKF982665:AKF982713 AUB982665:AUB982713 BDX982665:BDX982713 BNT982665:BNT982713 BXP982665:BXP982713 CHL982665:CHL982713 CRH982665:CRH982713 DBD982665:DBD982713 DKZ982665:DKZ982713 DUV982665:DUV982713 EER982665:EER982713 EON982665:EON982713 EYJ982665:EYJ982713 FIF982665:FIF982713 FSB982665:FSB982713 GBX982665:GBX982713 GLT982665:GLT982713 GVP982665:GVP982713 HFL982665:HFL982713 HPH982665:HPH982713 HZD982665:HZD982713 IIZ982665:IIZ982713 ISV982665:ISV982713 JCR982665:JCR982713 JMN982665:JMN982713 JWJ982665:JWJ982713 KGF982665:KGF982713 KQB982665:KQB982713 KZX982665:KZX982713 LJT982665:LJT982713 LTP982665:LTP982713 MDL982665:MDL982713 MNH982665:MNH982713 MXD982665:MXD982713 NGZ982665:NGZ982713 NQV982665:NQV982713 OAR982665:OAR982713 OKN982665:OKN982713 OUJ982665:OUJ982713 PEF982665:PEF982713 POB982665:POB982713 PXX982665:PXX982713 QHT982665:QHT982713 QRP982665:QRP982713 RBL982665:RBL982713 RLH982665:RLH982713 RVD982665:RVD982713 SEZ982665:SEZ982713 SOV982665:SOV982713 SYR982665:SYR982713 TIN982665:TIN982713 TSJ982665:TSJ982713 UCF982665:UCF982713 UMB982665:UMB982713 UVX982665:UVX982713 VFT982665:VFT982713 VPP982665:VPP982713 VZL982665:VZL982713 WJH982665:WJH982713 WTD982665:WTD982713 WTD9:WTD100 WJH9:WJH100 VZL9:VZL100 VPP9:VPP100 VFT9:VFT100 UVX9:UVX100 UMB9:UMB100 UCF9:UCF100 TSJ9:TSJ100 TIN9:TIN100 SYR9:SYR100 SOV9:SOV100 SEZ9:SEZ100 RVD9:RVD100 RLH9:RLH100 RBL9:RBL100 QRP9:QRP100 QHT9:QHT100 PXX9:PXX100 POB9:POB100 PEF9:PEF100 OUJ9:OUJ100 OKN9:OKN100 OAR9:OAR100 NQV9:NQV100 NGZ9:NGZ100 MXD9:MXD100 MNH9:MNH100 MDL9:MDL100 LTP9:LTP100 LJT9:LJT100 KZX9:KZX100 KQB9:KQB100 KGF9:KGF100 JWJ9:JWJ100 JMN9:JMN100 JCR9:JCR100 ISV9:ISV100 IIZ9:IIZ100 HZD9:HZD100 HPH9:HPH100 HFL9:HFL100 GVP9:GVP100 GLT9:GLT100 GBX9:GBX100 FSB9:FSB100 FIF9:FIF100 EYJ9:EYJ100 EON9:EON100 EER9:EER100 DUV9:DUV100 DKZ9:DKZ100 DBD9:DBD100 CRH9:CRH100 CHL9:CHL100 BXP9:BXP100 BNT9:BNT100 BDX9:BDX100 AUB9:AUB100 AKF9:AKF100 AAJ9:AAJ100 QN9:QN100 GR9:GR100" xr:uid="{D29AF51F-7519-450F-8050-231BC0324B55}">
      <formula1>"Laundry, Dry Cleaning, Not Required on Site"</formula1>
    </dataValidation>
  </dataValidations>
  <printOptions horizontalCentered="1"/>
  <pageMargins left="0.74803149606299213" right="0.74803149606299213" top="0.98425196850393704" bottom="0.98425196850393704" header="0.51181102362204722" footer="0.51181102362204722"/>
  <pageSetup paperSize="8" scale="83" fitToHeight="6" orientation="landscape" r:id="rId1"/>
  <headerFooter alignWithMargins="0">
    <oddHeader>&amp;C&amp;14OFFICIAL - SENSITIVE - COMMERCIAL
(When Completed)</oddHeader>
    <oddFooter>&amp;C&amp;14OFFICIAL - SENSITIVE - COMMERCIAL
(When Completed)</oddFooter>
  </headerFooter>
  <rowBreaks count="1" manualBreakCount="1">
    <brk id="53" max="16383" man="1"/>
  </rowBreaks>
  <extLst>
    <ext xmlns:x14="http://schemas.microsoft.com/office/spreadsheetml/2009/9/main" uri="{CCE6A557-97BC-4b89-ADB6-D9C93CAAB3DF}">
      <x14:dataValidations xmlns:xm="http://schemas.microsoft.com/office/excel/2006/main" count="1">
        <x14:dataValidation type="whole" allowBlank="1" showInputMessage="1" showErrorMessage="1" promptTitle="Whole Number" prompt="Between 0 and 100,000" xr:uid="{C9D5F950-245A-4FF2-B2B6-A976C8209C32}">
          <x14:formula1>
            <xm:f>0</xm:f>
          </x14:formula1>
          <x14:formula2>
            <xm:f>1000000</xm:f>
          </x14:formula2>
          <xm:sqref>GS65160:GS65209 QO65160:QO65209 AAK65160:AAK65209 AKG65160:AKG65209 AUC65160:AUC65209 BDY65160:BDY65209 BNU65160:BNU65209 BXQ65160:BXQ65209 CHM65160:CHM65209 CRI65160:CRI65209 DBE65160:DBE65209 DLA65160:DLA65209 DUW65160:DUW65209 EES65160:EES65209 EOO65160:EOO65209 EYK65160:EYK65209 FIG65160:FIG65209 FSC65160:FSC65209 GBY65160:GBY65209 GLU65160:GLU65209 GVQ65160:GVQ65209 HFM65160:HFM65209 HPI65160:HPI65209 HZE65160:HZE65209 IJA65160:IJA65209 ISW65160:ISW65209 JCS65160:JCS65209 JMO65160:JMO65209 JWK65160:JWK65209 KGG65160:KGG65209 KQC65160:KQC65209 KZY65160:KZY65209 LJU65160:LJU65209 LTQ65160:LTQ65209 MDM65160:MDM65209 MNI65160:MNI65209 MXE65160:MXE65209 NHA65160:NHA65209 NQW65160:NQW65209 OAS65160:OAS65209 OKO65160:OKO65209 OUK65160:OUK65209 PEG65160:PEG65209 POC65160:POC65209 PXY65160:PXY65209 QHU65160:QHU65209 QRQ65160:QRQ65209 RBM65160:RBM65209 RLI65160:RLI65209 RVE65160:RVE65209 SFA65160:SFA65209 SOW65160:SOW65209 SYS65160:SYS65209 TIO65160:TIO65209 TSK65160:TSK65209 UCG65160:UCG65209 UMC65160:UMC65209 UVY65160:UVY65209 VFU65160:VFU65209 VPQ65160:VPQ65209 VZM65160:VZM65209 WJI65160:WJI65209 WTE65160:WTE65209 GS130696:GS130745 QO130696:QO130745 AAK130696:AAK130745 AKG130696:AKG130745 AUC130696:AUC130745 BDY130696:BDY130745 BNU130696:BNU130745 BXQ130696:BXQ130745 CHM130696:CHM130745 CRI130696:CRI130745 DBE130696:DBE130745 DLA130696:DLA130745 DUW130696:DUW130745 EES130696:EES130745 EOO130696:EOO130745 EYK130696:EYK130745 FIG130696:FIG130745 FSC130696:FSC130745 GBY130696:GBY130745 GLU130696:GLU130745 GVQ130696:GVQ130745 HFM130696:HFM130745 HPI130696:HPI130745 HZE130696:HZE130745 IJA130696:IJA130745 ISW130696:ISW130745 JCS130696:JCS130745 JMO130696:JMO130745 JWK130696:JWK130745 KGG130696:KGG130745 KQC130696:KQC130745 KZY130696:KZY130745 LJU130696:LJU130745 LTQ130696:LTQ130745 MDM130696:MDM130745 MNI130696:MNI130745 MXE130696:MXE130745 NHA130696:NHA130745 NQW130696:NQW130745 OAS130696:OAS130745 OKO130696:OKO130745 OUK130696:OUK130745 PEG130696:PEG130745 POC130696:POC130745 PXY130696:PXY130745 QHU130696:QHU130745 QRQ130696:QRQ130745 RBM130696:RBM130745 RLI130696:RLI130745 RVE130696:RVE130745 SFA130696:SFA130745 SOW130696:SOW130745 SYS130696:SYS130745 TIO130696:TIO130745 TSK130696:TSK130745 UCG130696:UCG130745 UMC130696:UMC130745 UVY130696:UVY130745 VFU130696:VFU130745 VPQ130696:VPQ130745 VZM130696:VZM130745 WJI130696:WJI130745 WTE130696:WTE130745 GS196232:GS196281 QO196232:QO196281 AAK196232:AAK196281 AKG196232:AKG196281 AUC196232:AUC196281 BDY196232:BDY196281 BNU196232:BNU196281 BXQ196232:BXQ196281 CHM196232:CHM196281 CRI196232:CRI196281 DBE196232:DBE196281 DLA196232:DLA196281 DUW196232:DUW196281 EES196232:EES196281 EOO196232:EOO196281 EYK196232:EYK196281 FIG196232:FIG196281 FSC196232:FSC196281 GBY196232:GBY196281 GLU196232:GLU196281 GVQ196232:GVQ196281 HFM196232:HFM196281 HPI196232:HPI196281 HZE196232:HZE196281 IJA196232:IJA196281 ISW196232:ISW196281 JCS196232:JCS196281 JMO196232:JMO196281 JWK196232:JWK196281 KGG196232:KGG196281 KQC196232:KQC196281 KZY196232:KZY196281 LJU196232:LJU196281 LTQ196232:LTQ196281 MDM196232:MDM196281 MNI196232:MNI196281 MXE196232:MXE196281 NHA196232:NHA196281 NQW196232:NQW196281 OAS196232:OAS196281 OKO196232:OKO196281 OUK196232:OUK196281 PEG196232:PEG196281 POC196232:POC196281 PXY196232:PXY196281 QHU196232:QHU196281 QRQ196232:QRQ196281 RBM196232:RBM196281 RLI196232:RLI196281 RVE196232:RVE196281 SFA196232:SFA196281 SOW196232:SOW196281 SYS196232:SYS196281 TIO196232:TIO196281 TSK196232:TSK196281 UCG196232:UCG196281 UMC196232:UMC196281 UVY196232:UVY196281 VFU196232:VFU196281 VPQ196232:VPQ196281 VZM196232:VZM196281 WJI196232:WJI196281 WTE196232:WTE196281 GS261768:GS261817 QO261768:QO261817 AAK261768:AAK261817 AKG261768:AKG261817 AUC261768:AUC261817 BDY261768:BDY261817 BNU261768:BNU261817 BXQ261768:BXQ261817 CHM261768:CHM261817 CRI261768:CRI261817 DBE261768:DBE261817 DLA261768:DLA261817 DUW261768:DUW261817 EES261768:EES261817 EOO261768:EOO261817 EYK261768:EYK261817 FIG261768:FIG261817 FSC261768:FSC261817 GBY261768:GBY261817 GLU261768:GLU261817 GVQ261768:GVQ261817 HFM261768:HFM261817 HPI261768:HPI261817 HZE261768:HZE261817 IJA261768:IJA261817 ISW261768:ISW261817 JCS261768:JCS261817 JMO261768:JMO261817 JWK261768:JWK261817 KGG261768:KGG261817 KQC261768:KQC261817 KZY261768:KZY261817 LJU261768:LJU261817 LTQ261768:LTQ261817 MDM261768:MDM261817 MNI261768:MNI261817 MXE261768:MXE261817 NHA261768:NHA261817 NQW261768:NQW261817 OAS261768:OAS261817 OKO261768:OKO261817 OUK261768:OUK261817 PEG261768:PEG261817 POC261768:POC261817 PXY261768:PXY261817 QHU261768:QHU261817 QRQ261768:QRQ261817 RBM261768:RBM261817 RLI261768:RLI261817 RVE261768:RVE261817 SFA261768:SFA261817 SOW261768:SOW261817 SYS261768:SYS261817 TIO261768:TIO261817 TSK261768:TSK261817 UCG261768:UCG261817 UMC261768:UMC261817 UVY261768:UVY261817 VFU261768:VFU261817 VPQ261768:VPQ261817 VZM261768:VZM261817 WJI261768:WJI261817 WTE261768:WTE261817 GS327304:GS327353 QO327304:QO327353 AAK327304:AAK327353 AKG327304:AKG327353 AUC327304:AUC327353 BDY327304:BDY327353 BNU327304:BNU327353 BXQ327304:BXQ327353 CHM327304:CHM327353 CRI327304:CRI327353 DBE327304:DBE327353 DLA327304:DLA327353 DUW327304:DUW327353 EES327304:EES327353 EOO327304:EOO327353 EYK327304:EYK327353 FIG327304:FIG327353 FSC327304:FSC327353 GBY327304:GBY327353 GLU327304:GLU327353 GVQ327304:GVQ327353 HFM327304:HFM327353 HPI327304:HPI327353 HZE327304:HZE327353 IJA327304:IJA327353 ISW327304:ISW327353 JCS327304:JCS327353 JMO327304:JMO327353 JWK327304:JWK327353 KGG327304:KGG327353 KQC327304:KQC327353 KZY327304:KZY327353 LJU327304:LJU327353 LTQ327304:LTQ327353 MDM327304:MDM327353 MNI327304:MNI327353 MXE327304:MXE327353 NHA327304:NHA327353 NQW327304:NQW327353 OAS327304:OAS327353 OKO327304:OKO327353 OUK327304:OUK327353 PEG327304:PEG327353 POC327304:POC327353 PXY327304:PXY327353 QHU327304:QHU327353 QRQ327304:QRQ327353 RBM327304:RBM327353 RLI327304:RLI327353 RVE327304:RVE327353 SFA327304:SFA327353 SOW327304:SOW327353 SYS327304:SYS327353 TIO327304:TIO327353 TSK327304:TSK327353 UCG327304:UCG327353 UMC327304:UMC327353 UVY327304:UVY327353 VFU327304:VFU327353 VPQ327304:VPQ327353 VZM327304:VZM327353 WJI327304:WJI327353 WTE327304:WTE327353 GS392840:GS392889 QO392840:QO392889 AAK392840:AAK392889 AKG392840:AKG392889 AUC392840:AUC392889 BDY392840:BDY392889 BNU392840:BNU392889 BXQ392840:BXQ392889 CHM392840:CHM392889 CRI392840:CRI392889 DBE392840:DBE392889 DLA392840:DLA392889 DUW392840:DUW392889 EES392840:EES392889 EOO392840:EOO392889 EYK392840:EYK392889 FIG392840:FIG392889 FSC392840:FSC392889 GBY392840:GBY392889 GLU392840:GLU392889 GVQ392840:GVQ392889 HFM392840:HFM392889 HPI392840:HPI392889 HZE392840:HZE392889 IJA392840:IJA392889 ISW392840:ISW392889 JCS392840:JCS392889 JMO392840:JMO392889 JWK392840:JWK392889 KGG392840:KGG392889 KQC392840:KQC392889 KZY392840:KZY392889 LJU392840:LJU392889 LTQ392840:LTQ392889 MDM392840:MDM392889 MNI392840:MNI392889 MXE392840:MXE392889 NHA392840:NHA392889 NQW392840:NQW392889 OAS392840:OAS392889 OKO392840:OKO392889 OUK392840:OUK392889 PEG392840:PEG392889 POC392840:POC392889 PXY392840:PXY392889 QHU392840:QHU392889 QRQ392840:QRQ392889 RBM392840:RBM392889 RLI392840:RLI392889 RVE392840:RVE392889 SFA392840:SFA392889 SOW392840:SOW392889 SYS392840:SYS392889 TIO392840:TIO392889 TSK392840:TSK392889 UCG392840:UCG392889 UMC392840:UMC392889 UVY392840:UVY392889 VFU392840:VFU392889 VPQ392840:VPQ392889 VZM392840:VZM392889 WJI392840:WJI392889 WTE392840:WTE392889 GS458376:GS458425 QO458376:QO458425 AAK458376:AAK458425 AKG458376:AKG458425 AUC458376:AUC458425 BDY458376:BDY458425 BNU458376:BNU458425 BXQ458376:BXQ458425 CHM458376:CHM458425 CRI458376:CRI458425 DBE458376:DBE458425 DLA458376:DLA458425 DUW458376:DUW458425 EES458376:EES458425 EOO458376:EOO458425 EYK458376:EYK458425 FIG458376:FIG458425 FSC458376:FSC458425 GBY458376:GBY458425 GLU458376:GLU458425 GVQ458376:GVQ458425 HFM458376:HFM458425 HPI458376:HPI458425 HZE458376:HZE458425 IJA458376:IJA458425 ISW458376:ISW458425 JCS458376:JCS458425 JMO458376:JMO458425 JWK458376:JWK458425 KGG458376:KGG458425 KQC458376:KQC458425 KZY458376:KZY458425 LJU458376:LJU458425 LTQ458376:LTQ458425 MDM458376:MDM458425 MNI458376:MNI458425 MXE458376:MXE458425 NHA458376:NHA458425 NQW458376:NQW458425 OAS458376:OAS458425 OKO458376:OKO458425 OUK458376:OUK458425 PEG458376:PEG458425 POC458376:POC458425 PXY458376:PXY458425 QHU458376:QHU458425 QRQ458376:QRQ458425 RBM458376:RBM458425 RLI458376:RLI458425 RVE458376:RVE458425 SFA458376:SFA458425 SOW458376:SOW458425 SYS458376:SYS458425 TIO458376:TIO458425 TSK458376:TSK458425 UCG458376:UCG458425 UMC458376:UMC458425 UVY458376:UVY458425 VFU458376:VFU458425 VPQ458376:VPQ458425 VZM458376:VZM458425 WJI458376:WJI458425 WTE458376:WTE458425 GS523912:GS523961 QO523912:QO523961 AAK523912:AAK523961 AKG523912:AKG523961 AUC523912:AUC523961 BDY523912:BDY523961 BNU523912:BNU523961 BXQ523912:BXQ523961 CHM523912:CHM523961 CRI523912:CRI523961 DBE523912:DBE523961 DLA523912:DLA523961 DUW523912:DUW523961 EES523912:EES523961 EOO523912:EOO523961 EYK523912:EYK523961 FIG523912:FIG523961 FSC523912:FSC523961 GBY523912:GBY523961 GLU523912:GLU523961 GVQ523912:GVQ523961 HFM523912:HFM523961 HPI523912:HPI523961 HZE523912:HZE523961 IJA523912:IJA523961 ISW523912:ISW523961 JCS523912:JCS523961 JMO523912:JMO523961 JWK523912:JWK523961 KGG523912:KGG523961 KQC523912:KQC523961 KZY523912:KZY523961 LJU523912:LJU523961 LTQ523912:LTQ523961 MDM523912:MDM523961 MNI523912:MNI523961 MXE523912:MXE523961 NHA523912:NHA523961 NQW523912:NQW523961 OAS523912:OAS523961 OKO523912:OKO523961 OUK523912:OUK523961 PEG523912:PEG523961 POC523912:POC523961 PXY523912:PXY523961 QHU523912:QHU523961 QRQ523912:QRQ523961 RBM523912:RBM523961 RLI523912:RLI523961 RVE523912:RVE523961 SFA523912:SFA523961 SOW523912:SOW523961 SYS523912:SYS523961 TIO523912:TIO523961 TSK523912:TSK523961 UCG523912:UCG523961 UMC523912:UMC523961 UVY523912:UVY523961 VFU523912:VFU523961 VPQ523912:VPQ523961 VZM523912:VZM523961 WJI523912:WJI523961 WTE523912:WTE523961 GS589448:GS589497 QO589448:QO589497 AAK589448:AAK589497 AKG589448:AKG589497 AUC589448:AUC589497 BDY589448:BDY589497 BNU589448:BNU589497 BXQ589448:BXQ589497 CHM589448:CHM589497 CRI589448:CRI589497 DBE589448:DBE589497 DLA589448:DLA589497 DUW589448:DUW589497 EES589448:EES589497 EOO589448:EOO589497 EYK589448:EYK589497 FIG589448:FIG589497 FSC589448:FSC589497 GBY589448:GBY589497 GLU589448:GLU589497 GVQ589448:GVQ589497 HFM589448:HFM589497 HPI589448:HPI589497 HZE589448:HZE589497 IJA589448:IJA589497 ISW589448:ISW589497 JCS589448:JCS589497 JMO589448:JMO589497 JWK589448:JWK589497 KGG589448:KGG589497 KQC589448:KQC589497 KZY589448:KZY589497 LJU589448:LJU589497 LTQ589448:LTQ589497 MDM589448:MDM589497 MNI589448:MNI589497 MXE589448:MXE589497 NHA589448:NHA589497 NQW589448:NQW589497 OAS589448:OAS589497 OKO589448:OKO589497 OUK589448:OUK589497 PEG589448:PEG589497 POC589448:POC589497 PXY589448:PXY589497 QHU589448:QHU589497 QRQ589448:QRQ589497 RBM589448:RBM589497 RLI589448:RLI589497 RVE589448:RVE589497 SFA589448:SFA589497 SOW589448:SOW589497 SYS589448:SYS589497 TIO589448:TIO589497 TSK589448:TSK589497 UCG589448:UCG589497 UMC589448:UMC589497 UVY589448:UVY589497 VFU589448:VFU589497 VPQ589448:VPQ589497 VZM589448:VZM589497 WJI589448:WJI589497 WTE589448:WTE589497 GS654984:GS655033 QO654984:QO655033 AAK654984:AAK655033 AKG654984:AKG655033 AUC654984:AUC655033 BDY654984:BDY655033 BNU654984:BNU655033 BXQ654984:BXQ655033 CHM654984:CHM655033 CRI654984:CRI655033 DBE654984:DBE655033 DLA654984:DLA655033 DUW654984:DUW655033 EES654984:EES655033 EOO654984:EOO655033 EYK654984:EYK655033 FIG654984:FIG655033 FSC654984:FSC655033 GBY654984:GBY655033 GLU654984:GLU655033 GVQ654984:GVQ655033 HFM654984:HFM655033 HPI654984:HPI655033 HZE654984:HZE655033 IJA654984:IJA655033 ISW654984:ISW655033 JCS654984:JCS655033 JMO654984:JMO655033 JWK654984:JWK655033 KGG654984:KGG655033 KQC654984:KQC655033 KZY654984:KZY655033 LJU654984:LJU655033 LTQ654984:LTQ655033 MDM654984:MDM655033 MNI654984:MNI655033 MXE654984:MXE655033 NHA654984:NHA655033 NQW654984:NQW655033 OAS654984:OAS655033 OKO654984:OKO655033 OUK654984:OUK655033 PEG654984:PEG655033 POC654984:POC655033 PXY654984:PXY655033 QHU654984:QHU655033 QRQ654984:QRQ655033 RBM654984:RBM655033 RLI654984:RLI655033 RVE654984:RVE655033 SFA654984:SFA655033 SOW654984:SOW655033 SYS654984:SYS655033 TIO654984:TIO655033 TSK654984:TSK655033 UCG654984:UCG655033 UMC654984:UMC655033 UVY654984:UVY655033 VFU654984:VFU655033 VPQ654984:VPQ655033 VZM654984:VZM655033 WJI654984:WJI655033 WTE654984:WTE655033 GS720520:GS720569 QO720520:QO720569 AAK720520:AAK720569 AKG720520:AKG720569 AUC720520:AUC720569 BDY720520:BDY720569 BNU720520:BNU720569 BXQ720520:BXQ720569 CHM720520:CHM720569 CRI720520:CRI720569 DBE720520:DBE720569 DLA720520:DLA720569 DUW720520:DUW720569 EES720520:EES720569 EOO720520:EOO720569 EYK720520:EYK720569 FIG720520:FIG720569 FSC720520:FSC720569 GBY720520:GBY720569 GLU720520:GLU720569 GVQ720520:GVQ720569 HFM720520:HFM720569 HPI720520:HPI720569 HZE720520:HZE720569 IJA720520:IJA720569 ISW720520:ISW720569 JCS720520:JCS720569 JMO720520:JMO720569 JWK720520:JWK720569 KGG720520:KGG720569 KQC720520:KQC720569 KZY720520:KZY720569 LJU720520:LJU720569 LTQ720520:LTQ720569 MDM720520:MDM720569 MNI720520:MNI720569 MXE720520:MXE720569 NHA720520:NHA720569 NQW720520:NQW720569 OAS720520:OAS720569 OKO720520:OKO720569 OUK720520:OUK720569 PEG720520:PEG720569 POC720520:POC720569 PXY720520:PXY720569 QHU720520:QHU720569 QRQ720520:QRQ720569 RBM720520:RBM720569 RLI720520:RLI720569 RVE720520:RVE720569 SFA720520:SFA720569 SOW720520:SOW720569 SYS720520:SYS720569 TIO720520:TIO720569 TSK720520:TSK720569 UCG720520:UCG720569 UMC720520:UMC720569 UVY720520:UVY720569 VFU720520:VFU720569 VPQ720520:VPQ720569 VZM720520:VZM720569 WJI720520:WJI720569 WTE720520:WTE720569 GS786056:GS786105 QO786056:QO786105 AAK786056:AAK786105 AKG786056:AKG786105 AUC786056:AUC786105 BDY786056:BDY786105 BNU786056:BNU786105 BXQ786056:BXQ786105 CHM786056:CHM786105 CRI786056:CRI786105 DBE786056:DBE786105 DLA786056:DLA786105 DUW786056:DUW786105 EES786056:EES786105 EOO786056:EOO786105 EYK786056:EYK786105 FIG786056:FIG786105 FSC786056:FSC786105 GBY786056:GBY786105 GLU786056:GLU786105 GVQ786056:GVQ786105 HFM786056:HFM786105 HPI786056:HPI786105 HZE786056:HZE786105 IJA786056:IJA786105 ISW786056:ISW786105 JCS786056:JCS786105 JMO786056:JMO786105 JWK786056:JWK786105 KGG786056:KGG786105 KQC786056:KQC786105 KZY786056:KZY786105 LJU786056:LJU786105 LTQ786056:LTQ786105 MDM786056:MDM786105 MNI786056:MNI786105 MXE786056:MXE786105 NHA786056:NHA786105 NQW786056:NQW786105 OAS786056:OAS786105 OKO786056:OKO786105 OUK786056:OUK786105 PEG786056:PEG786105 POC786056:POC786105 PXY786056:PXY786105 QHU786056:QHU786105 QRQ786056:QRQ786105 RBM786056:RBM786105 RLI786056:RLI786105 RVE786056:RVE786105 SFA786056:SFA786105 SOW786056:SOW786105 SYS786056:SYS786105 TIO786056:TIO786105 TSK786056:TSK786105 UCG786056:UCG786105 UMC786056:UMC786105 UVY786056:UVY786105 VFU786056:VFU786105 VPQ786056:VPQ786105 VZM786056:VZM786105 WJI786056:WJI786105 WTE786056:WTE786105 GS851592:GS851641 QO851592:QO851641 AAK851592:AAK851641 AKG851592:AKG851641 AUC851592:AUC851641 BDY851592:BDY851641 BNU851592:BNU851641 BXQ851592:BXQ851641 CHM851592:CHM851641 CRI851592:CRI851641 DBE851592:DBE851641 DLA851592:DLA851641 DUW851592:DUW851641 EES851592:EES851641 EOO851592:EOO851641 EYK851592:EYK851641 FIG851592:FIG851641 FSC851592:FSC851641 GBY851592:GBY851641 GLU851592:GLU851641 GVQ851592:GVQ851641 HFM851592:HFM851641 HPI851592:HPI851641 HZE851592:HZE851641 IJA851592:IJA851641 ISW851592:ISW851641 JCS851592:JCS851641 JMO851592:JMO851641 JWK851592:JWK851641 KGG851592:KGG851641 KQC851592:KQC851641 KZY851592:KZY851641 LJU851592:LJU851641 LTQ851592:LTQ851641 MDM851592:MDM851641 MNI851592:MNI851641 MXE851592:MXE851641 NHA851592:NHA851641 NQW851592:NQW851641 OAS851592:OAS851641 OKO851592:OKO851641 OUK851592:OUK851641 PEG851592:PEG851641 POC851592:POC851641 PXY851592:PXY851641 QHU851592:QHU851641 QRQ851592:QRQ851641 RBM851592:RBM851641 RLI851592:RLI851641 RVE851592:RVE851641 SFA851592:SFA851641 SOW851592:SOW851641 SYS851592:SYS851641 TIO851592:TIO851641 TSK851592:TSK851641 UCG851592:UCG851641 UMC851592:UMC851641 UVY851592:UVY851641 VFU851592:VFU851641 VPQ851592:VPQ851641 VZM851592:VZM851641 WJI851592:WJI851641 WTE851592:WTE851641 GS917128:GS917177 QO917128:QO917177 AAK917128:AAK917177 AKG917128:AKG917177 AUC917128:AUC917177 BDY917128:BDY917177 BNU917128:BNU917177 BXQ917128:BXQ917177 CHM917128:CHM917177 CRI917128:CRI917177 DBE917128:DBE917177 DLA917128:DLA917177 DUW917128:DUW917177 EES917128:EES917177 EOO917128:EOO917177 EYK917128:EYK917177 FIG917128:FIG917177 FSC917128:FSC917177 GBY917128:GBY917177 GLU917128:GLU917177 GVQ917128:GVQ917177 HFM917128:HFM917177 HPI917128:HPI917177 HZE917128:HZE917177 IJA917128:IJA917177 ISW917128:ISW917177 JCS917128:JCS917177 JMO917128:JMO917177 JWK917128:JWK917177 KGG917128:KGG917177 KQC917128:KQC917177 KZY917128:KZY917177 LJU917128:LJU917177 LTQ917128:LTQ917177 MDM917128:MDM917177 MNI917128:MNI917177 MXE917128:MXE917177 NHA917128:NHA917177 NQW917128:NQW917177 OAS917128:OAS917177 OKO917128:OKO917177 OUK917128:OUK917177 PEG917128:PEG917177 POC917128:POC917177 PXY917128:PXY917177 QHU917128:QHU917177 QRQ917128:QRQ917177 RBM917128:RBM917177 RLI917128:RLI917177 RVE917128:RVE917177 SFA917128:SFA917177 SOW917128:SOW917177 SYS917128:SYS917177 TIO917128:TIO917177 TSK917128:TSK917177 UCG917128:UCG917177 UMC917128:UMC917177 UVY917128:UVY917177 VFU917128:VFU917177 VPQ917128:VPQ917177 VZM917128:VZM917177 WJI917128:WJI917177 WTE917128:WTE917177 GS982664:GS982713 QO982664:QO982713 AAK982664:AAK982713 AKG982664:AKG982713 AUC982664:AUC982713 BDY982664:BDY982713 BNU982664:BNU982713 BXQ982664:BXQ982713 CHM982664:CHM982713 CRI982664:CRI982713 DBE982664:DBE982713 DLA982664:DLA982713 DUW982664:DUW982713 EES982664:EES982713 EOO982664:EOO982713 EYK982664:EYK982713 FIG982664:FIG982713 FSC982664:FSC982713 GBY982664:GBY982713 GLU982664:GLU982713 GVQ982664:GVQ982713 HFM982664:HFM982713 HPI982664:HPI982713 HZE982664:HZE982713 IJA982664:IJA982713 ISW982664:ISW982713 JCS982664:JCS982713 JMO982664:JMO982713 JWK982664:JWK982713 KGG982664:KGG982713 KQC982664:KQC982713 KZY982664:KZY982713 LJU982664:LJU982713 LTQ982664:LTQ982713 MDM982664:MDM982713 MNI982664:MNI982713 MXE982664:MXE982713 NHA982664:NHA982713 NQW982664:NQW982713 OAS982664:OAS982713 OKO982664:OKO982713 OUK982664:OUK982713 PEG982664:PEG982713 POC982664:POC982713 PXY982664:PXY982713 QHU982664:QHU982713 QRQ982664:QRQ982713 RBM982664:RBM982713 RLI982664:RLI982713 RVE982664:RVE982713 SFA982664:SFA982713 SOW982664:SOW982713 SYS982664:SYS982713 TIO982664:TIO982713 TSK982664:TSK982713 UCG982664:UCG982713 UMC982664:UMC982713 UVY982664:UVY982713 VFU982664:VFU982713 VPQ982664:VPQ982713 VZM982664:VZM982713 WJI982664:WJI982713 WTE982664:WTE982713 D65160 GR65160 QN65160 AAJ65160 AKF65160 AUB65160 BDX65160 BNT65160 BXP65160 CHL65160 CRH65160 DBD65160 DKZ65160 DUV65160 EER65160 EON65160 EYJ65160 FIF65160 FSB65160 GBX65160 GLT65160 GVP65160 HFL65160 HPH65160 HZD65160 IIZ65160 ISV65160 JCR65160 JMN65160 JWJ65160 KGF65160 KQB65160 KZX65160 LJT65160 LTP65160 MDL65160 MNH65160 MXD65160 NGZ65160 NQV65160 OAR65160 OKN65160 OUJ65160 PEF65160 POB65160 PXX65160 QHT65160 QRP65160 RBL65160 RLH65160 RVD65160 SEZ65160 SOV65160 SYR65160 TIN65160 TSJ65160 UCF65160 UMB65160 UVX65160 VFT65160 VPP65160 VZL65160 WJH65160 WTD65160 D130696 GR130696 QN130696 AAJ130696 AKF130696 AUB130696 BDX130696 BNT130696 BXP130696 CHL130696 CRH130696 DBD130696 DKZ130696 DUV130696 EER130696 EON130696 EYJ130696 FIF130696 FSB130696 GBX130696 GLT130696 GVP130696 HFL130696 HPH130696 HZD130696 IIZ130696 ISV130696 JCR130696 JMN130696 JWJ130696 KGF130696 KQB130696 KZX130696 LJT130696 LTP130696 MDL130696 MNH130696 MXD130696 NGZ130696 NQV130696 OAR130696 OKN130696 OUJ130696 PEF130696 POB130696 PXX130696 QHT130696 QRP130696 RBL130696 RLH130696 RVD130696 SEZ130696 SOV130696 SYR130696 TIN130696 TSJ130696 UCF130696 UMB130696 UVX130696 VFT130696 VPP130696 VZL130696 WJH130696 WTD130696 D196232 GR196232 QN196232 AAJ196232 AKF196232 AUB196232 BDX196232 BNT196232 BXP196232 CHL196232 CRH196232 DBD196232 DKZ196232 DUV196232 EER196232 EON196232 EYJ196232 FIF196232 FSB196232 GBX196232 GLT196232 GVP196232 HFL196232 HPH196232 HZD196232 IIZ196232 ISV196232 JCR196232 JMN196232 JWJ196232 KGF196232 KQB196232 KZX196232 LJT196232 LTP196232 MDL196232 MNH196232 MXD196232 NGZ196232 NQV196232 OAR196232 OKN196232 OUJ196232 PEF196232 POB196232 PXX196232 QHT196232 QRP196232 RBL196232 RLH196232 RVD196232 SEZ196232 SOV196232 SYR196232 TIN196232 TSJ196232 UCF196232 UMB196232 UVX196232 VFT196232 VPP196232 VZL196232 WJH196232 WTD196232 D261768 GR261768 QN261768 AAJ261768 AKF261768 AUB261768 BDX261768 BNT261768 BXP261768 CHL261768 CRH261768 DBD261768 DKZ261768 DUV261768 EER261768 EON261768 EYJ261768 FIF261768 FSB261768 GBX261768 GLT261768 GVP261768 HFL261768 HPH261768 HZD261768 IIZ261768 ISV261768 JCR261768 JMN261768 JWJ261768 KGF261768 KQB261768 KZX261768 LJT261768 LTP261768 MDL261768 MNH261768 MXD261768 NGZ261768 NQV261768 OAR261768 OKN261768 OUJ261768 PEF261768 POB261768 PXX261768 QHT261768 QRP261768 RBL261768 RLH261768 RVD261768 SEZ261768 SOV261768 SYR261768 TIN261768 TSJ261768 UCF261768 UMB261768 UVX261768 VFT261768 VPP261768 VZL261768 WJH261768 WTD261768 D327304 GR327304 QN327304 AAJ327304 AKF327304 AUB327304 BDX327304 BNT327304 BXP327304 CHL327304 CRH327304 DBD327304 DKZ327304 DUV327304 EER327304 EON327304 EYJ327304 FIF327304 FSB327304 GBX327304 GLT327304 GVP327304 HFL327304 HPH327304 HZD327304 IIZ327304 ISV327304 JCR327304 JMN327304 JWJ327304 KGF327304 KQB327304 KZX327304 LJT327304 LTP327304 MDL327304 MNH327304 MXD327304 NGZ327304 NQV327304 OAR327304 OKN327304 OUJ327304 PEF327304 POB327304 PXX327304 QHT327304 QRP327304 RBL327304 RLH327304 RVD327304 SEZ327304 SOV327304 SYR327304 TIN327304 TSJ327304 UCF327304 UMB327304 UVX327304 VFT327304 VPP327304 VZL327304 WJH327304 WTD327304 D392840 GR392840 QN392840 AAJ392840 AKF392840 AUB392840 BDX392840 BNT392840 BXP392840 CHL392840 CRH392840 DBD392840 DKZ392840 DUV392840 EER392840 EON392840 EYJ392840 FIF392840 FSB392840 GBX392840 GLT392840 GVP392840 HFL392840 HPH392840 HZD392840 IIZ392840 ISV392840 JCR392840 JMN392840 JWJ392840 KGF392840 KQB392840 KZX392840 LJT392840 LTP392840 MDL392840 MNH392840 MXD392840 NGZ392840 NQV392840 OAR392840 OKN392840 OUJ392840 PEF392840 POB392840 PXX392840 QHT392840 QRP392840 RBL392840 RLH392840 RVD392840 SEZ392840 SOV392840 SYR392840 TIN392840 TSJ392840 UCF392840 UMB392840 UVX392840 VFT392840 VPP392840 VZL392840 WJH392840 WTD392840 D458376 GR458376 QN458376 AAJ458376 AKF458376 AUB458376 BDX458376 BNT458376 BXP458376 CHL458376 CRH458376 DBD458376 DKZ458376 DUV458376 EER458376 EON458376 EYJ458376 FIF458376 FSB458376 GBX458376 GLT458376 GVP458376 HFL458376 HPH458376 HZD458376 IIZ458376 ISV458376 JCR458376 JMN458376 JWJ458376 KGF458376 KQB458376 KZX458376 LJT458376 LTP458376 MDL458376 MNH458376 MXD458376 NGZ458376 NQV458376 OAR458376 OKN458376 OUJ458376 PEF458376 POB458376 PXX458376 QHT458376 QRP458376 RBL458376 RLH458376 RVD458376 SEZ458376 SOV458376 SYR458376 TIN458376 TSJ458376 UCF458376 UMB458376 UVX458376 VFT458376 VPP458376 VZL458376 WJH458376 WTD458376 D523912 GR523912 QN523912 AAJ523912 AKF523912 AUB523912 BDX523912 BNT523912 BXP523912 CHL523912 CRH523912 DBD523912 DKZ523912 DUV523912 EER523912 EON523912 EYJ523912 FIF523912 FSB523912 GBX523912 GLT523912 GVP523912 HFL523912 HPH523912 HZD523912 IIZ523912 ISV523912 JCR523912 JMN523912 JWJ523912 KGF523912 KQB523912 KZX523912 LJT523912 LTP523912 MDL523912 MNH523912 MXD523912 NGZ523912 NQV523912 OAR523912 OKN523912 OUJ523912 PEF523912 POB523912 PXX523912 QHT523912 QRP523912 RBL523912 RLH523912 RVD523912 SEZ523912 SOV523912 SYR523912 TIN523912 TSJ523912 UCF523912 UMB523912 UVX523912 VFT523912 VPP523912 VZL523912 WJH523912 WTD523912 D589448 GR589448 QN589448 AAJ589448 AKF589448 AUB589448 BDX589448 BNT589448 BXP589448 CHL589448 CRH589448 DBD589448 DKZ589448 DUV589448 EER589448 EON589448 EYJ589448 FIF589448 FSB589448 GBX589448 GLT589448 GVP589448 HFL589448 HPH589448 HZD589448 IIZ589448 ISV589448 JCR589448 JMN589448 JWJ589448 KGF589448 KQB589448 KZX589448 LJT589448 LTP589448 MDL589448 MNH589448 MXD589448 NGZ589448 NQV589448 OAR589448 OKN589448 OUJ589448 PEF589448 POB589448 PXX589448 QHT589448 QRP589448 RBL589448 RLH589448 RVD589448 SEZ589448 SOV589448 SYR589448 TIN589448 TSJ589448 UCF589448 UMB589448 UVX589448 VFT589448 VPP589448 VZL589448 WJH589448 WTD589448 D654984 GR654984 QN654984 AAJ654984 AKF654984 AUB654984 BDX654984 BNT654984 BXP654984 CHL654984 CRH654984 DBD654984 DKZ654984 DUV654984 EER654984 EON654984 EYJ654984 FIF654984 FSB654984 GBX654984 GLT654984 GVP654984 HFL654984 HPH654984 HZD654984 IIZ654984 ISV654984 JCR654984 JMN654984 JWJ654984 KGF654984 KQB654984 KZX654984 LJT654984 LTP654984 MDL654984 MNH654984 MXD654984 NGZ654984 NQV654984 OAR654984 OKN654984 OUJ654984 PEF654984 POB654984 PXX654984 QHT654984 QRP654984 RBL654984 RLH654984 RVD654984 SEZ654984 SOV654984 SYR654984 TIN654984 TSJ654984 UCF654984 UMB654984 UVX654984 VFT654984 VPP654984 VZL654984 WJH654984 WTD654984 D720520 GR720520 QN720520 AAJ720520 AKF720520 AUB720520 BDX720520 BNT720520 BXP720520 CHL720520 CRH720520 DBD720520 DKZ720520 DUV720520 EER720520 EON720520 EYJ720520 FIF720520 FSB720520 GBX720520 GLT720520 GVP720520 HFL720520 HPH720520 HZD720520 IIZ720520 ISV720520 JCR720520 JMN720520 JWJ720520 KGF720520 KQB720520 KZX720520 LJT720520 LTP720520 MDL720520 MNH720520 MXD720520 NGZ720520 NQV720520 OAR720520 OKN720520 OUJ720520 PEF720520 POB720520 PXX720520 QHT720520 QRP720520 RBL720520 RLH720520 RVD720520 SEZ720520 SOV720520 SYR720520 TIN720520 TSJ720520 UCF720520 UMB720520 UVX720520 VFT720520 VPP720520 VZL720520 WJH720520 WTD720520 D786056 GR786056 QN786056 AAJ786056 AKF786056 AUB786056 BDX786056 BNT786056 BXP786056 CHL786056 CRH786056 DBD786056 DKZ786056 DUV786056 EER786056 EON786056 EYJ786056 FIF786056 FSB786056 GBX786056 GLT786056 GVP786056 HFL786056 HPH786056 HZD786056 IIZ786056 ISV786056 JCR786056 JMN786056 JWJ786056 KGF786056 KQB786056 KZX786056 LJT786056 LTP786056 MDL786056 MNH786056 MXD786056 NGZ786056 NQV786056 OAR786056 OKN786056 OUJ786056 PEF786056 POB786056 PXX786056 QHT786056 QRP786056 RBL786056 RLH786056 RVD786056 SEZ786056 SOV786056 SYR786056 TIN786056 TSJ786056 UCF786056 UMB786056 UVX786056 VFT786056 VPP786056 VZL786056 WJH786056 WTD786056 D851592 GR851592 QN851592 AAJ851592 AKF851592 AUB851592 BDX851592 BNT851592 BXP851592 CHL851592 CRH851592 DBD851592 DKZ851592 DUV851592 EER851592 EON851592 EYJ851592 FIF851592 FSB851592 GBX851592 GLT851592 GVP851592 HFL851592 HPH851592 HZD851592 IIZ851592 ISV851592 JCR851592 JMN851592 JWJ851592 KGF851592 KQB851592 KZX851592 LJT851592 LTP851592 MDL851592 MNH851592 MXD851592 NGZ851592 NQV851592 OAR851592 OKN851592 OUJ851592 PEF851592 POB851592 PXX851592 QHT851592 QRP851592 RBL851592 RLH851592 RVD851592 SEZ851592 SOV851592 SYR851592 TIN851592 TSJ851592 UCF851592 UMB851592 UVX851592 VFT851592 VPP851592 VZL851592 WJH851592 WTD851592 D917128 GR917128 QN917128 AAJ917128 AKF917128 AUB917128 BDX917128 BNT917128 BXP917128 CHL917128 CRH917128 DBD917128 DKZ917128 DUV917128 EER917128 EON917128 EYJ917128 FIF917128 FSB917128 GBX917128 GLT917128 GVP917128 HFL917128 HPH917128 HZD917128 IIZ917128 ISV917128 JCR917128 JMN917128 JWJ917128 KGF917128 KQB917128 KZX917128 LJT917128 LTP917128 MDL917128 MNH917128 MXD917128 NGZ917128 NQV917128 OAR917128 OKN917128 OUJ917128 PEF917128 POB917128 PXX917128 QHT917128 QRP917128 RBL917128 RLH917128 RVD917128 SEZ917128 SOV917128 SYR917128 TIN917128 TSJ917128 UCF917128 UMB917128 UVX917128 VFT917128 VPP917128 VZL917128 WJH917128 WTD917128 D982664 GR982664 QN982664 AAJ982664 AKF982664 AUB982664 BDX982664 BNT982664 BXP982664 CHL982664 CRH982664 DBD982664 DKZ982664 DUV982664 EER982664 EON982664 EYJ982664 FIF982664 FSB982664 GBX982664 GLT982664 GVP982664 HFL982664 HPH982664 HZD982664 IIZ982664 ISV982664 JCR982664 JMN982664 JWJ982664 KGF982664 KQB982664 KZX982664 LJT982664 LTP982664 MDL982664 MNH982664 MXD982664 NGZ982664 NQV982664 OAR982664 OKN982664 OUJ982664 PEF982664 POB982664 PXX982664 QHT982664 QRP982664 RBL982664 RLH982664 RVD982664 SEZ982664 SOV982664 SYR982664 TIN982664 TSJ982664 UCF982664 UMB982664 UVX982664 VFT982664 VPP982664 VZL982664 WJH982664 WTD982664 GS65211:GS65394 QO65211:QO65394 AAK65211:AAK65394 AKG65211:AKG65394 AUC65211:AUC65394 BDY65211:BDY65394 BNU65211:BNU65394 BXQ65211:BXQ65394 CHM65211:CHM65394 CRI65211:CRI65394 DBE65211:DBE65394 DLA65211:DLA65394 DUW65211:DUW65394 EES65211:EES65394 EOO65211:EOO65394 EYK65211:EYK65394 FIG65211:FIG65394 FSC65211:FSC65394 GBY65211:GBY65394 GLU65211:GLU65394 GVQ65211:GVQ65394 HFM65211:HFM65394 HPI65211:HPI65394 HZE65211:HZE65394 IJA65211:IJA65394 ISW65211:ISW65394 JCS65211:JCS65394 JMO65211:JMO65394 JWK65211:JWK65394 KGG65211:KGG65394 KQC65211:KQC65394 KZY65211:KZY65394 LJU65211:LJU65394 LTQ65211:LTQ65394 MDM65211:MDM65394 MNI65211:MNI65394 MXE65211:MXE65394 NHA65211:NHA65394 NQW65211:NQW65394 OAS65211:OAS65394 OKO65211:OKO65394 OUK65211:OUK65394 PEG65211:PEG65394 POC65211:POC65394 PXY65211:PXY65394 QHU65211:QHU65394 QRQ65211:QRQ65394 RBM65211:RBM65394 RLI65211:RLI65394 RVE65211:RVE65394 SFA65211:SFA65394 SOW65211:SOW65394 SYS65211:SYS65394 TIO65211:TIO65394 TSK65211:TSK65394 UCG65211:UCG65394 UMC65211:UMC65394 UVY65211:UVY65394 VFU65211:VFU65394 VPQ65211:VPQ65394 VZM65211:VZM65394 WJI65211:WJI65394 WTE65211:WTE65394 GS130747:GS130930 QO130747:QO130930 AAK130747:AAK130930 AKG130747:AKG130930 AUC130747:AUC130930 BDY130747:BDY130930 BNU130747:BNU130930 BXQ130747:BXQ130930 CHM130747:CHM130930 CRI130747:CRI130930 DBE130747:DBE130930 DLA130747:DLA130930 DUW130747:DUW130930 EES130747:EES130930 EOO130747:EOO130930 EYK130747:EYK130930 FIG130747:FIG130930 FSC130747:FSC130930 GBY130747:GBY130930 GLU130747:GLU130930 GVQ130747:GVQ130930 HFM130747:HFM130930 HPI130747:HPI130930 HZE130747:HZE130930 IJA130747:IJA130930 ISW130747:ISW130930 JCS130747:JCS130930 JMO130747:JMO130930 JWK130747:JWK130930 KGG130747:KGG130930 KQC130747:KQC130930 KZY130747:KZY130930 LJU130747:LJU130930 LTQ130747:LTQ130930 MDM130747:MDM130930 MNI130747:MNI130930 MXE130747:MXE130930 NHA130747:NHA130930 NQW130747:NQW130930 OAS130747:OAS130930 OKO130747:OKO130930 OUK130747:OUK130930 PEG130747:PEG130930 POC130747:POC130930 PXY130747:PXY130930 QHU130747:QHU130930 QRQ130747:QRQ130930 RBM130747:RBM130930 RLI130747:RLI130930 RVE130747:RVE130930 SFA130747:SFA130930 SOW130747:SOW130930 SYS130747:SYS130930 TIO130747:TIO130930 TSK130747:TSK130930 UCG130747:UCG130930 UMC130747:UMC130930 UVY130747:UVY130930 VFU130747:VFU130930 VPQ130747:VPQ130930 VZM130747:VZM130930 WJI130747:WJI130930 WTE130747:WTE130930 GS196283:GS196466 QO196283:QO196466 AAK196283:AAK196466 AKG196283:AKG196466 AUC196283:AUC196466 BDY196283:BDY196466 BNU196283:BNU196466 BXQ196283:BXQ196466 CHM196283:CHM196466 CRI196283:CRI196466 DBE196283:DBE196466 DLA196283:DLA196466 DUW196283:DUW196466 EES196283:EES196466 EOO196283:EOO196466 EYK196283:EYK196466 FIG196283:FIG196466 FSC196283:FSC196466 GBY196283:GBY196466 GLU196283:GLU196466 GVQ196283:GVQ196466 HFM196283:HFM196466 HPI196283:HPI196466 HZE196283:HZE196466 IJA196283:IJA196466 ISW196283:ISW196466 JCS196283:JCS196466 JMO196283:JMO196466 JWK196283:JWK196466 KGG196283:KGG196466 KQC196283:KQC196466 KZY196283:KZY196466 LJU196283:LJU196466 LTQ196283:LTQ196466 MDM196283:MDM196466 MNI196283:MNI196466 MXE196283:MXE196466 NHA196283:NHA196466 NQW196283:NQW196466 OAS196283:OAS196466 OKO196283:OKO196466 OUK196283:OUK196466 PEG196283:PEG196466 POC196283:POC196466 PXY196283:PXY196466 QHU196283:QHU196466 QRQ196283:QRQ196466 RBM196283:RBM196466 RLI196283:RLI196466 RVE196283:RVE196466 SFA196283:SFA196466 SOW196283:SOW196466 SYS196283:SYS196466 TIO196283:TIO196466 TSK196283:TSK196466 UCG196283:UCG196466 UMC196283:UMC196466 UVY196283:UVY196466 VFU196283:VFU196466 VPQ196283:VPQ196466 VZM196283:VZM196466 WJI196283:WJI196466 WTE196283:WTE196466 GS261819:GS262002 QO261819:QO262002 AAK261819:AAK262002 AKG261819:AKG262002 AUC261819:AUC262002 BDY261819:BDY262002 BNU261819:BNU262002 BXQ261819:BXQ262002 CHM261819:CHM262002 CRI261819:CRI262002 DBE261819:DBE262002 DLA261819:DLA262002 DUW261819:DUW262002 EES261819:EES262002 EOO261819:EOO262002 EYK261819:EYK262002 FIG261819:FIG262002 FSC261819:FSC262002 GBY261819:GBY262002 GLU261819:GLU262002 GVQ261819:GVQ262002 HFM261819:HFM262002 HPI261819:HPI262002 HZE261819:HZE262002 IJA261819:IJA262002 ISW261819:ISW262002 JCS261819:JCS262002 JMO261819:JMO262002 JWK261819:JWK262002 KGG261819:KGG262002 KQC261819:KQC262002 KZY261819:KZY262002 LJU261819:LJU262002 LTQ261819:LTQ262002 MDM261819:MDM262002 MNI261819:MNI262002 MXE261819:MXE262002 NHA261819:NHA262002 NQW261819:NQW262002 OAS261819:OAS262002 OKO261819:OKO262002 OUK261819:OUK262002 PEG261819:PEG262002 POC261819:POC262002 PXY261819:PXY262002 QHU261819:QHU262002 QRQ261819:QRQ262002 RBM261819:RBM262002 RLI261819:RLI262002 RVE261819:RVE262002 SFA261819:SFA262002 SOW261819:SOW262002 SYS261819:SYS262002 TIO261819:TIO262002 TSK261819:TSK262002 UCG261819:UCG262002 UMC261819:UMC262002 UVY261819:UVY262002 VFU261819:VFU262002 VPQ261819:VPQ262002 VZM261819:VZM262002 WJI261819:WJI262002 WTE261819:WTE262002 GS327355:GS327538 QO327355:QO327538 AAK327355:AAK327538 AKG327355:AKG327538 AUC327355:AUC327538 BDY327355:BDY327538 BNU327355:BNU327538 BXQ327355:BXQ327538 CHM327355:CHM327538 CRI327355:CRI327538 DBE327355:DBE327538 DLA327355:DLA327538 DUW327355:DUW327538 EES327355:EES327538 EOO327355:EOO327538 EYK327355:EYK327538 FIG327355:FIG327538 FSC327355:FSC327538 GBY327355:GBY327538 GLU327355:GLU327538 GVQ327355:GVQ327538 HFM327355:HFM327538 HPI327355:HPI327538 HZE327355:HZE327538 IJA327355:IJA327538 ISW327355:ISW327538 JCS327355:JCS327538 JMO327355:JMO327538 JWK327355:JWK327538 KGG327355:KGG327538 KQC327355:KQC327538 KZY327355:KZY327538 LJU327355:LJU327538 LTQ327355:LTQ327538 MDM327355:MDM327538 MNI327355:MNI327538 MXE327355:MXE327538 NHA327355:NHA327538 NQW327355:NQW327538 OAS327355:OAS327538 OKO327355:OKO327538 OUK327355:OUK327538 PEG327355:PEG327538 POC327355:POC327538 PXY327355:PXY327538 QHU327355:QHU327538 QRQ327355:QRQ327538 RBM327355:RBM327538 RLI327355:RLI327538 RVE327355:RVE327538 SFA327355:SFA327538 SOW327355:SOW327538 SYS327355:SYS327538 TIO327355:TIO327538 TSK327355:TSK327538 UCG327355:UCG327538 UMC327355:UMC327538 UVY327355:UVY327538 VFU327355:VFU327538 VPQ327355:VPQ327538 VZM327355:VZM327538 WJI327355:WJI327538 WTE327355:WTE327538 GS392891:GS393074 QO392891:QO393074 AAK392891:AAK393074 AKG392891:AKG393074 AUC392891:AUC393074 BDY392891:BDY393074 BNU392891:BNU393074 BXQ392891:BXQ393074 CHM392891:CHM393074 CRI392891:CRI393074 DBE392891:DBE393074 DLA392891:DLA393074 DUW392891:DUW393074 EES392891:EES393074 EOO392891:EOO393074 EYK392891:EYK393074 FIG392891:FIG393074 FSC392891:FSC393074 GBY392891:GBY393074 GLU392891:GLU393074 GVQ392891:GVQ393074 HFM392891:HFM393074 HPI392891:HPI393074 HZE392891:HZE393074 IJA392891:IJA393074 ISW392891:ISW393074 JCS392891:JCS393074 JMO392891:JMO393074 JWK392891:JWK393074 KGG392891:KGG393074 KQC392891:KQC393074 KZY392891:KZY393074 LJU392891:LJU393074 LTQ392891:LTQ393074 MDM392891:MDM393074 MNI392891:MNI393074 MXE392891:MXE393074 NHA392891:NHA393074 NQW392891:NQW393074 OAS392891:OAS393074 OKO392891:OKO393074 OUK392891:OUK393074 PEG392891:PEG393074 POC392891:POC393074 PXY392891:PXY393074 QHU392891:QHU393074 QRQ392891:QRQ393074 RBM392891:RBM393074 RLI392891:RLI393074 RVE392891:RVE393074 SFA392891:SFA393074 SOW392891:SOW393074 SYS392891:SYS393074 TIO392891:TIO393074 TSK392891:TSK393074 UCG392891:UCG393074 UMC392891:UMC393074 UVY392891:UVY393074 VFU392891:VFU393074 VPQ392891:VPQ393074 VZM392891:VZM393074 WJI392891:WJI393074 WTE392891:WTE393074 GS458427:GS458610 QO458427:QO458610 AAK458427:AAK458610 AKG458427:AKG458610 AUC458427:AUC458610 BDY458427:BDY458610 BNU458427:BNU458610 BXQ458427:BXQ458610 CHM458427:CHM458610 CRI458427:CRI458610 DBE458427:DBE458610 DLA458427:DLA458610 DUW458427:DUW458610 EES458427:EES458610 EOO458427:EOO458610 EYK458427:EYK458610 FIG458427:FIG458610 FSC458427:FSC458610 GBY458427:GBY458610 GLU458427:GLU458610 GVQ458427:GVQ458610 HFM458427:HFM458610 HPI458427:HPI458610 HZE458427:HZE458610 IJA458427:IJA458610 ISW458427:ISW458610 JCS458427:JCS458610 JMO458427:JMO458610 JWK458427:JWK458610 KGG458427:KGG458610 KQC458427:KQC458610 KZY458427:KZY458610 LJU458427:LJU458610 LTQ458427:LTQ458610 MDM458427:MDM458610 MNI458427:MNI458610 MXE458427:MXE458610 NHA458427:NHA458610 NQW458427:NQW458610 OAS458427:OAS458610 OKO458427:OKO458610 OUK458427:OUK458610 PEG458427:PEG458610 POC458427:POC458610 PXY458427:PXY458610 QHU458427:QHU458610 QRQ458427:QRQ458610 RBM458427:RBM458610 RLI458427:RLI458610 RVE458427:RVE458610 SFA458427:SFA458610 SOW458427:SOW458610 SYS458427:SYS458610 TIO458427:TIO458610 TSK458427:TSK458610 UCG458427:UCG458610 UMC458427:UMC458610 UVY458427:UVY458610 VFU458427:VFU458610 VPQ458427:VPQ458610 VZM458427:VZM458610 WJI458427:WJI458610 WTE458427:WTE458610 GS523963:GS524146 QO523963:QO524146 AAK523963:AAK524146 AKG523963:AKG524146 AUC523963:AUC524146 BDY523963:BDY524146 BNU523963:BNU524146 BXQ523963:BXQ524146 CHM523963:CHM524146 CRI523963:CRI524146 DBE523963:DBE524146 DLA523963:DLA524146 DUW523963:DUW524146 EES523963:EES524146 EOO523963:EOO524146 EYK523963:EYK524146 FIG523963:FIG524146 FSC523963:FSC524146 GBY523963:GBY524146 GLU523963:GLU524146 GVQ523963:GVQ524146 HFM523963:HFM524146 HPI523963:HPI524146 HZE523963:HZE524146 IJA523963:IJA524146 ISW523963:ISW524146 JCS523963:JCS524146 JMO523963:JMO524146 JWK523963:JWK524146 KGG523963:KGG524146 KQC523963:KQC524146 KZY523963:KZY524146 LJU523963:LJU524146 LTQ523963:LTQ524146 MDM523963:MDM524146 MNI523963:MNI524146 MXE523963:MXE524146 NHA523963:NHA524146 NQW523963:NQW524146 OAS523963:OAS524146 OKO523963:OKO524146 OUK523963:OUK524146 PEG523963:PEG524146 POC523963:POC524146 PXY523963:PXY524146 QHU523963:QHU524146 QRQ523963:QRQ524146 RBM523963:RBM524146 RLI523963:RLI524146 RVE523963:RVE524146 SFA523963:SFA524146 SOW523963:SOW524146 SYS523963:SYS524146 TIO523963:TIO524146 TSK523963:TSK524146 UCG523963:UCG524146 UMC523963:UMC524146 UVY523963:UVY524146 VFU523963:VFU524146 VPQ523963:VPQ524146 VZM523963:VZM524146 WJI523963:WJI524146 WTE523963:WTE524146 GS589499:GS589682 QO589499:QO589682 AAK589499:AAK589682 AKG589499:AKG589682 AUC589499:AUC589682 BDY589499:BDY589682 BNU589499:BNU589682 BXQ589499:BXQ589682 CHM589499:CHM589682 CRI589499:CRI589682 DBE589499:DBE589682 DLA589499:DLA589682 DUW589499:DUW589682 EES589499:EES589682 EOO589499:EOO589682 EYK589499:EYK589682 FIG589499:FIG589682 FSC589499:FSC589682 GBY589499:GBY589682 GLU589499:GLU589682 GVQ589499:GVQ589682 HFM589499:HFM589682 HPI589499:HPI589682 HZE589499:HZE589682 IJA589499:IJA589682 ISW589499:ISW589682 JCS589499:JCS589682 JMO589499:JMO589682 JWK589499:JWK589682 KGG589499:KGG589682 KQC589499:KQC589682 KZY589499:KZY589682 LJU589499:LJU589682 LTQ589499:LTQ589682 MDM589499:MDM589682 MNI589499:MNI589682 MXE589499:MXE589682 NHA589499:NHA589682 NQW589499:NQW589682 OAS589499:OAS589682 OKO589499:OKO589682 OUK589499:OUK589682 PEG589499:PEG589682 POC589499:POC589682 PXY589499:PXY589682 QHU589499:QHU589682 QRQ589499:QRQ589682 RBM589499:RBM589682 RLI589499:RLI589682 RVE589499:RVE589682 SFA589499:SFA589682 SOW589499:SOW589682 SYS589499:SYS589682 TIO589499:TIO589682 TSK589499:TSK589682 UCG589499:UCG589682 UMC589499:UMC589682 UVY589499:UVY589682 VFU589499:VFU589682 VPQ589499:VPQ589682 VZM589499:VZM589682 WJI589499:WJI589682 WTE589499:WTE589682 GS655035:GS655218 QO655035:QO655218 AAK655035:AAK655218 AKG655035:AKG655218 AUC655035:AUC655218 BDY655035:BDY655218 BNU655035:BNU655218 BXQ655035:BXQ655218 CHM655035:CHM655218 CRI655035:CRI655218 DBE655035:DBE655218 DLA655035:DLA655218 DUW655035:DUW655218 EES655035:EES655218 EOO655035:EOO655218 EYK655035:EYK655218 FIG655035:FIG655218 FSC655035:FSC655218 GBY655035:GBY655218 GLU655035:GLU655218 GVQ655035:GVQ655218 HFM655035:HFM655218 HPI655035:HPI655218 HZE655035:HZE655218 IJA655035:IJA655218 ISW655035:ISW655218 JCS655035:JCS655218 JMO655035:JMO655218 JWK655035:JWK655218 KGG655035:KGG655218 KQC655035:KQC655218 KZY655035:KZY655218 LJU655035:LJU655218 LTQ655035:LTQ655218 MDM655035:MDM655218 MNI655035:MNI655218 MXE655035:MXE655218 NHA655035:NHA655218 NQW655035:NQW655218 OAS655035:OAS655218 OKO655035:OKO655218 OUK655035:OUK655218 PEG655035:PEG655218 POC655035:POC655218 PXY655035:PXY655218 QHU655035:QHU655218 QRQ655035:QRQ655218 RBM655035:RBM655218 RLI655035:RLI655218 RVE655035:RVE655218 SFA655035:SFA655218 SOW655035:SOW655218 SYS655035:SYS655218 TIO655035:TIO655218 TSK655035:TSK655218 UCG655035:UCG655218 UMC655035:UMC655218 UVY655035:UVY655218 VFU655035:VFU655218 VPQ655035:VPQ655218 VZM655035:VZM655218 WJI655035:WJI655218 WTE655035:WTE655218 GS720571:GS720754 QO720571:QO720754 AAK720571:AAK720754 AKG720571:AKG720754 AUC720571:AUC720754 BDY720571:BDY720754 BNU720571:BNU720754 BXQ720571:BXQ720754 CHM720571:CHM720754 CRI720571:CRI720754 DBE720571:DBE720754 DLA720571:DLA720754 DUW720571:DUW720754 EES720571:EES720754 EOO720571:EOO720754 EYK720571:EYK720754 FIG720571:FIG720754 FSC720571:FSC720754 GBY720571:GBY720754 GLU720571:GLU720754 GVQ720571:GVQ720754 HFM720571:HFM720754 HPI720571:HPI720754 HZE720571:HZE720754 IJA720571:IJA720754 ISW720571:ISW720754 JCS720571:JCS720754 JMO720571:JMO720754 JWK720571:JWK720754 KGG720571:KGG720754 KQC720571:KQC720754 KZY720571:KZY720754 LJU720571:LJU720754 LTQ720571:LTQ720754 MDM720571:MDM720754 MNI720571:MNI720754 MXE720571:MXE720754 NHA720571:NHA720754 NQW720571:NQW720754 OAS720571:OAS720754 OKO720571:OKO720754 OUK720571:OUK720754 PEG720571:PEG720754 POC720571:POC720754 PXY720571:PXY720754 QHU720571:QHU720754 QRQ720571:QRQ720754 RBM720571:RBM720754 RLI720571:RLI720754 RVE720571:RVE720754 SFA720571:SFA720754 SOW720571:SOW720754 SYS720571:SYS720754 TIO720571:TIO720754 TSK720571:TSK720754 UCG720571:UCG720754 UMC720571:UMC720754 UVY720571:UVY720754 VFU720571:VFU720754 VPQ720571:VPQ720754 VZM720571:VZM720754 WJI720571:WJI720754 WTE720571:WTE720754 GS786107:GS786290 QO786107:QO786290 AAK786107:AAK786290 AKG786107:AKG786290 AUC786107:AUC786290 BDY786107:BDY786290 BNU786107:BNU786290 BXQ786107:BXQ786290 CHM786107:CHM786290 CRI786107:CRI786290 DBE786107:DBE786290 DLA786107:DLA786290 DUW786107:DUW786290 EES786107:EES786290 EOO786107:EOO786290 EYK786107:EYK786290 FIG786107:FIG786290 FSC786107:FSC786290 GBY786107:GBY786290 GLU786107:GLU786290 GVQ786107:GVQ786290 HFM786107:HFM786290 HPI786107:HPI786290 HZE786107:HZE786290 IJA786107:IJA786290 ISW786107:ISW786290 JCS786107:JCS786290 JMO786107:JMO786290 JWK786107:JWK786290 KGG786107:KGG786290 KQC786107:KQC786290 KZY786107:KZY786290 LJU786107:LJU786290 LTQ786107:LTQ786290 MDM786107:MDM786290 MNI786107:MNI786290 MXE786107:MXE786290 NHA786107:NHA786290 NQW786107:NQW786290 OAS786107:OAS786290 OKO786107:OKO786290 OUK786107:OUK786290 PEG786107:PEG786290 POC786107:POC786290 PXY786107:PXY786290 QHU786107:QHU786290 QRQ786107:QRQ786290 RBM786107:RBM786290 RLI786107:RLI786290 RVE786107:RVE786290 SFA786107:SFA786290 SOW786107:SOW786290 SYS786107:SYS786290 TIO786107:TIO786290 TSK786107:TSK786290 UCG786107:UCG786290 UMC786107:UMC786290 UVY786107:UVY786290 VFU786107:VFU786290 VPQ786107:VPQ786290 VZM786107:VZM786290 WJI786107:WJI786290 WTE786107:WTE786290 GS851643:GS851826 QO851643:QO851826 AAK851643:AAK851826 AKG851643:AKG851826 AUC851643:AUC851826 BDY851643:BDY851826 BNU851643:BNU851826 BXQ851643:BXQ851826 CHM851643:CHM851826 CRI851643:CRI851826 DBE851643:DBE851826 DLA851643:DLA851826 DUW851643:DUW851826 EES851643:EES851826 EOO851643:EOO851826 EYK851643:EYK851826 FIG851643:FIG851826 FSC851643:FSC851826 GBY851643:GBY851826 GLU851643:GLU851826 GVQ851643:GVQ851826 HFM851643:HFM851826 HPI851643:HPI851826 HZE851643:HZE851826 IJA851643:IJA851826 ISW851643:ISW851826 JCS851643:JCS851826 JMO851643:JMO851826 JWK851643:JWK851826 KGG851643:KGG851826 KQC851643:KQC851826 KZY851643:KZY851826 LJU851643:LJU851826 LTQ851643:LTQ851826 MDM851643:MDM851826 MNI851643:MNI851826 MXE851643:MXE851826 NHA851643:NHA851826 NQW851643:NQW851826 OAS851643:OAS851826 OKO851643:OKO851826 OUK851643:OUK851826 PEG851643:PEG851826 POC851643:POC851826 PXY851643:PXY851826 QHU851643:QHU851826 QRQ851643:QRQ851826 RBM851643:RBM851826 RLI851643:RLI851826 RVE851643:RVE851826 SFA851643:SFA851826 SOW851643:SOW851826 SYS851643:SYS851826 TIO851643:TIO851826 TSK851643:TSK851826 UCG851643:UCG851826 UMC851643:UMC851826 UVY851643:UVY851826 VFU851643:VFU851826 VPQ851643:VPQ851826 VZM851643:VZM851826 WJI851643:WJI851826 WTE851643:WTE851826 GS917179:GS917362 QO917179:QO917362 AAK917179:AAK917362 AKG917179:AKG917362 AUC917179:AUC917362 BDY917179:BDY917362 BNU917179:BNU917362 BXQ917179:BXQ917362 CHM917179:CHM917362 CRI917179:CRI917362 DBE917179:DBE917362 DLA917179:DLA917362 DUW917179:DUW917362 EES917179:EES917362 EOO917179:EOO917362 EYK917179:EYK917362 FIG917179:FIG917362 FSC917179:FSC917362 GBY917179:GBY917362 GLU917179:GLU917362 GVQ917179:GVQ917362 HFM917179:HFM917362 HPI917179:HPI917362 HZE917179:HZE917362 IJA917179:IJA917362 ISW917179:ISW917362 JCS917179:JCS917362 JMO917179:JMO917362 JWK917179:JWK917362 KGG917179:KGG917362 KQC917179:KQC917362 KZY917179:KZY917362 LJU917179:LJU917362 LTQ917179:LTQ917362 MDM917179:MDM917362 MNI917179:MNI917362 MXE917179:MXE917362 NHA917179:NHA917362 NQW917179:NQW917362 OAS917179:OAS917362 OKO917179:OKO917362 OUK917179:OUK917362 PEG917179:PEG917362 POC917179:POC917362 PXY917179:PXY917362 QHU917179:QHU917362 QRQ917179:QRQ917362 RBM917179:RBM917362 RLI917179:RLI917362 RVE917179:RVE917362 SFA917179:SFA917362 SOW917179:SOW917362 SYS917179:SYS917362 TIO917179:TIO917362 TSK917179:TSK917362 UCG917179:UCG917362 UMC917179:UMC917362 UVY917179:UVY917362 VFU917179:VFU917362 VPQ917179:VPQ917362 VZM917179:VZM917362 WJI917179:WJI917362 WTE917179:WTE917362 GS982715:GS982898 QO982715:QO982898 AAK982715:AAK982898 AKG982715:AKG982898 AUC982715:AUC982898 BDY982715:BDY982898 BNU982715:BNU982898 BXQ982715:BXQ982898 CHM982715:CHM982898 CRI982715:CRI982898 DBE982715:DBE982898 DLA982715:DLA982898 DUW982715:DUW982898 EES982715:EES982898 EOO982715:EOO982898 EYK982715:EYK982898 FIG982715:FIG982898 FSC982715:FSC982898 GBY982715:GBY982898 GLU982715:GLU982898 GVQ982715:GVQ982898 HFM982715:HFM982898 HPI982715:HPI982898 HZE982715:HZE982898 IJA982715:IJA982898 ISW982715:ISW982898 JCS982715:JCS982898 JMO982715:JMO982898 JWK982715:JWK982898 KGG982715:KGG982898 KQC982715:KQC982898 KZY982715:KZY982898 LJU982715:LJU982898 LTQ982715:LTQ982898 MDM982715:MDM982898 MNI982715:MNI982898 MXE982715:MXE982898 NHA982715:NHA982898 NQW982715:NQW982898 OAS982715:OAS982898 OKO982715:OKO982898 OUK982715:OUK982898 PEG982715:PEG982898 POC982715:POC982898 PXY982715:PXY982898 QHU982715:QHU982898 QRQ982715:QRQ982898 RBM982715:RBM982898 RLI982715:RLI982898 RVE982715:RVE982898 SFA982715:SFA982898 SOW982715:SOW982898 SYS982715:SYS982898 TIO982715:TIO982898 TSK982715:TSK982898 UCG982715:UCG982898 UMC982715:UMC982898 UVY982715:UVY982898 VFU982715:VFU982898 VPQ982715:VPQ982898 VZM982715:VZM982898 WJI982715:WJI982898 WTE982715:WTE982898 GT65160:GX65394 QP65160:QT65394 AAL65160:AAP65394 AKH65160:AKL65394 AUD65160:AUH65394 BDZ65160:BED65394 BNV65160:BNZ65394 BXR65160:BXV65394 CHN65160:CHR65394 CRJ65160:CRN65394 DBF65160:DBJ65394 DLB65160:DLF65394 DUX65160:DVB65394 EET65160:EEX65394 EOP65160:EOT65394 EYL65160:EYP65394 FIH65160:FIL65394 FSD65160:FSH65394 GBZ65160:GCD65394 GLV65160:GLZ65394 GVR65160:GVV65394 HFN65160:HFR65394 HPJ65160:HPN65394 HZF65160:HZJ65394 IJB65160:IJF65394 ISX65160:ITB65394 JCT65160:JCX65394 JMP65160:JMT65394 JWL65160:JWP65394 KGH65160:KGL65394 KQD65160:KQH65394 KZZ65160:LAD65394 LJV65160:LJZ65394 LTR65160:LTV65394 MDN65160:MDR65394 MNJ65160:MNN65394 MXF65160:MXJ65394 NHB65160:NHF65394 NQX65160:NRB65394 OAT65160:OAX65394 OKP65160:OKT65394 OUL65160:OUP65394 PEH65160:PEL65394 POD65160:POH65394 PXZ65160:PYD65394 QHV65160:QHZ65394 QRR65160:QRV65394 RBN65160:RBR65394 RLJ65160:RLN65394 RVF65160:RVJ65394 SFB65160:SFF65394 SOX65160:SPB65394 SYT65160:SYX65394 TIP65160:TIT65394 TSL65160:TSP65394 UCH65160:UCL65394 UMD65160:UMH65394 UVZ65160:UWD65394 VFV65160:VFZ65394 VPR65160:VPV65394 VZN65160:VZR65394 WJJ65160:WJN65394 WTF65160:WTJ65394 GT130696:GX130930 QP130696:QT130930 AAL130696:AAP130930 AKH130696:AKL130930 AUD130696:AUH130930 BDZ130696:BED130930 BNV130696:BNZ130930 BXR130696:BXV130930 CHN130696:CHR130930 CRJ130696:CRN130930 DBF130696:DBJ130930 DLB130696:DLF130930 DUX130696:DVB130930 EET130696:EEX130930 EOP130696:EOT130930 EYL130696:EYP130930 FIH130696:FIL130930 FSD130696:FSH130930 GBZ130696:GCD130930 GLV130696:GLZ130930 GVR130696:GVV130930 HFN130696:HFR130930 HPJ130696:HPN130930 HZF130696:HZJ130930 IJB130696:IJF130930 ISX130696:ITB130930 JCT130696:JCX130930 JMP130696:JMT130930 JWL130696:JWP130930 KGH130696:KGL130930 KQD130696:KQH130930 KZZ130696:LAD130930 LJV130696:LJZ130930 LTR130696:LTV130930 MDN130696:MDR130930 MNJ130696:MNN130930 MXF130696:MXJ130930 NHB130696:NHF130930 NQX130696:NRB130930 OAT130696:OAX130930 OKP130696:OKT130930 OUL130696:OUP130930 PEH130696:PEL130930 POD130696:POH130930 PXZ130696:PYD130930 QHV130696:QHZ130930 QRR130696:QRV130930 RBN130696:RBR130930 RLJ130696:RLN130930 RVF130696:RVJ130930 SFB130696:SFF130930 SOX130696:SPB130930 SYT130696:SYX130930 TIP130696:TIT130930 TSL130696:TSP130930 UCH130696:UCL130930 UMD130696:UMH130930 UVZ130696:UWD130930 VFV130696:VFZ130930 VPR130696:VPV130930 VZN130696:VZR130930 WJJ130696:WJN130930 WTF130696:WTJ130930 GT196232:GX196466 QP196232:QT196466 AAL196232:AAP196466 AKH196232:AKL196466 AUD196232:AUH196466 BDZ196232:BED196466 BNV196232:BNZ196466 BXR196232:BXV196466 CHN196232:CHR196466 CRJ196232:CRN196466 DBF196232:DBJ196466 DLB196232:DLF196466 DUX196232:DVB196466 EET196232:EEX196466 EOP196232:EOT196466 EYL196232:EYP196466 FIH196232:FIL196466 FSD196232:FSH196466 GBZ196232:GCD196466 GLV196232:GLZ196466 GVR196232:GVV196466 HFN196232:HFR196466 HPJ196232:HPN196466 HZF196232:HZJ196466 IJB196232:IJF196466 ISX196232:ITB196466 JCT196232:JCX196466 JMP196232:JMT196466 JWL196232:JWP196466 KGH196232:KGL196466 KQD196232:KQH196466 KZZ196232:LAD196466 LJV196232:LJZ196466 LTR196232:LTV196466 MDN196232:MDR196466 MNJ196232:MNN196466 MXF196232:MXJ196466 NHB196232:NHF196466 NQX196232:NRB196466 OAT196232:OAX196466 OKP196232:OKT196466 OUL196232:OUP196466 PEH196232:PEL196466 POD196232:POH196466 PXZ196232:PYD196466 QHV196232:QHZ196466 QRR196232:QRV196466 RBN196232:RBR196466 RLJ196232:RLN196466 RVF196232:RVJ196466 SFB196232:SFF196466 SOX196232:SPB196466 SYT196232:SYX196466 TIP196232:TIT196466 TSL196232:TSP196466 UCH196232:UCL196466 UMD196232:UMH196466 UVZ196232:UWD196466 VFV196232:VFZ196466 VPR196232:VPV196466 VZN196232:VZR196466 WJJ196232:WJN196466 WTF196232:WTJ196466 GT261768:GX262002 QP261768:QT262002 AAL261768:AAP262002 AKH261768:AKL262002 AUD261768:AUH262002 BDZ261768:BED262002 BNV261768:BNZ262002 BXR261768:BXV262002 CHN261768:CHR262002 CRJ261768:CRN262002 DBF261768:DBJ262002 DLB261768:DLF262002 DUX261768:DVB262002 EET261768:EEX262002 EOP261768:EOT262002 EYL261768:EYP262002 FIH261768:FIL262002 FSD261768:FSH262002 GBZ261768:GCD262002 GLV261768:GLZ262002 GVR261768:GVV262002 HFN261768:HFR262002 HPJ261768:HPN262002 HZF261768:HZJ262002 IJB261768:IJF262002 ISX261768:ITB262002 JCT261768:JCX262002 JMP261768:JMT262002 JWL261768:JWP262002 KGH261768:KGL262002 KQD261768:KQH262002 KZZ261768:LAD262002 LJV261768:LJZ262002 LTR261768:LTV262002 MDN261768:MDR262002 MNJ261768:MNN262002 MXF261768:MXJ262002 NHB261768:NHF262002 NQX261768:NRB262002 OAT261768:OAX262002 OKP261768:OKT262002 OUL261768:OUP262002 PEH261768:PEL262002 POD261768:POH262002 PXZ261768:PYD262002 QHV261768:QHZ262002 QRR261768:QRV262002 RBN261768:RBR262002 RLJ261768:RLN262002 RVF261768:RVJ262002 SFB261768:SFF262002 SOX261768:SPB262002 SYT261768:SYX262002 TIP261768:TIT262002 TSL261768:TSP262002 UCH261768:UCL262002 UMD261768:UMH262002 UVZ261768:UWD262002 VFV261768:VFZ262002 VPR261768:VPV262002 VZN261768:VZR262002 WJJ261768:WJN262002 WTF261768:WTJ262002 GT327304:GX327538 QP327304:QT327538 AAL327304:AAP327538 AKH327304:AKL327538 AUD327304:AUH327538 BDZ327304:BED327538 BNV327304:BNZ327538 BXR327304:BXV327538 CHN327304:CHR327538 CRJ327304:CRN327538 DBF327304:DBJ327538 DLB327304:DLF327538 DUX327304:DVB327538 EET327304:EEX327538 EOP327304:EOT327538 EYL327304:EYP327538 FIH327304:FIL327538 FSD327304:FSH327538 GBZ327304:GCD327538 GLV327304:GLZ327538 GVR327304:GVV327538 HFN327304:HFR327538 HPJ327304:HPN327538 HZF327304:HZJ327538 IJB327304:IJF327538 ISX327304:ITB327538 JCT327304:JCX327538 JMP327304:JMT327538 JWL327304:JWP327538 KGH327304:KGL327538 KQD327304:KQH327538 KZZ327304:LAD327538 LJV327304:LJZ327538 LTR327304:LTV327538 MDN327304:MDR327538 MNJ327304:MNN327538 MXF327304:MXJ327538 NHB327304:NHF327538 NQX327304:NRB327538 OAT327304:OAX327538 OKP327304:OKT327538 OUL327304:OUP327538 PEH327304:PEL327538 POD327304:POH327538 PXZ327304:PYD327538 QHV327304:QHZ327538 QRR327304:QRV327538 RBN327304:RBR327538 RLJ327304:RLN327538 RVF327304:RVJ327538 SFB327304:SFF327538 SOX327304:SPB327538 SYT327304:SYX327538 TIP327304:TIT327538 TSL327304:TSP327538 UCH327304:UCL327538 UMD327304:UMH327538 UVZ327304:UWD327538 VFV327304:VFZ327538 VPR327304:VPV327538 VZN327304:VZR327538 WJJ327304:WJN327538 WTF327304:WTJ327538 GT392840:GX393074 QP392840:QT393074 AAL392840:AAP393074 AKH392840:AKL393074 AUD392840:AUH393074 BDZ392840:BED393074 BNV392840:BNZ393074 BXR392840:BXV393074 CHN392840:CHR393074 CRJ392840:CRN393074 DBF392840:DBJ393074 DLB392840:DLF393074 DUX392840:DVB393074 EET392840:EEX393074 EOP392840:EOT393074 EYL392840:EYP393074 FIH392840:FIL393074 FSD392840:FSH393074 GBZ392840:GCD393074 GLV392840:GLZ393074 GVR392840:GVV393074 HFN392840:HFR393074 HPJ392840:HPN393074 HZF392840:HZJ393074 IJB392840:IJF393074 ISX392840:ITB393074 JCT392840:JCX393074 JMP392840:JMT393074 JWL392840:JWP393074 KGH392840:KGL393074 KQD392840:KQH393074 KZZ392840:LAD393074 LJV392840:LJZ393074 LTR392840:LTV393074 MDN392840:MDR393074 MNJ392840:MNN393074 MXF392840:MXJ393074 NHB392840:NHF393074 NQX392840:NRB393074 OAT392840:OAX393074 OKP392840:OKT393074 OUL392840:OUP393074 PEH392840:PEL393074 POD392840:POH393074 PXZ392840:PYD393074 QHV392840:QHZ393074 QRR392840:QRV393074 RBN392840:RBR393074 RLJ392840:RLN393074 RVF392840:RVJ393074 SFB392840:SFF393074 SOX392840:SPB393074 SYT392840:SYX393074 TIP392840:TIT393074 TSL392840:TSP393074 UCH392840:UCL393074 UMD392840:UMH393074 UVZ392840:UWD393074 VFV392840:VFZ393074 VPR392840:VPV393074 VZN392840:VZR393074 WJJ392840:WJN393074 WTF392840:WTJ393074 GT458376:GX458610 QP458376:QT458610 AAL458376:AAP458610 AKH458376:AKL458610 AUD458376:AUH458610 BDZ458376:BED458610 BNV458376:BNZ458610 BXR458376:BXV458610 CHN458376:CHR458610 CRJ458376:CRN458610 DBF458376:DBJ458610 DLB458376:DLF458610 DUX458376:DVB458610 EET458376:EEX458610 EOP458376:EOT458610 EYL458376:EYP458610 FIH458376:FIL458610 FSD458376:FSH458610 GBZ458376:GCD458610 GLV458376:GLZ458610 GVR458376:GVV458610 HFN458376:HFR458610 HPJ458376:HPN458610 HZF458376:HZJ458610 IJB458376:IJF458610 ISX458376:ITB458610 JCT458376:JCX458610 JMP458376:JMT458610 JWL458376:JWP458610 KGH458376:KGL458610 KQD458376:KQH458610 KZZ458376:LAD458610 LJV458376:LJZ458610 LTR458376:LTV458610 MDN458376:MDR458610 MNJ458376:MNN458610 MXF458376:MXJ458610 NHB458376:NHF458610 NQX458376:NRB458610 OAT458376:OAX458610 OKP458376:OKT458610 OUL458376:OUP458610 PEH458376:PEL458610 POD458376:POH458610 PXZ458376:PYD458610 QHV458376:QHZ458610 QRR458376:QRV458610 RBN458376:RBR458610 RLJ458376:RLN458610 RVF458376:RVJ458610 SFB458376:SFF458610 SOX458376:SPB458610 SYT458376:SYX458610 TIP458376:TIT458610 TSL458376:TSP458610 UCH458376:UCL458610 UMD458376:UMH458610 UVZ458376:UWD458610 VFV458376:VFZ458610 VPR458376:VPV458610 VZN458376:VZR458610 WJJ458376:WJN458610 WTF458376:WTJ458610 GT523912:GX524146 QP523912:QT524146 AAL523912:AAP524146 AKH523912:AKL524146 AUD523912:AUH524146 BDZ523912:BED524146 BNV523912:BNZ524146 BXR523912:BXV524146 CHN523912:CHR524146 CRJ523912:CRN524146 DBF523912:DBJ524146 DLB523912:DLF524146 DUX523912:DVB524146 EET523912:EEX524146 EOP523912:EOT524146 EYL523912:EYP524146 FIH523912:FIL524146 FSD523912:FSH524146 GBZ523912:GCD524146 GLV523912:GLZ524146 GVR523912:GVV524146 HFN523912:HFR524146 HPJ523912:HPN524146 HZF523912:HZJ524146 IJB523912:IJF524146 ISX523912:ITB524146 JCT523912:JCX524146 JMP523912:JMT524146 JWL523912:JWP524146 KGH523912:KGL524146 KQD523912:KQH524146 KZZ523912:LAD524146 LJV523912:LJZ524146 LTR523912:LTV524146 MDN523912:MDR524146 MNJ523912:MNN524146 MXF523912:MXJ524146 NHB523912:NHF524146 NQX523912:NRB524146 OAT523912:OAX524146 OKP523912:OKT524146 OUL523912:OUP524146 PEH523912:PEL524146 POD523912:POH524146 PXZ523912:PYD524146 QHV523912:QHZ524146 QRR523912:QRV524146 RBN523912:RBR524146 RLJ523912:RLN524146 RVF523912:RVJ524146 SFB523912:SFF524146 SOX523912:SPB524146 SYT523912:SYX524146 TIP523912:TIT524146 TSL523912:TSP524146 UCH523912:UCL524146 UMD523912:UMH524146 UVZ523912:UWD524146 VFV523912:VFZ524146 VPR523912:VPV524146 VZN523912:VZR524146 WJJ523912:WJN524146 WTF523912:WTJ524146 GT589448:GX589682 QP589448:QT589682 AAL589448:AAP589682 AKH589448:AKL589682 AUD589448:AUH589682 BDZ589448:BED589682 BNV589448:BNZ589682 BXR589448:BXV589682 CHN589448:CHR589682 CRJ589448:CRN589682 DBF589448:DBJ589682 DLB589448:DLF589682 DUX589448:DVB589682 EET589448:EEX589682 EOP589448:EOT589682 EYL589448:EYP589682 FIH589448:FIL589682 FSD589448:FSH589682 GBZ589448:GCD589682 GLV589448:GLZ589682 GVR589448:GVV589682 HFN589448:HFR589682 HPJ589448:HPN589682 HZF589448:HZJ589682 IJB589448:IJF589682 ISX589448:ITB589682 JCT589448:JCX589682 JMP589448:JMT589682 JWL589448:JWP589682 KGH589448:KGL589682 KQD589448:KQH589682 KZZ589448:LAD589682 LJV589448:LJZ589682 LTR589448:LTV589682 MDN589448:MDR589682 MNJ589448:MNN589682 MXF589448:MXJ589682 NHB589448:NHF589682 NQX589448:NRB589682 OAT589448:OAX589682 OKP589448:OKT589682 OUL589448:OUP589682 PEH589448:PEL589682 POD589448:POH589682 PXZ589448:PYD589682 QHV589448:QHZ589682 QRR589448:QRV589682 RBN589448:RBR589682 RLJ589448:RLN589682 RVF589448:RVJ589682 SFB589448:SFF589682 SOX589448:SPB589682 SYT589448:SYX589682 TIP589448:TIT589682 TSL589448:TSP589682 UCH589448:UCL589682 UMD589448:UMH589682 UVZ589448:UWD589682 VFV589448:VFZ589682 VPR589448:VPV589682 VZN589448:VZR589682 WJJ589448:WJN589682 WTF589448:WTJ589682 GT654984:GX655218 QP654984:QT655218 AAL654984:AAP655218 AKH654984:AKL655218 AUD654984:AUH655218 BDZ654984:BED655218 BNV654984:BNZ655218 BXR654984:BXV655218 CHN654984:CHR655218 CRJ654984:CRN655218 DBF654984:DBJ655218 DLB654984:DLF655218 DUX654984:DVB655218 EET654984:EEX655218 EOP654984:EOT655218 EYL654984:EYP655218 FIH654984:FIL655218 FSD654984:FSH655218 GBZ654984:GCD655218 GLV654984:GLZ655218 GVR654984:GVV655218 HFN654984:HFR655218 HPJ654984:HPN655218 HZF654984:HZJ655218 IJB654984:IJF655218 ISX654984:ITB655218 JCT654984:JCX655218 JMP654984:JMT655218 JWL654984:JWP655218 KGH654984:KGL655218 KQD654984:KQH655218 KZZ654984:LAD655218 LJV654984:LJZ655218 LTR654984:LTV655218 MDN654984:MDR655218 MNJ654984:MNN655218 MXF654984:MXJ655218 NHB654984:NHF655218 NQX654984:NRB655218 OAT654984:OAX655218 OKP654984:OKT655218 OUL654984:OUP655218 PEH654984:PEL655218 POD654984:POH655218 PXZ654984:PYD655218 QHV654984:QHZ655218 QRR654984:QRV655218 RBN654984:RBR655218 RLJ654984:RLN655218 RVF654984:RVJ655218 SFB654984:SFF655218 SOX654984:SPB655218 SYT654984:SYX655218 TIP654984:TIT655218 TSL654984:TSP655218 UCH654984:UCL655218 UMD654984:UMH655218 UVZ654984:UWD655218 VFV654984:VFZ655218 VPR654984:VPV655218 VZN654984:VZR655218 WJJ654984:WJN655218 WTF654984:WTJ655218 GT720520:GX720754 QP720520:QT720754 AAL720520:AAP720754 AKH720520:AKL720754 AUD720520:AUH720754 BDZ720520:BED720754 BNV720520:BNZ720754 BXR720520:BXV720754 CHN720520:CHR720754 CRJ720520:CRN720754 DBF720520:DBJ720754 DLB720520:DLF720754 DUX720520:DVB720754 EET720520:EEX720754 EOP720520:EOT720754 EYL720520:EYP720754 FIH720520:FIL720754 FSD720520:FSH720754 GBZ720520:GCD720754 GLV720520:GLZ720754 GVR720520:GVV720754 HFN720520:HFR720754 HPJ720520:HPN720754 HZF720520:HZJ720754 IJB720520:IJF720754 ISX720520:ITB720754 JCT720520:JCX720754 JMP720520:JMT720754 JWL720520:JWP720754 KGH720520:KGL720754 KQD720520:KQH720754 KZZ720520:LAD720754 LJV720520:LJZ720754 LTR720520:LTV720754 MDN720520:MDR720754 MNJ720520:MNN720754 MXF720520:MXJ720754 NHB720520:NHF720754 NQX720520:NRB720754 OAT720520:OAX720754 OKP720520:OKT720754 OUL720520:OUP720754 PEH720520:PEL720754 POD720520:POH720754 PXZ720520:PYD720754 QHV720520:QHZ720754 QRR720520:QRV720754 RBN720520:RBR720754 RLJ720520:RLN720754 RVF720520:RVJ720754 SFB720520:SFF720754 SOX720520:SPB720754 SYT720520:SYX720754 TIP720520:TIT720754 TSL720520:TSP720754 UCH720520:UCL720754 UMD720520:UMH720754 UVZ720520:UWD720754 VFV720520:VFZ720754 VPR720520:VPV720754 VZN720520:VZR720754 WJJ720520:WJN720754 WTF720520:WTJ720754 GT786056:GX786290 QP786056:QT786290 AAL786056:AAP786290 AKH786056:AKL786290 AUD786056:AUH786290 BDZ786056:BED786290 BNV786056:BNZ786290 BXR786056:BXV786290 CHN786056:CHR786290 CRJ786056:CRN786290 DBF786056:DBJ786290 DLB786056:DLF786290 DUX786056:DVB786290 EET786056:EEX786290 EOP786056:EOT786290 EYL786056:EYP786290 FIH786056:FIL786290 FSD786056:FSH786290 GBZ786056:GCD786290 GLV786056:GLZ786290 GVR786056:GVV786290 HFN786056:HFR786290 HPJ786056:HPN786290 HZF786056:HZJ786290 IJB786056:IJF786290 ISX786056:ITB786290 JCT786056:JCX786290 JMP786056:JMT786290 JWL786056:JWP786290 KGH786056:KGL786290 KQD786056:KQH786290 KZZ786056:LAD786290 LJV786056:LJZ786290 LTR786056:LTV786290 MDN786056:MDR786290 MNJ786056:MNN786290 MXF786056:MXJ786290 NHB786056:NHF786290 NQX786056:NRB786290 OAT786056:OAX786290 OKP786056:OKT786290 OUL786056:OUP786290 PEH786056:PEL786290 POD786056:POH786290 PXZ786056:PYD786290 QHV786056:QHZ786290 QRR786056:QRV786290 RBN786056:RBR786290 RLJ786056:RLN786290 RVF786056:RVJ786290 SFB786056:SFF786290 SOX786056:SPB786290 SYT786056:SYX786290 TIP786056:TIT786290 TSL786056:TSP786290 UCH786056:UCL786290 UMD786056:UMH786290 UVZ786056:UWD786290 VFV786056:VFZ786290 VPR786056:VPV786290 VZN786056:VZR786290 WJJ786056:WJN786290 WTF786056:WTJ786290 GT851592:GX851826 QP851592:QT851826 AAL851592:AAP851826 AKH851592:AKL851826 AUD851592:AUH851826 BDZ851592:BED851826 BNV851592:BNZ851826 BXR851592:BXV851826 CHN851592:CHR851826 CRJ851592:CRN851826 DBF851592:DBJ851826 DLB851592:DLF851826 DUX851592:DVB851826 EET851592:EEX851826 EOP851592:EOT851826 EYL851592:EYP851826 FIH851592:FIL851826 FSD851592:FSH851826 GBZ851592:GCD851826 GLV851592:GLZ851826 GVR851592:GVV851826 HFN851592:HFR851826 HPJ851592:HPN851826 HZF851592:HZJ851826 IJB851592:IJF851826 ISX851592:ITB851826 JCT851592:JCX851826 JMP851592:JMT851826 JWL851592:JWP851826 KGH851592:KGL851826 KQD851592:KQH851826 KZZ851592:LAD851826 LJV851592:LJZ851826 LTR851592:LTV851826 MDN851592:MDR851826 MNJ851592:MNN851826 MXF851592:MXJ851826 NHB851592:NHF851826 NQX851592:NRB851826 OAT851592:OAX851826 OKP851592:OKT851826 OUL851592:OUP851826 PEH851592:PEL851826 POD851592:POH851826 PXZ851592:PYD851826 QHV851592:QHZ851826 QRR851592:QRV851826 RBN851592:RBR851826 RLJ851592:RLN851826 RVF851592:RVJ851826 SFB851592:SFF851826 SOX851592:SPB851826 SYT851592:SYX851826 TIP851592:TIT851826 TSL851592:TSP851826 UCH851592:UCL851826 UMD851592:UMH851826 UVZ851592:UWD851826 VFV851592:VFZ851826 VPR851592:VPV851826 VZN851592:VZR851826 WJJ851592:WJN851826 WTF851592:WTJ851826 GT917128:GX917362 QP917128:QT917362 AAL917128:AAP917362 AKH917128:AKL917362 AUD917128:AUH917362 BDZ917128:BED917362 BNV917128:BNZ917362 BXR917128:BXV917362 CHN917128:CHR917362 CRJ917128:CRN917362 DBF917128:DBJ917362 DLB917128:DLF917362 DUX917128:DVB917362 EET917128:EEX917362 EOP917128:EOT917362 EYL917128:EYP917362 FIH917128:FIL917362 FSD917128:FSH917362 GBZ917128:GCD917362 GLV917128:GLZ917362 GVR917128:GVV917362 HFN917128:HFR917362 HPJ917128:HPN917362 HZF917128:HZJ917362 IJB917128:IJF917362 ISX917128:ITB917362 JCT917128:JCX917362 JMP917128:JMT917362 JWL917128:JWP917362 KGH917128:KGL917362 KQD917128:KQH917362 KZZ917128:LAD917362 LJV917128:LJZ917362 LTR917128:LTV917362 MDN917128:MDR917362 MNJ917128:MNN917362 MXF917128:MXJ917362 NHB917128:NHF917362 NQX917128:NRB917362 OAT917128:OAX917362 OKP917128:OKT917362 OUL917128:OUP917362 PEH917128:PEL917362 POD917128:POH917362 PXZ917128:PYD917362 QHV917128:QHZ917362 QRR917128:QRV917362 RBN917128:RBR917362 RLJ917128:RLN917362 RVF917128:RVJ917362 SFB917128:SFF917362 SOX917128:SPB917362 SYT917128:SYX917362 TIP917128:TIT917362 TSL917128:TSP917362 UCH917128:UCL917362 UMD917128:UMH917362 UVZ917128:UWD917362 VFV917128:VFZ917362 VPR917128:VPV917362 VZN917128:VZR917362 WJJ917128:WJN917362 WTF917128:WTJ917362 GT982664:GX982898 QP982664:QT982898 AAL982664:AAP982898 AKH982664:AKL982898 AUD982664:AUH982898 BDZ982664:BED982898 BNV982664:BNZ982898 BXR982664:BXV982898 CHN982664:CHR982898 CRJ982664:CRN982898 DBF982664:DBJ982898 DLB982664:DLF982898 DUX982664:DVB982898 EET982664:EEX982898 EOP982664:EOT982898 EYL982664:EYP982898 FIH982664:FIL982898 FSD982664:FSH982898 GBZ982664:GCD982898 GLV982664:GLZ982898 GVR982664:GVV982898 HFN982664:HFR982898 HPJ982664:HPN982898 HZF982664:HZJ982898 IJB982664:IJF982898 ISX982664:ITB982898 JCT982664:JCX982898 JMP982664:JMT982898 JWL982664:JWP982898 KGH982664:KGL982898 KQD982664:KQH982898 KZZ982664:LAD982898 LJV982664:LJZ982898 LTR982664:LTV982898 MDN982664:MDR982898 MNJ982664:MNN982898 MXF982664:MXJ982898 NHB982664:NHF982898 NQX982664:NRB982898 OAT982664:OAX982898 OKP982664:OKT982898 OUL982664:OUP982898 PEH982664:PEL982898 POD982664:POH982898 PXZ982664:PYD982898 QHV982664:QHZ982898 QRR982664:QRV982898 RBN982664:RBR982898 RLJ982664:RLN982898 RVF982664:RVJ982898 SFB982664:SFF982898 SOX982664:SPB982898 SYT982664:SYX982898 TIP982664:TIT982898 TSL982664:TSP982898 UCH982664:UCL982898 UMD982664:UMH982898 UVZ982664:UWD982898 VFV982664:VFZ982898 VPR982664:VPV982898 VZN982664:VZR982898 WJJ982664:WJN982898 WTF982664:WTJ982898 GS65401:GS65635 QO65401:QO65635 AAK65401:AAK65635 AKG65401:AKG65635 AUC65401:AUC65635 BDY65401:BDY65635 BNU65401:BNU65635 BXQ65401:BXQ65635 CHM65401:CHM65635 CRI65401:CRI65635 DBE65401:DBE65635 DLA65401:DLA65635 DUW65401:DUW65635 EES65401:EES65635 EOO65401:EOO65635 EYK65401:EYK65635 FIG65401:FIG65635 FSC65401:FSC65635 GBY65401:GBY65635 GLU65401:GLU65635 GVQ65401:GVQ65635 HFM65401:HFM65635 HPI65401:HPI65635 HZE65401:HZE65635 IJA65401:IJA65635 ISW65401:ISW65635 JCS65401:JCS65635 JMO65401:JMO65635 JWK65401:JWK65635 KGG65401:KGG65635 KQC65401:KQC65635 KZY65401:KZY65635 LJU65401:LJU65635 LTQ65401:LTQ65635 MDM65401:MDM65635 MNI65401:MNI65635 MXE65401:MXE65635 NHA65401:NHA65635 NQW65401:NQW65635 OAS65401:OAS65635 OKO65401:OKO65635 OUK65401:OUK65635 PEG65401:PEG65635 POC65401:POC65635 PXY65401:PXY65635 QHU65401:QHU65635 QRQ65401:QRQ65635 RBM65401:RBM65635 RLI65401:RLI65635 RVE65401:RVE65635 SFA65401:SFA65635 SOW65401:SOW65635 SYS65401:SYS65635 TIO65401:TIO65635 TSK65401:TSK65635 UCG65401:UCG65635 UMC65401:UMC65635 UVY65401:UVY65635 VFU65401:VFU65635 VPQ65401:VPQ65635 VZM65401:VZM65635 WJI65401:WJI65635 WTE65401:WTE65635 GS130937:GS131171 QO130937:QO131171 AAK130937:AAK131171 AKG130937:AKG131171 AUC130937:AUC131171 BDY130937:BDY131171 BNU130937:BNU131171 BXQ130937:BXQ131171 CHM130937:CHM131171 CRI130937:CRI131171 DBE130937:DBE131171 DLA130937:DLA131171 DUW130937:DUW131171 EES130937:EES131171 EOO130937:EOO131171 EYK130937:EYK131171 FIG130937:FIG131171 FSC130937:FSC131171 GBY130937:GBY131171 GLU130937:GLU131171 GVQ130937:GVQ131171 HFM130937:HFM131171 HPI130937:HPI131171 HZE130937:HZE131171 IJA130937:IJA131171 ISW130937:ISW131171 JCS130937:JCS131171 JMO130937:JMO131171 JWK130937:JWK131171 KGG130937:KGG131171 KQC130937:KQC131171 KZY130937:KZY131171 LJU130937:LJU131171 LTQ130937:LTQ131171 MDM130937:MDM131171 MNI130937:MNI131171 MXE130937:MXE131171 NHA130937:NHA131171 NQW130937:NQW131171 OAS130937:OAS131171 OKO130937:OKO131171 OUK130937:OUK131171 PEG130937:PEG131171 POC130937:POC131171 PXY130937:PXY131171 QHU130937:QHU131171 QRQ130937:QRQ131171 RBM130937:RBM131171 RLI130937:RLI131171 RVE130937:RVE131171 SFA130937:SFA131171 SOW130937:SOW131171 SYS130937:SYS131171 TIO130937:TIO131171 TSK130937:TSK131171 UCG130937:UCG131171 UMC130937:UMC131171 UVY130937:UVY131171 VFU130937:VFU131171 VPQ130937:VPQ131171 VZM130937:VZM131171 WJI130937:WJI131171 WTE130937:WTE131171 GS196473:GS196707 QO196473:QO196707 AAK196473:AAK196707 AKG196473:AKG196707 AUC196473:AUC196707 BDY196473:BDY196707 BNU196473:BNU196707 BXQ196473:BXQ196707 CHM196473:CHM196707 CRI196473:CRI196707 DBE196473:DBE196707 DLA196473:DLA196707 DUW196473:DUW196707 EES196473:EES196707 EOO196473:EOO196707 EYK196473:EYK196707 FIG196473:FIG196707 FSC196473:FSC196707 GBY196473:GBY196707 GLU196473:GLU196707 GVQ196473:GVQ196707 HFM196473:HFM196707 HPI196473:HPI196707 HZE196473:HZE196707 IJA196473:IJA196707 ISW196473:ISW196707 JCS196473:JCS196707 JMO196473:JMO196707 JWK196473:JWK196707 KGG196473:KGG196707 KQC196473:KQC196707 KZY196473:KZY196707 LJU196473:LJU196707 LTQ196473:LTQ196707 MDM196473:MDM196707 MNI196473:MNI196707 MXE196473:MXE196707 NHA196473:NHA196707 NQW196473:NQW196707 OAS196473:OAS196707 OKO196473:OKO196707 OUK196473:OUK196707 PEG196473:PEG196707 POC196473:POC196707 PXY196473:PXY196707 QHU196473:QHU196707 QRQ196473:QRQ196707 RBM196473:RBM196707 RLI196473:RLI196707 RVE196473:RVE196707 SFA196473:SFA196707 SOW196473:SOW196707 SYS196473:SYS196707 TIO196473:TIO196707 TSK196473:TSK196707 UCG196473:UCG196707 UMC196473:UMC196707 UVY196473:UVY196707 VFU196473:VFU196707 VPQ196473:VPQ196707 VZM196473:VZM196707 WJI196473:WJI196707 WTE196473:WTE196707 GS262009:GS262243 QO262009:QO262243 AAK262009:AAK262243 AKG262009:AKG262243 AUC262009:AUC262243 BDY262009:BDY262243 BNU262009:BNU262243 BXQ262009:BXQ262243 CHM262009:CHM262243 CRI262009:CRI262243 DBE262009:DBE262243 DLA262009:DLA262243 DUW262009:DUW262243 EES262009:EES262243 EOO262009:EOO262243 EYK262009:EYK262243 FIG262009:FIG262243 FSC262009:FSC262243 GBY262009:GBY262243 GLU262009:GLU262243 GVQ262009:GVQ262243 HFM262009:HFM262243 HPI262009:HPI262243 HZE262009:HZE262243 IJA262009:IJA262243 ISW262009:ISW262243 JCS262009:JCS262243 JMO262009:JMO262243 JWK262009:JWK262243 KGG262009:KGG262243 KQC262009:KQC262243 KZY262009:KZY262243 LJU262009:LJU262243 LTQ262009:LTQ262243 MDM262009:MDM262243 MNI262009:MNI262243 MXE262009:MXE262243 NHA262009:NHA262243 NQW262009:NQW262243 OAS262009:OAS262243 OKO262009:OKO262243 OUK262009:OUK262243 PEG262009:PEG262243 POC262009:POC262243 PXY262009:PXY262243 QHU262009:QHU262243 QRQ262009:QRQ262243 RBM262009:RBM262243 RLI262009:RLI262243 RVE262009:RVE262243 SFA262009:SFA262243 SOW262009:SOW262243 SYS262009:SYS262243 TIO262009:TIO262243 TSK262009:TSK262243 UCG262009:UCG262243 UMC262009:UMC262243 UVY262009:UVY262243 VFU262009:VFU262243 VPQ262009:VPQ262243 VZM262009:VZM262243 WJI262009:WJI262243 WTE262009:WTE262243 GS327545:GS327779 QO327545:QO327779 AAK327545:AAK327779 AKG327545:AKG327779 AUC327545:AUC327779 BDY327545:BDY327779 BNU327545:BNU327779 BXQ327545:BXQ327779 CHM327545:CHM327779 CRI327545:CRI327779 DBE327545:DBE327779 DLA327545:DLA327779 DUW327545:DUW327779 EES327545:EES327779 EOO327545:EOO327779 EYK327545:EYK327779 FIG327545:FIG327779 FSC327545:FSC327779 GBY327545:GBY327779 GLU327545:GLU327779 GVQ327545:GVQ327779 HFM327545:HFM327779 HPI327545:HPI327779 HZE327545:HZE327779 IJA327545:IJA327779 ISW327545:ISW327779 JCS327545:JCS327779 JMO327545:JMO327779 JWK327545:JWK327779 KGG327545:KGG327779 KQC327545:KQC327779 KZY327545:KZY327779 LJU327545:LJU327779 LTQ327545:LTQ327779 MDM327545:MDM327779 MNI327545:MNI327779 MXE327545:MXE327779 NHA327545:NHA327779 NQW327545:NQW327779 OAS327545:OAS327779 OKO327545:OKO327779 OUK327545:OUK327779 PEG327545:PEG327779 POC327545:POC327779 PXY327545:PXY327779 QHU327545:QHU327779 QRQ327545:QRQ327779 RBM327545:RBM327779 RLI327545:RLI327779 RVE327545:RVE327779 SFA327545:SFA327779 SOW327545:SOW327779 SYS327545:SYS327779 TIO327545:TIO327779 TSK327545:TSK327779 UCG327545:UCG327779 UMC327545:UMC327779 UVY327545:UVY327779 VFU327545:VFU327779 VPQ327545:VPQ327779 VZM327545:VZM327779 WJI327545:WJI327779 WTE327545:WTE327779 GS393081:GS393315 QO393081:QO393315 AAK393081:AAK393315 AKG393081:AKG393315 AUC393081:AUC393315 BDY393081:BDY393315 BNU393081:BNU393315 BXQ393081:BXQ393315 CHM393081:CHM393315 CRI393081:CRI393315 DBE393081:DBE393315 DLA393081:DLA393315 DUW393081:DUW393315 EES393081:EES393315 EOO393081:EOO393315 EYK393081:EYK393315 FIG393081:FIG393315 FSC393081:FSC393315 GBY393081:GBY393315 GLU393081:GLU393315 GVQ393081:GVQ393315 HFM393081:HFM393315 HPI393081:HPI393315 HZE393081:HZE393315 IJA393081:IJA393315 ISW393081:ISW393315 JCS393081:JCS393315 JMO393081:JMO393315 JWK393081:JWK393315 KGG393081:KGG393315 KQC393081:KQC393315 KZY393081:KZY393315 LJU393081:LJU393315 LTQ393081:LTQ393315 MDM393081:MDM393315 MNI393081:MNI393315 MXE393081:MXE393315 NHA393081:NHA393315 NQW393081:NQW393315 OAS393081:OAS393315 OKO393081:OKO393315 OUK393081:OUK393315 PEG393081:PEG393315 POC393081:POC393315 PXY393081:PXY393315 QHU393081:QHU393315 QRQ393081:QRQ393315 RBM393081:RBM393315 RLI393081:RLI393315 RVE393081:RVE393315 SFA393081:SFA393315 SOW393081:SOW393315 SYS393081:SYS393315 TIO393081:TIO393315 TSK393081:TSK393315 UCG393081:UCG393315 UMC393081:UMC393315 UVY393081:UVY393315 VFU393081:VFU393315 VPQ393081:VPQ393315 VZM393081:VZM393315 WJI393081:WJI393315 WTE393081:WTE393315 GS458617:GS458851 QO458617:QO458851 AAK458617:AAK458851 AKG458617:AKG458851 AUC458617:AUC458851 BDY458617:BDY458851 BNU458617:BNU458851 BXQ458617:BXQ458851 CHM458617:CHM458851 CRI458617:CRI458851 DBE458617:DBE458851 DLA458617:DLA458851 DUW458617:DUW458851 EES458617:EES458851 EOO458617:EOO458851 EYK458617:EYK458851 FIG458617:FIG458851 FSC458617:FSC458851 GBY458617:GBY458851 GLU458617:GLU458851 GVQ458617:GVQ458851 HFM458617:HFM458851 HPI458617:HPI458851 HZE458617:HZE458851 IJA458617:IJA458851 ISW458617:ISW458851 JCS458617:JCS458851 JMO458617:JMO458851 JWK458617:JWK458851 KGG458617:KGG458851 KQC458617:KQC458851 KZY458617:KZY458851 LJU458617:LJU458851 LTQ458617:LTQ458851 MDM458617:MDM458851 MNI458617:MNI458851 MXE458617:MXE458851 NHA458617:NHA458851 NQW458617:NQW458851 OAS458617:OAS458851 OKO458617:OKO458851 OUK458617:OUK458851 PEG458617:PEG458851 POC458617:POC458851 PXY458617:PXY458851 QHU458617:QHU458851 QRQ458617:QRQ458851 RBM458617:RBM458851 RLI458617:RLI458851 RVE458617:RVE458851 SFA458617:SFA458851 SOW458617:SOW458851 SYS458617:SYS458851 TIO458617:TIO458851 TSK458617:TSK458851 UCG458617:UCG458851 UMC458617:UMC458851 UVY458617:UVY458851 VFU458617:VFU458851 VPQ458617:VPQ458851 VZM458617:VZM458851 WJI458617:WJI458851 WTE458617:WTE458851 GS524153:GS524387 QO524153:QO524387 AAK524153:AAK524387 AKG524153:AKG524387 AUC524153:AUC524387 BDY524153:BDY524387 BNU524153:BNU524387 BXQ524153:BXQ524387 CHM524153:CHM524387 CRI524153:CRI524387 DBE524153:DBE524387 DLA524153:DLA524387 DUW524153:DUW524387 EES524153:EES524387 EOO524153:EOO524387 EYK524153:EYK524387 FIG524153:FIG524387 FSC524153:FSC524387 GBY524153:GBY524387 GLU524153:GLU524387 GVQ524153:GVQ524387 HFM524153:HFM524387 HPI524153:HPI524387 HZE524153:HZE524387 IJA524153:IJA524387 ISW524153:ISW524387 JCS524153:JCS524387 JMO524153:JMO524387 JWK524153:JWK524387 KGG524153:KGG524387 KQC524153:KQC524387 KZY524153:KZY524387 LJU524153:LJU524387 LTQ524153:LTQ524387 MDM524153:MDM524387 MNI524153:MNI524387 MXE524153:MXE524387 NHA524153:NHA524387 NQW524153:NQW524387 OAS524153:OAS524387 OKO524153:OKO524387 OUK524153:OUK524387 PEG524153:PEG524387 POC524153:POC524387 PXY524153:PXY524387 QHU524153:QHU524387 QRQ524153:QRQ524387 RBM524153:RBM524387 RLI524153:RLI524387 RVE524153:RVE524387 SFA524153:SFA524387 SOW524153:SOW524387 SYS524153:SYS524387 TIO524153:TIO524387 TSK524153:TSK524387 UCG524153:UCG524387 UMC524153:UMC524387 UVY524153:UVY524387 VFU524153:VFU524387 VPQ524153:VPQ524387 VZM524153:VZM524387 WJI524153:WJI524387 WTE524153:WTE524387 GS589689:GS589923 QO589689:QO589923 AAK589689:AAK589923 AKG589689:AKG589923 AUC589689:AUC589923 BDY589689:BDY589923 BNU589689:BNU589923 BXQ589689:BXQ589923 CHM589689:CHM589923 CRI589689:CRI589923 DBE589689:DBE589923 DLA589689:DLA589923 DUW589689:DUW589923 EES589689:EES589923 EOO589689:EOO589923 EYK589689:EYK589923 FIG589689:FIG589923 FSC589689:FSC589923 GBY589689:GBY589923 GLU589689:GLU589923 GVQ589689:GVQ589923 HFM589689:HFM589923 HPI589689:HPI589923 HZE589689:HZE589923 IJA589689:IJA589923 ISW589689:ISW589923 JCS589689:JCS589923 JMO589689:JMO589923 JWK589689:JWK589923 KGG589689:KGG589923 KQC589689:KQC589923 KZY589689:KZY589923 LJU589689:LJU589923 LTQ589689:LTQ589923 MDM589689:MDM589923 MNI589689:MNI589923 MXE589689:MXE589923 NHA589689:NHA589923 NQW589689:NQW589923 OAS589689:OAS589923 OKO589689:OKO589923 OUK589689:OUK589923 PEG589689:PEG589923 POC589689:POC589923 PXY589689:PXY589923 QHU589689:QHU589923 QRQ589689:QRQ589923 RBM589689:RBM589923 RLI589689:RLI589923 RVE589689:RVE589923 SFA589689:SFA589923 SOW589689:SOW589923 SYS589689:SYS589923 TIO589689:TIO589923 TSK589689:TSK589923 UCG589689:UCG589923 UMC589689:UMC589923 UVY589689:UVY589923 VFU589689:VFU589923 VPQ589689:VPQ589923 VZM589689:VZM589923 WJI589689:WJI589923 WTE589689:WTE589923 GS655225:GS655459 QO655225:QO655459 AAK655225:AAK655459 AKG655225:AKG655459 AUC655225:AUC655459 BDY655225:BDY655459 BNU655225:BNU655459 BXQ655225:BXQ655459 CHM655225:CHM655459 CRI655225:CRI655459 DBE655225:DBE655459 DLA655225:DLA655459 DUW655225:DUW655459 EES655225:EES655459 EOO655225:EOO655459 EYK655225:EYK655459 FIG655225:FIG655459 FSC655225:FSC655459 GBY655225:GBY655459 GLU655225:GLU655459 GVQ655225:GVQ655459 HFM655225:HFM655459 HPI655225:HPI655459 HZE655225:HZE655459 IJA655225:IJA655459 ISW655225:ISW655459 JCS655225:JCS655459 JMO655225:JMO655459 JWK655225:JWK655459 KGG655225:KGG655459 KQC655225:KQC655459 KZY655225:KZY655459 LJU655225:LJU655459 LTQ655225:LTQ655459 MDM655225:MDM655459 MNI655225:MNI655459 MXE655225:MXE655459 NHA655225:NHA655459 NQW655225:NQW655459 OAS655225:OAS655459 OKO655225:OKO655459 OUK655225:OUK655459 PEG655225:PEG655459 POC655225:POC655459 PXY655225:PXY655459 QHU655225:QHU655459 QRQ655225:QRQ655459 RBM655225:RBM655459 RLI655225:RLI655459 RVE655225:RVE655459 SFA655225:SFA655459 SOW655225:SOW655459 SYS655225:SYS655459 TIO655225:TIO655459 TSK655225:TSK655459 UCG655225:UCG655459 UMC655225:UMC655459 UVY655225:UVY655459 VFU655225:VFU655459 VPQ655225:VPQ655459 VZM655225:VZM655459 WJI655225:WJI655459 WTE655225:WTE655459 GS720761:GS720995 QO720761:QO720995 AAK720761:AAK720995 AKG720761:AKG720995 AUC720761:AUC720995 BDY720761:BDY720995 BNU720761:BNU720995 BXQ720761:BXQ720995 CHM720761:CHM720995 CRI720761:CRI720995 DBE720761:DBE720995 DLA720761:DLA720995 DUW720761:DUW720995 EES720761:EES720995 EOO720761:EOO720995 EYK720761:EYK720995 FIG720761:FIG720995 FSC720761:FSC720995 GBY720761:GBY720995 GLU720761:GLU720995 GVQ720761:GVQ720995 HFM720761:HFM720995 HPI720761:HPI720995 HZE720761:HZE720995 IJA720761:IJA720995 ISW720761:ISW720995 JCS720761:JCS720995 JMO720761:JMO720995 JWK720761:JWK720995 KGG720761:KGG720995 KQC720761:KQC720995 KZY720761:KZY720995 LJU720761:LJU720995 LTQ720761:LTQ720995 MDM720761:MDM720995 MNI720761:MNI720995 MXE720761:MXE720995 NHA720761:NHA720995 NQW720761:NQW720995 OAS720761:OAS720995 OKO720761:OKO720995 OUK720761:OUK720995 PEG720761:PEG720995 POC720761:POC720995 PXY720761:PXY720995 QHU720761:QHU720995 QRQ720761:QRQ720995 RBM720761:RBM720995 RLI720761:RLI720995 RVE720761:RVE720995 SFA720761:SFA720995 SOW720761:SOW720995 SYS720761:SYS720995 TIO720761:TIO720995 TSK720761:TSK720995 UCG720761:UCG720995 UMC720761:UMC720995 UVY720761:UVY720995 VFU720761:VFU720995 VPQ720761:VPQ720995 VZM720761:VZM720995 WJI720761:WJI720995 WTE720761:WTE720995 GS786297:GS786531 QO786297:QO786531 AAK786297:AAK786531 AKG786297:AKG786531 AUC786297:AUC786531 BDY786297:BDY786531 BNU786297:BNU786531 BXQ786297:BXQ786531 CHM786297:CHM786531 CRI786297:CRI786531 DBE786297:DBE786531 DLA786297:DLA786531 DUW786297:DUW786531 EES786297:EES786531 EOO786297:EOO786531 EYK786297:EYK786531 FIG786297:FIG786531 FSC786297:FSC786531 GBY786297:GBY786531 GLU786297:GLU786531 GVQ786297:GVQ786531 HFM786297:HFM786531 HPI786297:HPI786531 HZE786297:HZE786531 IJA786297:IJA786531 ISW786297:ISW786531 JCS786297:JCS786531 JMO786297:JMO786531 JWK786297:JWK786531 KGG786297:KGG786531 KQC786297:KQC786531 KZY786297:KZY786531 LJU786297:LJU786531 LTQ786297:LTQ786531 MDM786297:MDM786531 MNI786297:MNI786531 MXE786297:MXE786531 NHA786297:NHA786531 NQW786297:NQW786531 OAS786297:OAS786531 OKO786297:OKO786531 OUK786297:OUK786531 PEG786297:PEG786531 POC786297:POC786531 PXY786297:PXY786531 QHU786297:QHU786531 QRQ786297:QRQ786531 RBM786297:RBM786531 RLI786297:RLI786531 RVE786297:RVE786531 SFA786297:SFA786531 SOW786297:SOW786531 SYS786297:SYS786531 TIO786297:TIO786531 TSK786297:TSK786531 UCG786297:UCG786531 UMC786297:UMC786531 UVY786297:UVY786531 VFU786297:VFU786531 VPQ786297:VPQ786531 VZM786297:VZM786531 WJI786297:WJI786531 WTE786297:WTE786531 GS851833:GS852067 QO851833:QO852067 AAK851833:AAK852067 AKG851833:AKG852067 AUC851833:AUC852067 BDY851833:BDY852067 BNU851833:BNU852067 BXQ851833:BXQ852067 CHM851833:CHM852067 CRI851833:CRI852067 DBE851833:DBE852067 DLA851833:DLA852067 DUW851833:DUW852067 EES851833:EES852067 EOO851833:EOO852067 EYK851833:EYK852067 FIG851833:FIG852067 FSC851833:FSC852067 GBY851833:GBY852067 GLU851833:GLU852067 GVQ851833:GVQ852067 HFM851833:HFM852067 HPI851833:HPI852067 HZE851833:HZE852067 IJA851833:IJA852067 ISW851833:ISW852067 JCS851833:JCS852067 JMO851833:JMO852067 JWK851833:JWK852067 KGG851833:KGG852067 KQC851833:KQC852067 KZY851833:KZY852067 LJU851833:LJU852067 LTQ851833:LTQ852067 MDM851833:MDM852067 MNI851833:MNI852067 MXE851833:MXE852067 NHA851833:NHA852067 NQW851833:NQW852067 OAS851833:OAS852067 OKO851833:OKO852067 OUK851833:OUK852067 PEG851833:PEG852067 POC851833:POC852067 PXY851833:PXY852067 QHU851833:QHU852067 QRQ851833:QRQ852067 RBM851833:RBM852067 RLI851833:RLI852067 RVE851833:RVE852067 SFA851833:SFA852067 SOW851833:SOW852067 SYS851833:SYS852067 TIO851833:TIO852067 TSK851833:TSK852067 UCG851833:UCG852067 UMC851833:UMC852067 UVY851833:UVY852067 VFU851833:VFU852067 VPQ851833:VPQ852067 VZM851833:VZM852067 WJI851833:WJI852067 WTE851833:WTE852067 GS917369:GS917603 QO917369:QO917603 AAK917369:AAK917603 AKG917369:AKG917603 AUC917369:AUC917603 BDY917369:BDY917603 BNU917369:BNU917603 BXQ917369:BXQ917603 CHM917369:CHM917603 CRI917369:CRI917603 DBE917369:DBE917603 DLA917369:DLA917603 DUW917369:DUW917603 EES917369:EES917603 EOO917369:EOO917603 EYK917369:EYK917603 FIG917369:FIG917603 FSC917369:FSC917603 GBY917369:GBY917603 GLU917369:GLU917603 GVQ917369:GVQ917603 HFM917369:HFM917603 HPI917369:HPI917603 HZE917369:HZE917603 IJA917369:IJA917603 ISW917369:ISW917603 JCS917369:JCS917603 JMO917369:JMO917603 JWK917369:JWK917603 KGG917369:KGG917603 KQC917369:KQC917603 KZY917369:KZY917603 LJU917369:LJU917603 LTQ917369:LTQ917603 MDM917369:MDM917603 MNI917369:MNI917603 MXE917369:MXE917603 NHA917369:NHA917603 NQW917369:NQW917603 OAS917369:OAS917603 OKO917369:OKO917603 OUK917369:OUK917603 PEG917369:PEG917603 POC917369:POC917603 PXY917369:PXY917603 QHU917369:QHU917603 QRQ917369:QRQ917603 RBM917369:RBM917603 RLI917369:RLI917603 RVE917369:RVE917603 SFA917369:SFA917603 SOW917369:SOW917603 SYS917369:SYS917603 TIO917369:TIO917603 TSK917369:TSK917603 UCG917369:UCG917603 UMC917369:UMC917603 UVY917369:UVY917603 VFU917369:VFU917603 VPQ917369:VPQ917603 VZM917369:VZM917603 WJI917369:WJI917603 WTE917369:WTE917603 GS982905:GS983139 QO982905:QO983139 AAK982905:AAK983139 AKG982905:AKG983139 AUC982905:AUC983139 BDY982905:BDY983139 BNU982905:BNU983139 BXQ982905:BXQ983139 CHM982905:CHM983139 CRI982905:CRI983139 DBE982905:DBE983139 DLA982905:DLA983139 DUW982905:DUW983139 EES982905:EES983139 EOO982905:EOO983139 EYK982905:EYK983139 FIG982905:FIG983139 FSC982905:FSC983139 GBY982905:GBY983139 GLU982905:GLU983139 GVQ982905:GVQ983139 HFM982905:HFM983139 HPI982905:HPI983139 HZE982905:HZE983139 IJA982905:IJA983139 ISW982905:ISW983139 JCS982905:JCS983139 JMO982905:JMO983139 JWK982905:JWK983139 KGG982905:KGG983139 KQC982905:KQC983139 KZY982905:KZY983139 LJU982905:LJU983139 LTQ982905:LTQ983139 MDM982905:MDM983139 MNI982905:MNI983139 MXE982905:MXE983139 NHA982905:NHA983139 NQW982905:NQW983139 OAS982905:OAS983139 OKO982905:OKO983139 OUK982905:OUK983139 PEG982905:PEG983139 POC982905:POC983139 PXY982905:PXY983139 QHU982905:QHU983139 QRQ982905:QRQ983139 RBM982905:RBM983139 RLI982905:RLI983139 RVE982905:RVE983139 SFA982905:SFA983139 SOW982905:SOW983139 SYS982905:SYS983139 TIO982905:TIO983139 TSK982905:TSK983139 UCG982905:UCG983139 UMC982905:UMC983139 UVY982905:UVY983139 VFU982905:VFU983139 VPQ982905:VPQ983139 VZM982905:VZM983139 WJI982905:WJI983139 WTE982905:WTE983139 GT65402:GU65635 QP65402:QQ65635 AAL65402:AAM65635 AKH65402:AKI65635 AUD65402:AUE65635 BDZ65402:BEA65635 BNV65402:BNW65635 BXR65402:BXS65635 CHN65402:CHO65635 CRJ65402:CRK65635 DBF65402:DBG65635 DLB65402:DLC65635 DUX65402:DUY65635 EET65402:EEU65635 EOP65402:EOQ65635 EYL65402:EYM65635 FIH65402:FII65635 FSD65402:FSE65635 GBZ65402:GCA65635 GLV65402:GLW65635 GVR65402:GVS65635 HFN65402:HFO65635 HPJ65402:HPK65635 HZF65402:HZG65635 IJB65402:IJC65635 ISX65402:ISY65635 JCT65402:JCU65635 JMP65402:JMQ65635 JWL65402:JWM65635 KGH65402:KGI65635 KQD65402:KQE65635 KZZ65402:LAA65635 LJV65402:LJW65635 LTR65402:LTS65635 MDN65402:MDO65635 MNJ65402:MNK65635 MXF65402:MXG65635 NHB65402:NHC65635 NQX65402:NQY65635 OAT65402:OAU65635 OKP65402:OKQ65635 OUL65402:OUM65635 PEH65402:PEI65635 POD65402:POE65635 PXZ65402:PYA65635 QHV65402:QHW65635 QRR65402:QRS65635 RBN65402:RBO65635 RLJ65402:RLK65635 RVF65402:RVG65635 SFB65402:SFC65635 SOX65402:SOY65635 SYT65402:SYU65635 TIP65402:TIQ65635 TSL65402:TSM65635 UCH65402:UCI65635 UMD65402:UME65635 UVZ65402:UWA65635 VFV65402:VFW65635 VPR65402:VPS65635 VZN65402:VZO65635 WJJ65402:WJK65635 WTF65402:WTG65635 GT130938:GU131171 QP130938:QQ131171 AAL130938:AAM131171 AKH130938:AKI131171 AUD130938:AUE131171 BDZ130938:BEA131171 BNV130938:BNW131171 BXR130938:BXS131171 CHN130938:CHO131171 CRJ130938:CRK131171 DBF130938:DBG131171 DLB130938:DLC131171 DUX130938:DUY131171 EET130938:EEU131171 EOP130938:EOQ131171 EYL130938:EYM131171 FIH130938:FII131171 FSD130938:FSE131171 GBZ130938:GCA131171 GLV130938:GLW131171 GVR130938:GVS131171 HFN130938:HFO131171 HPJ130938:HPK131171 HZF130938:HZG131171 IJB130938:IJC131171 ISX130938:ISY131171 JCT130938:JCU131171 JMP130938:JMQ131171 JWL130938:JWM131171 KGH130938:KGI131171 KQD130938:KQE131171 KZZ130938:LAA131171 LJV130938:LJW131171 LTR130938:LTS131171 MDN130938:MDO131171 MNJ130938:MNK131171 MXF130938:MXG131171 NHB130938:NHC131171 NQX130938:NQY131171 OAT130938:OAU131171 OKP130938:OKQ131171 OUL130938:OUM131171 PEH130938:PEI131171 POD130938:POE131171 PXZ130938:PYA131171 QHV130938:QHW131171 QRR130938:QRS131171 RBN130938:RBO131171 RLJ130938:RLK131171 RVF130938:RVG131171 SFB130938:SFC131171 SOX130938:SOY131171 SYT130938:SYU131171 TIP130938:TIQ131171 TSL130938:TSM131171 UCH130938:UCI131171 UMD130938:UME131171 UVZ130938:UWA131171 VFV130938:VFW131171 VPR130938:VPS131171 VZN130938:VZO131171 WJJ130938:WJK131171 WTF130938:WTG131171 GT196474:GU196707 QP196474:QQ196707 AAL196474:AAM196707 AKH196474:AKI196707 AUD196474:AUE196707 BDZ196474:BEA196707 BNV196474:BNW196707 BXR196474:BXS196707 CHN196474:CHO196707 CRJ196474:CRK196707 DBF196474:DBG196707 DLB196474:DLC196707 DUX196474:DUY196707 EET196474:EEU196707 EOP196474:EOQ196707 EYL196474:EYM196707 FIH196474:FII196707 FSD196474:FSE196707 GBZ196474:GCA196707 GLV196474:GLW196707 GVR196474:GVS196707 HFN196474:HFO196707 HPJ196474:HPK196707 HZF196474:HZG196707 IJB196474:IJC196707 ISX196474:ISY196707 JCT196474:JCU196707 JMP196474:JMQ196707 JWL196474:JWM196707 KGH196474:KGI196707 KQD196474:KQE196707 KZZ196474:LAA196707 LJV196474:LJW196707 LTR196474:LTS196707 MDN196474:MDO196707 MNJ196474:MNK196707 MXF196474:MXG196707 NHB196474:NHC196707 NQX196474:NQY196707 OAT196474:OAU196707 OKP196474:OKQ196707 OUL196474:OUM196707 PEH196474:PEI196707 POD196474:POE196707 PXZ196474:PYA196707 QHV196474:QHW196707 QRR196474:QRS196707 RBN196474:RBO196707 RLJ196474:RLK196707 RVF196474:RVG196707 SFB196474:SFC196707 SOX196474:SOY196707 SYT196474:SYU196707 TIP196474:TIQ196707 TSL196474:TSM196707 UCH196474:UCI196707 UMD196474:UME196707 UVZ196474:UWA196707 VFV196474:VFW196707 VPR196474:VPS196707 VZN196474:VZO196707 WJJ196474:WJK196707 WTF196474:WTG196707 GT262010:GU262243 QP262010:QQ262243 AAL262010:AAM262243 AKH262010:AKI262243 AUD262010:AUE262243 BDZ262010:BEA262243 BNV262010:BNW262243 BXR262010:BXS262243 CHN262010:CHO262243 CRJ262010:CRK262243 DBF262010:DBG262243 DLB262010:DLC262243 DUX262010:DUY262243 EET262010:EEU262243 EOP262010:EOQ262243 EYL262010:EYM262243 FIH262010:FII262243 FSD262010:FSE262243 GBZ262010:GCA262243 GLV262010:GLW262243 GVR262010:GVS262243 HFN262010:HFO262243 HPJ262010:HPK262243 HZF262010:HZG262243 IJB262010:IJC262243 ISX262010:ISY262243 JCT262010:JCU262243 JMP262010:JMQ262243 JWL262010:JWM262243 KGH262010:KGI262243 KQD262010:KQE262243 KZZ262010:LAA262243 LJV262010:LJW262243 LTR262010:LTS262243 MDN262010:MDO262243 MNJ262010:MNK262243 MXF262010:MXG262243 NHB262010:NHC262243 NQX262010:NQY262243 OAT262010:OAU262243 OKP262010:OKQ262243 OUL262010:OUM262243 PEH262010:PEI262243 POD262010:POE262243 PXZ262010:PYA262243 QHV262010:QHW262243 QRR262010:QRS262243 RBN262010:RBO262243 RLJ262010:RLK262243 RVF262010:RVG262243 SFB262010:SFC262243 SOX262010:SOY262243 SYT262010:SYU262243 TIP262010:TIQ262243 TSL262010:TSM262243 UCH262010:UCI262243 UMD262010:UME262243 UVZ262010:UWA262243 VFV262010:VFW262243 VPR262010:VPS262243 VZN262010:VZO262243 WJJ262010:WJK262243 WTF262010:WTG262243 GT327546:GU327779 QP327546:QQ327779 AAL327546:AAM327779 AKH327546:AKI327779 AUD327546:AUE327779 BDZ327546:BEA327779 BNV327546:BNW327779 BXR327546:BXS327779 CHN327546:CHO327779 CRJ327546:CRK327779 DBF327546:DBG327779 DLB327546:DLC327779 DUX327546:DUY327779 EET327546:EEU327779 EOP327546:EOQ327779 EYL327546:EYM327779 FIH327546:FII327779 FSD327546:FSE327779 GBZ327546:GCA327779 GLV327546:GLW327779 GVR327546:GVS327779 HFN327546:HFO327779 HPJ327546:HPK327779 HZF327546:HZG327779 IJB327546:IJC327779 ISX327546:ISY327779 JCT327546:JCU327779 JMP327546:JMQ327779 JWL327546:JWM327779 KGH327546:KGI327779 KQD327546:KQE327779 KZZ327546:LAA327779 LJV327546:LJW327779 LTR327546:LTS327779 MDN327546:MDO327779 MNJ327546:MNK327779 MXF327546:MXG327779 NHB327546:NHC327779 NQX327546:NQY327779 OAT327546:OAU327779 OKP327546:OKQ327779 OUL327546:OUM327779 PEH327546:PEI327779 POD327546:POE327779 PXZ327546:PYA327779 QHV327546:QHW327779 QRR327546:QRS327779 RBN327546:RBO327779 RLJ327546:RLK327779 RVF327546:RVG327779 SFB327546:SFC327779 SOX327546:SOY327779 SYT327546:SYU327779 TIP327546:TIQ327779 TSL327546:TSM327779 UCH327546:UCI327779 UMD327546:UME327779 UVZ327546:UWA327779 VFV327546:VFW327779 VPR327546:VPS327779 VZN327546:VZO327779 WJJ327546:WJK327779 WTF327546:WTG327779 GT393082:GU393315 QP393082:QQ393315 AAL393082:AAM393315 AKH393082:AKI393315 AUD393082:AUE393315 BDZ393082:BEA393315 BNV393082:BNW393315 BXR393082:BXS393315 CHN393082:CHO393315 CRJ393082:CRK393315 DBF393082:DBG393315 DLB393082:DLC393315 DUX393082:DUY393315 EET393082:EEU393315 EOP393082:EOQ393315 EYL393082:EYM393315 FIH393082:FII393315 FSD393082:FSE393315 GBZ393082:GCA393315 GLV393082:GLW393315 GVR393082:GVS393315 HFN393082:HFO393315 HPJ393082:HPK393315 HZF393082:HZG393315 IJB393082:IJC393315 ISX393082:ISY393315 JCT393082:JCU393315 JMP393082:JMQ393315 JWL393082:JWM393315 KGH393082:KGI393315 KQD393082:KQE393315 KZZ393082:LAA393315 LJV393082:LJW393315 LTR393082:LTS393315 MDN393082:MDO393315 MNJ393082:MNK393315 MXF393082:MXG393315 NHB393082:NHC393315 NQX393082:NQY393315 OAT393082:OAU393315 OKP393082:OKQ393315 OUL393082:OUM393315 PEH393082:PEI393315 POD393082:POE393315 PXZ393082:PYA393315 QHV393082:QHW393315 QRR393082:QRS393315 RBN393082:RBO393315 RLJ393082:RLK393315 RVF393082:RVG393315 SFB393082:SFC393315 SOX393082:SOY393315 SYT393082:SYU393315 TIP393082:TIQ393315 TSL393082:TSM393315 UCH393082:UCI393315 UMD393082:UME393315 UVZ393082:UWA393315 VFV393082:VFW393315 VPR393082:VPS393315 VZN393082:VZO393315 WJJ393082:WJK393315 WTF393082:WTG393315 GT458618:GU458851 QP458618:QQ458851 AAL458618:AAM458851 AKH458618:AKI458851 AUD458618:AUE458851 BDZ458618:BEA458851 BNV458618:BNW458851 BXR458618:BXS458851 CHN458618:CHO458851 CRJ458618:CRK458851 DBF458618:DBG458851 DLB458618:DLC458851 DUX458618:DUY458851 EET458618:EEU458851 EOP458618:EOQ458851 EYL458618:EYM458851 FIH458618:FII458851 FSD458618:FSE458851 GBZ458618:GCA458851 GLV458618:GLW458851 GVR458618:GVS458851 HFN458618:HFO458851 HPJ458618:HPK458851 HZF458618:HZG458851 IJB458618:IJC458851 ISX458618:ISY458851 JCT458618:JCU458851 JMP458618:JMQ458851 JWL458618:JWM458851 KGH458618:KGI458851 KQD458618:KQE458851 KZZ458618:LAA458851 LJV458618:LJW458851 LTR458618:LTS458851 MDN458618:MDO458851 MNJ458618:MNK458851 MXF458618:MXG458851 NHB458618:NHC458851 NQX458618:NQY458851 OAT458618:OAU458851 OKP458618:OKQ458851 OUL458618:OUM458851 PEH458618:PEI458851 POD458618:POE458851 PXZ458618:PYA458851 QHV458618:QHW458851 QRR458618:QRS458851 RBN458618:RBO458851 RLJ458618:RLK458851 RVF458618:RVG458851 SFB458618:SFC458851 SOX458618:SOY458851 SYT458618:SYU458851 TIP458618:TIQ458851 TSL458618:TSM458851 UCH458618:UCI458851 UMD458618:UME458851 UVZ458618:UWA458851 VFV458618:VFW458851 VPR458618:VPS458851 VZN458618:VZO458851 WJJ458618:WJK458851 WTF458618:WTG458851 GT524154:GU524387 QP524154:QQ524387 AAL524154:AAM524387 AKH524154:AKI524387 AUD524154:AUE524387 BDZ524154:BEA524387 BNV524154:BNW524387 BXR524154:BXS524387 CHN524154:CHO524387 CRJ524154:CRK524387 DBF524154:DBG524387 DLB524154:DLC524387 DUX524154:DUY524387 EET524154:EEU524387 EOP524154:EOQ524387 EYL524154:EYM524387 FIH524154:FII524387 FSD524154:FSE524387 GBZ524154:GCA524387 GLV524154:GLW524387 GVR524154:GVS524387 HFN524154:HFO524387 HPJ524154:HPK524387 HZF524154:HZG524387 IJB524154:IJC524387 ISX524154:ISY524387 JCT524154:JCU524387 JMP524154:JMQ524387 JWL524154:JWM524387 KGH524154:KGI524387 KQD524154:KQE524387 KZZ524154:LAA524387 LJV524154:LJW524387 LTR524154:LTS524387 MDN524154:MDO524387 MNJ524154:MNK524387 MXF524154:MXG524387 NHB524154:NHC524387 NQX524154:NQY524387 OAT524154:OAU524387 OKP524154:OKQ524387 OUL524154:OUM524387 PEH524154:PEI524387 POD524154:POE524387 PXZ524154:PYA524387 QHV524154:QHW524387 QRR524154:QRS524387 RBN524154:RBO524387 RLJ524154:RLK524387 RVF524154:RVG524387 SFB524154:SFC524387 SOX524154:SOY524387 SYT524154:SYU524387 TIP524154:TIQ524387 TSL524154:TSM524387 UCH524154:UCI524387 UMD524154:UME524387 UVZ524154:UWA524387 VFV524154:VFW524387 VPR524154:VPS524387 VZN524154:VZO524387 WJJ524154:WJK524387 WTF524154:WTG524387 GT589690:GU589923 QP589690:QQ589923 AAL589690:AAM589923 AKH589690:AKI589923 AUD589690:AUE589923 BDZ589690:BEA589923 BNV589690:BNW589923 BXR589690:BXS589923 CHN589690:CHO589923 CRJ589690:CRK589923 DBF589690:DBG589923 DLB589690:DLC589923 DUX589690:DUY589923 EET589690:EEU589923 EOP589690:EOQ589923 EYL589690:EYM589923 FIH589690:FII589923 FSD589690:FSE589923 GBZ589690:GCA589923 GLV589690:GLW589923 GVR589690:GVS589923 HFN589690:HFO589923 HPJ589690:HPK589923 HZF589690:HZG589923 IJB589690:IJC589923 ISX589690:ISY589923 JCT589690:JCU589923 JMP589690:JMQ589923 JWL589690:JWM589923 KGH589690:KGI589923 KQD589690:KQE589923 KZZ589690:LAA589923 LJV589690:LJW589923 LTR589690:LTS589923 MDN589690:MDO589923 MNJ589690:MNK589923 MXF589690:MXG589923 NHB589690:NHC589923 NQX589690:NQY589923 OAT589690:OAU589923 OKP589690:OKQ589923 OUL589690:OUM589923 PEH589690:PEI589923 POD589690:POE589923 PXZ589690:PYA589923 QHV589690:QHW589923 QRR589690:QRS589923 RBN589690:RBO589923 RLJ589690:RLK589923 RVF589690:RVG589923 SFB589690:SFC589923 SOX589690:SOY589923 SYT589690:SYU589923 TIP589690:TIQ589923 TSL589690:TSM589923 UCH589690:UCI589923 UMD589690:UME589923 UVZ589690:UWA589923 VFV589690:VFW589923 VPR589690:VPS589923 VZN589690:VZO589923 WJJ589690:WJK589923 WTF589690:WTG589923 GT655226:GU655459 QP655226:QQ655459 AAL655226:AAM655459 AKH655226:AKI655459 AUD655226:AUE655459 BDZ655226:BEA655459 BNV655226:BNW655459 BXR655226:BXS655459 CHN655226:CHO655459 CRJ655226:CRK655459 DBF655226:DBG655459 DLB655226:DLC655459 DUX655226:DUY655459 EET655226:EEU655459 EOP655226:EOQ655459 EYL655226:EYM655459 FIH655226:FII655459 FSD655226:FSE655459 GBZ655226:GCA655459 GLV655226:GLW655459 GVR655226:GVS655459 HFN655226:HFO655459 HPJ655226:HPK655459 HZF655226:HZG655459 IJB655226:IJC655459 ISX655226:ISY655459 JCT655226:JCU655459 JMP655226:JMQ655459 JWL655226:JWM655459 KGH655226:KGI655459 KQD655226:KQE655459 KZZ655226:LAA655459 LJV655226:LJW655459 LTR655226:LTS655459 MDN655226:MDO655459 MNJ655226:MNK655459 MXF655226:MXG655459 NHB655226:NHC655459 NQX655226:NQY655459 OAT655226:OAU655459 OKP655226:OKQ655459 OUL655226:OUM655459 PEH655226:PEI655459 POD655226:POE655459 PXZ655226:PYA655459 QHV655226:QHW655459 QRR655226:QRS655459 RBN655226:RBO655459 RLJ655226:RLK655459 RVF655226:RVG655459 SFB655226:SFC655459 SOX655226:SOY655459 SYT655226:SYU655459 TIP655226:TIQ655459 TSL655226:TSM655459 UCH655226:UCI655459 UMD655226:UME655459 UVZ655226:UWA655459 VFV655226:VFW655459 VPR655226:VPS655459 VZN655226:VZO655459 WJJ655226:WJK655459 WTF655226:WTG655459 GT720762:GU720995 QP720762:QQ720995 AAL720762:AAM720995 AKH720762:AKI720995 AUD720762:AUE720995 BDZ720762:BEA720995 BNV720762:BNW720995 BXR720762:BXS720995 CHN720762:CHO720995 CRJ720762:CRK720995 DBF720762:DBG720995 DLB720762:DLC720995 DUX720762:DUY720995 EET720762:EEU720995 EOP720762:EOQ720995 EYL720762:EYM720995 FIH720762:FII720995 FSD720762:FSE720995 GBZ720762:GCA720995 GLV720762:GLW720995 GVR720762:GVS720995 HFN720762:HFO720995 HPJ720762:HPK720995 HZF720762:HZG720995 IJB720762:IJC720995 ISX720762:ISY720995 JCT720762:JCU720995 JMP720762:JMQ720995 JWL720762:JWM720995 KGH720762:KGI720995 KQD720762:KQE720995 KZZ720762:LAA720995 LJV720762:LJW720995 LTR720762:LTS720995 MDN720762:MDO720995 MNJ720762:MNK720995 MXF720762:MXG720995 NHB720762:NHC720995 NQX720762:NQY720995 OAT720762:OAU720995 OKP720762:OKQ720995 OUL720762:OUM720995 PEH720762:PEI720995 POD720762:POE720995 PXZ720762:PYA720995 QHV720762:QHW720995 QRR720762:QRS720995 RBN720762:RBO720995 RLJ720762:RLK720995 RVF720762:RVG720995 SFB720762:SFC720995 SOX720762:SOY720995 SYT720762:SYU720995 TIP720762:TIQ720995 TSL720762:TSM720995 UCH720762:UCI720995 UMD720762:UME720995 UVZ720762:UWA720995 VFV720762:VFW720995 VPR720762:VPS720995 VZN720762:VZO720995 WJJ720762:WJK720995 WTF720762:WTG720995 GT786298:GU786531 QP786298:QQ786531 AAL786298:AAM786531 AKH786298:AKI786531 AUD786298:AUE786531 BDZ786298:BEA786531 BNV786298:BNW786531 BXR786298:BXS786531 CHN786298:CHO786531 CRJ786298:CRK786531 DBF786298:DBG786531 DLB786298:DLC786531 DUX786298:DUY786531 EET786298:EEU786531 EOP786298:EOQ786531 EYL786298:EYM786531 FIH786298:FII786531 FSD786298:FSE786531 GBZ786298:GCA786531 GLV786298:GLW786531 GVR786298:GVS786531 HFN786298:HFO786531 HPJ786298:HPK786531 HZF786298:HZG786531 IJB786298:IJC786531 ISX786298:ISY786531 JCT786298:JCU786531 JMP786298:JMQ786531 JWL786298:JWM786531 KGH786298:KGI786531 KQD786298:KQE786531 KZZ786298:LAA786531 LJV786298:LJW786531 LTR786298:LTS786531 MDN786298:MDO786531 MNJ786298:MNK786531 MXF786298:MXG786531 NHB786298:NHC786531 NQX786298:NQY786531 OAT786298:OAU786531 OKP786298:OKQ786531 OUL786298:OUM786531 PEH786298:PEI786531 POD786298:POE786531 PXZ786298:PYA786531 QHV786298:QHW786531 QRR786298:QRS786531 RBN786298:RBO786531 RLJ786298:RLK786531 RVF786298:RVG786531 SFB786298:SFC786531 SOX786298:SOY786531 SYT786298:SYU786531 TIP786298:TIQ786531 TSL786298:TSM786531 UCH786298:UCI786531 UMD786298:UME786531 UVZ786298:UWA786531 VFV786298:VFW786531 VPR786298:VPS786531 VZN786298:VZO786531 WJJ786298:WJK786531 WTF786298:WTG786531 GT851834:GU852067 QP851834:QQ852067 AAL851834:AAM852067 AKH851834:AKI852067 AUD851834:AUE852067 BDZ851834:BEA852067 BNV851834:BNW852067 BXR851834:BXS852067 CHN851834:CHO852067 CRJ851834:CRK852067 DBF851834:DBG852067 DLB851834:DLC852067 DUX851834:DUY852067 EET851834:EEU852067 EOP851834:EOQ852067 EYL851834:EYM852067 FIH851834:FII852067 FSD851834:FSE852067 GBZ851834:GCA852067 GLV851834:GLW852067 GVR851834:GVS852067 HFN851834:HFO852067 HPJ851834:HPK852067 HZF851834:HZG852067 IJB851834:IJC852067 ISX851834:ISY852067 JCT851834:JCU852067 JMP851834:JMQ852067 JWL851834:JWM852067 KGH851834:KGI852067 KQD851834:KQE852067 KZZ851834:LAA852067 LJV851834:LJW852067 LTR851834:LTS852067 MDN851834:MDO852067 MNJ851834:MNK852067 MXF851834:MXG852067 NHB851834:NHC852067 NQX851834:NQY852067 OAT851834:OAU852067 OKP851834:OKQ852067 OUL851834:OUM852067 PEH851834:PEI852067 POD851834:POE852067 PXZ851834:PYA852067 QHV851834:QHW852067 QRR851834:QRS852067 RBN851834:RBO852067 RLJ851834:RLK852067 RVF851834:RVG852067 SFB851834:SFC852067 SOX851834:SOY852067 SYT851834:SYU852067 TIP851834:TIQ852067 TSL851834:TSM852067 UCH851834:UCI852067 UMD851834:UME852067 UVZ851834:UWA852067 VFV851834:VFW852067 VPR851834:VPS852067 VZN851834:VZO852067 WJJ851834:WJK852067 WTF851834:WTG852067 GT917370:GU917603 QP917370:QQ917603 AAL917370:AAM917603 AKH917370:AKI917603 AUD917370:AUE917603 BDZ917370:BEA917603 BNV917370:BNW917603 BXR917370:BXS917603 CHN917370:CHO917603 CRJ917370:CRK917603 DBF917370:DBG917603 DLB917370:DLC917603 DUX917370:DUY917603 EET917370:EEU917603 EOP917370:EOQ917603 EYL917370:EYM917603 FIH917370:FII917603 FSD917370:FSE917603 GBZ917370:GCA917603 GLV917370:GLW917603 GVR917370:GVS917603 HFN917370:HFO917603 HPJ917370:HPK917603 HZF917370:HZG917603 IJB917370:IJC917603 ISX917370:ISY917603 JCT917370:JCU917603 JMP917370:JMQ917603 JWL917370:JWM917603 KGH917370:KGI917603 KQD917370:KQE917603 KZZ917370:LAA917603 LJV917370:LJW917603 LTR917370:LTS917603 MDN917370:MDO917603 MNJ917370:MNK917603 MXF917370:MXG917603 NHB917370:NHC917603 NQX917370:NQY917603 OAT917370:OAU917603 OKP917370:OKQ917603 OUL917370:OUM917603 PEH917370:PEI917603 POD917370:POE917603 PXZ917370:PYA917603 QHV917370:QHW917603 QRR917370:QRS917603 RBN917370:RBO917603 RLJ917370:RLK917603 RVF917370:RVG917603 SFB917370:SFC917603 SOX917370:SOY917603 SYT917370:SYU917603 TIP917370:TIQ917603 TSL917370:TSM917603 UCH917370:UCI917603 UMD917370:UME917603 UVZ917370:UWA917603 VFV917370:VFW917603 VPR917370:VPS917603 VZN917370:VZO917603 WJJ917370:WJK917603 WTF917370:WTG917603 GT982906:GU983139 QP982906:QQ983139 AAL982906:AAM983139 AKH982906:AKI983139 AUD982906:AUE983139 BDZ982906:BEA983139 BNV982906:BNW983139 BXR982906:BXS983139 CHN982906:CHO983139 CRJ982906:CRK983139 DBF982906:DBG983139 DLB982906:DLC983139 DUX982906:DUY983139 EET982906:EEU983139 EOP982906:EOQ983139 EYL982906:EYM983139 FIH982906:FII983139 FSD982906:FSE983139 GBZ982906:GCA983139 GLV982906:GLW983139 GVR982906:GVS983139 HFN982906:HFO983139 HPJ982906:HPK983139 HZF982906:HZG983139 IJB982906:IJC983139 ISX982906:ISY983139 JCT982906:JCU983139 JMP982906:JMQ983139 JWL982906:JWM983139 KGH982906:KGI983139 KQD982906:KQE983139 KZZ982906:LAA983139 LJV982906:LJW983139 LTR982906:LTS983139 MDN982906:MDO983139 MNJ982906:MNK983139 MXF982906:MXG983139 NHB982906:NHC983139 NQX982906:NQY983139 OAT982906:OAU983139 OKP982906:OKQ983139 OUL982906:OUM983139 PEH982906:PEI983139 POD982906:POE983139 PXZ982906:PYA983139 QHV982906:QHW983139 QRR982906:QRS983139 RBN982906:RBO983139 RLJ982906:RLK983139 RVF982906:RVG983139 SFB982906:SFC983139 SOX982906:SOY983139 SYT982906:SYU983139 TIP982906:TIQ983139 TSL982906:TSM983139 UCH982906:UCI983139 UMD982906:UME983139 UVZ982906:UWA983139 VFV982906:VFW983139 VPR982906:VPS983139 VZN982906:VZO983139 WJJ982906:WJK983139 WTF982906:WTG983139 GV65401:GV65635 QR65401:QR65635 AAN65401:AAN65635 AKJ65401:AKJ65635 AUF65401:AUF65635 BEB65401:BEB65635 BNX65401:BNX65635 BXT65401:BXT65635 CHP65401:CHP65635 CRL65401:CRL65635 DBH65401:DBH65635 DLD65401:DLD65635 DUZ65401:DUZ65635 EEV65401:EEV65635 EOR65401:EOR65635 EYN65401:EYN65635 FIJ65401:FIJ65635 FSF65401:FSF65635 GCB65401:GCB65635 GLX65401:GLX65635 GVT65401:GVT65635 HFP65401:HFP65635 HPL65401:HPL65635 HZH65401:HZH65635 IJD65401:IJD65635 ISZ65401:ISZ65635 JCV65401:JCV65635 JMR65401:JMR65635 JWN65401:JWN65635 KGJ65401:KGJ65635 KQF65401:KQF65635 LAB65401:LAB65635 LJX65401:LJX65635 LTT65401:LTT65635 MDP65401:MDP65635 MNL65401:MNL65635 MXH65401:MXH65635 NHD65401:NHD65635 NQZ65401:NQZ65635 OAV65401:OAV65635 OKR65401:OKR65635 OUN65401:OUN65635 PEJ65401:PEJ65635 POF65401:POF65635 PYB65401:PYB65635 QHX65401:QHX65635 QRT65401:QRT65635 RBP65401:RBP65635 RLL65401:RLL65635 RVH65401:RVH65635 SFD65401:SFD65635 SOZ65401:SOZ65635 SYV65401:SYV65635 TIR65401:TIR65635 TSN65401:TSN65635 UCJ65401:UCJ65635 UMF65401:UMF65635 UWB65401:UWB65635 VFX65401:VFX65635 VPT65401:VPT65635 VZP65401:VZP65635 WJL65401:WJL65635 WTH65401:WTH65635 GV130937:GV131171 QR130937:QR131171 AAN130937:AAN131171 AKJ130937:AKJ131171 AUF130937:AUF131171 BEB130937:BEB131171 BNX130937:BNX131171 BXT130937:BXT131171 CHP130937:CHP131171 CRL130937:CRL131171 DBH130937:DBH131171 DLD130937:DLD131171 DUZ130937:DUZ131171 EEV130937:EEV131171 EOR130937:EOR131171 EYN130937:EYN131171 FIJ130937:FIJ131171 FSF130937:FSF131171 GCB130937:GCB131171 GLX130937:GLX131171 GVT130937:GVT131171 HFP130937:HFP131171 HPL130937:HPL131171 HZH130937:HZH131171 IJD130937:IJD131171 ISZ130937:ISZ131171 JCV130937:JCV131171 JMR130937:JMR131171 JWN130937:JWN131171 KGJ130937:KGJ131171 KQF130937:KQF131171 LAB130937:LAB131171 LJX130937:LJX131171 LTT130937:LTT131171 MDP130937:MDP131171 MNL130937:MNL131171 MXH130937:MXH131171 NHD130937:NHD131171 NQZ130937:NQZ131171 OAV130937:OAV131171 OKR130937:OKR131171 OUN130937:OUN131171 PEJ130937:PEJ131171 POF130937:POF131171 PYB130937:PYB131171 QHX130937:QHX131171 QRT130937:QRT131171 RBP130937:RBP131171 RLL130937:RLL131171 RVH130937:RVH131171 SFD130937:SFD131171 SOZ130937:SOZ131171 SYV130937:SYV131171 TIR130937:TIR131171 TSN130937:TSN131171 UCJ130937:UCJ131171 UMF130937:UMF131171 UWB130937:UWB131171 VFX130937:VFX131171 VPT130937:VPT131171 VZP130937:VZP131171 WJL130937:WJL131171 WTH130937:WTH131171 GV196473:GV196707 QR196473:QR196707 AAN196473:AAN196707 AKJ196473:AKJ196707 AUF196473:AUF196707 BEB196473:BEB196707 BNX196473:BNX196707 BXT196473:BXT196707 CHP196473:CHP196707 CRL196473:CRL196707 DBH196473:DBH196707 DLD196473:DLD196707 DUZ196473:DUZ196707 EEV196473:EEV196707 EOR196473:EOR196707 EYN196473:EYN196707 FIJ196473:FIJ196707 FSF196473:FSF196707 GCB196473:GCB196707 GLX196473:GLX196707 GVT196473:GVT196707 HFP196473:HFP196707 HPL196473:HPL196707 HZH196473:HZH196707 IJD196473:IJD196707 ISZ196473:ISZ196707 JCV196473:JCV196707 JMR196473:JMR196707 JWN196473:JWN196707 KGJ196473:KGJ196707 KQF196473:KQF196707 LAB196473:LAB196707 LJX196473:LJX196707 LTT196473:LTT196707 MDP196473:MDP196707 MNL196473:MNL196707 MXH196473:MXH196707 NHD196473:NHD196707 NQZ196473:NQZ196707 OAV196473:OAV196707 OKR196473:OKR196707 OUN196473:OUN196707 PEJ196473:PEJ196707 POF196473:POF196707 PYB196473:PYB196707 QHX196473:QHX196707 QRT196473:QRT196707 RBP196473:RBP196707 RLL196473:RLL196707 RVH196473:RVH196707 SFD196473:SFD196707 SOZ196473:SOZ196707 SYV196473:SYV196707 TIR196473:TIR196707 TSN196473:TSN196707 UCJ196473:UCJ196707 UMF196473:UMF196707 UWB196473:UWB196707 VFX196473:VFX196707 VPT196473:VPT196707 VZP196473:VZP196707 WJL196473:WJL196707 WTH196473:WTH196707 GV262009:GV262243 QR262009:QR262243 AAN262009:AAN262243 AKJ262009:AKJ262243 AUF262009:AUF262243 BEB262009:BEB262243 BNX262009:BNX262243 BXT262009:BXT262243 CHP262009:CHP262243 CRL262009:CRL262243 DBH262009:DBH262243 DLD262009:DLD262243 DUZ262009:DUZ262243 EEV262009:EEV262243 EOR262009:EOR262243 EYN262009:EYN262243 FIJ262009:FIJ262243 FSF262009:FSF262243 GCB262009:GCB262243 GLX262009:GLX262243 GVT262009:GVT262243 HFP262009:HFP262243 HPL262009:HPL262243 HZH262009:HZH262243 IJD262009:IJD262243 ISZ262009:ISZ262243 JCV262009:JCV262243 JMR262009:JMR262243 JWN262009:JWN262243 KGJ262009:KGJ262243 KQF262009:KQF262243 LAB262009:LAB262243 LJX262009:LJX262243 LTT262009:LTT262243 MDP262009:MDP262243 MNL262009:MNL262243 MXH262009:MXH262243 NHD262009:NHD262243 NQZ262009:NQZ262243 OAV262009:OAV262243 OKR262009:OKR262243 OUN262009:OUN262243 PEJ262009:PEJ262243 POF262009:POF262243 PYB262009:PYB262243 QHX262009:QHX262243 QRT262009:QRT262243 RBP262009:RBP262243 RLL262009:RLL262243 RVH262009:RVH262243 SFD262009:SFD262243 SOZ262009:SOZ262243 SYV262009:SYV262243 TIR262009:TIR262243 TSN262009:TSN262243 UCJ262009:UCJ262243 UMF262009:UMF262243 UWB262009:UWB262243 VFX262009:VFX262243 VPT262009:VPT262243 VZP262009:VZP262243 WJL262009:WJL262243 WTH262009:WTH262243 GV327545:GV327779 QR327545:QR327779 AAN327545:AAN327779 AKJ327545:AKJ327779 AUF327545:AUF327779 BEB327545:BEB327779 BNX327545:BNX327779 BXT327545:BXT327779 CHP327545:CHP327779 CRL327545:CRL327779 DBH327545:DBH327779 DLD327545:DLD327779 DUZ327545:DUZ327779 EEV327545:EEV327779 EOR327545:EOR327779 EYN327545:EYN327779 FIJ327545:FIJ327779 FSF327545:FSF327779 GCB327545:GCB327779 GLX327545:GLX327779 GVT327545:GVT327779 HFP327545:HFP327779 HPL327545:HPL327779 HZH327545:HZH327779 IJD327545:IJD327779 ISZ327545:ISZ327779 JCV327545:JCV327779 JMR327545:JMR327779 JWN327545:JWN327779 KGJ327545:KGJ327779 KQF327545:KQF327779 LAB327545:LAB327779 LJX327545:LJX327779 LTT327545:LTT327779 MDP327545:MDP327779 MNL327545:MNL327779 MXH327545:MXH327779 NHD327545:NHD327779 NQZ327545:NQZ327779 OAV327545:OAV327779 OKR327545:OKR327779 OUN327545:OUN327779 PEJ327545:PEJ327779 POF327545:POF327779 PYB327545:PYB327779 QHX327545:QHX327779 QRT327545:QRT327779 RBP327545:RBP327779 RLL327545:RLL327779 RVH327545:RVH327779 SFD327545:SFD327779 SOZ327545:SOZ327779 SYV327545:SYV327779 TIR327545:TIR327779 TSN327545:TSN327779 UCJ327545:UCJ327779 UMF327545:UMF327779 UWB327545:UWB327779 VFX327545:VFX327779 VPT327545:VPT327779 VZP327545:VZP327779 WJL327545:WJL327779 WTH327545:WTH327779 GV393081:GV393315 QR393081:QR393315 AAN393081:AAN393315 AKJ393081:AKJ393315 AUF393081:AUF393315 BEB393081:BEB393315 BNX393081:BNX393315 BXT393081:BXT393315 CHP393081:CHP393315 CRL393081:CRL393315 DBH393081:DBH393315 DLD393081:DLD393315 DUZ393081:DUZ393315 EEV393081:EEV393315 EOR393081:EOR393315 EYN393081:EYN393315 FIJ393081:FIJ393315 FSF393081:FSF393315 GCB393081:GCB393315 GLX393081:GLX393315 GVT393081:GVT393315 HFP393081:HFP393315 HPL393081:HPL393315 HZH393081:HZH393315 IJD393081:IJD393315 ISZ393081:ISZ393315 JCV393081:JCV393315 JMR393081:JMR393315 JWN393081:JWN393315 KGJ393081:KGJ393315 KQF393081:KQF393315 LAB393081:LAB393315 LJX393081:LJX393315 LTT393081:LTT393315 MDP393081:MDP393315 MNL393081:MNL393315 MXH393081:MXH393315 NHD393081:NHD393315 NQZ393081:NQZ393315 OAV393081:OAV393315 OKR393081:OKR393315 OUN393081:OUN393315 PEJ393081:PEJ393315 POF393081:POF393315 PYB393081:PYB393315 QHX393081:QHX393315 QRT393081:QRT393315 RBP393081:RBP393315 RLL393081:RLL393315 RVH393081:RVH393315 SFD393081:SFD393315 SOZ393081:SOZ393315 SYV393081:SYV393315 TIR393081:TIR393315 TSN393081:TSN393315 UCJ393081:UCJ393315 UMF393081:UMF393315 UWB393081:UWB393315 VFX393081:VFX393315 VPT393081:VPT393315 VZP393081:VZP393315 WJL393081:WJL393315 WTH393081:WTH393315 GV458617:GV458851 QR458617:QR458851 AAN458617:AAN458851 AKJ458617:AKJ458851 AUF458617:AUF458851 BEB458617:BEB458851 BNX458617:BNX458851 BXT458617:BXT458851 CHP458617:CHP458851 CRL458617:CRL458851 DBH458617:DBH458851 DLD458617:DLD458851 DUZ458617:DUZ458851 EEV458617:EEV458851 EOR458617:EOR458851 EYN458617:EYN458851 FIJ458617:FIJ458851 FSF458617:FSF458851 GCB458617:GCB458851 GLX458617:GLX458851 GVT458617:GVT458851 HFP458617:HFP458851 HPL458617:HPL458851 HZH458617:HZH458851 IJD458617:IJD458851 ISZ458617:ISZ458851 JCV458617:JCV458851 JMR458617:JMR458851 JWN458617:JWN458851 KGJ458617:KGJ458851 KQF458617:KQF458851 LAB458617:LAB458851 LJX458617:LJX458851 LTT458617:LTT458851 MDP458617:MDP458851 MNL458617:MNL458851 MXH458617:MXH458851 NHD458617:NHD458851 NQZ458617:NQZ458851 OAV458617:OAV458851 OKR458617:OKR458851 OUN458617:OUN458851 PEJ458617:PEJ458851 POF458617:POF458851 PYB458617:PYB458851 QHX458617:QHX458851 QRT458617:QRT458851 RBP458617:RBP458851 RLL458617:RLL458851 RVH458617:RVH458851 SFD458617:SFD458851 SOZ458617:SOZ458851 SYV458617:SYV458851 TIR458617:TIR458851 TSN458617:TSN458851 UCJ458617:UCJ458851 UMF458617:UMF458851 UWB458617:UWB458851 VFX458617:VFX458851 VPT458617:VPT458851 VZP458617:VZP458851 WJL458617:WJL458851 WTH458617:WTH458851 GV524153:GV524387 QR524153:QR524387 AAN524153:AAN524387 AKJ524153:AKJ524387 AUF524153:AUF524387 BEB524153:BEB524387 BNX524153:BNX524387 BXT524153:BXT524387 CHP524153:CHP524387 CRL524153:CRL524387 DBH524153:DBH524387 DLD524153:DLD524387 DUZ524153:DUZ524387 EEV524153:EEV524387 EOR524153:EOR524387 EYN524153:EYN524387 FIJ524153:FIJ524387 FSF524153:FSF524387 GCB524153:GCB524387 GLX524153:GLX524387 GVT524153:GVT524387 HFP524153:HFP524387 HPL524153:HPL524387 HZH524153:HZH524387 IJD524153:IJD524387 ISZ524153:ISZ524387 JCV524153:JCV524387 JMR524153:JMR524387 JWN524153:JWN524387 KGJ524153:KGJ524387 KQF524153:KQF524387 LAB524153:LAB524387 LJX524153:LJX524387 LTT524153:LTT524387 MDP524153:MDP524387 MNL524153:MNL524387 MXH524153:MXH524387 NHD524153:NHD524387 NQZ524153:NQZ524387 OAV524153:OAV524387 OKR524153:OKR524387 OUN524153:OUN524387 PEJ524153:PEJ524387 POF524153:POF524387 PYB524153:PYB524387 QHX524153:QHX524387 QRT524153:QRT524387 RBP524153:RBP524387 RLL524153:RLL524387 RVH524153:RVH524387 SFD524153:SFD524387 SOZ524153:SOZ524387 SYV524153:SYV524387 TIR524153:TIR524387 TSN524153:TSN524387 UCJ524153:UCJ524387 UMF524153:UMF524387 UWB524153:UWB524387 VFX524153:VFX524387 VPT524153:VPT524387 VZP524153:VZP524387 WJL524153:WJL524387 WTH524153:WTH524387 GV589689:GV589923 QR589689:QR589923 AAN589689:AAN589923 AKJ589689:AKJ589923 AUF589689:AUF589923 BEB589689:BEB589923 BNX589689:BNX589923 BXT589689:BXT589923 CHP589689:CHP589923 CRL589689:CRL589923 DBH589689:DBH589923 DLD589689:DLD589923 DUZ589689:DUZ589923 EEV589689:EEV589923 EOR589689:EOR589923 EYN589689:EYN589923 FIJ589689:FIJ589923 FSF589689:FSF589923 GCB589689:GCB589923 GLX589689:GLX589923 GVT589689:GVT589923 HFP589689:HFP589923 HPL589689:HPL589923 HZH589689:HZH589923 IJD589689:IJD589923 ISZ589689:ISZ589923 JCV589689:JCV589923 JMR589689:JMR589923 JWN589689:JWN589923 KGJ589689:KGJ589923 KQF589689:KQF589923 LAB589689:LAB589923 LJX589689:LJX589923 LTT589689:LTT589923 MDP589689:MDP589923 MNL589689:MNL589923 MXH589689:MXH589923 NHD589689:NHD589923 NQZ589689:NQZ589923 OAV589689:OAV589923 OKR589689:OKR589923 OUN589689:OUN589923 PEJ589689:PEJ589923 POF589689:POF589923 PYB589689:PYB589923 QHX589689:QHX589923 QRT589689:QRT589923 RBP589689:RBP589923 RLL589689:RLL589923 RVH589689:RVH589923 SFD589689:SFD589923 SOZ589689:SOZ589923 SYV589689:SYV589923 TIR589689:TIR589923 TSN589689:TSN589923 UCJ589689:UCJ589923 UMF589689:UMF589923 UWB589689:UWB589923 VFX589689:VFX589923 VPT589689:VPT589923 VZP589689:VZP589923 WJL589689:WJL589923 WTH589689:WTH589923 GV655225:GV655459 QR655225:QR655459 AAN655225:AAN655459 AKJ655225:AKJ655459 AUF655225:AUF655459 BEB655225:BEB655459 BNX655225:BNX655459 BXT655225:BXT655459 CHP655225:CHP655459 CRL655225:CRL655459 DBH655225:DBH655459 DLD655225:DLD655459 DUZ655225:DUZ655459 EEV655225:EEV655459 EOR655225:EOR655459 EYN655225:EYN655459 FIJ655225:FIJ655459 FSF655225:FSF655459 GCB655225:GCB655459 GLX655225:GLX655459 GVT655225:GVT655459 HFP655225:HFP655459 HPL655225:HPL655459 HZH655225:HZH655459 IJD655225:IJD655459 ISZ655225:ISZ655459 JCV655225:JCV655459 JMR655225:JMR655459 JWN655225:JWN655459 KGJ655225:KGJ655459 KQF655225:KQF655459 LAB655225:LAB655459 LJX655225:LJX655459 LTT655225:LTT655459 MDP655225:MDP655459 MNL655225:MNL655459 MXH655225:MXH655459 NHD655225:NHD655459 NQZ655225:NQZ655459 OAV655225:OAV655459 OKR655225:OKR655459 OUN655225:OUN655459 PEJ655225:PEJ655459 POF655225:POF655459 PYB655225:PYB655459 QHX655225:QHX655459 QRT655225:QRT655459 RBP655225:RBP655459 RLL655225:RLL655459 RVH655225:RVH655459 SFD655225:SFD655459 SOZ655225:SOZ655459 SYV655225:SYV655459 TIR655225:TIR655459 TSN655225:TSN655459 UCJ655225:UCJ655459 UMF655225:UMF655459 UWB655225:UWB655459 VFX655225:VFX655459 VPT655225:VPT655459 VZP655225:VZP655459 WJL655225:WJL655459 WTH655225:WTH655459 GV720761:GV720995 QR720761:QR720995 AAN720761:AAN720995 AKJ720761:AKJ720995 AUF720761:AUF720995 BEB720761:BEB720995 BNX720761:BNX720995 BXT720761:BXT720995 CHP720761:CHP720995 CRL720761:CRL720995 DBH720761:DBH720995 DLD720761:DLD720995 DUZ720761:DUZ720995 EEV720761:EEV720995 EOR720761:EOR720995 EYN720761:EYN720995 FIJ720761:FIJ720995 FSF720761:FSF720995 GCB720761:GCB720995 GLX720761:GLX720995 GVT720761:GVT720995 HFP720761:HFP720995 HPL720761:HPL720995 HZH720761:HZH720995 IJD720761:IJD720995 ISZ720761:ISZ720995 JCV720761:JCV720995 JMR720761:JMR720995 JWN720761:JWN720995 KGJ720761:KGJ720995 KQF720761:KQF720995 LAB720761:LAB720995 LJX720761:LJX720995 LTT720761:LTT720995 MDP720761:MDP720995 MNL720761:MNL720995 MXH720761:MXH720995 NHD720761:NHD720995 NQZ720761:NQZ720995 OAV720761:OAV720995 OKR720761:OKR720995 OUN720761:OUN720995 PEJ720761:PEJ720995 POF720761:POF720995 PYB720761:PYB720995 QHX720761:QHX720995 QRT720761:QRT720995 RBP720761:RBP720995 RLL720761:RLL720995 RVH720761:RVH720995 SFD720761:SFD720995 SOZ720761:SOZ720995 SYV720761:SYV720995 TIR720761:TIR720995 TSN720761:TSN720995 UCJ720761:UCJ720995 UMF720761:UMF720995 UWB720761:UWB720995 VFX720761:VFX720995 VPT720761:VPT720995 VZP720761:VZP720995 WJL720761:WJL720995 WTH720761:WTH720995 GV786297:GV786531 QR786297:QR786531 AAN786297:AAN786531 AKJ786297:AKJ786531 AUF786297:AUF786531 BEB786297:BEB786531 BNX786297:BNX786531 BXT786297:BXT786531 CHP786297:CHP786531 CRL786297:CRL786531 DBH786297:DBH786531 DLD786297:DLD786531 DUZ786297:DUZ786531 EEV786297:EEV786531 EOR786297:EOR786531 EYN786297:EYN786531 FIJ786297:FIJ786531 FSF786297:FSF786531 GCB786297:GCB786531 GLX786297:GLX786531 GVT786297:GVT786531 HFP786297:HFP786531 HPL786297:HPL786531 HZH786297:HZH786531 IJD786297:IJD786531 ISZ786297:ISZ786531 JCV786297:JCV786531 JMR786297:JMR786531 JWN786297:JWN786531 KGJ786297:KGJ786531 KQF786297:KQF786531 LAB786297:LAB786531 LJX786297:LJX786531 LTT786297:LTT786531 MDP786297:MDP786531 MNL786297:MNL786531 MXH786297:MXH786531 NHD786297:NHD786531 NQZ786297:NQZ786531 OAV786297:OAV786531 OKR786297:OKR786531 OUN786297:OUN786531 PEJ786297:PEJ786531 POF786297:POF786531 PYB786297:PYB786531 QHX786297:QHX786531 QRT786297:QRT786531 RBP786297:RBP786531 RLL786297:RLL786531 RVH786297:RVH786531 SFD786297:SFD786531 SOZ786297:SOZ786531 SYV786297:SYV786531 TIR786297:TIR786531 TSN786297:TSN786531 UCJ786297:UCJ786531 UMF786297:UMF786531 UWB786297:UWB786531 VFX786297:VFX786531 VPT786297:VPT786531 VZP786297:VZP786531 WJL786297:WJL786531 WTH786297:WTH786531 GV851833:GV852067 QR851833:QR852067 AAN851833:AAN852067 AKJ851833:AKJ852067 AUF851833:AUF852067 BEB851833:BEB852067 BNX851833:BNX852067 BXT851833:BXT852067 CHP851833:CHP852067 CRL851833:CRL852067 DBH851833:DBH852067 DLD851833:DLD852067 DUZ851833:DUZ852067 EEV851833:EEV852067 EOR851833:EOR852067 EYN851833:EYN852067 FIJ851833:FIJ852067 FSF851833:FSF852067 GCB851833:GCB852067 GLX851833:GLX852067 GVT851833:GVT852067 HFP851833:HFP852067 HPL851833:HPL852067 HZH851833:HZH852067 IJD851833:IJD852067 ISZ851833:ISZ852067 JCV851833:JCV852067 JMR851833:JMR852067 JWN851833:JWN852067 KGJ851833:KGJ852067 KQF851833:KQF852067 LAB851833:LAB852067 LJX851833:LJX852067 LTT851833:LTT852067 MDP851833:MDP852067 MNL851833:MNL852067 MXH851833:MXH852067 NHD851833:NHD852067 NQZ851833:NQZ852067 OAV851833:OAV852067 OKR851833:OKR852067 OUN851833:OUN852067 PEJ851833:PEJ852067 POF851833:POF852067 PYB851833:PYB852067 QHX851833:QHX852067 QRT851833:QRT852067 RBP851833:RBP852067 RLL851833:RLL852067 RVH851833:RVH852067 SFD851833:SFD852067 SOZ851833:SOZ852067 SYV851833:SYV852067 TIR851833:TIR852067 TSN851833:TSN852067 UCJ851833:UCJ852067 UMF851833:UMF852067 UWB851833:UWB852067 VFX851833:VFX852067 VPT851833:VPT852067 VZP851833:VZP852067 WJL851833:WJL852067 WTH851833:WTH852067 GV917369:GV917603 QR917369:QR917603 AAN917369:AAN917603 AKJ917369:AKJ917603 AUF917369:AUF917603 BEB917369:BEB917603 BNX917369:BNX917603 BXT917369:BXT917603 CHP917369:CHP917603 CRL917369:CRL917603 DBH917369:DBH917603 DLD917369:DLD917603 DUZ917369:DUZ917603 EEV917369:EEV917603 EOR917369:EOR917603 EYN917369:EYN917603 FIJ917369:FIJ917603 FSF917369:FSF917603 GCB917369:GCB917603 GLX917369:GLX917603 GVT917369:GVT917603 HFP917369:HFP917603 HPL917369:HPL917603 HZH917369:HZH917603 IJD917369:IJD917603 ISZ917369:ISZ917603 JCV917369:JCV917603 JMR917369:JMR917603 JWN917369:JWN917603 KGJ917369:KGJ917603 KQF917369:KQF917603 LAB917369:LAB917603 LJX917369:LJX917603 LTT917369:LTT917603 MDP917369:MDP917603 MNL917369:MNL917603 MXH917369:MXH917603 NHD917369:NHD917603 NQZ917369:NQZ917603 OAV917369:OAV917603 OKR917369:OKR917603 OUN917369:OUN917603 PEJ917369:PEJ917603 POF917369:POF917603 PYB917369:PYB917603 QHX917369:QHX917603 QRT917369:QRT917603 RBP917369:RBP917603 RLL917369:RLL917603 RVH917369:RVH917603 SFD917369:SFD917603 SOZ917369:SOZ917603 SYV917369:SYV917603 TIR917369:TIR917603 TSN917369:TSN917603 UCJ917369:UCJ917603 UMF917369:UMF917603 UWB917369:UWB917603 VFX917369:VFX917603 VPT917369:VPT917603 VZP917369:VZP917603 WJL917369:WJL917603 WTH917369:WTH917603 GV982905:GV983139 QR982905:QR983139 AAN982905:AAN983139 AKJ982905:AKJ983139 AUF982905:AUF983139 BEB982905:BEB983139 BNX982905:BNX983139 BXT982905:BXT983139 CHP982905:CHP983139 CRL982905:CRL983139 DBH982905:DBH983139 DLD982905:DLD983139 DUZ982905:DUZ983139 EEV982905:EEV983139 EOR982905:EOR983139 EYN982905:EYN983139 FIJ982905:FIJ983139 FSF982905:FSF983139 GCB982905:GCB983139 GLX982905:GLX983139 GVT982905:GVT983139 HFP982905:HFP983139 HPL982905:HPL983139 HZH982905:HZH983139 IJD982905:IJD983139 ISZ982905:ISZ983139 JCV982905:JCV983139 JMR982905:JMR983139 JWN982905:JWN983139 KGJ982905:KGJ983139 KQF982905:KQF983139 LAB982905:LAB983139 LJX982905:LJX983139 LTT982905:LTT983139 MDP982905:MDP983139 MNL982905:MNL983139 MXH982905:MXH983139 NHD982905:NHD983139 NQZ982905:NQZ983139 OAV982905:OAV983139 OKR982905:OKR983139 OUN982905:OUN983139 PEJ982905:PEJ983139 POF982905:POF983139 PYB982905:PYB983139 QHX982905:QHX983139 QRT982905:QRT983139 RBP982905:RBP983139 RLL982905:RLL983139 RVH982905:RVH983139 SFD982905:SFD983139 SOZ982905:SOZ983139 SYV982905:SYV983139 TIR982905:TIR983139 TSN982905:TSN983139 UCJ982905:UCJ983139 UMF982905:UMF983139 UWB982905:UWB983139 VFX982905:VFX983139 VPT982905:VPT983139 VZP982905:VZP983139 WJL982905:WJL983139 WTH982905:WTH983139 GX65401:GX65635 QT65401:QT65635 AAP65401:AAP65635 AKL65401:AKL65635 AUH65401:AUH65635 BED65401:BED65635 BNZ65401:BNZ65635 BXV65401:BXV65635 CHR65401:CHR65635 CRN65401:CRN65635 DBJ65401:DBJ65635 DLF65401:DLF65635 DVB65401:DVB65635 EEX65401:EEX65635 EOT65401:EOT65635 EYP65401:EYP65635 FIL65401:FIL65635 FSH65401:FSH65635 GCD65401:GCD65635 GLZ65401:GLZ65635 GVV65401:GVV65635 HFR65401:HFR65635 HPN65401:HPN65635 HZJ65401:HZJ65635 IJF65401:IJF65635 ITB65401:ITB65635 JCX65401:JCX65635 JMT65401:JMT65635 JWP65401:JWP65635 KGL65401:KGL65635 KQH65401:KQH65635 LAD65401:LAD65635 LJZ65401:LJZ65635 LTV65401:LTV65635 MDR65401:MDR65635 MNN65401:MNN65635 MXJ65401:MXJ65635 NHF65401:NHF65635 NRB65401:NRB65635 OAX65401:OAX65635 OKT65401:OKT65635 OUP65401:OUP65635 PEL65401:PEL65635 POH65401:POH65635 PYD65401:PYD65635 QHZ65401:QHZ65635 QRV65401:QRV65635 RBR65401:RBR65635 RLN65401:RLN65635 RVJ65401:RVJ65635 SFF65401:SFF65635 SPB65401:SPB65635 SYX65401:SYX65635 TIT65401:TIT65635 TSP65401:TSP65635 UCL65401:UCL65635 UMH65401:UMH65635 UWD65401:UWD65635 VFZ65401:VFZ65635 VPV65401:VPV65635 VZR65401:VZR65635 WJN65401:WJN65635 WTJ65401:WTJ65635 GX130937:GX131171 QT130937:QT131171 AAP130937:AAP131171 AKL130937:AKL131171 AUH130937:AUH131171 BED130937:BED131171 BNZ130937:BNZ131171 BXV130937:BXV131171 CHR130937:CHR131171 CRN130937:CRN131171 DBJ130937:DBJ131171 DLF130937:DLF131171 DVB130937:DVB131171 EEX130937:EEX131171 EOT130937:EOT131171 EYP130937:EYP131171 FIL130937:FIL131171 FSH130937:FSH131171 GCD130937:GCD131171 GLZ130937:GLZ131171 GVV130937:GVV131171 HFR130937:HFR131171 HPN130937:HPN131171 HZJ130937:HZJ131171 IJF130937:IJF131171 ITB130937:ITB131171 JCX130937:JCX131171 JMT130937:JMT131171 JWP130937:JWP131171 KGL130937:KGL131171 KQH130937:KQH131171 LAD130937:LAD131171 LJZ130937:LJZ131171 LTV130937:LTV131171 MDR130937:MDR131171 MNN130937:MNN131171 MXJ130937:MXJ131171 NHF130937:NHF131171 NRB130937:NRB131171 OAX130937:OAX131171 OKT130937:OKT131171 OUP130937:OUP131171 PEL130937:PEL131171 POH130937:POH131171 PYD130937:PYD131171 QHZ130937:QHZ131171 QRV130937:QRV131171 RBR130937:RBR131171 RLN130937:RLN131171 RVJ130937:RVJ131171 SFF130937:SFF131171 SPB130937:SPB131171 SYX130937:SYX131171 TIT130937:TIT131171 TSP130937:TSP131171 UCL130937:UCL131171 UMH130937:UMH131171 UWD130937:UWD131171 VFZ130937:VFZ131171 VPV130937:VPV131171 VZR130937:VZR131171 WJN130937:WJN131171 WTJ130937:WTJ131171 GX196473:GX196707 QT196473:QT196707 AAP196473:AAP196707 AKL196473:AKL196707 AUH196473:AUH196707 BED196473:BED196707 BNZ196473:BNZ196707 BXV196473:BXV196707 CHR196473:CHR196707 CRN196473:CRN196707 DBJ196473:DBJ196707 DLF196473:DLF196707 DVB196473:DVB196707 EEX196473:EEX196707 EOT196473:EOT196707 EYP196473:EYP196707 FIL196473:FIL196707 FSH196473:FSH196707 GCD196473:GCD196707 GLZ196473:GLZ196707 GVV196473:GVV196707 HFR196473:HFR196707 HPN196473:HPN196707 HZJ196473:HZJ196707 IJF196473:IJF196707 ITB196473:ITB196707 JCX196473:JCX196707 JMT196473:JMT196707 JWP196473:JWP196707 KGL196473:KGL196707 KQH196473:KQH196707 LAD196473:LAD196707 LJZ196473:LJZ196707 LTV196473:LTV196707 MDR196473:MDR196707 MNN196473:MNN196707 MXJ196473:MXJ196707 NHF196473:NHF196707 NRB196473:NRB196707 OAX196473:OAX196707 OKT196473:OKT196707 OUP196473:OUP196707 PEL196473:PEL196707 POH196473:POH196707 PYD196473:PYD196707 QHZ196473:QHZ196707 QRV196473:QRV196707 RBR196473:RBR196707 RLN196473:RLN196707 RVJ196473:RVJ196707 SFF196473:SFF196707 SPB196473:SPB196707 SYX196473:SYX196707 TIT196473:TIT196707 TSP196473:TSP196707 UCL196473:UCL196707 UMH196473:UMH196707 UWD196473:UWD196707 VFZ196473:VFZ196707 VPV196473:VPV196707 VZR196473:VZR196707 WJN196473:WJN196707 WTJ196473:WTJ196707 GX262009:GX262243 QT262009:QT262243 AAP262009:AAP262243 AKL262009:AKL262243 AUH262009:AUH262243 BED262009:BED262243 BNZ262009:BNZ262243 BXV262009:BXV262243 CHR262009:CHR262243 CRN262009:CRN262243 DBJ262009:DBJ262243 DLF262009:DLF262243 DVB262009:DVB262243 EEX262009:EEX262243 EOT262009:EOT262243 EYP262009:EYP262243 FIL262009:FIL262243 FSH262009:FSH262243 GCD262009:GCD262243 GLZ262009:GLZ262243 GVV262009:GVV262243 HFR262009:HFR262243 HPN262009:HPN262243 HZJ262009:HZJ262243 IJF262009:IJF262243 ITB262009:ITB262243 JCX262009:JCX262243 JMT262009:JMT262243 JWP262009:JWP262243 KGL262009:KGL262243 KQH262009:KQH262243 LAD262009:LAD262243 LJZ262009:LJZ262243 LTV262009:LTV262243 MDR262009:MDR262243 MNN262009:MNN262243 MXJ262009:MXJ262243 NHF262009:NHF262243 NRB262009:NRB262243 OAX262009:OAX262243 OKT262009:OKT262243 OUP262009:OUP262243 PEL262009:PEL262243 POH262009:POH262243 PYD262009:PYD262243 QHZ262009:QHZ262243 QRV262009:QRV262243 RBR262009:RBR262243 RLN262009:RLN262243 RVJ262009:RVJ262243 SFF262009:SFF262243 SPB262009:SPB262243 SYX262009:SYX262243 TIT262009:TIT262243 TSP262009:TSP262243 UCL262009:UCL262243 UMH262009:UMH262243 UWD262009:UWD262243 VFZ262009:VFZ262243 VPV262009:VPV262243 VZR262009:VZR262243 WJN262009:WJN262243 WTJ262009:WTJ262243 GX327545:GX327779 QT327545:QT327779 AAP327545:AAP327779 AKL327545:AKL327779 AUH327545:AUH327779 BED327545:BED327779 BNZ327545:BNZ327779 BXV327545:BXV327779 CHR327545:CHR327779 CRN327545:CRN327779 DBJ327545:DBJ327779 DLF327545:DLF327779 DVB327545:DVB327779 EEX327545:EEX327779 EOT327545:EOT327779 EYP327545:EYP327779 FIL327545:FIL327779 FSH327545:FSH327779 GCD327545:GCD327779 GLZ327545:GLZ327779 GVV327545:GVV327779 HFR327545:HFR327779 HPN327545:HPN327779 HZJ327545:HZJ327779 IJF327545:IJF327779 ITB327545:ITB327779 JCX327545:JCX327779 JMT327545:JMT327779 JWP327545:JWP327779 KGL327545:KGL327779 KQH327545:KQH327779 LAD327545:LAD327779 LJZ327545:LJZ327779 LTV327545:LTV327779 MDR327545:MDR327779 MNN327545:MNN327779 MXJ327545:MXJ327779 NHF327545:NHF327779 NRB327545:NRB327779 OAX327545:OAX327779 OKT327545:OKT327779 OUP327545:OUP327779 PEL327545:PEL327779 POH327545:POH327779 PYD327545:PYD327779 QHZ327545:QHZ327779 QRV327545:QRV327779 RBR327545:RBR327779 RLN327545:RLN327779 RVJ327545:RVJ327779 SFF327545:SFF327779 SPB327545:SPB327779 SYX327545:SYX327779 TIT327545:TIT327779 TSP327545:TSP327779 UCL327545:UCL327779 UMH327545:UMH327779 UWD327545:UWD327779 VFZ327545:VFZ327779 VPV327545:VPV327779 VZR327545:VZR327779 WJN327545:WJN327779 WTJ327545:WTJ327779 GX393081:GX393315 QT393081:QT393315 AAP393081:AAP393315 AKL393081:AKL393315 AUH393081:AUH393315 BED393081:BED393315 BNZ393081:BNZ393315 BXV393081:BXV393315 CHR393081:CHR393315 CRN393081:CRN393315 DBJ393081:DBJ393315 DLF393081:DLF393315 DVB393081:DVB393315 EEX393081:EEX393315 EOT393081:EOT393315 EYP393081:EYP393315 FIL393081:FIL393315 FSH393081:FSH393315 GCD393081:GCD393315 GLZ393081:GLZ393315 GVV393081:GVV393315 HFR393081:HFR393315 HPN393081:HPN393315 HZJ393081:HZJ393315 IJF393081:IJF393315 ITB393081:ITB393315 JCX393081:JCX393315 JMT393081:JMT393315 JWP393081:JWP393315 KGL393081:KGL393315 KQH393081:KQH393315 LAD393081:LAD393315 LJZ393081:LJZ393315 LTV393081:LTV393315 MDR393081:MDR393315 MNN393081:MNN393315 MXJ393081:MXJ393315 NHF393081:NHF393315 NRB393081:NRB393315 OAX393081:OAX393315 OKT393081:OKT393315 OUP393081:OUP393315 PEL393081:PEL393315 POH393081:POH393315 PYD393081:PYD393315 QHZ393081:QHZ393315 QRV393081:QRV393315 RBR393081:RBR393315 RLN393081:RLN393315 RVJ393081:RVJ393315 SFF393081:SFF393315 SPB393081:SPB393315 SYX393081:SYX393315 TIT393081:TIT393315 TSP393081:TSP393315 UCL393081:UCL393315 UMH393081:UMH393315 UWD393081:UWD393315 VFZ393081:VFZ393315 VPV393081:VPV393315 VZR393081:VZR393315 WJN393081:WJN393315 WTJ393081:WTJ393315 GX458617:GX458851 QT458617:QT458851 AAP458617:AAP458851 AKL458617:AKL458851 AUH458617:AUH458851 BED458617:BED458851 BNZ458617:BNZ458851 BXV458617:BXV458851 CHR458617:CHR458851 CRN458617:CRN458851 DBJ458617:DBJ458851 DLF458617:DLF458851 DVB458617:DVB458851 EEX458617:EEX458851 EOT458617:EOT458851 EYP458617:EYP458851 FIL458617:FIL458851 FSH458617:FSH458851 GCD458617:GCD458851 GLZ458617:GLZ458851 GVV458617:GVV458851 HFR458617:HFR458851 HPN458617:HPN458851 HZJ458617:HZJ458851 IJF458617:IJF458851 ITB458617:ITB458851 JCX458617:JCX458851 JMT458617:JMT458851 JWP458617:JWP458851 KGL458617:KGL458851 KQH458617:KQH458851 LAD458617:LAD458851 LJZ458617:LJZ458851 LTV458617:LTV458851 MDR458617:MDR458851 MNN458617:MNN458851 MXJ458617:MXJ458851 NHF458617:NHF458851 NRB458617:NRB458851 OAX458617:OAX458851 OKT458617:OKT458851 OUP458617:OUP458851 PEL458617:PEL458851 POH458617:POH458851 PYD458617:PYD458851 QHZ458617:QHZ458851 QRV458617:QRV458851 RBR458617:RBR458851 RLN458617:RLN458851 RVJ458617:RVJ458851 SFF458617:SFF458851 SPB458617:SPB458851 SYX458617:SYX458851 TIT458617:TIT458851 TSP458617:TSP458851 UCL458617:UCL458851 UMH458617:UMH458851 UWD458617:UWD458851 VFZ458617:VFZ458851 VPV458617:VPV458851 VZR458617:VZR458851 WJN458617:WJN458851 WTJ458617:WTJ458851 GX524153:GX524387 QT524153:QT524387 AAP524153:AAP524387 AKL524153:AKL524387 AUH524153:AUH524387 BED524153:BED524387 BNZ524153:BNZ524387 BXV524153:BXV524387 CHR524153:CHR524387 CRN524153:CRN524387 DBJ524153:DBJ524387 DLF524153:DLF524387 DVB524153:DVB524387 EEX524153:EEX524387 EOT524153:EOT524387 EYP524153:EYP524387 FIL524153:FIL524387 FSH524153:FSH524387 GCD524153:GCD524387 GLZ524153:GLZ524387 GVV524153:GVV524387 HFR524153:HFR524387 HPN524153:HPN524387 HZJ524153:HZJ524387 IJF524153:IJF524387 ITB524153:ITB524387 JCX524153:JCX524387 JMT524153:JMT524387 JWP524153:JWP524387 KGL524153:KGL524387 KQH524153:KQH524387 LAD524153:LAD524387 LJZ524153:LJZ524387 LTV524153:LTV524387 MDR524153:MDR524387 MNN524153:MNN524387 MXJ524153:MXJ524387 NHF524153:NHF524387 NRB524153:NRB524387 OAX524153:OAX524387 OKT524153:OKT524387 OUP524153:OUP524387 PEL524153:PEL524387 POH524153:POH524387 PYD524153:PYD524387 QHZ524153:QHZ524387 QRV524153:QRV524387 RBR524153:RBR524387 RLN524153:RLN524387 RVJ524153:RVJ524387 SFF524153:SFF524387 SPB524153:SPB524387 SYX524153:SYX524387 TIT524153:TIT524387 TSP524153:TSP524387 UCL524153:UCL524387 UMH524153:UMH524387 UWD524153:UWD524387 VFZ524153:VFZ524387 VPV524153:VPV524387 VZR524153:VZR524387 WJN524153:WJN524387 WTJ524153:WTJ524387 GX589689:GX589923 QT589689:QT589923 AAP589689:AAP589923 AKL589689:AKL589923 AUH589689:AUH589923 BED589689:BED589923 BNZ589689:BNZ589923 BXV589689:BXV589923 CHR589689:CHR589923 CRN589689:CRN589923 DBJ589689:DBJ589923 DLF589689:DLF589923 DVB589689:DVB589923 EEX589689:EEX589923 EOT589689:EOT589923 EYP589689:EYP589923 FIL589689:FIL589923 FSH589689:FSH589923 GCD589689:GCD589923 GLZ589689:GLZ589923 GVV589689:GVV589923 HFR589689:HFR589923 HPN589689:HPN589923 HZJ589689:HZJ589923 IJF589689:IJF589923 ITB589689:ITB589923 JCX589689:JCX589923 JMT589689:JMT589923 JWP589689:JWP589923 KGL589689:KGL589923 KQH589689:KQH589923 LAD589689:LAD589923 LJZ589689:LJZ589923 LTV589689:LTV589923 MDR589689:MDR589923 MNN589689:MNN589923 MXJ589689:MXJ589923 NHF589689:NHF589923 NRB589689:NRB589923 OAX589689:OAX589923 OKT589689:OKT589923 OUP589689:OUP589923 PEL589689:PEL589923 POH589689:POH589923 PYD589689:PYD589923 QHZ589689:QHZ589923 QRV589689:QRV589923 RBR589689:RBR589923 RLN589689:RLN589923 RVJ589689:RVJ589923 SFF589689:SFF589923 SPB589689:SPB589923 SYX589689:SYX589923 TIT589689:TIT589923 TSP589689:TSP589923 UCL589689:UCL589923 UMH589689:UMH589923 UWD589689:UWD589923 VFZ589689:VFZ589923 VPV589689:VPV589923 VZR589689:VZR589923 WJN589689:WJN589923 WTJ589689:WTJ589923 GX655225:GX655459 QT655225:QT655459 AAP655225:AAP655459 AKL655225:AKL655459 AUH655225:AUH655459 BED655225:BED655459 BNZ655225:BNZ655459 BXV655225:BXV655459 CHR655225:CHR655459 CRN655225:CRN655459 DBJ655225:DBJ655459 DLF655225:DLF655459 DVB655225:DVB655459 EEX655225:EEX655459 EOT655225:EOT655459 EYP655225:EYP655459 FIL655225:FIL655459 FSH655225:FSH655459 GCD655225:GCD655459 GLZ655225:GLZ655459 GVV655225:GVV655459 HFR655225:HFR655459 HPN655225:HPN655459 HZJ655225:HZJ655459 IJF655225:IJF655459 ITB655225:ITB655459 JCX655225:JCX655459 JMT655225:JMT655459 JWP655225:JWP655459 KGL655225:KGL655459 KQH655225:KQH655459 LAD655225:LAD655459 LJZ655225:LJZ655459 LTV655225:LTV655459 MDR655225:MDR655459 MNN655225:MNN655459 MXJ655225:MXJ655459 NHF655225:NHF655459 NRB655225:NRB655459 OAX655225:OAX655459 OKT655225:OKT655459 OUP655225:OUP655459 PEL655225:PEL655459 POH655225:POH655459 PYD655225:PYD655459 QHZ655225:QHZ655459 QRV655225:QRV655459 RBR655225:RBR655459 RLN655225:RLN655459 RVJ655225:RVJ655459 SFF655225:SFF655459 SPB655225:SPB655459 SYX655225:SYX655459 TIT655225:TIT655459 TSP655225:TSP655459 UCL655225:UCL655459 UMH655225:UMH655459 UWD655225:UWD655459 VFZ655225:VFZ655459 VPV655225:VPV655459 VZR655225:VZR655459 WJN655225:WJN655459 WTJ655225:WTJ655459 GX720761:GX720995 QT720761:QT720995 AAP720761:AAP720995 AKL720761:AKL720995 AUH720761:AUH720995 BED720761:BED720995 BNZ720761:BNZ720995 BXV720761:BXV720995 CHR720761:CHR720995 CRN720761:CRN720995 DBJ720761:DBJ720995 DLF720761:DLF720995 DVB720761:DVB720995 EEX720761:EEX720995 EOT720761:EOT720995 EYP720761:EYP720995 FIL720761:FIL720995 FSH720761:FSH720995 GCD720761:GCD720995 GLZ720761:GLZ720995 GVV720761:GVV720995 HFR720761:HFR720995 HPN720761:HPN720995 HZJ720761:HZJ720995 IJF720761:IJF720995 ITB720761:ITB720995 JCX720761:JCX720995 JMT720761:JMT720995 JWP720761:JWP720995 KGL720761:KGL720995 KQH720761:KQH720995 LAD720761:LAD720995 LJZ720761:LJZ720995 LTV720761:LTV720995 MDR720761:MDR720995 MNN720761:MNN720995 MXJ720761:MXJ720995 NHF720761:NHF720995 NRB720761:NRB720995 OAX720761:OAX720995 OKT720761:OKT720995 OUP720761:OUP720995 PEL720761:PEL720995 POH720761:POH720995 PYD720761:PYD720995 QHZ720761:QHZ720995 QRV720761:QRV720995 RBR720761:RBR720995 RLN720761:RLN720995 RVJ720761:RVJ720995 SFF720761:SFF720995 SPB720761:SPB720995 SYX720761:SYX720995 TIT720761:TIT720995 TSP720761:TSP720995 UCL720761:UCL720995 UMH720761:UMH720995 UWD720761:UWD720995 VFZ720761:VFZ720995 VPV720761:VPV720995 VZR720761:VZR720995 WJN720761:WJN720995 WTJ720761:WTJ720995 GX786297:GX786531 QT786297:QT786531 AAP786297:AAP786531 AKL786297:AKL786531 AUH786297:AUH786531 BED786297:BED786531 BNZ786297:BNZ786531 BXV786297:BXV786531 CHR786297:CHR786531 CRN786297:CRN786531 DBJ786297:DBJ786531 DLF786297:DLF786531 DVB786297:DVB786531 EEX786297:EEX786531 EOT786297:EOT786531 EYP786297:EYP786531 FIL786297:FIL786531 FSH786297:FSH786531 GCD786297:GCD786531 GLZ786297:GLZ786531 GVV786297:GVV786531 HFR786297:HFR786531 HPN786297:HPN786531 HZJ786297:HZJ786531 IJF786297:IJF786531 ITB786297:ITB786531 JCX786297:JCX786531 JMT786297:JMT786531 JWP786297:JWP786531 KGL786297:KGL786531 KQH786297:KQH786531 LAD786297:LAD786531 LJZ786297:LJZ786531 LTV786297:LTV786531 MDR786297:MDR786531 MNN786297:MNN786531 MXJ786297:MXJ786531 NHF786297:NHF786531 NRB786297:NRB786531 OAX786297:OAX786531 OKT786297:OKT786531 OUP786297:OUP786531 PEL786297:PEL786531 POH786297:POH786531 PYD786297:PYD786531 QHZ786297:QHZ786531 QRV786297:QRV786531 RBR786297:RBR786531 RLN786297:RLN786531 RVJ786297:RVJ786531 SFF786297:SFF786531 SPB786297:SPB786531 SYX786297:SYX786531 TIT786297:TIT786531 TSP786297:TSP786531 UCL786297:UCL786531 UMH786297:UMH786531 UWD786297:UWD786531 VFZ786297:VFZ786531 VPV786297:VPV786531 VZR786297:VZR786531 WJN786297:WJN786531 WTJ786297:WTJ786531 GX851833:GX852067 QT851833:QT852067 AAP851833:AAP852067 AKL851833:AKL852067 AUH851833:AUH852067 BED851833:BED852067 BNZ851833:BNZ852067 BXV851833:BXV852067 CHR851833:CHR852067 CRN851833:CRN852067 DBJ851833:DBJ852067 DLF851833:DLF852067 DVB851833:DVB852067 EEX851833:EEX852067 EOT851833:EOT852067 EYP851833:EYP852067 FIL851833:FIL852067 FSH851833:FSH852067 GCD851833:GCD852067 GLZ851833:GLZ852067 GVV851833:GVV852067 HFR851833:HFR852067 HPN851833:HPN852067 HZJ851833:HZJ852067 IJF851833:IJF852067 ITB851833:ITB852067 JCX851833:JCX852067 JMT851833:JMT852067 JWP851833:JWP852067 KGL851833:KGL852067 KQH851833:KQH852067 LAD851833:LAD852067 LJZ851833:LJZ852067 LTV851833:LTV852067 MDR851833:MDR852067 MNN851833:MNN852067 MXJ851833:MXJ852067 NHF851833:NHF852067 NRB851833:NRB852067 OAX851833:OAX852067 OKT851833:OKT852067 OUP851833:OUP852067 PEL851833:PEL852067 POH851833:POH852067 PYD851833:PYD852067 QHZ851833:QHZ852067 QRV851833:QRV852067 RBR851833:RBR852067 RLN851833:RLN852067 RVJ851833:RVJ852067 SFF851833:SFF852067 SPB851833:SPB852067 SYX851833:SYX852067 TIT851833:TIT852067 TSP851833:TSP852067 UCL851833:UCL852067 UMH851833:UMH852067 UWD851833:UWD852067 VFZ851833:VFZ852067 VPV851833:VPV852067 VZR851833:VZR852067 WJN851833:WJN852067 WTJ851833:WTJ852067 GX917369:GX917603 QT917369:QT917603 AAP917369:AAP917603 AKL917369:AKL917603 AUH917369:AUH917603 BED917369:BED917603 BNZ917369:BNZ917603 BXV917369:BXV917603 CHR917369:CHR917603 CRN917369:CRN917603 DBJ917369:DBJ917603 DLF917369:DLF917603 DVB917369:DVB917603 EEX917369:EEX917603 EOT917369:EOT917603 EYP917369:EYP917603 FIL917369:FIL917603 FSH917369:FSH917603 GCD917369:GCD917603 GLZ917369:GLZ917603 GVV917369:GVV917603 HFR917369:HFR917603 HPN917369:HPN917603 HZJ917369:HZJ917603 IJF917369:IJF917603 ITB917369:ITB917603 JCX917369:JCX917603 JMT917369:JMT917603 JWP917369:JWP917603 KGL917369:KGL917603 KQH917369:KQH917603 LAD917369:LAD917603 LJZ917369:LJZ917603 LTV917369:LTV917603 MDR917369:MDR917603 MNN917369:MNN917603 MXJ917369:MXJ917603 NHF917369:NHF917603 NRB917369:NRB917603 OAX917369:OAX917603 OKT917369:OKT917603 OUP917369:OUP917603 PEL917369:PEL917603 POH917369:POH917603 PYD917369:PYD917603 QHZ917369:QHZ917603 QRV917369:QRV917603 RBR917369:RBR917603 RLN917369:RLN917603 RVJ917369:RVJ917603 SFF917369:SFF917603 SPB917369:SPB917603 SYX917369:SYX917603 TIT917369:TIT917603 TSP917369:TSP917603 UCL917369:UCL917603 UMH917369:UMH917603 UWD917369:UWD917603 VFZ917369:VFZ917603 VPV917369:VPV917603 VZR917369:VZR917603 WJN917369:WJN917603 WTJ917369:WTJ917603 GX982905:GX983139 QT982905:QT983139 AAP982905:AAP983139 AKL982905:AKL983139 AUH982905:AUH983139 BED982905:BED983139 BNZ982905:BNZ983139 BXV982905:BXV983139 CHR982905:CHR983139 CRN982905:CRN983139 DBJ982905:DBJ983139 DLF982905:DLF983139 DVB982905:DVB983139 EEX982905:EEX983139 EOT982905:EOT983139 EYP982905:EYP983139 FIL982905:FIL983139 FSH982905:FSH983139 GCD982905:GCD983139 GLZ982905:GLZ983139 GVV982905:GVV983139 HFR982905:HFR983139 HPN982905:HPN983139 HZJ982905:HZJ983139 IJF982905:IJF983139 ITB982905:ITB983139 JCX982905:JCX983139 JMT982905:JMT983139 JWP982905:JWP983139 KGL982905:KGL983139 KQH982905:KQH983139 LAD982905:LAD983139 LJZ982905:LJZ983139 LTV982905:LTV983139 MDR982905:MDR983139 MNN982905:MNN983139 MXJ982905:MXJ983139 NHF982905:NHF983139 NRB982905:NRB983139 OAX982905:OAX983139 OKT982905:OKT983139 OUP982905:OUP983139 PEL982905:PEL983139 POH982905:POH983139 PYD982905:PYD983139 QHZ982905:QHZ983139 QRV982905:QRV983139 RBR982905:RBR983139 RLN982905:RLN983139 RVJ982905:RVJ983139 SFF982905:SFF983139 SPB982905:SPB983139 SYX982905:SYX983139 TIT982905:TIT983139 TSP982905:TSP983139 UCL982905:UCL983139 UMH982905:UMH983139 UWD982905:UWD983139 VFZ982905:VFZ983139 VPV982905:VPV983139 VZR982905:VZR983139 WJN982905:WJN983139 WTJ982905:WTJ983139 GW65402:GW65635 QS65402:QS65635 AAO65402:AAO65635 AKK65402:AKK65635 AUG65402:AUG65635 BEC65402:BEC65635 BNY65402:BNY65635 BXU65402:BXU65635 CHQ65402:CHQ65635 CRM65402:CRM65635 DBI65402:DBI65635 DLE65402:DLE65635 DVA65402:DVA65635 EEW65402:EEW65635 EOS65402:EOS65635 EYO65402:EYO65635 FIK65402:FIK65635 FSG65402:FSG65635 GCC65402:GCC65635 GLY65402:GLY65635 GVU65402:GVU65635 HFQ65402:HFQ65635 HPM65402:HPM65635 HZI65402:HZI65635 IJE65402:IJE65635 ITA65402:ITA65635 JCW65402:JCW65635 JMS65402:JMS65635 JWO65402:JWO65635 KGK65402:KGK65635 KQG65402:KQG65635 LAC65402:LAC65635 LJY65402:LJY65635 LTU65402:LTU65635 MDQ65402:MDQ65635 MNM65402:MNM65635 MXI65402:MXI65635 NHE65402:NHE65635 NRA65402:NRA65635 OAW65402:OAW65635 OKS65402:OKS65635 OUO65402:OUO65635 PEK65402:PEK65635 POG65402:POG65635 PYC65402:PYC65635 QHY65402:QHY65635 QRU65402:QRU65635 RBQ65402:RBQ65635 RLM65402:RLM65635 RVI65402:RVI65635 SFE65402:SFE65635 SPA65402:SPA65635 SYW65402:SYW65635 TIS65402:TIS65635 TSO65402:TSO65635 UCK65402:UCK65635 UMG65402:UMG65635 UWC65402:UWC65635 VFY65402:VFY65635 VPU65402:VPU65635 VZQ65402:VZQ65635 WJM65402:WJM65635 WTI65402:WTI65635 GW130938:GW131171 QS130938:QS131171 AAO130938:AAO131171 AKK130938:AKK131171 AUG130938:AUG131171 BEC130938:BEC131171 BNY130938:BNY131171 BXU130938:BXU131171 CHQ130938:CHQ131171 CRM130938:CRM131171 DBI130938:DBI131171 DLE130938:DLE131171 DVA130938:DVA131171 EEW130938:EEW131171 EOS130938:EOS131171 EYO130938:EYO131171 FIK130938:FIK131171 FSG130938:FSG131171 GCC130938:GCC131171 GLY130938:GLY131171 GVU130938:GVU131171 HFQ130938:HFQ131171 HPM130938:HPM131171 HZI130938:HZI131171 IJE130938:IJE131171 ITA130938:ITA131171 JCW130938:JCW131171 JMS130938:JMS131171 JWO130938:JWO131171 KGK130938:KGK131171 KQG130938:KQG131171 LAC130938:LAC131171 LJY130938:LJY131171 LTU130938:LTU131171 MDQ130938:MDQ131171 MNM130938:MNM131171 MXI130938:MXI131171 NHE130938:NHE131171 NRA130938:NRA131171 OAW130938:OAW131171 OKS130938:OKS131171 OUO130938:OUO131171 PEK130938:PEK131171 POG130938:POG131171 PYC130938:PYC131171 QHY130938:QHY131171 QRU130938:QRU131171 RBQ130938:RBQ131171 RLM130938:RLM131171 RVI130938:RVI131171 SFE130938:SFE131171 SPA130938:SPA131171 SYW130938:SYW131171 TIS130938:TIS131171 TSO130938:TSO131171 UCK130938:UCK131171 UMG130938:UMG131171 UWC130938:UWC131171 VFY130938:VFY131171 VPU130938:VPU131171 VZQ130938:VZQ131171 WJM130938:WJM131171 WTI130938:WTI131171 GW196474:GW196707 QS196474:QS196707 AAO196474:AAO196707 AKK196474:AKK196707 AUG196474:AUG196707 BEC196474:BEC196707 BNY196474:BNY196707 BXU196474:BXU196707 CHQ196474:CHQ196707 CRM196474:CRM196707 DBI196474:DBI196707 DLE196474:DLE196707 DVA196474:DVA196707 EEW196474:EEW196707 EOS196474:EOS196707 EYO196474:EYO196707 FIK196474:FIK196707 FSG196474:FSG196707 GCC196474:GCC196707 GLY196474:GLY196707 GVU196474:GVU196707 HFQ196474:HFQ196707 HPM196474:HPM196707 HZI196474:HZI196707 IJE196474:IJE196707 ITA196474:ITA196707 JCW196474:JCW196707 JMS196474:JMS196707 JWO196474:JWO196707 KGK196474:KGK196707 KQG196474:KQG196707 LAC196474:LAC196707 LJY196474:LJY196707 LTU196474:LTU196707 MDQ196474:MDQ196707 MNM196474:MNM196707 MXI196474:MXI196707 NHE196474:NHE196707 NRA196474:NRA196707 OAW196474:OAW196707 OKS196474:OKS196707 OUO196474:OUO196707 PEK196474:PEK196707 POG196474:POG196707 PYC196474:PYC196707 QHY196474:QHY196707 QRU196474:QRU196707 RBQ196474:RBQ196707 RLM196474:RLM196707 RVI196474:RVI196707 SFE196474:SFE196707 SPA196474:SPA196707 SYW196474:SYW196707 TIS196474:TIS196707 TSO196474:TSO196707 UCK196474:UCK196707 UMG196474:UMG196707 UWC196474:UWC196707 VFY196474:VFY196707 VPU196474:VPU196707 VZQ196474:VZQ196707 WJM196474:WJM196707 WTI196474:WTI196707 GW262010:GW262243 QS262010:QS262243 AAO262010:AAO262243 AKK262010:AKK262243 AUG262010:AUG262243 BEC262010:BEC262243 BNY262010:BNY262243 BXU262010:BXU262243 CHQ262010:CHQ262243 CRM262010:CRM262243 DBI262010:DBI262243 DLE262010:DLE262243 DVA262010:DVA262243 EEW262010:EEW262243 EOS262010:EOS262243 EYO262010:EYO262243 FIK262010:FIK262243 FSG262010:FSG262243 GCC262010:GCC262243 GLY262010:GLY262243 GVU262010:GVU262243 HFQ262010:HFQ262243 HPM262010:HPM262243 HZI262010:HZI262243 IJE262010:IJE262243 ITA262010:ITA262243 JCW262010:JCW262243 JMS262010:JMS262243 JWO262010:JWO262243 KGK262010:KGK262243 KQG262010:KQG262243 LAC262010:LAC262243 LJY262010:LJY262243 LTU262010:LTU262243 MDQ262010:MDQ262243 MNM262010:MNM262243 MXI262010:MXI262243 NHE262010:NHE262243 NRA262010:NRA262243 OAW262010:OAW262243 OKS262010:OKS262243 OUO262010:OUO262243 PEK262010:PEK262243 POG262010:POG262243 PYC262010:PYC262243 QHY262010:QHY262243 QRU262010:QRU262243 RBQ262010:RBQ262243 RLM262010:RLM262243 RVI262010:RVI262243 SFE262010:SFE262243 SPA262010:SPA262243 SYW262010:SYW262243 TIS262010:TIS262243 TSO262010:TSO262243 UCK262010:UCK262243 UMG262010:UMG262243 UWC262010:UWC262243 VFY262010:VFY262243 VPU262010:VPU262243 VZQ262010:VZQ262243 WJM262010:WJM262243 WTI262010:WTI262243 GW327546:GW327779 QS327546:QS327779 AAO327546:AAO327779 AKK327546:AKK327779 AUG327546:AUG327779 BEC327546:BEC327779 BNY327546:BNY327779 BXU327546:BXU327779 CHQ327546:CHQ327779 CRM327546:CRM327779 DBI327546:DBI327779 DLE327546:DLE327779 DVA327546:DVA327779 EEW327546:EEW327779 EOS327546:EOS327779 EYO327546:EYO327779 FIK327546:FIK327779 FSG327546:FSG327779 GCC327546:GCC327779 GLY327546:GLY327779 GVU327546:GVU327779 HFQ327546:HFQ327779 HPM327546:HPM327779 HZI327546:HZI327779 IJE327546:IJE327779 ITA327546:ITA327779 JCW327546:JCW327779 JMS327546:JMS327779 JWO327546:JWO327779 KGK327546:KGK327779 KQG327546:KQG327779 LAC327546:LAC327779 LJY327546:LJY327779 LTU327546:LTU327779 MDQ327546:MDQ327779 MNM327546:MNM327779 MXI327546:MXI327779 NHE327546:NHE327779 NRA327546:NRA327779 OAW327546:OAW327779 OKS327546:OKS327779 OUO327546:OUO327779 PEK327546:PEK327779 POG327546:POG327779 PYC327546:PYC327779 QHY327546:QHY327779 QRU327546:QRU327779 RBQ327546:RBQ327779 RLM327546:RLM327779 RVI327546:RVI327779 SFE327546:SFE327779 SPA327546:SPA327779 SYW327546:SYW327779 TIS327546:TIS327779 TSO327546:TSO327779 UCK327546:UCK327779 UMG327546:UMG327779 UWC327546:UWC327779 VFY327546:VFY327779 VPU327546:VPU327779 VZQ327546:VZQ327779 WJM327546:WJM327779 WTI327546:WTI327779 GW393082:GW393315 QS393082:QS393315 AAO393082:AAO393315 AKK393082:AKK393315 AUG393082:AUG393315 BEC393082:BEC393315 BNY393082:BNY393315 BXU393082:BXU393315 CHQ393082:CHQ393315 CRM393082:CRM393315 DBI393082:DBI393315 DLE393082:DLE393315 DVA393082:DVA393315 EEW393082:EEW393315 EOS393082:EOS393315 EYO393082:EYO393315 FIK393082:FIK393315 FSG393082:FSG393315 GCC393082:GCC393315 GLY393082:GLY393315 GVU393082:GVU393315 HFQ393082:HFQ393315 HPM393082:HPM393315 HZI393082:HZI393315 IJE393082:IJE393315 ITA393082:ITA393315 JCW393082:JCW393315 JMS393082:JMS393315 JWO393082:JWO393315 KGK393082:KGK393315 KQG393082:KQG393315 LAC393082:LAC393315 LJY393082:LJY393315 LTU393082:LTU393315 MDQ393082:MDQ393315 MNM393082:MNM393315 MXI393082:MXI393315 NHE393082:NHE393315 NRA393082:NRA393315 OAW393082:OAW393315 OKS393082:OKS393315 OUO393082:OUO393315 PEK393082:PEK393315 POG393082:POG393315 PYC393082:PYC393315 QHY393082:QHY393315 QRU393082:QRU393315 RBQ393082:RBQ393315 RLM393082:RLM393315 RVI393082:RVI393315 SFE393082:SFE393315 SPA393082:SPA393315 SYW393082:SYW393315 TIS393082:TIS393315 TSO393082:TSO393315 UCK393082:UCK393315 UMG393082:UMG393315 UWC393082:UWC393315 VFY393082:VFY393315 VPU393082:VPU393315 VZQ393082:VZQ393315 WJM393082:WJM393315 WTI393082:WTI393315 GW458618:GW458851 QS458618:QS458851 AAO458618:AAO458851 AKK458618:AKK458851 AUG458618:AUG458851 BEC458618:BEC458851 BNY458618:BNY458851 BXU458618:BXU458851 CHQ458618:CHQ458851 CRM458618:CRM458851 DBI458618:DBI458851 DLE458618:DLE458851 DVA458618:DVA458851 EEW458618:EEW458851 EOS458618:EOS458851 EYO458618:EYO458851 FIK458618:FIK458851 FSG458618:FSG458851 GCC458618:GCC458851 GLY458618:GLY458851 GVU458618:GVU458851 HFQ458618:HFQ458851 HPM458618:HPM458851 HZI458618:HZI458851 IJE458618:IJE458851 ITA458618:ITA458851 JCW458618:JCW458851 JMS458618:JMS458851 JWO458618:JWO458851 KGK458618:KGK458851 KQG458618:KQG458851 LAC458618:LAC458851 LJY458618:LJY458851 LTU458618:LTU458851 MDQ458618:MDQ458851 MNM458618:MNM458851 MXI458618:MXI458851 NHE458618:NHE458851 NRA458618:NRA458851 OAW458618:OAW458851 OKS458618:OKS458851 OUO458618:OUO458851 PEK458618:PEK458851 POG458618:POG458851 PYC458618:PYC458851 QHY458618:QHY458851 QRU458618:QRU458851 RBQ458618:RBQ458851 RLM458618:RLM458851 RVI458618:RVI458851 SFE458618:SFE458851 SPA458618:SPA458851 SYW458618:SYW458851 TIS458618:TIS458851 TSO458618:TSO458851 UCK458618:UCK458851 UMG458618:UMG458851 UWC458618:UWC458851 VFY458618:VFY458851 VPU458618:VPU458851 VZQ458618:VZQ458851 WJM458618:WJM458851 WTI458618:WTI458851 GW524154:GW524387 QS524154:QS524387 AAO524154:AAO524387 AKK524154:AKK524387 AUG524154:AUG524387 BEC524154:BEC524387 BNY524154:BNY524387 BXU524154:BXU524387 CHQ524154:CHQ524387 CRM524154:CRM524387 DBI524154:DBI524387 DLE524154:DLE524387 DVA524154:DVA524387 EEW524154:EEW524387 EOS524154:EOS524387 EYO524154:EYO524387 FIK524154:FIK524387 FSG524154:FSG524387 GCC524154:GCC524387 GLY524154:GLY524387 GVU524154:GVU524387 HFQ524154:HFQ524387 HPM524154:HPM524387 HZI524154:HZI524387 IJE524154:IJE524387 ITA524154:ITA524387 JCW524154:JCW524387 JMS524154:JMS524387 JWO524154:JWO524387 KGK524154:KGK524387 KQG524154:KQG524387 LAC524154:LAC524387 LJY524154:LJY524387 LTU524154:LTU524387 MDQ524154:MDQ524387 MNM524154:MNM524387 MXI524154:MXI524387 NHE524154:NHE524387 NRA524154:NRA524387 OAW524154:OAW524387 OKS524154:OKS524387 OUO524154:OUO524387 PEK524154:PEK524387 POG524154:POG524387 PYC524154:PYC524387 QHY524154:QHY524387 QRU524154:QRU524387 RBQ524154:RBQ524387 RLM524154:RLM524387 RVI524154:RVI524387 SFE524154:SFE524387 SPA524154:SPA524387 SYW524154:SYW524387 TIS524154:TIS524387 TSO524154:TSO524387 UCK524154:UCK524387 UMG524154:UMG524387 UWC524154:UWC524387 VFY524154:VFY524387 VPU524154:VPU524387 VZQ524154:VZQ524387 WJM524154:WJM524387 WTI524154:WTI524387 GW589690:GW589923 QS589690:QS589923 AAO589690:AAO589923 AKK589690:AKK589923 AUG589690:AUG589923 BEC589690:BEC589923 BNY589690:BNY589923 BXU589690:BXU589923 CHQ589690:CHQ589923 CRM589690:CRM589923 DBI589690:DBI589923 DLE589690:DLE589923 DVA589690:DVA589923 EEW589690:EEW589923 EOS589690:EOS589923 EYO589690:EYO589923 FIK589690:FIK589923 FSG589690:FSG589923 GCC589690:GCC589923 GLY589690:GLY589923 GVU589690:GVU589923 HFQ589690:HFQ589923 HPM589690:HPM589923 HZI589690:HZI589923 IJE589690:IJE589923 ITA589690:ITA589923 JCW589690:JCW589923 JMS589690:JMS589923 JWO589690:JWO589923 KGK589690:KGK589923 KQG589690:KQG589923 LAC589690:LAC589923 LJY589690:LJY589923 LTU589690:LTU589923 MDQ589690:MDQ589923 MNM589690:MNM589923 MXI589690:MXI589923 NHE589690:NHE589923 NRA589690:NRA589923 OAW589690:OAW589923 OKS589690:OKS589923 OUO589690:OUO589923 PEK589690:PEK589923 POG589690:POG589923 PYC589690:PYC589923 QHY589690:QHY589923 QRU589690:QRU589923 RBQ589690:RBQ589923 RLM589690:RLM589923 RVI589690:RVI589923 SFE589690:SFE589923 SPA589690:SPA589923 SYW589690:SYW589923 TIS589690:TIS589923 TSO589690:TSO589923 UCK589690:UCK589923 UMG589690:UMG589923 UWC589690:UWC589923 VFY589690:VFY589923 VPU589690:VPU589923 VZQ589690:VZQ589923 WJM589690:WJM589923 WTI589690:WTI589923 GW655226:GW655459 QS655226:QS655459 AAO655226:AAO655459 AKK655226:AKK655459 AUG655226:AUG655459 BEC655226:BEC655459 BNY655226:BNY655459 BXU655226:BXU655459 CHQ655226:CHQ655459 CRM655226:CRM655459 DBI655226:DBI655459 DLE655226:DLE655459 DVA655226:DVA655459 EEW655226:EEW655459 EOS655226:EOS655459 EYO655226:EYO655459 FIK655226:FIK655459 FSG655226:FSG655459 GCC655226:GCC655459 GLY655226:GLY655459 GVU655226:GVU655459 HFQ655226:HFQ655459 HPM655226:HPM655459 HZI655226:HZI655459 IJE655226:IJE655459 ITA655226:ITA655459 JCW655226:JCW655459 JMS655226:JMS655459 JWO655226:JWO655459 KGK655226:KGK655459 KQG655226:KQG655459 LAC655226:LAC655459 LJY655226:LJY655459 LTU655226:LTU655459 MDQ655226:MDQ655459 MNM655226:MNM655459 MXI655226:MXI655459 NHE655226:NHE655459 NRA655226:NRA655459 OAW655226:OAW655459 OKS655226:OKS655459 OUO655226:OUO655459 PEK655226:PEK655459 POG655226:POG655459 PYC655226:PYC655459 QHY655226:QHY655459 QRU655226:QRU655459 RBQ655226:RBQ655459 RLM655226:RLM655459 RVI655226:RVI655459 SFE655226:SFE655459 SPA655226:SPA655459 SYW655226:SYW655459 TIS655226:TIS655459 TSO655226:TSO655459 UCK655226:UCK655459 UMG655226:UMG655459 UWC655226:UWC655459 VFY655226:VFY655459 VPU655226:VPU655459 VZQ655226:VZQ655459 WJM655226:WJM655459 WTI655226:WTI655459 GW720762:GW720995 QS720762:QS720995 AAO720762:AAO720995 AKK720762:AKK720995 AUG720762:AUG720995 BEC720762:BEC720995 BNY720762:BNY720995 BXU720762:BXU720995 CHQ720762:CHQ720995 CRM720762:CRM720995 DBI720762:DBI720995 DLE720762:DLE720995 DVA720762:DVA720995 EEW720762:EEW720995 EOS720762:EOS720995 EYO720762:EYO720995 FIK720762:FIK720995 FSG720762:FSG720995 GCC720762:GCC720995 GLY720762:GLY720995 GVU720762:GVU720995 HFQ720762:HFQ720995 HPM720762:HPM720995 HZI720762:HZI720995 IJE720762:IJE720995 ITA720762:ITA720995 JCW720762:JCW720995 JMS720762:JMS720995 JWO720762:JWO720995 KGK720762:KGK720995 KQG720762:KQG720995 LAC720762:LAC720995 LJY720762:LJY720995 LTU720762:LTU720995 MDQ720762:MDQ720995 MNM720762:MNM720995 MXI720762:MXI720995 NHE720762:NHE720995 NRA720762:NRA720995 OAW720762:OAW720995 OKS720762:OKS720995 OUO720762:OUO720995 PEK720762:PEK720995 POG720762:POG720995 PYC720762:PYC720995 QHY720762:QHY720995 QRU720762:QRU720995 RBQ720762:RBQ720995 RLM720762:RLM720995 RVI720762:RVI720995 SFE720762:SFE720995 SPA720762:SPA720995 SYW720762:SYW720995 TIS720762:TIS720995 TSO720762:TSO720995 UCK720762:UCK720995 UMG720762:UMG720995 UWC720762:UWC720995 VFY720762:VFY720995 VPU720762:VPU720995 VZQ720762:VZQ720995 WJM720762:WJM720995 WTI720762:WTI720995 GW786298:GW786531 QS786298:QS786531 AAO786298:AAO786531 AKK786298:AKK786531 AUG786298:AUG786531 BEC786298:BEC786531 BNY786298:BNY786531 BXU786298:BXU786531 CHQ786298:CHQ786531 CRM786298:CRM786531 DBI786298:DBI786531 DLE786298:DLE786531 DVA786298:DVA786531 EEW786298:EEW786531 EOS786298:EOS786531 EYO786298:EYO786531 FIK786298:FIK786531 FSG786298:FSG786531 GCC786298:GCC786531 GLY786298:GLY786531 GVU786298:GVU786531 HFQ786298:HFQ786531 HPM786298:HPM786531 HZI786298:HZI786531 IJE786298:IJE786531 ITA786298:ITA786531 JCW786298:JCW786531 JMS786298:JMS786531 JWO786298:JWO786531 KGK786298:KGK786531 KQG786298:KQG786531 LAC786298:LAC786531 LJY786298:LJY786531 LTU786298:LTU786531 MDQ786298:MDQ786531 MNM786298:MNM786531 MXI786298:MXI786531 NHE786298:NHE786531 NRA786298:NRA786531 OAW786298:OAW786531 OKS786298:OKS786531 OUO786298:OUO786531 PEK786298:PEK786531 POG786298:POG786531 PYC786298:PYC786531 QHY786298:QHY786531 QRU786298:QRU786531 RBQ786298:RBQ786531 RLM786298:RLM786531 RVI786298:RVI786531 SFE786298:SFE786531 SPA786298:SPA786531 SYW786298:SYW786531 TIS786298:TIS786531 TSO786298:TSO786531 UCK786298:UCK786531 UMG786298:UMG786531 UWC786298:UWC786531 VFY786298:VFY786531 VPU786298:VPU786531 VZQ786298:VZQ786531 WJM786298:WJM786531 WTI786298:WTI786531 GW851834:GW852067 QS851834:QS852067 AAO851834:AAO852067 AKK851834:AKK852067 AUG851834:AUG852067 BEC851834:BEC852067 BNY851834:BNY852067 BXU851834:BXU852067 CHQ851834:CHQ852067 CRM851834:CRM852067 DBI851834:DBI852067 DLE851834:DLE852067 DVA851834:DVA852067 EEW851834:EEW852067 EOS851834:EOS852067 EYO851834:EYO852067 FIK851834:FIK852067 FSG851834:FSG852067 GCC851834:GCC852067 GLY851834:GLY852067 GVU851834:GVU852067 HFQ851834:HFQ852067 HPM851834:HPM852067 HZI851834:HZI852067 IJE851834:IJE852067 ITA851834:ITA852067 JCW851834:JCW852067 JMS851834:JMS852067 JWO851834:JWO852067 KGK851834:KGK852067 KQG851834:KQG852067 LAC851834:LAC852067 LJY851834:LJY852067 LTU851834:LTU852067 MDQ851834:MDQ852067 MNM851834:MNM852067 MXI851834:MXI852067 NHE851834:NHE852067 NRA851834:NRA852067 OAW851834:OAW852067 OKS851834:OKS852067 OUO851834:OUO852067 PEK851834:PEK852067 POG851834:POG852067 PYC851834:PYC852067 QHY851834:QHY852067 QRU851834:QRU852067 RBQ851834:RBQ852067 RLM851834:RLM852067 RVI851834:RVI852067 SFE851834:SFE852067 SPA851834:SPA852067 SYW851834:SYW852067 TIS851834:TIS852067 TSO851834:TSO852067 UCK851834:UCK852067 UMG851834:UMG852067 UWC851834:UWC852067 VFY851834:VFY852067 VPU851834:VPU852067 VZQ851834:VZQ852067 WJM851834:WJM852067 WTI851834:WTI852067 GW917370:GW917603 QS917370:QS917603 AAO917370:AAO917603 AKK917370:AKK917603 AUG917370:AUG917603 BEC917370:BEC917603 BNY917370:BNY917603 BXU917370:BXU917603 CHQ917370:CHQ917603 CRM917370:CRM917603 DBI917370:DBI917603 DLE917370:DLE917603 DVA917370:DVA917603 EEW917370:EEW917603 EOS917370:EOS917603 EYO917370:EYO917603 FIK917370:FIK917603 FSG917370:FSG917603 GCC917370:GCC917603 GLY917370:GLY917603 GVU917370:GVU917603 HFQ917370:HFQ917603 HPM917370:HPM917603 HZI917370:HZI917603 IJE917370:IJE917603 ITA917370:ITA917603 JCW917370:JCW917603 JMS917370:JMS917603 JWO917370:JWO917603 KGK917370:KGK917603 KQG917370:KQG917603 LAC917370:LAC917603 LJY917370:LJY917603 LTU917370:LTU917603 MDQ917370:MDQ917603 MNM917370:MNM917603 MXI917370:MXI917603 NHE917370:NHE917603 NRA917370:NRA917603 OAW917370:OAW917603 OKS917370:OKS917603 OUO917370:OUO917603 PEK917370:PEK917603 POG917370:POG917603 PYC917370:PYC917603 QHY917370:QHY917603 QRU917370:QRU917603 RBQ917370:RBQ917603 RLM917370:RLM917603 RVI917370:RVI917603 SFE917370:SFE917603 SPA917370:SPA917603 SYW917370:SYW917603 TIS917370:TIS917603 TSO917370:TSO917603 UCK917370:UCK917603 UMG917370:UMG917603 UWC917370:UWC917603 VFY917370:VFY917603 VPU917370:VPU917603 VZQ917370:VZQ917603 WJM917370:WJM917603 WTI917370:WTI917603 GW982906:GW983139 QS982906:QS983139 AAO982906:AAO983139 AKK982906:AKK983139 AUG982906:AUG983139 BEC982906:BEC983139 BNY982906:BNY983139 BXU982906:BXU983139 CHQ982906:CHQ983139 CRM982906:CRM983139 DBI982906:DBI983139 DLE982906:DLE983139 DVA982906:DVA983139 EEW982906:EEW983139 EOS982906:EOS983139 EYO982906:EYO983139 FIK982906:FIK983139 FSG982906:FSG983139 GCC982906:GCC983139 GLY982906:GLY983139 GVU982906:GVU983139 HFQ982906:HFQ983139 HPM982906:HPM983139 HZI982906:HZI983139 IJE982906:IJE983139 ITA982906:ITA983139 JCW982906:JCW983139 JMS982906:JMS983139 JWO982906:JWO983139 KGK982906:KGK983139 KQG982906:KQG983139 LAC982906:LAC983139 LJY982906:LJY983139 LTU982906:LTU983139 MDQ982906:MDQ983139 MNM982906:MNM983139 MXI982906:MXI983139 NHE982906:NHE983139 NRA982906:NRA983139 OAW982906:OAW983139 OKS982906:OKS983139 OUO982906:OUO983139 PEK982906:PEK983139 POG982906:POG983139 PYC982906:PYC983139 QHY982906:QHY983139 QRU982906:QRU983139 RBQ982906:RBQ983139 RLM982906:RLM983139 RVI982906:RVI983139 SFE982906:SFE983139 SPA982906:SPA983139 SYW982906:SYW983139 TIS982906:TIS983139 TSO982906:TSO983139 UCK982906:UCK983139 UMG982906:UMG983139 UWC982906:UWC983139 VFY982906:VFY983139 VPU982906:VPU983139 VZQ982906:VZQ983139 WJM982906:WJM983139 WTI982906:WTI983139 WTE9:WTJ100 WJI9:WJN100 VZM9:VZR100 VPQ9:VPV100 VFU9:VFZ100 UVY9:UWD100 UMC9:UMH100 UCG9:UCL100 TSK9:TSP100 TIO9:TIT100 SYS9:SYX100 SOW9:SPB100 SFA9:SFF100 RVE9:RVJ100 RLI9:RLN100 RBM9:RBR100 QRQ9:QRV100 QHU9:QHZ100 PXY9:PYD100 POC9:POH100 PEG9:PEL100 OUK9:OUP100 OKO9:OKT100 OAS9:OAX100 NQW9:NRB100 NHA9:NHF100 MXE9:MXJ100 MNI9:MNN100 MDM9:MDR100 LTQ9:LTV100 LJU9:LJZ100 KZY9:LAD100 KQC9:KQH100 KGG9:KGL100 JWK9:JWP100 JMO9:JMT100 JCS9:JCX100 ISW9:ITB100 IJA9:IJF100 HZE9:HZJ100 HPI9:HPN100 HFM9:HFR100 GVQ9:GVV100 GLU9:GLZ100 GBY9:GCD100 FSC9:FSH100 FIG9:FIL100 EYK9:EYP100 EOO9:EOT100 EES9:EEX100 DUW9:DVB100 DLA9:DLF100 DBE9:DBJ100 CRI9:CRN100 CHM9:CHR100 BXQ9:BXV100 BNU9:BNZ100 BDY9:BED100 AUC9:AUH100 AKG9:AKL100 AAK9:AAP100 QO9:QT100 GS9:GX100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2EAF1-B923-40C8-9A4E-F5C69B639E15}">
  <sheetPr>
    <tabColor theme="7" tint="0.79998168889431442"/>
    <pageSetUpPr fitToPage="1"/>
  </sheetPr>
  <dimension ref="B1:X102"/>
  <sheetViews>
    <sheetView zoomScale="85" zoomScaleNormal="85" zoomScaleSheetLayoutView="100" workbookViewId="0">
      <selection activeCell="K10" sqref="K10"/>
    </sheetView>
  </sheetViews>
  <sheetFormatPr defaultRowHeight="12.5"/>
  <cols>
    <col min="1" max="1" width="1.54296875" style="25" customWidth="1"/>
    <col min="2" max="2" width="25.453125" style="25" customWidth="1"/>
    <col min="3" max="3" width="12.453125" style="25" customWidth="1"/>
    <col min="4" max="20" width="11.453125" style="25" customWidth="1"/>
    <col min="21" max="263" width="8.81640625" style="25"/>
    <col min="264" max="264" width="1.54296875" style="25" customWidth="1"/>
    <col min="265" max="265" width="17.54296875" style="25" customWidth="1"/>
    <col min="266" max="266" width="27.1796875" style="25" customWidth="1"/>
    <col min="267" max="271" width="10.453125" style="25" customWidth="1"/>
    <col min="272" max="272" width="17.54296875" style="25" customWidth="1"/>
    <col min="273" max="274" width="10.453125" style="25" customWidth="1"/>
    <col min="275" max="275" width="4.54296875" style="25" customWidth="1"/>
    <col min="276" max="519" width="8.81640625" style="25"/>
    <col min="520" max="520" width="1.54296875" style="25" customWidth="1"/>
    <col min="521" max="521" width="17.54296875" style="25" customWidth="1"/>
    <col min="522" max="522" width="27.1796875" style="25" customWidth="1"/>
    <col min="523" max="527" width="10.453125" style="25" customWidth="1"/>
    <col min="528" max="528" width="17.54296875" style="25" customWidth="1"/>
    <col min="529" max="530" width="10.453125" style="25" customWidth="1"/>
    <col min="531" max="531" width="4.54296875" style="25" customWidth="1"/>
    <col min="532" max="775" width="8.81640625" style="25"/>
    <col min="776" max="776" width="1.54296875" style="25" customWidth="1"/>
    <col min="777" max="777" width="17.54296875" style="25" customWidth="1"/>
    <col min="778" max="778" width="27.1796875" style="25" customWidth="1"/>
    <col min="779" max="783" width="10.453125" style="25" customWidth="1"/>
    <col min="784" max="784" width="17.54296875" style="25" customWidth="1"/>
    <col min="785" max="786" width="10.453125" style="25" customWidth="1"/>
    <col min="787" max="787" width="4.54296875" style="25" customWidth="1"/>
    <col min="788" max="1031" width="8.81640625" style="25"/>
    <col min="1032" max="1032" width="1.54296875" style="25" customWidth="1"/>
    <col min="1033" max="1033" width="17.54296875" style="25" customWidth="1"/>
    <col min="1034" max="1034" width="27.1796875" style="25" customWidth="1"/>
    <col min="1035" max="1039" width="10.453125" style="25" customWidth="1"/>
    <col min="1040" max="1040" width="17.54296875" style="25" customWidth="1"/>
    <col min="1041" max="1042" width="10.453125" style="25" customWidth="1"/>
    <col min="1043" max="1043" width="4.54296875" style="25" customWidth="1"/>
    <col min="1044" max="1287" width="8.81640625" style="25"/>
    <col min="1288" max="1288" width="1.54296875" style="25" customWidth="1"/>
    <col min="1289" max="1289" width="17.54296875" style="25" customWidth="1"/>
    <col min="1290" max="1290" width="27.1796875" style="25" customWidth="1"/>
    <col min="1291" max="1295" width="10.453125" style="25" customWidth="1"/>
    <col min="1296" max="1296" width="17.54296875" style="25" customWidth="1"/>
    <col min="1297" max="1298" width="10.453125" style="25" customWidth="1"/>
    <col min="1299" max="1299" width="4.54296875" style="25" customWidth="1"/>
    <col min="1300" max="1543" width="8.81640625" style="25"/>
    <col min="1544" max="1544" width="1.54296875" style="25" customWidth="1"/>
    <col min="1545" max="1545" width="17.54296875" style="25" customWidth="1"/>
    <col min="1546" max="1546" width="27.1796875" style="25" customWidth="1"/>
    <col min="1547" max="1551" width="10.453125" style="25" customWidth="1"/>
    <col min="1552" max="1552" width="17.54296875" style="25" customWidth="1"/>
    <col min="1553" max="1554" width="10.453125" style="25" customWidth="1"/>
    <col min="1555" max="1555" width="4.54296875" style="25" customWidth="1"/>
    <col min="1556" max="1799" width="8.81640625" style="25"/>
    <col min="1800" max="1800" width="1.54296875" style="25" customWidth="1"/>
    <col min="1801" max="1801" width="17.54296875" style="25" customWidth="1"/>
    <col min="1802" max="1802" width="27.1796875" style="25" customWidth="1"/>
    <col min="1803" max="1807" width="10.453125" style="25" customWidth="1"/>
    <col min="1808" max="1808" width="17.54296875" style="25" customWidth="1"/>
    <col min="1809" max="1810" width="10.453125" style="25" customWidth="1"/>
    <col min="1811" max="1811" width="4.54296875" style="25" customWidth="1"/>
    <col min="1812" max="2055" width="8.81640625" style="25"/>
    <col min="2056" max="2056" width="1.54296875" style="25" customWidth="1"/>
    <col min="2057" max="2057" width="17.54296875" style="25" customWidth="1"/>
    <col min="2058" max="2058" width="27.1796875" style="25" customWidth="1"/>
    <col min="2059" max="2063" width="10.453125" style="25" customWidth="1"/>
    <col min="2064" max="2064" width="17.54296875" style="25" customWidth="1"/>
    <col min="2065" max="2066" width="10.453125" style="25" customWidth="1"/>
    <col min="2067" max="2067" width="4.54296875" style="25" customWidth="1"/>
    <col min="2068" max="2311" width="8.81640625" style="25"/>
    <col min="2312" max="2312" width="1.54296875" style="25" customWidth="1"/>
    <col min="2313" max="2313" width="17.54296875" style="25" customWidth="1"/>
    <col min="2314" max="2314" width="27.1796875" style="25" customWidth="1"/>
    <col min="2315" max="2319" width="10.453125" style="25" customWidth="1"/>
    <col min="2320" max="2320" width="17.54296875" style="25" customWidth="1"/>
    <col min="2321" max="2322" width="10.453125" style="25" customWidth="1"/>
    <col min="2323" max="2323" width="4.54296875" style="25" customWidth="1"/>
    <col min="2324" max="2567" width="8.81640625" style="25"/>
    <col min="2568" max="2568" width="1.54296875" style="25" customWidth="1"/>
    <col min="2569" max="2569" width="17.54296875" style="25" customWidth="1"/>
    <col min="2570" max="2570" width="27.1796875" style="25" customWidth="1"/>
    <col min="2571" max="2575" width="10.453125" style="25" customWidth="1"/>
    <col min="2576" max="2576" width="17.54296875" style="25" customWidth="1"/>
    <col min="2577" max="2578" width="10.453125" style="25" customWidth="1"/>
    <col min="2579" max="2579" width="4.54296875" style="25" customWidth="1"/>
    <col min="2580" max="2823" width="8.81640625" style="25"/>
    <col min="2824" max="2824" width="1.54296875" style="25" customWidth="1"/>
    <col min="2825" max="2825" width="17.54296875" style="25" customWidth="1"/>
    <col min="2826" max="2826" width="27.1796875" style="25" customWidth="1"/>
    <col min="2827" max="2831" width="10.453125" style="25" customWidth="1"/>
    <col min="2832" max="2832" width="17.54296875" style="25" customWidth="1"/>
    <col min="2833" max="2834" width="10.453125" style="25" customWidth="1"/>
    <col min="2835" max="2835" width="4.54296875" style="25" customWidth="1"/>
    <col min="2836" max="3079" width="8.81640625" style="25"/>
    <col min="3080" max="3080" width="1.54296875" style="25" customWidth="1"/>
    <col min="3081" max="3081" width="17.54296875" style="25" customWidth="1"/>
    <col min="3082" max="3082" width="27.1796875" style="25" customWidth="1"/>
    <col min="3083" max="3087" width="10.453125" style="25" customWidth="1"/>
    <col min="3088" max="3088" width="17.54296875" style="25" customWidth="1"/>
    <col min="3089" max="3090" width="10.453125" style="25" customWidth="1"/>
    <col min="3091" max="3091" width="4.54296875" style="25" customWidth="1"/>
    <col min="3092" max="3335" width="8.81640625" style="25"/>
    <col min="3336" max="3336" width="1.54296875" style="25" customWidth="1"/>
    <col min="3337" max="3337" width="17.54296875" style="25" customWidth="1"/>
    <col min="3338" max="3338" width="27.1796875" style="25" customWidth="1"/>
    <col min="3339" max="3343" width="10.453125" style="25" customWidth="1"/>
    <col min="3344" max="3344" width="17.54296875" style="25" customWidth="1"/>
    <col min="3345" max="3346" width="10.453125" style="25" customWidth="1"/>
    <col min="3347" max="3347" width="4.54296875" style="25" customWidth="1"/>
    <col min="3348" max="3591" width="8.81640625" style="25"/>
    <col min="3592" max="3592" width="1.54296875" style="25" customWidth="1"/>
    <col min="3593" max="3593" width="17.54296875" style="25" customWidth="1"/>
    <col min="3594" max="3594" width="27.1796875" style="25" customWidth="1"/>
    <col min="3595" max="3599" width="10.453125" style="25" customWidth="1"/>
    <col min="3600" max="3600" width="17.54296875" style="25" customWidth="1"/>
    <col min="3601" max="3602" width="10.453125" style="25" customWidth="1"/>
    <col min="3603" max="3603" width="4.54296875" style="25" customWidth="1"/>
    <col min="3604" max="3847" width="8.81640625" style="25"/>
    <col min="3848" max="3848" width="1.54296875" style="25" customWidth="1"/>
    <col min="3849" max="3849" width="17.54296875" style="25" customWidth="1"/>
    <col min="3850" max="3850" width="27.1796875" style="25" customWidth="1"/>
    <col min="3851" max="3855" width="10.453125" style="25" customWidth="1"/>
    <col min="3856" max="3856" width="17.54296875" style="25" customWidth="1"/>
    <col min="3857" max="3858" width="10.453125" style="25" customWidth="1"/>
    <col min="3859" max="3859" width="4.54296875" style="25" customWidth="1"/>
    <col min="3860" max="4103" width="8.81640625" style="25"/>
    <col min="4104" max="4104" width="1.54296875" style="25" customWidth="1"/>
    <col min="4105" max="4105" width="17.54296875" style="25" customWidth="1"/>
    <col min="4106" max="4106" width="27.1796875" style="25" customWidth="1"/>
    <col min="4107" max="4111" width="10.453125" style="25" customWidth="1"/>
    <col min="4112" max="4112" width="17.54296875" style="25" customWidth="1"/>
    <col min="4113" max="4114" width="10.453125" style="25" customWidth="1"/>
    <col min="4115" max="4115" width="4.54296875" style="25" customWidth="1"/>
    <col min="4116" max="4359" width="8.81640625" style="25"/>
    <col min="4360" max="4360" width="1.54296875" style="25" customWidth="1"/>
    <col min="4361" max="4361" width="17.54296875" style="25" customWidth="1"/>
    <col min="4362" max="4362" width="27.1796875" style="25" customWidth="1"/>
    <col min="4363" max="4367" width="10.453125" style="25" customWidth="1"/>
    <col min="4368" max="4368" width="17.54296875" style="25" customWidth="1"/>
    <col min="4369" max="4370" width="10.453125" style="25" customWidth="1"/>
    <col min="4371" max="4371" width="4.54296875" style="25" customWidth="1"/>
    <col min="4372" max="4615" width="8.81640625" style="25"/>
    <col min="4616" max="4616" width="1.54296875" style="25" customWidth="1"/>
    <col min="4617" max="4617" width="17.54296875" style="25" customWidth="1"/>
    <col min="4618" max="4618" width="27.1796875" style="25" customWidth="1"/>
    <col min="4619" max="4623" width="10.453125" style="25" customWidth="1"/>
    <col min="4624" max="4624" width="17.54296875" style="25" customWidth="1"/>
    <col min="4625" max="4626" width="10.453125" style="25" customWidth="1"/>
    <col min="4627" max="4627" width="4.54296875" style="25" customWidth="1"/>
    <col min="4628" max="4871" width="8.81640625" style="25"/>
    <col min="4872" max="4872" width="1.54296875" style="25" customWidth="1"/>
    <col min="4873" max="4873" width="17.54296875" style="25" customWidth="1"/>
    <col min="4874" max="4874" width="27.1796875" style="25" customWidth="1"/>
    <col min="4875" max="4879" width="10.453125" style="25" customWidth="1"/>
    <col min="4880" max="4880" width="17.54296875" style="25" customWidth="1"/>
    <col min="4881" max="4882" width="10.453125" style="25" customWidth="1"/>
    <col min="4883" max="4883" width="4.54296875" style="25" customWidth="1"/>
    <col min="4884" max="5127" width="8.81640625" style="25"/>
    <col min="5128" max="5128" width="1.54296875" style="25" customWidth="1"/>
    <col min="5129" max="5129" width="17.54296875" style="25" customWidth="1"/>
    <col min="5130" max="5130" width="27.1796875" style="25" customWidth="1"/>
    <col min="5131" max="5135" width="10.453125" style="25" customWidth="1"/>
    <col min="5136" max="5136" width="17.54296875" style="25" customWidth="1"/>
    <col min="5137" max="5138" width="10.453125" style="25" customWidth="1"/>
    <col min="5139" max="5139" width="4.54296875" style="25" customWidth="1"/>
    <col min="5140" max="5383" width="8.81640625" style="25"/>
    <col min="5384" max="5384" width="1.54296875" style="25" customWidth="1"/>
    <col min="5385" max="5385" width="17.54296875" style="25" customWidth="1"/>
    <col min="5386" max="5386" width="27.1796875" style="25" customWidth="1"/>
    <col min="5387" max="5391" width="10.453125" style="25" customWidth="1"/>
    <col min="5392" max="5392" width="17.54296875" style="25" customWidth="1"/>
    <col min="5393" max="5394" width="10.453125" style="25" customWidth="1"/>
    <col min="5395" max="5395" width="4.54296875" style="25" customWidth="1"/>
    <col min="5396" max="5639" width="8.81640625" style="25"/>
    <col min="5640" max="5640" width="1.54296875" style="25" customWidth="1"/>
    <col min="5641" max="5641" width="17.54296875" style="25" customWidth="1"/>
    <col min="5642" max="5642" width="27.1796875" style="25" customWidth="1"/>
    <col min="5643" max="5647" width="10.453125" style="25" customWidth="1"/>
    <col min="5648" max="5648" width="17.54296875" style="25" customWidth="1"/>
    <col min="5649" max="5650" width="10.453125" style="25" customWidth="1"/>
    <col min="5651" max="5651" width="4.54296875" style="25" customWidth="1"/>
    <col min="5652" max="5895" width="8.81640625" style="25"/>
    <col min="5896" max="5896" width="1.54296875" style="25" customWidth="1"/>
    <col min="5897" max="5897" width="17.54296875" style="25" customWidth="1"/>
    <col min="5898" max="5898" width="27.1796875" style="25" customWidth="1"/>
    <col min="5899" max="5903" width="10.453125" style="25" customWidth="1"/>
    <col min="5904" max="5904" width="17.54296875" style="25" customWidth="1"/>
    <col min="5905" max="5906" width="10.453125" style="25" customWidth="1"/>
    <col min="5907" max="5907" width="4.54296875" style="25" customWidth="1"/>
    <col min="5908" max="6151" width="8.81640625" style="25"/>
    <col min="6152" max="6152" width="1.54296875" style="25" customWidth="1"/>
    <col min="6153" max="6153" width="17.54296875" style="25" customWidth="1"/>
    <col min="6154" max="6154" width="27.1796875" style="25" customWidth="1"/>
    <col min="6155" max="6159" width="10.453125" style="25" customWidth="1"/>
    <col min="6160" max="6160" width="17.54296875" style="25" customWidth="1"/>
    <col min="6161" max="6162" width="10.453125" style="25" customWidth="1"/>
    <col min="6163" max="6163" width="4.54296875" style="25" customWidth="1"/>
    <col min="6164" max="6407" width="8.81640625" style="25"/>
    <col min="6408" max="6408" width="1.54296875" style="25" customWidth="1"/>
    <col min="6409" max="6409" width="17.54296875" style="25" customWidth="1"/>
    <col min="6410" max="6410" width="27.1796875" style="25" customWidth="1"/>
    <col min="6411" max="6415" width="10.453125" style="25" customWidth="1"/>
    <col min="6416" max="6416" width="17.54296875" style="25" customWidth="1"/>
    <col min="6417" max="6418" width="10.453125" style="25" customWidth="1"/>
    <col min="6419" max="6419" width="4.54296875" style="25" customWidth="1"/>
    <col min="6420" max="6663" width="8.81640625" style="25"/>
    <col min="6664" max="6664" width="1.54296875" style="25" customWidth="1"/>
    <col min="6665" max="6665" width="17.54296875" style="25" customWidth="1"/>
    <col min="6666" max="6666" width="27.1796875" style="25" customWidth="1"/>
    <col min="6667" max="6671" width="10.453125" style="25" customWidth="1"/>
    <col min="6672" max="6672" width="17.54296875" style="25" customWidth="1"/>
    <col min="6673" max="6674" width="10.453125" style="25" customWidth="1"/>
    <col min="6675" max="6675" width="4.54296875" style="25" customWidth="1"/>
    <col min="6676" max="6919" width="8.81640625" style="25"/>
    <col min="6920" max="6920" width="1.54296875" style="25" customWidth="1"/>
    <col min="6921" max="6921" width="17.54296875" style="25" customWidth="1"/>
    <col min="6922" max="6922" width="27.1796875" style="25" customWidth="1"/>
    <col min="6923" max="6927" width="10.453125" style="25" customWidth="1"/>
    <col min="6928" max="6928" width="17.54296875" style="25" customWidth="1"/>
    <col min="6929" max="6930" width="10.453125" style="25" customWidth="1"/>
    <col min="6931" max="6931" width="4.54296875" style="25" customWidth="1"/>
    <col min="6932" max="7175" width="8.81640625" style="25"/>
    <col min="7176" max="7176" width="1.54296875" style="25" customWidth="1"/>
    <col min="7177" max="7177" width="17.54296875" style="25" customWidth="1"/>
    <col min="7178" max="7178" width="27.1796875" style="25" customWidth="1"/>
    <col min="7179" max="7183" width="10.453125" style="25" customWidth="1"/>
    <col min="7184" max="7184" width="17.54296875" style="25" customWidth="1"/>
    <col min="7185" max="7186" width="10.453125" style="25" customWidth="1"/>
    <col min="7187" max="7187" width="4.54296875" style="25" customWidth="1"/>
    <col min="7188" max="7431" width="8.81640625" style="25"/>
    <col min="7432" max="7432" width="1.54296875" style="25" customWidth="1"/>
    <col min="7433" max="7433" width="17.54296875" style="25" customWidth="1"/>
    <col min="7434" max="7434" width="27.1796875" style="25" customWidth="1"/>
    <col min="7435" max="7439" width="10.453125" style="25" customWidth="1"/>
    <col min="7440" max="7440" width="17.54296875" style="25" customWidth="1"/>
    <col min="7441" max="7442" width="10.453125" style="25" customWidth="1"/>
    <col min="7443" max="7443" width="4.54296875" style="25" customWidth="1"/>
    <col min="7444" max="7687" width="8.81640625" style="25"/>
    <col min="7688" max="7688" width="1.54296875" style="25" customWidth="1"/>
    <col min="7689" max="7689" width="17.54296875" style="25" customWidth="1"/>
    <col min="7690" max="7690" width="27.1796875" style="25" customWidth="1"/>
    <col min="7691" max="7695" width="10.453125" style="25" customWidth="1"/>
    <col min="7696" max="7696" width="17.54296875" style="25" customWidth="1"/>
    <col min="7697" max="7698" width="10.453125" style="25" customWidth="1"/>
    <col min="7699" max="7699" width="4.54296875" style="25" customWidth="1"/>
    <col min="7700" max="7943" width="8.81640625" style="25"/>
    <col min="7944" max="7944" width="1.54296875" style="25" customWidth="1"/>
    <col min="7945" max="7945" width="17.54296875" style="25" customWidth="1"/>
    <col min="7946" max="7946" width="27.1796875" style="25" customWidth="1"/>
    <col min="7947" max="7951" width="10.453125" style="25" customWidth="1"/>
    <col min="7952" max="7952" width="17.54296875" style="25" customWidth="1"/>
    <col min="7953" max="7954" width="10.453125" style="25" customWidth="1"/>
    <col min="7955" max="7955" width="4.54296875" style="25" customWidth="1"/>
    <col min="7956" max="8199" width="8.81640625" style="25"/>
    <col min="8200" max="8200" width="1.54296875" style="25" customWidth="1"/>
    <col min="8201" max="8201" width="17.54296875" style="25" customWidth="1"/>
    <col min="8202" max="8202" width="27.1796875" style="25" customWidth="1"/>
    <col min="8203" max="8207" width="10.453125" style="25" customWidth="1"/>
    <col min="8208" max="8208" width="17.54296875" style="25" customWidth="1"/>
    <col min="8209" max="8210" width="10.453125" style="25" customWidth="1"/>
    <col min="8211" max="8211" width="4.54296875" style="25" customWidth="1"/>
    <col min="8212" max="8455" width="8.81640625" style="25"/>
    <col min="8456" max="8456" width="1.54296875" style="25" customWidth="1"/>
    <col min="8457" max="8457" width="17.54296875" style="25" customWidth="1"/>
    <col min="8458" max="8458" width="27.1796875" style="25" customWidth="1"/>
    <col min="8459" max="8463" width="10.453125" style="25" customWidth="1"/>
    <col min="8464" max="8464" width="17.54296875" style="25" customWidth="1"/>
    <col min="8465" max="8466" width="10.453125" style="25" customWidth="1"/>
    <col min="8467" max="8467" width="4.54296875" style="25" customWidth="1"/>
    <col min="8468" max="8711" width="8.81640625" style="25"/>
    <col min="8712" max="8712" width="1.54296875" style="25" customWidth="1"/>
    <col min="8713" max="8713" width="17.54296875" style="25" customWidth="1"/>
    <col min="8714" max="8714" width="27.1796875" style="25" customWidth="1"/>
    <col min="8715" max="8719" width="10.453125" style="25" customWidth="1"/>
    <col min="8720" max="8720" width="17.54296875" style="25" customWidth="1"/>
    <col min="8721" max="8722" width="10.453125" style="25" customWidth="1"/>
    <col min="8723" max="8723" width="4.54296875" style="25" customWidth="1"/>
    <col min="8724" max="8967" width="8.81640625" style="25"/>
    <col min="8968" max="8968" width="1.54296875" style="25" customWidth="1"/>
    <col min="8969" max="8969" width="17.54296875" style="25" customWidth="1"/>
    <col min="8970" max="8970" width="27.1796875" style="25" customWidth="1"/>
    <col min="8971" max="8975" width="10.453125" style="25" customWidth="1"/>
    <col min="8976" max="8976" width="17.54296875" style="25" customWidth="1"/>
    <col min="8977" max="8978" width="10.453125" style="25" customWidth="1"/>
    <col min="8979" max="8979" width="4.54296875" style="25" customWidth="1"/>
    <col min="8980" max="9223" width="8.81640625" style="25"/>
    <col min="9224" max="9224" width="1.54296875" style="25" customWidth="1"/>
    <col min="9225" max="9225" width="17.54296875" style="25" customWidth="1"/>
    <col min="9226" max="9226" width="27.1796875" style="25" customWidth="1"/>
    <col min="9227" max="9231" width="10.453125" style="25" customWidth="1"/>
    <col min="9232" max="9232" width="17.54296875" style="25" customWidth="1"/>
    <col min="9233" max="9234" width="10.453125" style="25" customWidth="1"/>
    <col min="9235" max="9235" width="4.54296875" style="25" customWidth="1"/>
    <col min="9236" max="9479" width="8.81640625" style="25"/>
    <col min="9480" max="9480" width="1.54296875" style="25" customWidth="1"/>
    <col min="9481" max="9481" width="17.54296875" style="25" customWidth="1"/>
    <col min="9482" max="9482" width="27.1796875" style="25" customWidth="1"/>
    <col min="9483" max="9487" width="10.453125" style="25" customWidth="1"/>
    <col min="9488" max="9488" width="17.54296875" style="25" customWidth="1"/>
    <col min="9489" max="9490" width="10.453125" style="25" customWidth="1"/>
    <col min="9491" max="9491" width="4.54296875" style="25" customWidth="1"/>
    <col min="9492" max="9735" width="8.81640625" style="25"/>
    <col min="9736" max="9736" width="1.54296875" style="25" customWidth="1"/>
    <col min="9737" max="9737" width="17.54296875" style="25" customWidth="1"/>
    <col min="9738" max="9738" width="27.1796875" style="25" customWidth="1"/>
    <col min="9739" max="9743" width="10.453125" style="25" customWidth="1"/>
    <col min="9744" max="9744" width="17.54296875" style="25" customWidth="1"/>
    <col min="9745" max="9746" width="10.453125" style="25" customWidth="1"/>
    <col min="9747" max="9747" width="4.54296875" style="25" customWidth="1"/>
    <col min="9748" max="9991" width="8.81640625" style="25"/>
    <col min="9992" max="9992" width="1.54296875" style="25" customWidth="1"/>
    <col min="9993" max="9993" width="17.54296875" style="25" customWidth="1"/>
    <col min="9994" max="9994" width="27.1796875" style="25" customWidth="1"/>
    <col min="9995" max="9999" width="10.453125" style="25" customWidth="1"/>
    <col min="10000" max="10000" width="17.54296875" style="25" customWidth="1"/>
    <col min="10001" max="10002" width="10.453125" style="25" customWidth="1"/>
    <col min="10003" max="10003" width="4.54296875" style="25" customWidth="1"/>
    <col min="10004" max="10247" width="8.81640625" style="25"/>
    <col min="10248" max="10248" width="1.54296875" style="25" customWidth="1"/>
    <col min="10249" max="10249" width="17.54296875" style="25" customWidth="1"/>
    <col min="10250" max="10250" width="27.1796875" style="25" customWidth="1"/>
    <col min="10251" max="10255" width="10.453125" style="25" customWidth="1"/>
    <col min="10256" max="10256" width="17.54296875" style="25" customWidth="1"/>
    <col min="10257" max="10258" width="10.453125" style="25" customWidth="1"/>
    <col min="10259" max="10259" width="4.54296875" style="25" customWidth="1"/>
    <col min="10260" max="10503" width="8.81640625" style="25"/>
    <col min="10504" max="10504" width="1.54296875" style="25" customWidth="1"/>
    <col min="10505" max="10505" width="17.54296875" style="25" customWidth="1"/>
    <col min="10506" max="10506" width="27.1796875" style="25" customWidth="1"/>
    <col min="10507" max="10511" width="10.453125" style="25" customWidth="1"/>
    <col min="10512" max="10512" width="17.54296875" style="25" customWidth="1"/>
    <col min="10513" max="10514" width="10.453125" style="25" customWidth="1"/>
    <col min="10515" max="10515" width="4.54296875" style="25" customWidth="1"/>
    <col min="10516" max="10759" width="8.81640625" style="25"/>
    <col min="10760" max="10760" width="1.54296875" style="25" customWidth="1"/>
    <col min="10761" max="10761" width="17.54296875" style="25" customWidth="1"/>
    <col min="10762" max="10762" width="27.1796875" style="25" customWidth="1"/>
    <col min="10763" max="10767" width="10.453125" style="25" customWidth="1"/>
    <col min="10768" max="10768" width="17.54296875" style="25" customWidth="1"/>
    <col min="10769" max="10770" width="10.453125" style="25" customWidth="1"/>
    <col min="10771" max="10771" width="4.54296875" style="25" customWidth="1"/>
    <col min="10772" max="11015" width="8.81640625" style="25"/>
    <col min="11016" max="11016" width="1.54296875" style="25" customWidth="1"/>
    <col min="11017" max="11017" width="17.54296875" style="25" customWidth="1"/>
    <col min="11018" max="11018" width="27.1796875" style="25" customWidth="1"/>
    <col min="11019" max="11023" width="10.453125" style="25" customWidth="1"/>
    <col min="11024" max="11024" width="17.54296875" style="25" customWidth="1"/>
    <col min="11025" max="11026" width="10.453125" style="25" customWidth="1"/>
    <col min="11027" max="11027" width="4.54296875" style="25" customWidth="1"/>
    <col min="11028" max="11271" width="8.81640625" style="25"/>
    <col min="11272" max="11272" width="1.54296875" style="25" customWidth="1"/>
    <col min="11273" max="11273" width="17.54296875" style="25" customWidth="1"/>
    <col min="11274" max="11274" width="27.1796875" style="25" customWidth="1"/>
    <col min="11275" max="11279" width="10.453125" style="25" customWidth="1"/>
    <col min="11280" max="11280" width="17.54296875" style="25" customWidth="1"/>
    <col min="11281" max="11282" width="10.453125" style="25" customWidth="1"/>
    <col min="11283" max="11283" width="4.54296875" style="25" customWidth="1"/>
    <col min="11284" max="11527" width="8.81640625" style="25"/>
    <col min="11528" max="11528" width="1.54296875" style="25" customWidth="1"/>
    <col min="11529" max="11529" width="17.54296875" style="25" customWidth="1"/>
    <col min="11530" max="11530" width="27.1796875" style="25" customWidth="1"/>
    <col min="11531" max="11535" width="10.453125" style="25" customWidth="1"/>
    <col min="11536" max="11536" width="17.54296875" style="25" customWidth="1"/>
    <col min="11537" max="11538" width="10.453125" style="25" customWidth="1"/>
    <col min="11539" max="11539" width="4.54296875" style="25" customWidth="1"/>
    <col min="11540" max="11783" width="8.81640625" style="25"/>
    <col min="11784" max="11784" width="1.54296875" style="25" customWidth="1"/>
    <col min="11785" max="11785" width="17.54296875" style="25" customWidth="1"/>
    <col min="11786" max="11786" width="27.1796875" style="25" customWidth="1"/>
    <col min="11787" max="11791" width="10.453125" style="25" customWidth="1"/>
    <col min="11792" max="11792" width="17.54296875" style="25" customWidth="1"/>
    <col min="11793" max="11794" width="10.453125" style="25" customWidth="1"/>
    <col min="11795" max="11795" width="4.54296875" style="25" customWidth="1"/>
    <col min="11796" max="12039" width="8.81640625" style="25"/>
    <col min="12040" max="12040" width="1.54296875" style="25" customWidth="1"/>
    <col min="12041" max="12041" width="17.54296875" style="25" customWidth="1"/>
    <col min="12042" max="12042" width="27.1796875" style="25" customWidth="1"/>
    <col min="12043" max="12047" width="10.453125" style="25" customWidth="1"/>
    <col min="12048" max="12048" width="17.54296875" style="25" customWidth="1"/>
    <col min="12049" max="12050" width="10.453125" style="25" customWidth="1"/>
    <col min="12051" max="12051" width="4.54296875" style="25" customWidth="1"/>
    <col min="12052" max="12295" width="8.81640625" style="25"/>
    <col min="12296" max="12296" width="1.54296875" style="25" customWidth="1"/>
    <col min="12297" max="12297" width="17.54296875" style="25" customWidth="1"/>
    <col min="12298" max="12298" width="27.1796875" style="25" customWidth="1"/>
    <col min="12299" max="12303" width="10.453125" style="25" customWidth="1"/>
    <col min="12304" max="12304" width="17.54296875" style="25" customWidth="1"/>
    <col min="12305" max="12306" width="10.453125" style="25" customWidth="1"/>
    <col min="12307" max="12307" width="4.54296875" style="25" customWidth="1"/>
    <col min="12308" max="12551" width="8.81640625" style="25"/>
    <col min="12552" max="12552" width="1.54296875" style="25" customWidth="1"/>
    <col min="12553" max="12553" width="17.54296875" style="25" customWidth="1"/>
    <col min="12554" max="12554" width="27.1796875" style="25" customWidth="1"/>
    <col min="12555" max="12559" width="10.453125" style="25" customWidth="1"/>
    <col min="12560" max="12560" width="17.54296875" style="25" customWidth="1"/>
    <col min="12561" max="12562" width="10.453125" style="25" customWidth="1"/>
    <col min="12563" max="12563" width="4.54296875" style="25" customWidth="1"/>
    <col min="12564" max="12807" width="8.81640625" style="25"/>
    <col min="12808" max="12808" width="1.54296875" style="25" customWidth="1"/>
    <col min="12809" max="12809" width="17.54296875" style="25" customWidth="1"/>
    <col min="12810" max="12810" width="27.1796875" style="25" customWidth="1"/>
    <col min="12811" max="12815" width="10.453125" style="25" customWidth="1"/>
    <col min="12816" max="12816" width="17.54296875" style="25" customWidth="1"/>
    <col min="12817" max="12818" width="10.453125" style="25" customWidth="1"/>
    <col min="12819" max="12819" width="4.54296875" style="25" customWidth="1"/>
    <col min="12820" max="13063" width="8.81640625" style="25"/>
    <col min="13064" max="13064" width="1.54296875" style="25" customWidth="1"/>
    <col min="13065" max="13065" width="17.54296875" style="25" customWidth="1"/>
    <col min="13066" max="13066" width="27.1796875" style="25" customWidth="1"/>
    <col min="13067" max="13071" width="10.453125" style="25" customWidth="1"/>
    <col min="13072" max="13072" width="17.54296875" style="25" customWidth="1"/>
    <col min="13073" max="13074" width="10.453125" style="25" customWidth="1"/>
    <col min="13075" max="13075" width="4.54296875" style="25" customWidth="1"/>
    <col min="13076" max="13319" width="8.81640625" style="25"/>
    <col min="13320" max="13320" width="1.54296875" style="25" customWidth="1"/>
    <col min="13321" max="13321" width="17.54296875" style="25" customWidth="1"/>
    <col min="13322" max="13322" width="27.1796875" style="25" customWidth="1"/>
    <col min="13323" max="13327" width="10.453125" style="25" customWidth="1"/>
    <col min="13328" max="13328" width="17.54296875" style="25" customWidth="1"/>
    <col min="13329" max="13330" width="10.453125" style="25" customWidth="1"/>
    <col min="13331" max="13331" width="4.54296875" style="25" customWidth="1"/>
    <col min="13332" max="13575" width="8.81640625" style="25"/>
    <col min="13576" max="13576" width="1.54296875" style="25" customWidth="1"/>
    <col min="13577" max="13577" width="17.54296875" style="25" customWidth="1"/>
    <col min="13578" max="13578" width="27.1796875" style="25" customWidth="1"/>
    <col min="13579" max="13583" width="10.453125" style="25" customWidth="1"/>
    <col min="13584" max="13584" width="17.54296875" style="25" customWidth="1"/>
    <col min="13585" max="13586" width="10.453125" style="25" customWidth="1"/>
    <col min="13587" max="13587" width="4.54296875" style="25" customWidth="1"/>
    <col min="13588" max="13831" width="8.81640625" style="25"/>
    <col min="13832" max="13832" width="1.54296875" style="25" customWidth="1"/>
    <col min="13833" max="13833" width="17.54296875" style="25" customWidth="1"/>
    <col min="13834" max="13834" width="27.1796875" style="25" customWidth="1"/>
    <col min="13835" max="13839" width="10.453125" style="25" customWidth="1"/>
    <col min="13840" max="13840" width="17.54296875" style="25" customWidth="1"/>
    <col min="13841" max="13842" width="10.453125" style="25" customWidth="1"/>
    <col min="13843" max="13843" width="4.54296875" style="25" customWidth="1"/>
    <col min="13844" max="14087" width="8.81640625" style="25"/>
    <col min="14088" max="14088" width="1.54296875" style="25" customWidth="1"/>
    <col min="14089" max="14089" width="17.54296875" style="25" customWidth="1"/>
    <col min="14090" max="14090" width="27.1796875" style="25" customWidth="1"/>
    <col min="14091" max="14095" width="10.453125" style="25" customWidth="1"/>
    <col min="14096" max="14096" width="17.54296875" style="25" customWidth="1"/>
    <col min="14097" max="14098" width="10.453125" style="25" customWidth="1"/>
    <col min="14099" max="14099" width="4.54296875" style="25" customWidth="1"/>
    <col min="14100" max="14343" width="8.81640625" style="25"/>
    <col min="14344" max="14344" width="1.54296875" style="25" customWidth="1"/>
    <col min="14345" max="14345" width="17.54296875" style="25" customWidth="1"/>
    <col min="14346" max="14346" width="27.1796875" style="25" customWidth="1"/>
    <col min="14347" max="14351" width="10.453125" style="25" customWidth="1"/>
    <col min="14352" max="14352" width="17.54296875" style="25" customWidth="1"/>
    <col min="14353" max="14354" width="10.453125" style="25" customWidth="1"/>
    <col min="14355" max="14355" width="4.54296875" style="25" customWidth="1"/>
    <col min="14356" max="14599" width="8.81640625" style="25"/>
    <col min="14600" max="14600" width="1.54296875" style="25" customWidth="1"/>
    <col min="14601" max="14601" width="17.54296875" style="25" customWidth="1"/>
    <col min="14602" max="14602" width="27.1796875" style="25" customWidth="1"/>
    <col min="14603" max="14607" width="10.453125" style="25" customWidth="1"/>
    <col min="14608" max="14608" width="17.54296875" style="25" customWidth="1"/>
    <col min="14609" max="14610" width="10.453125" style="25" customWidth="1"/>
    <col min="14611" max="14611" width="4.54296875" style="25" customWidth="1"/>
    <col min="14612" max="14855" width="8.81640625" style="25"/>
    <col min="14856" max="14856" width="1.54296875" style="25" customWidth="1"/>
    <col min="14857" max="14857" width="17.54296875" style="25" customWidth="1"/>
    <col min="14858" max="14858" width="27.1796875" style="25" customWidth="1"/>
    <col min="14859" max="14863" width="10.453125" style="25" customWidth="1"/>
    <col min="14864" max="14864" width="17.54296875" style="25" customWidth="1"/>
    <col min="14865" max="14866" width="10.453125" style="25" customWidth="1"/>
    <col min="14867" max="14867" width="4.54296875" style="25" customWidth="1"/>
    <col min="14868" max="15111" width="8.81640625" style="25"/>
    <col min="15112" max="15112" width="1.54296875" style="25" customWidth="1"/>
    <col min="15113" max="15113" width="17.54296875" style="25" customWidth="1"/>
    <col min="15114" max="15114" width="27.1796875" style="25" customWidth="1"/>
    <col min="15115" max="15119" width="10.453125" style="25" customWidth="1"/>
    <col min="15120" max="15120" width="17.54296875" style="25" customWidth="1"/>
    <col min="15121" max="15122" width="10.453125" style="25" customWidth="1"/>
    <col min="15123" max="15123" width="4.54296875" style="25" customWidth="1"/>
    <col min="15124" max="15367" width="8.81640625" style="25"/>
    <col min="15368" max="15368" width="1.54296875" style="25" customWidth="1"/>
    <col min="15369" max="15369" width="17.54296875" style="25" customWidth="1"/>
    <col min="15370" max="15370" width="27.1796875" style="25" customWidth="1"/>
    <col min="15371" max="15375" width="10.453125" style="25" customWidth="1"/>
    <col min="15376" max="15376" width="17.54296875" style="25" customWidth="1"/>
    <col min="15377" max="15378" width="10.453125" style="25" customWidth="1"/>
    <col min="15379" max="15379" width="4.54296875" style="25" customWidth="1"/>
    <col min="15380" max="15623" width="8.81640625" style="25"/>
    <col min="15624" max="15624" width="1.54296875" style="25" customWidth="1"/>
    <col min="15625" max="15625" width="17.54296875" style="25" customWidth="1"/>
    <col min="15626" max="15626" width="27.1796875" style="25" customWidth="1"/>
    <col min="15627" max="15631" width="10.453125" style="25" customWidth="1"/>
    <col min="15632" max="15632" width="17.54296875" style="25" customWidth="1"/>
    <col min="15633" max="15634" width="10.453125" style="25" customWidth="1"/>
    <col min="15635" max="15635" width="4.54296875" style="25" customWidth="1"/>
    <col min="15636" max="15879" width="8.81640625" style="25"/>
    <col min="15880" max="15880" width="1.54296875" style="25" customWidth="1"/>
    <col min="15881" max="15881" width="17.54296875" style="25" customWidth="1"/>
    <col min="15882" max="15882" width="27.1796875" style="25" customWidth="1"/>
    <col min="15883" max="15887" width="10.453125" style="25" customWidth="1"/>
    <col min="15888" max="15888" width="17.54296875" style="25" customWidth="1"/>
    <col min="15889" max="15890" width="10.453125" style="25" customWidth="1"/>
    <col min="15891" max="15891" width="4.54296875" style="25" customWidth="1"/>
    <col min="15892" max="16135" width="8.81640625" style="25"/>
    <col min="16136" max="16136" width="1.54296875" style="25" customWidth="1"/>
    <col min="16137" max="16137" width="17.54296875" style="25" customWidth="1"/>
    <col min="16138" max="16138" width="27.1796875" style="25" customWidth="1"/>
    <col min="16139" max="16143" width="10.453125" style="25" customWidth="1"/>
    <col min="16144" max="16144" width="17.54296875" style="25" customWidth="1"/>
    <col min="16145" max="16146" width="10.453125" style="25" customWidth="1"/>
    <col min="16147" max="16147" width="4.54296875" style="25" customWidth="1"/>
    <col min="16148" max="16384" width="8.81640625" style="25"/>
  </cols>
  <sheetData>
    <row r="1" spans="2:23" ht="25">
      <c r="B1" s="26"/>
      <c r="C1" s="26"/>
      <c r="D1" s="1115"/>
      <c r="E1" s="1115"/>
      <c r="F1" s="1115"/>
      <c r="G1" s="1115"/>
      <c r="H1" s="1115"/>
      <c r="I1" s="1115"/>
      <c r="J1" s="1115"/>
      <c r="K1" s="1115"/>
      <c r="L1" s="1115"/>
      <c r="M1" s="1115"/>
      <c r="N1" s="1115"/>
      <c r="O1" s="1115"/>
      <c r="P1" s="1115"/>
      <c r="Q1" s="1115"/>
      <c r="R1" s="1115"/>
      <c r="S1" s="1115"/>
      <c r="T1" s="1115"/>
      <c r="U1" s="1115"/>
      <c r="V1" s="1115"/>
      <c r="W1" s="205"/>
    </row>
    <row r="2" spans="2:23" ht="13">
      <c r="D2" s="1115"/>
      <c r="E2" s="1115"/>
      <c r="F2" s="1115"/>
      <c r="G2" s="1115"/>
      <c r="H2" s="1115"/>
      <c r="I2" s="1115"/>
      <c r="J2" s="1115"/>
      <c r="K2" s="1115"/>
      <c r="L2" s="1115"/>
      <c r="M2" s="1114"/>
      <c r="N2" s="1115"/>
      <c r="O2" s="1115"/>
      <c r="P2" s="1115"/>
      <c r="Q2" s="1114"/>
      <c r="R2" s="1116"/>
      <c r="S2" s="1115"/>
      <c r="T2" s="1115"/>
      <c r="U2" s="1265"/>
      <c r="V2" s="1265"/>
      <c r="W2" s="1264"/>
    </row>
    <row r="3" spans="2:23" ht="14.15" customHeight="1">
      <c r="B3" s="27" t="s">
        <v>917</v>
      </c>
      <c r="C3" s="27"/>
      <c r="D3" s="1114"/>
      <c r="E3" s="1114"/>
      <c r="F3" s="1114"/>
      <c r="G3" s="1114"/>
      <c r="H3" s="1114"/>
      <c r="I3" s="1114"/>
      <c r="J3" s="1114"/>
      <c r="K3" s="1114"/>
      <c r="L3" s="1114"/>
      <c r="M3" s="1114"/>
      <c r="N3" s="1114"/>
      <c r="O3" s="1114"/>
      <c r="P3" s="1114"/>
      <c r="Q3" s="1114"/>
      <c r="R3" s="1116"/>
      <c r="S3" s="1114"/>
      <c r="T3" s="1114"/>
      <c r="U3" s="400"/>
      <c r="V3" s="400"/>
      <c r="W3" s="1264"/>
    </row>
    <row r="4" spans="2:23" ht="13">
      <c r="D4" s="401"/>
      <c r="E4" s="401"/>
      <c r="F4" s="402"/>
      <c r="G4" s="402"/>
      <c r="H4" s="402"/>
      <c r="I4" s="402"/>
      <c r="J4" s="402"/>
      <c r="K4" s="402"/>
      <c r="L4" s="402"/>
      <c r="M4" s="402"/>
      <c r="N4" s="402"/>
      <c r="O4" s="402"/>
      <c r="P4" s="402"/>
      <c r="Q4" s="402"/>
      <c r="R4" s="304"/>
      <c r="S4" s="402"/>
      <c r="T4" s="402"/>
      <c r="U4" s="402"/>
      <c r="V4" s="402"/>
      <c r="W4" s="304"/>
    </row>
    <row r="5" spans="2:23" ht="13" customHeight="1">
      <c r="D5" s="401"/>
      <c r="E5" s="401"/>
      <c r="F5" s="402"/>
      <c r="G5" s="402"/>
      <c r="H5" s="402"/>
      <c r="I5" s="402"/>
      <c r="J5" s="402"/>
      <c r="K5" s="402"/>
      <c r="L5" s="402"/>
      <c r="M5" s="402"/>
      <c r="N5" s="402"/>
      <c r="O5" s="402"/>
      <c r="P5" s="402"/>
      <c r="Q5" s="402"/>
      <c r="R5" s="304"/>
      <c r="S5" s="402"/>
      <c r="T5" s="402"/>
      <c r="U5" s="402"/>
      <c r="V5" s="402"/>
      <c r="W5" s="304"/>
    </row>
    <row r="6" spans="2:23" ht="13">
      <c r="B6" s="1262" t="s">
        <v>1729</v>
      </c>
      <c r="C6" s="1211" t="s">
        <v>1728</v>
      </c>
      <c r="D6" s="1212"/>
      <c r="E6" s="1212"/>
      <c r="F6" s="1212"/>
      <c r="G6" s="1212"/>
      <c r="H6" s="1212"/>
      <c r="I6" s="1212"/>
      <c r="J6" s="1213"/>
      <c r="K6"/>
      <c r="L6" s="1211" t="s">
        <v>672</v>
      </c>
      <c r="M6" s="1212"/>
      <c r="N6" s="1212"/>
      <c r="O6" s="1212"/>
      <c r="P6" s="1212"/>
      <c r="Q6" s="1212"/>
      <c r="R6" s="1212"/>
      <c r="S6" s="1212"/>
      <c r="T6" s="1213"/>
      <c r="U6" s="402"/>
      <c r="V6" s="402"/>
      <c r="W6" s="304"/>
    </row>
    <row r="7" spans="2:23" ht="39">
      <c r="B7" s="1263"/>
      <c r="C7" s="1119" t="s">
        <v>1735</v>
      </c>
      <c r="D7" s="1117" t="s">
        <v>493</v>
      </c>
      <c r="E7" s="1117" t="s">
        <v>494</v>
      </c>
      <c r="F7" s="1117" t="s">
        <v>495</v>
      </c>
      <c r="G7" s="1117" t="s">
        <v>496</v>
      </c>
      <c r="H7" s="1117" t="s">
        <v>497</v>
      </c>
      <c r="I7" s="1117" t="s">
        <v>499</v>
      </c>
      <c r="J7" s="1117" t="s">
        <v>500</v>
      </c>
      <c r="L7" s="1117" t="s">
        <v>493</v>
      </c>
      <c r="M7" s="1117" t="s">
        <v>494</v>
      </c>
      <c r="N7" s="1117" t="s">
        <v>495</v>
      </c>
      <c r="O7" s="1117" t="s">
        <v>496</v>
      </c>
      <c r="P7" s="1117" t="s">
        <v>497</v>
      </c>
      <c r="Q7" s="128" t="s">
        <v>498</v>
      </c>
      <c r="R7" s="1117" t="s">
        <v>499</v>
      </c>
      <c r="S7" s="1117" t="s">
        <v>500</v>
      </c>
      <c r="T7" s="128" t="s">
        <v>501</v>
      </c>
      <c r="U7" s="402"/>
      <c r="V7" s="402"/>
      <c r="W7" s="304"/>
    </row>
    <row r="8" spans="2:23" ht="13">
      <c r="B8" s="1118" t="s">
        <v>1730</v>
      </c>
      <c r="C8" s="1120">
        <v>39</v>
      </c>
      <c r="D8" s="54"/>
      <c r="E8" s="54"/>
      <c r="F8" s="54"/>
      <c r="G8" s="54"/>
      <c r="H8" s="54"/>
      <c r="I8" s="54"/>
      <c r="J8" s="54"/>
      <c r="L8" s="276">
        <f>D8*$C$8</f>
        <v>0</v>
      </c>
      <c r="M8" s="276">
        <f t="shared" ref="M8:P8" si="0">E8*$C$8</f>
        <v>0</v>
      </c>
      <c r="N8" s="276">
        <f t="shared" si="0"/>
        <v>0</v>
      </c>
      <c r="O8" s="276">
        <f t="shared" si="0"/>
        <v>0</v>
      </c>
      <c r="P8" s="276">
        <f t="shared" si="0"/>
        <v>0</v>
      </c>
      <c r="Q8" s="276">
        <f>SUM(L8:P8)</f>
        <v>0</v>
      </c>
      <c r="R8" s="276">
        <f>I8*$C$8</f>
        <v>0</v>
      </c>
      <c r="S8" s="276">
        <f>J8*$C$8</f>
        <v>0</v>
      </c>
      <c r="T8" s="276">
        <f>SUM(Q8:S8)</f>
        <v>0</v>
      </c>
      <c r="U8" s="402"/>
      <c r="V8" s="402"/>
      <c r="W8" s="304"/>
    </row>
    <row r="9" spans="2:23" ht="13">
      <c r="D9" s="401"/>
      <c r="E9" s="401"/>
      <c r="F9" s="402"/>
      <c r="G9" s="402"/>
      <c r="H9" s="402"/>
      <c r="I9" s="402"/>
      <c r="J9" s="402"/>
      <c r="K9" s="402"/>
      <c r="L9" s="402"/>
      <c r="M9" s="402"/>
      <c r="N9" s="402"/>
      <c r="O9" s="402"/>
      <c r="P9" s="402"/>
      <c r="Q9" s="402"/>
      <c r="R9" s="304"/>
      <c r="S9" s="402"/>
      <c r="T9" s="402"/>
      <c r="U9" s="402"/>
      <c r="V9" s="402"/>
      <c r="W9" s="304"/>
    </row>
    <row r="10" spans="2:23" ht="43.5" customHeight="1">
      <c r="B10" s="27" t="s">
        <v>920</v>
      </c>
      <c r="C10" s="27"/>
      <c r="D10" s="271"/>
      <c r="E10" s="271"/>
      <c r="F10" s="271"/>
      <c r="G10" s="271"/>
      <c r="H10" s="271"/>
      <c r="I10" s="271"/>
      <c r="J10" s="271"/>
      <c r="K10" s="271"/>
      <c r="L10" s="271"/>
      <c r="M10" s="271"/>
      <c r="N10" s="271"/>
      <c r="O10" s="271"/>
      <c r="P10" s="271"/>
      <c r="Q10" s="271"/>
      <c r="R10" s="271"/>
    </row>
    <row r="11" spans="2:23">
      <c r="B11" s="270"/>
      <c r="C11" s="270"/>
      <c r="D11" s="271"/>
      <c r="E11" s="271"/>
      <c r="F11" s="271"/>
      <c r="G11" s="271"/>
      <c r="H11" s="271"/>
      <c r="I11" s="271"/>
      <c r="J11" s="271"/>
      <c r="K11" s="271"/>
      <c r="L11" s="271"/>
      <c r="M11" s="271"/>
      <c r="N11" s="271"/>
      <c r="O11" s="271"/>
      <c r="P11" s="271"/>
      <c r="Q11" s="271"/>
      <c r="R11" s="271"/>
    </row>
    <row r="12" spans="2:23" ht="18">
      <c r="B12" s="269" t="s">
        <v>921</v>
      </c>
      <c r="C12" s="269"/>
      <c r="D12" s="271"/>
      <c r="E12" s="271"/>
      <c r="F12" s="271"/>
      <c r="G12" s="271"/>
      <c r="H12" s="271"/>
      <c r="I12" s="271"/>
      <c r="J12" s="271"/>
      <c r="K12" s="271"/>
      <c r="L12" s="271"/>
      <c r="M12" s="271"/>
      <c r="N12" s="271"/>
      <c r="O12" s="271"/>
      <c r="P12" s="271"/>
      <c r="Q12" s="271"/>
      <c r="R12" s="271"/>
    </row>
    <row r="13" spans="2:23" ht="31.4" customHeight="1">
      <c r="B13" s="270"/>
      <c r="C13" s="270"/>
      <c r="D13" s="1211" t="s">
        <v>922</v>
      </c>
      <c r="E13" s="1268"/>
      <c r="F13" s="1268"/>
      <c r="G13" s="1268"/>
      <c r="H13" s="1268"/>
      <c r="I13" s="1268"/>
      <c r="J13" s="1268"/>
      <c r="K13" s="1268"/>
      <c r="L13" s="1269"/>
    </row>
    <row r="14" spans="2:23" ht="61.4" customHeight="1">
      <c r="B14" s="272" t="s">
        <v>923</v>
      </c>
      <c r="C14" s="272"/>
      <c r="D14" s="124" t="s">
        <v>493</v>
      </c>
      <c r="E14" s="124" t="s">
        <v>494</v>
      </c>
      <c r="F14" s="124" t="s">
        <v>495</v>
      </c>
      <c r="G14" s="124" t="s">
        <v>496</v>
      </c>
      <c r="H14" s="124" t="s">
        <v>497</v>
      </c>
      <c r="I14" s="128" t="s">
        <v>498</v>
      </c>
      <c r="J14" s="124" t="s">
        <v>499</v>
      </c>
      <c r="K14" s="124" t="s">
        <v>500</v>
      </c>
      <c r="L14" s="128" t="s">
        <v>501</v>
      </c>
    </row>
    <row r="15" spans="2:23">
      <c r="B15" s="553" t="s">
        <v>924</v>
      </c>
      <c r="C15" s="766"/>
      <c r="D15" s="54"/>
      <c r="E15" s="54"/>
      <c r="F15" s="54"/>
      <c r="G15" s="54"/>
      <c r="H15" s="54"/>
      <c r="I15" s="219" t="s">
        <v>925</v>
      </c>
      <c r="J15" s="54"/>
      <c r="K15" s="54"/>
      <c r="L15" s="219" t="s">
        <v>925</v>
      </c>
    </row>
    <row r="16" spans="2:23">
      <c r="B16" s="553" t="s">
        <v>926</v>
      </c>
      <c r="C16" s="766"/>
      <c r="D16" s="54"/>
      <c r="E16" s="54"/>
      <c r="F16" s="54"/>
      <c r="G16" s="54"/>
      <c r="H16" s="54"/>
      <c r="I16" s="219" t="s">
        <v>925</v>
      </c>
      <c r="J16" s="54"/>
      <c r="K16" s="54"/>
      <c r="L16" s="219" t="s">
        <v>925</v>
      </c>
    </row>
    <row r="17" spans="2:24">
      <c r="B17" s="553" t="s">
        <v>927</v>
      </c>
      <c r="C17" s="766"/>
      <c r="D17" s="54"/>
      <c r="E17" s="54"/>
      <c r="F17" s="54"/>
      <c r="G17" s="54"/>
      <c r="H17" s="54"/>
      <c r="I17" s="219" t="s">
        <v>925</v>
      </c>
      <c r="J17" s="54"/>
      <c r="K17" s="54"/>
      <c r="L17" s="219" t="s">
        <v>925</v>
      </c>
    </row>
    <row r="18" spans="2:24">
      <c r="B18" s="270"/>
      <c r="C18" s="270"/>
      <c r="D18" s="271"/>
      <c r="E18" s="271"/>
      <c r="F18" s="271"/>
      <c r="G18" s="271"/>
      <c r="H18" s="271"/>
      <c r="I18" s="271"/>
      <c r="J18" s="271"/>
      <c r="K18" s="271"/>
    </row>
    <row r="19" spans="2:24" ht="31.4" customHeight="1">
      <c r="B19" s="270"/>
      <c r="C19" s="270"/>
      <c r="D19" s="1211" t="s">
        <v>928</v>
      </c>
      <c r="E19" s="1268"/>
      <c r="F19" s="1268"/>
      <c r="G19" s="1268"/>
      <c r="H19" s="1268"/>
      <c r="I19" s="1268"/>
      <c r="J19" s="1268"/>
      <c r="K19" s="1268"/>
      <c r="L19" s="1269"/>
    </row>
    <row r="20" spans="2:24" ht="61.4" customHeight="1">
      <c r="B20" s="272" t="s">
        <v>923</v>
      </c>
      <c r="C20" s="272"/>
      <c r="D20" s="124" t="s">
        <v>929</v>
      </c>
      <c r="E20" s="124" t="s">
        <v>930</v>
      </c>
      <c r="F20" s="124" t="s">
        <v>931</v>
      </c>
      <c r="G20" s="124" t="s">
        <v>932</v>
      </c>
      <c r="H20" s="124" t="s">
        <v>933</v>
      </c>
      <c r="I20" s="128" t="s">
        <v>498</v>
      </c>
      <c r="J20" s="124" t="s">
        <v>934</v>
      </c>
      <c r="K20" s="124" t="s">
        <v>935</v>
      </c>
      <c r="L20" s="128" t="s">
        <v>936</v>
      </c>
    </row>
    <row r="21" spans="2:24">
      <c r="B21" s="553" t="s">
        <v>924</v>
      </c>
      <c r="C21" s="554"/>
      <c r="D21" s="275">
        <v>4</v>
      </c>
      <c r="E21" s="275">
        <v>4</v>
      </c>
      <c r="F21" s="275">
        <v>4</v>
      </c>
      <c r="G21" s="275">
        <v>4</v>
      </c>
      <c r="H21" s="275">
        <v>4</v>
      </c>
      <c r="I21" s="180">
        <f>SUM(D21:H21)</f>
        <v>20</v>
      </c>
      <c r="J21" s="275">
        <v>4</v>
      </c>
      <c r="K21" s="275">
        <v>4</v>
      </c>
      <c r="L21" s="180">
        <f>SUM(I21:K21)</f>
        <v>28</v>
      </c>
    </row>
    <row r="22" spans="2:24">
      <c r="B22" s="553" t="s">
        <v>926</v>
      </c>
      <c r="C22" s="554"/>
      <c r="D22" s="275">
        <v>2</v>
      </c>
      <c r="E22" s="275">
        <v>2</v>
      </c>
      <c r="F22" s="275">
        <v>2</v>
      </c>
      <c r="G22" s="275">
        <v>2</v>
      </c>
      <c r="H22" s="275">
        <v>2</v>
      </c>
      <c r="I22" s="180">
        <f>SUM(D22:H22)</f>
        <v>10</v>
      </c>
      <c r="J22" s="275">
        <v>2</v>
      </c>
      <c r="K22" s="275">
        <v>2</v>
      </c>
      <c r="L22" s="180">
        <f>SUM(I22:K22)</f>
        <v>14</v>
      </c>
    </row>
    <row r="23" spans="2:24">
      <c r="B23" s="553" t="s">
        <v>927</v>
      </c>
      <c r="C23" s="554"/>
      <c r="D23" s="275">
        <v>1</v>
      </c>
      <c r="E23" s="275">
        <v>1</v>
      </c>
      <c r="F23" s="275">
        <v>1</v>
      </c>
      <c r="G23" s="275">
        <v>1</v>
      </c>
      <c r="H23" s="275">
        <v>1</v>
      </c>
      <c r="I23" s="180">
        <f>SUM(D23:H23)</f>
        <v>5</v>
      </c>
      <c r="J23" s="275">
        <v>1</v>
      </c>
      <c r="K23" s="275">
        <v>1</v>
      </c>
      <c r="L23" s="180">
        <f>SUM(I23:K23)</f>
        <v>7</v>
      </c>
    </row>
    <row r="24" spans="2:24" ht="13">
      <c r="B24" s="273"/>
      <c r="C24" s="273"/>
      <c r="D24" s="276">
        <f>SUM(D21:D23)</f>
        <v>7</v>
      </c>
      <c r="E24" s="276">
        <f t="shared" ref="E24" si="1">SUM(E21:E23)</f>
        <v>7</v>
      </c>
      <c r="F24" s="276">
        <f t="shared" ref="F24" si="2">SUM(F21:F23)</f>
        <v>7</v>
      </c>
      <c r="G24" s="276">
        <f t="shared" ref="G24" si="3">SUM(G21:G23)</f>
        <v>7</v>
      </c>
      <c r="H24" s="276">
        <f t="shared" ref="H24" si="4">SUM(H21:H23)</f>
        <v>7</v>
      </c>
      <c r="I24" s="276">
        <f t="shared" ref="I24" si="5">SUM(I21:I23)</f>
        <v>35</v>
      </c>
      <c r="J24" s="276">
        <f t="shared" ref="J24" si="6">SUM(J21:J23)</f>
        <v>7</v>
      </c>
      <c r="K24" s="276">
        <f t="shared" ref="K24" si="7">SUM(K21:K23)</f>
        <v>7</v>
      </c>
      <c r="L24" s="276">
        <f t="shared" ref="L24" si="8">SUM(L21:L23)</f>
        <v>49</v>
      </c>
    </row>
    <row r="25" spans="2:24">
      <c r="B25" s="270"/>
      <c r="C25" s="270"/>
      <c r="D25" s="271"/>
      <c r="E25" s="271"/>
      <c r="F25" s="271"/>
      <c r="G25" s="271"/>
      <c r="H25" s="271"/>
      <c r="I25" s="271"/>
      <c r="J25" s="271"/>
      <c r="K25" s="271"/>
    </row>
    <row r="26" spans="2:24" ht="31.4" customHeight="1">
      <c r="B26" s="270"/>
      <c r="C26" s="270"/>
      <c r="D26" s="1211" t="s">
        <v>922</v>
      </c>
      <c r="E26" s="1268"/>
      <c r="F26" s="1268"/>
      <c r="G26" s="1268"/>
      <c r="H26" s="1268"/>
      <c r="I26" s="1268"/>
      <c r="J26" s="1268"/>
      <c r="K26" s="1268"/>
      <c r="L26" s="1269"/>
    </row>
    <row r="27" spans="2:24" ht="61.4" customHeight="1">
      <c r="B27" s="272" t="s">
        <v>923</v>
      </c>
      <c r="C27" s="272"/>
      <c r="D27" s="124" t="s">
        <v>493</v>
      </c>
      <c r="E27" s="124" t="s">
        <v>494</v>
      </c>
      <c r="F27" s="124" t="s">
        <v>495</v>
      </c>
      <c r="G27" s="124" t="s">
        <v>496</v>
      </c>
      <c r="H27" s="124" t="s">
        <v>497</v>
      </c>
      <c r="I27" s="128" t="s">
        <v>498</v>
      </c>
      <c r="J27" s="124" t="s">
        <v>499</v>
      </c>
      <c r="K27" s="124" t="s">
        <v>500</v>
      </c>
      <c r="L27" s="128" t="s">
        <v>501</v>
      </c>
    </row>
    <row r="28" spans="2:24">
      <c r="B28" s="553" t="s">
        <v>924</v>
      </c>
      <c r="C28" s="554"/>
      <c r="D28" s="274">
        <f>D21*D15</f>
        <v>0</v>
      </c>
      <c r="E28" s="274">
        <f t="shared" ref="E28:H28" si="9">E21*E15</f>
        <v>0</v>
      </c>
      <c r="F28" s="274">
        <f t="shared" si="9"/>
        <v>0</v>
      </c>
      <c r="G28" s="274">
        <f t="shared" si="9"/>
        <v>0</v>
      </c>
      <c r="H28" s="274">
        <f t="shared" si="9"/>
        <v>0</v>
      </c>
      <c r="I28" s="180">
        <f>SUM(D28:H28)</f>
        <v>0</v>
      </c>
      <c r="J28" s="274">
        <f t="shared" ref="J28:K28" si="10">J21*J15</f>
        <v>0</v>
      </c>
      <c r="K28" s="274">
        <f t="shared" si="10"/>
        <v>0</v>
      </c>
      <c r="L28" s="180">
        <f>SUM(I28:K28)</f>
        <v>0</v>
      </c>
    </row>
    <row r="29" spans="2:24">
      <c r="B29" s="553" t="s">
        <v>926</v>
      </c>
      <c r="C29" s="554"/>
      <c r="D29" s="274">
        <f t="shared" ref="D29:H29" si="11">D22*D16</f>
        <v>0</v>
      </c>
      <c r="E29" s="274">
        <f t="shared" si="11"/>
        <v>0</v>
      </c>
      <c r="F29" s="274">
        <f t="shared" si="11"/>
        <v>0</v>
      </c>
      <c r="G29" s="274">
        <f t="shared" si="11"/>
        <v>0</v>
      </c>
      <c r="H29" s="274">
        <f t="shared" si="11"/>
        <v>0</v>
      </c>
      <c r="I29" s="180">
        <f>SUM(D29:H29)</f>
        <v>0</v>
      </c>
      <c r="J29" s="274">
        <f t="shared" ref="J29:K29" si="12">J22*J16</f>
        <v>0</v>
      </c>
      <c r="K29" s="274">
        <f t="shared" si="12"/>
        <v>0</v>
      </c>
      <c r="L29" s="180">
        <f>SUM(I29:K29)</f>
        <v>0</v>
      </c>
    </row>
    <row r="30" spans="2:24">
      <c r="B30" s="553" t="s">
        <v>927</v>
      </c>
      <c r="C30" s="554"/>
      <c r="D30" s="274">
        <f t="shared" ref="D30:H30" si="13">D23*D17</f>
        <v>0</v>
      </c>
      <c r="E30" s="274">
        <f t="shared" si="13"/>
        <v>0</v>
      </c>
      <c r="F30" s="274">
        <f t="shared" si="13"/>
        <v>0</v>
      </c>
      <c r="G30" s="274">
        <f t="shared" si="13"/>
        <v>0</v>
      </c>
      <c r="H30" s="274">
        <f t="shared" si="13"/>
        <v>0</v>
      </c>
      <c r="I30" s="180">
        <f>SUM(D30:H30)</f>
        <v>0</v>
      </c>
      <c r="J30" s="274">
        <f t="shared" ref="J30:K30" si="14">J23*J17</f>
        <v>0</v>
      </c>
      <c r="K30" s="274">
        <f t="shared" si="14"/>
        <v>0</v>
      </c>
      <c r="L30" s="180">
        <f>SUM(I30:K30)</f>
        <v>0</v>
      </c>
    </row>
    <row r="31" spans="2:24" ht="13">
      <c r="B31" s="273"/>
      <c r="C31" s="273"/>
      <c r="D31" s="276">
        <f>SUM(D28:D30)</f>
        <v>0</v>
      </c>
      <c r="E31" s="276">
        <f t="shared" ref="E31:I31" si="15">SUM(E28:E30)</f>
        <v>0</v>
      </c>
      <c r="F31" s="276">
        <f t="shared" si="15"/>
        <v>0</v>
      </c>
      <c r="G31" s="276">
        <f t="shared" si="15"/>
        <v>0</v>
      </c>
      <c r="H31" s="276">
        <f t="shared" si="15"/>
        <v>0</v>
      </c>
      <c r="I31" s="276">
        <f t="shared" si="15"/>
        <v>0</v>
      </c>
      <c r="J31" s="276">
        <f>SUM(J28:J30)</f>
        <v>0</v>
      </c>
      <c r="K31" s="276">
        <f>SUM(K28:K30)</f>
        <v>0</v>
      </c>
      <c r="L31" s="276">
        <f>SUM(L28:L30)</f>
        <v>0</v>
      </c>
    </row>
    <row r="32" spans="2:24" ht="27.5">
      <c r="B32" s="31"/>
      <c r="C32" s="31"/>
      <c r="T32" s="231"/>
      <c r="U32" s="231"/>
      <c r="V32" s="231"/>
      <c r="W32" s="231"/>
      <c r="X32" s="231"/>
    </row>
    <row r="33" spans="2:24" ht="27.5">
      <c r="B33" s="269" t="s">
        <v>937</v>
      </c>
      <c r="C33" s="31"/>
      <c r="T33" s="231"/>
      <c r="U33" s="231"/>
      <c r="V33" s="231"/>
      <c r="W33" s="231"/>
      <c r="X33" s="231"/>
    </row>
    <row r="34" spans="2:24" ht="17.5" customHeight="1">
      <c r="B34" s="269"/>
      <c r="C34" s="31"/>
      <c r="T34" s="231"/>
      <c r="U34" s="231"/>
      <c r="V34" s="231"/>
      <c r="W34" s="231"/>
      <c r="X34" s="231"/>
    </row>
    <row r="35" spans="2:24" ht="13">
      <c r="B35" s="270"/>
      <c r="C35" s="270"/>
      <c r="D35" s="1211" t="s">
        <v>1723</v>
      </c>
      <c r="E35" s="1212"/>
      <c r="F35" s="1212"/>
      <c r="G35" s="1212"/>
      <c r="H35" s="1212"/>
      <c r="I35" s="1212"/>
      <c r="J35" s="1212"/>
      <c r="K35" s="1212"/>
      <c r="L35" s="1213"/>
      <c r="T35" s="231"/>
      <c r="U35" s="231"/>
      <c r="V35" s="231"/>
      <c r="W35" s="231"/>
      <c r="X35" s="231"/>
    </row>
    <row r="36" spans="2:24" ht="35.15" customHeight="1">
      <c r="B36" s="1270" t="s">
        <v>1724</v>
      </c>
      <c r="C36" s="1271"/>
      <c r="D36" s="1113" t="s">
        <v>493</v>
      </c>
      <c r="E36" s="1113" t="s">
        <v>494</v>
      </c>
      <c r="F36" s="1113" t="s">
        <v>495</v>
      </c>
      <c r="G36" s="1113" t="s">
        <v>496</v>
      </c>
      <c r="H36" s="1113" t="s">
        <v>497</v>
      </c>
      <c r="I36" s="128" t="s">
        <v>498</v>
      </c>
      <c r="J36" s="1113" t="s">
        <v>499</v>
      </c>
      <c r="K36" s="1113" t="s">
        <v>500</v>
      </c>
      <c r="L36" s="128" t="s">
        <v>501</v>
      </c>
      <c r="T36" s="231"/>
      <c r="U36" s="231"/>
      <c r="V36" s="231"/>
      <c r="W36" s="231"/>
      <c r="X36" s="231"/>
    </row>
    <row r="37" spans="2:24" ht="13" customHeight="1">
      <c r="B37" s="1266" t="s">
        <v>1427</v>
      </c>
      <c r="C37" s="1272"/>
      <c r="D37" s="54"/>
      <c r="E37" s="54"/>
      <c r="F37" s="54"/>
      <c r="G37" s="54"/>
      <c r="H37" s="54"/>
      <c r="I37" s="219" t="s">
        <v>925</v>
      </c>
      <c r="J37" s="54"/>
      <c r="K37" s="54"/>
      <c r="L37" s="219" t="s">
        <v>925</v>
      </c>
      <c r="T37" s="231"/>
      <c r="U37" s="231"/>
      <c r="V37" s="231"/>
      <c r="W37" s="231"/>
      <c r="X37" s="231"/>
    </row>
    <row r="38" spans="2:24" ht="13" customHeight="1">
      <c r="B38" s="1266" t="s">
        <v>939</v>
      </c>
      <c r="C38" s="1272"/>
      <c r="D38" s="54"/>
      <c r="E38" s="54"/>
      <c r="F38" s="54"/>
      <c r="G38" s="54"/>
      <c r="H38" s="54"/>
      <c r="I38" s="219" t="s">
        <v>925</v>
      </c>
      <c r="J38" s="54"/>
      <c r="K38" s="54"/>
      <c r="L38" s="219" t="s">
        <v>925</v>
      </c>
      <c r="T38" s="231"/>
      <c r="U38" s="231"/>
      <c r="V38" s="231"/>
      <c r="W38" s="231"/>
      <c r="X38" s="231"/>
    </row>
    <row r="39" spans="2:24" ht="13" customHeight="1">
      <c r="B39" s="1266" t="s">
        <v>940</v>
      </c>
      <c r="C39" s="1272"/>
      <c r="D39" s="54"/>
      <c r="E39" s="54"/>
      <c r="F39" s="54"/>
      <c r="G39" s="54"/>
      <c r="H39" s="54"/>
      <c r="I39" s="219" t="s">
        <v>925</v>
      </c>
      <c r="J39" s="54"/>
      <c r="K39" s="54"/>
      <c r="L39" s="219" t="s">
        <v>925</v>
      </c>
      <c r="T39" s="231"/>
      <c r="U39" s="231"/>
      <c r="V39" s="231"/>
      <c r="W39" s="231"/>
      <c r="X39" s="231"/>
    </row>
    <row r="40" spans="2:24" ht="13" customHeight="1">
      <c r="B40" s="1266" t="s">
        <v>941</v>
      </c>
      <c r="C40" s="1267"/>
      <c r="D40" s="54"/>
      <c r="E40" s="54"/>
      <c r="F40" s="54"/>
      <c r="G40" s="54"/>
      <c r="H40" s="54"/>
      <c r="I40" s="219" t="s">
        <v>925</v>
      </c>
      <c r="J40" s="54"/>
      <c r="K40" s="54"/>
      <c r="L40" s="219" t="s">
        <v>925</v>
      </c>
      <c r="T40" s="231"/>
      <c r="U40" s="231"/>
      <c r="V40" s="231"/>
      <c r="W40" s="231"/>
      <c r="X40" s="231"/>
    </row>
    <row r="41" spans="2:24" ht="13" customHeight="1">
      <c r="B41" s="1266" t="s">
        <v>1428</v>
      </c>
      <c r="C41" s="1267"/>
      <c r="D41" s="54"/>
      <c r="E41" s="54"/>
      <c r="F41" s="54"/>
      <c r="G41" s="54"/>
      <c r="H41" s="54"/>
      <c r="I41" s="219" t="s">
        <v>925</v>
      </c>
      <c r="J41" s="54"/>
      <c r="K41" s="54"/>
      <c r="L41" s="219" t="s">
        <v>925</v>
      </c>
      <c r="T41" s="231"/>
      <c r="U41" s="231"/>
      <c r="V41" s="231"/>
      <c r="W41" s="231"/>
      <c r="X41" s="231"/>
    </row>
    <row r="42" spans="2:24" ht="13" customHeight="1">
      <c r="B42" s="1266" t="s">
        <v>942</v>
      </c>
      <c r="C42" s="1267"/>
      <c r="D42" s="54"/>
      <c r="E42" s="54"/>
      <c r="F42" s="54"/>
      <c r="G42" s="54"/>
      <c r="H42" s="54"/>
      <c r="I42" s="219" t="s">
        <v>925</v>
      </c>
      <c r="J42" s="54"/>
      <c r="K42" s="54"/>
      <c r="L42" s="219" t="s">
        <v>925</v>
      </c>
      <c r="T42" s="231"/>
      <c r="U42" s="231"/>
      <c r="V42" s="231"/>
      <c r="W42" s="231"/>
      <c r="X42" s="231"/>
    </row>
    <row r="43" spans="2:24" ht="13" customHeight="1">
      <c r="B43" s="1266" t="s">
        <v>943</v>
      </c>
      <c r="C43" s="1267"/>
      <c r="D43" s="54"/>
      <c r="E43" s="54"/>
      <c r="F43" s="54"/>
      <c r="G43" s="54"/>
      <c r="H43" s="54"/>
      <c r="I43" s="219" t="s">
        <v>925</v>
      </c>
      <c r="J43" s="54"/>
      <c r="K43" s="54"/>
      <c r="L43" s="219" t="s">
        <v>925</v>
      </c>
      <c r="T43" s="231"/>
      <c r="U43" s="231"/>
      <c r="V43" s="231"/>
      <c r="W43" s="231"/>
      <c r="X43" s="231"/>
    </row>
    <row r="44" spans="2:24" ht="13" customHeight="1">
      <c r="B44" s="1266" t="s">
        <v>944</v>
      </c>
      <c r="C44" s="1267"/>
      <c r="D44" s="54"/>
      <c r="E44" s="54"/>
      <c r="F44" s="54"/>
      <c r="G44" s="54"/>
      <c r="H44" s="54"/>
      <c r="I44" s="219" t="s">
        <v>925</v>
      </c>
      <c r="J44" s="54"/>
      <c r="K44" s="54"/>
      <c r="L44" s="219" t="s">
        <v>925</v>
      </c>
      <c r="T44" s="231"/>
      <c r="U44" s="231"/>
      <c r="V44" s="231"/>
      <c r="W44" s="231"/>
      <c r="X44" s="231"/>
    </row>
    <row r="45" spans="2:24" ht="13" customHeight="1">
      <c r="B45" s="1266" t="s">
        <v>1429</v>
      </c>
      <c r="C45" s="1267"/>
      <c r="D45" s="54"/>
      <c r="E45" s="54"/>
      <c r="F45" s="54"/>
      <c r="G45" s="54"/>
      <c r="H45" s="54"/>
      <c r="I45" s="219" t="s">
        <v>925</v>
      </c>
      <c r="J45" s="54"/>
      <c r="K45" s="54"/>
      <c r="L45" s="219" t="s">
        <v>925</v>
      </c>
      <c r="T45" s="231"/>
      <c r="U45" s="231"/>
      <c r="V45" s="231"/>
      <c r="W45" s="231"/>
      <c r="X45" s="231"/>
    </row>
    <row r="46" spans="2:24" ht="13" customHeight="1">
      <c r="B46" s="1266" t="s">
        <v>945</v>
      </c>
      <c r="C46" s="1267"/>
      <c r="D46" s="54"/>
      <c r="E46" s="54"/>
      <c r="F46" s="54"/>
      <c r="G46" s="54"/>
      <c r="H46" s="54"/>
      <c r="I46" s="219" t="s">
        <v>925</v>
      </c>
      <c r="J46" s="54"/>
      <c r="K46" s="54"/>
      <c r="L46" s="219" t="s">
        <v>925</v>
      </c>
      <c r="T46" s="231"/>
      <c r="U46" s="231"/>
      <c r="V46" s="231"/>
      <c r="W46" s="231"/>
      <c r="X46" s="231"/>
    </row>
    <row r="47" spans="2:24" ht="13" customHeight="1">
      <c r="B47" s="1266" t="s">
        <v>946</v>
      </c>
      <c r="C47" s="1267"/>
      <c r="D47" s="54"/>
      <c r="E47" s="54"/>
      <c r="F47" s="54"/>
      <c r="G47" s="54"/>
      <c r="H47" s="54"/>
      <c r="I47" s="219" t="s">
        <v>925</v>
      </c>
      <c r="J47" s="54"/>
      <c r="K47" s="54"/>
      <c r="L47" s="219" t="s">
        <v>925</v>
      </c>
      <c r="T47" s="231"/>
      <c r="U47" s="231"/>
      <c r="V47" s="231"/>
      <c r="W47" s="231"/>
      <c r="X47" s="231"/>
    </row>
    <row r="48" spans="2:24" ht="13" customHeight="1">
      <c r="B48" s="1266" t="s">
        <v>947</v>
      </c>
      <c r="C48" s="1267"/>
      <c r="D48" s="54"/>
      <c r="E48" s="54"/>
      <c r="F48" s="54"/>
      <c r="G48" s="54"/>
      <c r="H48" s="54"/>
      <c r="I48" s="219" t="s">
        <v>925</v>
      </c>
      <c r="J48" s="54"/>
      <c r="K48" s="54"/>
      <c r="L48" s="219" t="s">
        <v>925</v>
      </c>
      <c r="T48" s="231"/>
      <c r="U48" s="231"/>
      <c r="V48" s="231"/>
      <c r="W48" s="231"/>
      <c r="X48" s="231"/>
    </row>
    <row r="49" spans="2:24" customFormat="1" ht="13" customHeight="1"/>
    <row r="50" spans="2:24" ht="13" customHeight="1">
      <c r="B50" s="269"/>
      <c r="C50" s="31"/>
      <c r="T50" s="231"/>
      <c r="U50" s="231"/>
      <c r="V50" s="231"/>
      <c r="W50" s="231"/>
      <c r="X50" s="231"/>
    </row>
    <row r="51" spans="2:24" ht="31.4" customHeight="1">
      <c r="B51" s="270"/>
      <c r="C51" s="270"/>
      <c r="D51" s="1211" t="s">
        <v>948</v>
      </c>
      <c r="E51" s="1212"/>
      <c r="F51" s="1212"/>
      <c r="G51" s="1212"/>
      <c r="H51" s="1212"/>
      <c r="I51" s="1212"/>
      <c r="J51" s="1212"/>
      <c r="K51" s="1212"/>
      <c r="L51" s="1213"/>
    </row>
    <row r="52" spans="2:24" ht="61.4" customHeight="1">
      <c r="B52" s="540" t="s">
        <v>938</v>
      </c>
      <c r="C52" s="272"/>
      <c r="D52" s="1113" t="s">
        <v>493</v>
      </c>
      <c r="E52" s="1113" t="s">
        <v>494</v>
      </c>
      <c r="F52" s="1113" t="s">
        <v>495</v>
      </c>
      <c r="G52" s="1113" t="s">
        <v>496</v>
      </c>
      <c r="H52" s="1113" t="s">
        <v>497</v>
      </c>
      <c r="I52" s="128" t="s">
        <v>498</v>
      </c>
      <c r="J52" s="1113" t="s">
        <v>499</v>
      </c>
      <c r="K52" s="1113" t="s">
        <v>500</v>
      </c>
      <c r="L52" s="128" t="s">
        <v>501</v>
      </c>
    </row>
    <row r="53" spans="2:24" ht="12.65" customHeight="1">
      <c r="B53" s="1266" t="s">
        <v>1427</v>
      </c>
      <c r="C53" s="1272"/>
      <c r="D53" s="54"/>
      <c r="E53" s="54"/>
      <c r="F53" s="54"/>
      <c r="G53" s="54"/>
      <c r="H53" s="54"/>
      <c r="I53" s="219" t="s">
        <v>925</v>
      </c>
      <c r="J53" s="54"/>
      <c r="K53" s="54"/>
      <c r="L53" s="219" t="s">
        <v>925</v>
      </c>
    </row>
    <row r="54" spans="2:24" ht="12.65" customHeight="1">
      <c r="B54" s="1266" t="s">
        <v>939</v>
      </c>
      <c r="C54" s="1272"/>
      <c r="D54" s="54"/>
      <c r="E54" s="54"/>
      <c r="F54" s="54"/>
      <c r="G54" s="54"/>
      <c r="H54" s="54"/>
      <c r="I54" s="219" t="s">
        <v>925</v>
      </c>
      <c r="J54" s="54"/>
      <c r="K54" s="54"/>
      <c r="L54" s="219" t="s">
        <v>925</v>
      </c>
    </row>
    <row r="55" spans="2:24" ht="12.65" customHeight="1">
      <c r="B55" s="1266" t="s">
        <v>940</v>
      </c>
      <c r="C55" s="1272"/>
      <c r="D55" s="54"/>
      <c r="E55" s="54"/>
      <c r="F55" s="54"/>
      <c r="G55" s="54"/>
      <c r="H55" s="54"/>
      <c r="I55" s="219" t="s">
        <v>925</v>
      </c>
      <c r="J55" s="54"/>
      <c r="K55" s="54"/>
      <c r="L55" s="219" t="s">
        <v>925</v>
      </c>
    </row>
    <row r="56" spans="2:24">
      <c r="B56" s="1266" t="s">
        <v>941</v>
      </c>
      <c r="C56" s="1267"/>
      <c r="D56" s="54"/>
      <c r="E56" s="54"/>
      <c r="F56" s="54"/>
      <c r="G56" s="54"/>
      <c r="H56" s="54"/>
      <c r="I56" s="219" t="s">
        <v>925</v>
      </c>
      <c r="J56" s="54"/>
      <c r="K56" s="54"/>
      <c r="L56" s="219" t="s">
        <v>925</v>
      </c>
    </row>
    <row r="57" spans="2:24">
      <c r="B57" s="1266" t="s">
        <v>1428</v>
      </c>
      <c r="C57" s="1267"/>
      <c r="D57" s="54"/>
      <c r="E57" s="54"/>
      <c r="F57" s="54"/>
      <c r="G57" s="54"/>
      <c r="H57" s="54"/>
      <c r="I57" s="219" t="s">
        <v>925</v>
      </c>
      <c r="J57" s="54"/>
      <c r="K57" s="54"/>
      <c r="L57" s="219" t="s">
        <v>925</v>
      </c>
    </row>
    <row r="58" spans="2:24">
      <c r="B58" s="1266" t="s">
        <v>942</v>
      </c>
      <c r="C58" s="1267"/>
      <c r="D58" s="54"/>
      <c r="E58" s="54"/>
      <c r="F58" s="54"/>
      <c r="G58" s="54"/>
      <c r="H58" s="54"/>
      <c r="I58" s="219" t="s">
        <v>925</v>
      </c>
      <c r="J58" s="54"/>
      <c r="K58" s="54"/>
      <c r="L58" s="219" t="s">
        <v>925</v>
      </c>
    </row>
    <row r="59" spans="2:24">
      <c r="B59" s="1266" t="s">
        <v>943</v>
      </c>
      <c r="C59" s="1267"/>
      <c r="D59" s="54"/>
      <c r="E59" s="54"/>
      <c r="F59" s="54"/>
      <c r="G59" s="54"/>
      <c r="H59" s="54"/>
      <c r="I59" s="219" t="s">
        <v>925</v>
      </c>
      <c r="J59" s="54"/>
      <c r="K59" s="54"/>
      <c r="L59" s="219" t="s">
        <v>925</v>
      </c>
    </row>
    <row r="60" spans="2:24">
      <c r="B60" s="1266" t="s">
        <v>944</v>
      </c>
      <c r="C60" s="1267"/>
      <c r="D60" s="54"/>
      <c r="E60" s="54"/>
      <c r="F60" s="54"/>
      <c r="G60" s="54"/>
      <c r="H60" s="54"/>
      <c r="I60" s="219" t="s">
        <v>925</v>
      </c>
      <c r="J60" s="54"/>
      <c r="K60" s="54"/>
      <c r="L60" s="219" t="s">
        <v>925</v>
      </c>
    </row>
    <row r="61" spans="2:24">
      <c r="B61" s="1266" t="s">
        <v>1429</v>
      </c>
      <c r="C61" s="1267"/>
      <c r="D61" s="54"/>
      <c r="E61" s="54"/>
      <c r="F61" s="54"/>
      <c r="G61" s="54"/>
      <c r="H61" s="54"/>
      <c r="I61" s="219" t="s">
        <v>925</v>
      </c>
      <c r="J61" s="54"/>
      <c r="K61" s="54"/>
      <c r="L61" s="219" t="s">
        <v>925</v>
      </c>
    </row>
    <row r="62" spans="2:24">
      <c r="B62" s="1266" t="s">
        <v>945</v>
      </c>
      <c r="C62" s="1267"/>
      <c r="D62" s="54"/>
      <c r="E62" s="54"/>
      <c r="F62" s="54"/>
      <c r="G62" s="54"/>
      <c r="H62" s="54"/>
      <c r="I62" s="219" t="s">
        <v>925</v>
      </c>
      <c r="J62" s="54"/>
      <c r="K62" s="54"/>
      <c r="L62" s="219" t="s">
        <v>925</v>
      </c>
    </row>
    <row r="63" spans="2:24">
      <c r="B63" s="1266" t="s">
        <v>946</v>
      </c>
      <c r="C63" s="1267"/>
      <c r="D63" s="54"/>
      <c r="E63" s="54"/>
      <c r="F63" s="54"/>
      <c r="G63" s="54"/>
      <c r="H63" s="54"/>
      <c r="I63" s="219" t="s">
        <v>925</v>
      </c>
      <c r="J63" s="54"/>
      <c r="K63" s="54"/>
      <c r="L63" s="219" t="s">
        <v>925</v>
      </c>
    </row>
    <row r="64" spans="2:24">
      <c r="B64" s="1266" t="s">
        <v>947</v>
      </c>
      <c r="C64" s="1267"/>
      <c r="D64" s="54"/>
      <c r="E64" s="54"/>
      <c r="F64" s="54"/>
      <c r="G64" s="54"/>
      <c r="H64" s="54"/>
      <c r="I64" s="219" t="s">
        <v>925</v>
      </c>
      <c r="J64" s="54"/>
      <c r="K64" s="54"/>
      <c r="L64" s="219" t="s">
        <v>925</v>
      </c>
    </row>
    <row r="65" spans="2:12">
      <c r="B65" s="270"/>
      <c r="C65" s="270"/>
      <c r="D65" s="271"/>
      <c r="E65" s="271"/>
      <c r="F65" s="271"/>
      <c r="G65" s="271"/>
      <c r="H65" s="271"/>
      <c r="I65" s="271"/>
      <c r="J65" s="271"/>
      <c r="K65" s="271"/>
    </row>
    <row r="67" spans="2:12" ht="30" customHeight="1">
      <c r="B67" s="270"/>
      <c r="C67" s="270"/>
      <c r="D67" s="1211" t="s">
        <v>1425</v>
      </c>
      <c r="E67" s="1268"/>
      <c r="F67" s="1268"/>
      <c r="G67" s="1268"/>
      <c r="H67" s="1268"/>
      <c r="I67" s="1268"/>
      <c r="J67" s="1268"/>
      <c r="K67" s="1268"/>
      <c r="L67" s="1269"/>
    </row>
    <row r="68" spans="2:12" ht="60" customHeight="1">
      <c r="B68" s="540" t="s">
        <v>938</v>
      </c>
      <c r="C68" s="272"/>
      <c r="D68" s="124" t="s">
        <v>493</v>
      </c>
      <c r="E68" s="124" t="s">
        <v>494</v>
      </c>
      <c r="F68" s="124" t="s">
        <v>495</v>
      </c>
      <c r="G68" s="124" t="s">
        <v>496</v>
      </c>
      <c r="H68" s="124" t="s">
        <v>497</v>
      </c>
      <c r="I68" s="128" t="s">
        <v>498</v>
      </c>
      <c r="J68" s="124" t="s">
        <v>499</v>
      </c>
      <c r="K68" s="124" t="s">
        <v>500</v>
      </c>
      <c r="L68" s="128" t="s">
        <v>501</v>
      </c>
    </row>
    <row r="69" spans="2:12">
      <c r="B69" s="1266" t="s">
        <v>1427</v>
      </c>
      <c r="C69" s="1267"/>
      <c r="D69" s="274">
        <v>2</v>
      </c>
      <c r="E69" s="274">
        <v>2</v>
      </c>
      <c r="F69" s="274">
        <v>2</v>
      </c>
      <c r="G69" s="274">
        <v>2</v>
      </c>
      <c r="H69" s="274">
        <v>2</v>
      </c>
      <c r="I69" s="219" t="s">
        <v>925</v>
      </c>
      <c r="J69" s="274">
        <v>2</v>
      </c>
      <c r="K69" s="274">
        <v>2</v>
      </c>
      <c r="L69" s="219" t="s">
        <v>925</v>
      </c>
    </row>
    <row r="70" spans="2:12">
      <c r="B70" s="1266" t="s">
        <v>939</v>
      </c>
      <c r="C70" s="1267"/>
      <c r="D70" s="274">
        <v>2</v>
      </c>
      <c r="E70" s="274">
        <v>2</v>
      </c>
      <c r="F70" s="274">
        <v>2</v>
      </c>
      <c r="G70" s="274">
        <v>2</v>
      </c>
      <c r="H70" s="274">
        <v>2</v>
      </c>
      <c r="I70" s="219" t="s">
        <v>925</v>
      </c>
      <c r="J70" s="274">
        <v>2</v>
      </c>
      <c r="K70" s="274">
        <v>2</v>
      </c>
      <c r="L70" s="219" t="s">
        <v>925</v>
      </c>
    </row>
    <row r="71" spans="2:12">
      <c r="B71" s="1266" t="s">
        <v>940</v>
      </c>
      <c r="C71" s="1267"/>
      <c r="D71" s="274">
        <v>2</v>
      </c>
      <c r="E71" s="274">
        <v>2</v>
      </c>
      <c r="F71" s="274">
        <v>2</v>
      </c>
      <c r="G71" s="274">
        <v>2</v>
      </c>
      <c r="H71" s="274">
        <v>2</v>
      </c>
      <c r="I71" s="219" t="s">
        <v>925</v>
      </c>
      <c r="J71" s="274">
        <v>2</v>
      </c>
      <c r="K71" s="274">
        <v>2</v>
      </c>
      <c r="L71" s="219" t="s">
        <v>925</v>
      </c>
    </row>
    <row r="72" spans="2:12">
      <c r="B72" s="1266" t="s">
        <v>941</v>
      </c>
      <c r="C72" s="1267"/>
      <c r="D72" s="274">
        <v>2</v>
      </c>
      <c r="E72" s="274">
        <v>2</v>
      </c>
      <c r="F72" s="274">
        <v>2</v>
      </c>
      <c r="G72" s="274">
        <v>2</v>
      </c>
      <c r="H72" s="274">
        <v>2</v>
      </c>
      <c r="I72" s="219" t="s">
        <v>925</v>
      </c>
      <c r="J72" s="274">
        <v>2</v>
      </c>
      <c r="K72" s="274">
        <v>2</v>
      </c>
      <c r="L72" s="219" t="s">
        <v>925</v>
      </c>
    </row>
    <row r="73" spans="2:12">
      <c r="B73" s="1266" t="s">
        <v>1428</v>
      </c>
      <c r="C73" s="1267"/>
      <c r="D73" s="274">
        <v>2</v>
      </c>
      <c r="E73" s="274">
        <v>2</v>
      </c>
      <c r="F73" s="274">
        <v>2</v>
      </c>
      <c r="G73" s="274">
        <v>2</v>
      </c>
      <c r="H73" s="274">
        <v>2</v>
      </c>
      <c r="I73" s="219" t="s">
        <v>925</v>
      </c>
      <c r="J73" s="274">
        <v>2</v>
      </c>
      <c r="K73" s="274">
        <v>2</v>
      </c>
      <c r="L73" s="219" t="s">
        <v>925</v>
      </c>
    </row>
    <row r="74" spans="2:12">
      <c r="B74" s="1266" t="s">
        <v>942</v>
      </c>
      <c r="C74" s="1267"/>
      <c r="D74" s="274">
        <v>2</v>
      </c>
      <c r="E74" s="274">
        <v>2</v>
      </c>
      <c r="F74" s="274">
        <v>2</v>
      </c>
      <c r="G74" s="274">
        <v>2</v>
      </c>
      <c r="H74" s="274">
        <v>2</v>
      </c>
      <c r="I74" s="219" t="s">
        <v>925</v>
      </c>
      <c r="J74" s="274">
        <v>2</v>
      </c>
      <c r="K74" s="274">
        <v>2</v>
      </c>
      <c r="L74" s="219" t="s">
        <v>925</v>
      </c>
    </row>
    <row r="75" spans="2:12">
      <c r="B75" s="1266" t="s">
        <v>943</v>
      </c>
      <c r="C75" s="1267"/>
      <c r="D75" s="274">
        <v>2</v>
      </c>
      <c r="E75" s="274">
        <v>2</v>
      </c>
      <c r="F75" s="274">
        <v>2</v>
      </c>
      <c r="G75" s="274">
        <v>2</v>
      </c>
      <c r="H75" s="274">
        <v>2</v>
      </c>
      <c r="I75" s="219" t="s">
        <v>925</v>
      </c>
      <c r="J75" s="274">
        <v>2</v>
      </c>
      <c r="K75" s="274">
        <v>2</v>
      </c>
      <c r="L75" s="219" t="s">
        <v>925</v>
      </c>
    </row>
    <row r="76" spans="2:12">
      <c r="B76" s="1266" t="s">
        <v>944</v>
      </c>
      <c r="C76" s="1267"/>
      <c r="D76" s="274">
        <v>2</v>
      </c>
      <c r="E76" s="274">
        <v>2</v>
      </c>
      <c r="F76" s="274">
        <v>2</v>
      </c>
      <c r="G76" s="274">
        <v>2</v>
      </c>
      <c r="H76" s="274">
        <v>2</v>
      </c>
      <c r="I76" s="219" t="s">
        <v>925</v>
      </c>
      <c r="J76" s="274">
        <v>2</v>
      </c>
      <c r="K76" s="274">
        <v>2</v>
      </c>
      <c r="L76" s="219" t="s">
        <v>925</v>
      </c>
    </row>
    <row r="77" spans="2:12">
      <c r="B77" s="1266" t="s">
        <v>1429</v>
      </c>
      <c r="C77" s="1267"/>
      <c r="D77" s="274">
        <v>2</v>
      </c>
      <c r="E77" s="274">
        <v>2</v>
      </c>
      <c r="F77" s="274">
        <v>2</v>
      </c>
      <c r="G77" s="274">
        <v>2</v>
      </c>
      <c r="H77" s="274">
        <v>2</v>
      </c>
      <c r="I77" s="219" t="s">
        <v>925</v>
      </c>
      <c r="J77" s="274">
        <v>2</v>
      </c>
      <c r="K77" s="274">
        <v>2</v>
      </c>
      <c r="L77" s="219" t="s">
        <v>925</v>
      </c>
    </row>
    <row r="78" spans="2:12">
      <c r="B78" s="1266" t="s">
        <v>945</v>
      </c>
      <c r="C78" s="1267"/>
      <c r="D78" s="274">
        <v>2</v>
      </c>
      <c r="E78" s="274">
        <v>2</v>
      </c>
      <c r="F78" s="274">
        <v>2</v>
      </c>
      <c r="G78" s="274">
        <v>2</v>
      </c>
      <c r="H78" s="274">
        <v>2</v>
      </c>
      <c r="I78" s="219" t="s">
        <v>925</v>
      </c>
      <c r="J78" s="274">
        <v>2</v>
      </c>
      <c r="K78" s="274">
        <v>2</v>
      </c>
      <c r="L78" s="219" t="s">
        <v>925</v>
      </c>
    </row>
    <row r="79" spans="2:12">
      <c r="B79" s="1266" t="s">
        <v>946</v>
      </c>
      <c r="C79" s="1267"/>
      <c r="D79" s="274">
        <v>2</v>
      </c>
      <c r="E79" s="274">
        <v>2</v>
      </c>
      <c r="F79" s="274">
        <v>2</v>
      </c>
      <c r="G79" s="274">
        <v>2</v>
      </c>
      <c r="H79" s="274">
        <v>2</v>
      </c>
      <c r="I79" s="219" t="s">
        <v>925</v>
      </c>
      <c r="J79" s="274">
        <v>2</v>
      </c>
      <c r="K79" s="274">
        <v>2</v>
      </c>
      <c r="L79" s="219" t="s">
        <v>925</v>
      </c>
    </row>
    <row r="80" spans="2:12">
      <c r="B80" s="1266" t="s">
        <v>947</v>
      </c>
      <c r="C80" s="1267"/>
      <c r="D80" s="274">
        <v>2</v>
      </c>
      <c r="E80" s="274">
        <v>2</v>
      </c>
      <c r="F80" s="274">
        <v>2</v>
      </c>
      <c r="G80" s="274">
        <v>2</v>
      </c>
      <c r="H80" s="274">
        <v>2</v>
      </c>
      <c r="I80" s="219" t="s">
        <v>925</v>
      </c>
      <c r="J80" s="274">
        <v>2</v>
      </c>
      <c r="K80" s="274">
        <v>2</v>
      </c>
      <c r="L80" s="219" t="s">
        <v>925</v>
      </c>
    </row>
    <row r="83" spans="2:12">
      <c r="B83" s="270"/>
      <c r="C83" s="270"/>
      <c r="D83" s="1211" t="s">
        <v>1426</v>
      </c>
      <c r="E83" s="1268"/>
      <c r="F83" s="1268"/>
      <c r="G83" s="1268"/>
      <c r="H83" s="1268"/>
      <c r="I83" s="1268"/>
      <c r="J83" s="1268"/>
      <c r="K83" s="1268"/>
      <c r="L83" s="1269"/>
    </row>
    <row r="84" spans="2:12" ht="74.5" customHeight="1">
      <c r="B84" s="540" t="s">
        <v>938</v>
      </c>
      <c r="C84" s="272"/>
      <c r="D84" s="124" t="s">
        <v>493</v>
      </c>
      <c r="E84" s="124" t="s">
        <v>494</v>
      </c>
      <c r="F84" s="124" t="s">
        <v>495</v>
      </c>
      <c r="G84" s="124" t="s">
        <v>496</v>
      </c>
      <c r="H84" s="124" t="s">
        <v>497</v>
      </c>
      <c r="I84" s="128" t="s">
        <v>498</v>
      </c>
      <c r="J84" s="124" t="s">
        <v>499</v>
      </c>
      <c r="K84" s="124" t="s">
        <v>500</v>
      </c>
      <c r="L84" s="128" t="s">
        <v>501</v>
      </c>
    </row>
    <row r="85" spans="2:12">
      <c r="B85" s="1266" t="s">
        <v>1427</v>
      </c>
      <c r="C85" s="1267"/>
      <c r="D85" s="46">
        <f>(D69*D53)+D37</f>
        <v>0</v>
      </c>
      <c r="E85" s="46">
        <f t="shared" ref="E85:H85" si="16">(E69*E53)+E37</f>
        <v>0</v>
      </c>
      <c r="F85" s="46">
        <f t="shared" si="16"/>
        <v>0</v>
      </c>
      <c r="G85" s="46">
        <f t="shared" si="16"/>
        <v>0</v>
      </c>
      <c r="H85" s="46">
        <f t="shared" si="16"/>
        <v>0</v>
      </c>
      <c r="I85" s="767">
        <f>SUM(D85:H85)</f>
        <v>0</v>
      </c>
      <c r="J85" s="46">
        <f t="shared" ref="J85:K85" si="17">(J69*J53)+J37</f>
        <v>0</v>
      </c>
      <c r="K85" s="46">
        <f t="shared" si="17"/>
        <v>0</v>
      </c>
      <c r="L85" s="767">
        <f>SUM(I85:K85)</f>
        <v>0</v>
      </c>
    </row>
    <row r="86" spans="2:12">
      <c r="B86" s="1266" t="s">
        <v>939</v>
      </c>
      <c r="C86" s="1267"/>
      <c r="D86" s="46">
        <f t="shared" ref="D86:H86" si="18">(D70*D54)+D38</f>
        <v>0</v>
      </c>
      <c r="E86" s="46">
        <f t="shared" si="18"/>
        <v>0</v>
      </c>
      <c r="F86" s="46">
        <f t="shared" si="18"/>
        <v>0</v>
      </c>
      <c r="G86" s="46">
        <f t="shared" si="18"/>
        <v>0</v>
      </c>
      <c r="H86" s="46">
        <f t="shared" si="18"/>
        <v>0</v>
      </c>
      <c r="I86" s="767">
        <f t="shared" ref="I86:I96" si="19">SUM(D86:H86)</f>
        <v>0</v>
      </c>
      <c r="J86" s="46">
        <f t="shared" ref="J86:K86" si="20">(J70*J54)+J38</f>
        <v>0</v>
      </c>
      <c r="K86" s="46">
        <f t="shared" si="20"/>
        <v>0</v>
      </c>
      <c r="L86" s="767">
        <f t="shared" ref="L86:L96" si="21">SUM(I86:K86)</f>
        <v>0</v>
      </c>
    </row>
    <row r="87" spans="2:12">
      <c r="B87" s="1266" t="s">
        <v>940</v>
      </c>
      <c r="C87" s="1267"/>
      <c r="D87" s="46">
        <f t="shared" ref="D87:H87" si="22">(D71*D55)+D39</f>
        <v>0</v>
      </c>
      <c r="E87" s="46">
        <f t="shared" si="22"/>
        <v>0</v>
      </c>
      <c r="F87" s="46">
        <f t="shared" si="22"/>
        <v>0</v>
      </c>
      <c r="G87" s="46">
        <f t="shared" si="22"/>
        <v>0</v>
      </c>
      <c r="H87" s="46">
        <f t="shared" si="22"/>
        <v>0</v>
      </c>
      <c r="I87" s="767">
        <f t="shared" si="19"/>
        <v>0</v>
      </c>
      <c r="J87" s="46">
        <f t="shared" ref="J87:K87" si="23">(J71*J55)+J39</f>
        <v>0</v>
      </c>
      <c r="K87" s="46">
        <f t="shared" si="23"/>
        <v>0</v>
      </c>
      <c r="L87" s="767">
        <f t="shared" si="21"/>
        <v>0</v>
      </c>
    </row>
    <row r="88" spans="2:12">
      <c r="B88" s="1266" t="s">
        <v>941</v>
      </c>
      <c r="C88" s="1267"/>
      <c r="D88" s="46">
        <f t="shared" ref="D88:H88" si="24">(D72*D56)+D40</f>
        <v>0</v>
      </c>
      <c r="E88" s="46">
        <f t="shared" si="24"/>
        <v>0</v>
      </c>
      <c r="F88" s="46">
        <f t="shared" si="24"/>
        <v>0</v>
      </c>
      <c r="G88" s="46">
        <f t="shared" si="24"/>
        <v>0</v>
      </c>
      <c r="H88" s="46">
        <f t="shared" si="24"/>
        <v>0</v>
      </c>
      <c r="I88" s="767">
        <f t="shared" si="19"/>
        <v>0</v>
      </c>
      <c r="J88" s="46">
        <f t="shared" ref="J88:K88" si="25">(J72*J56)+J40</f>
        <v>0</v>
      </c>
      <c r="K88" s="46">
        <f t="shared" si="25"/>
        <v>0</v>
      </c>
      <c r="L88" s="767">
        <f t="shared" si="21"/>
        <v>0</v>
      </c>
    </row>
    <row r="89" spans="2:12">
      <c r="B89" s="1266" t="s">
        <v>1428</v>
      </c>
      <c r="C89" s="1267"/>
      <c r="D89" s="46">
        <f t="shared" ref="D89:H89" si="26">(D73*D57)+D41</f>
        <v>0</v>
      </c>
      <c r="E89" s="46">
        <f t="shared" si="26"/>
        <v>0</v>
      </c>
      <c r="F89" s="46">
        <f t="shared" si="26"/>
        <v>0</v>
      </c>
      <c r="G89" s="46">
        <f t="shared" si="26"/>
        <v>0</v>
      </c>
      <c r="H89" s="46">
        <f t="shared" si="26"/>
        <v>0</v>
      </c>
      <c r="I89" s="767">
        <f t="shared" si="19"/>
        <v>0</v>
      </c>
      <c r="J89" s="46">
        <f t="shared" ref="J89:K89" si="27">(J73*J57)+J41</f>
        <v>0</v>
      </c>
      <c r="K89" s="46">
        <f t="shared" si="27"/>
        <v>0</v>
      </c>
      <c r="L89" s="767">
        <f t="shared" si="21"/>
        <v>0</v>
      </c>
    </row>
    <row r="90" spans="2:12">
      <c r="B90" s="1266" t="s">
        <v>942</v>
      </c>
      <c r="C90" s="1267"/>
      <c r="D90" s="46">
        <f t="shared" ref="D90:H90" si="28">(D74*D58)+D42</f>
        <v>0</v>
      </c>
      <c r="E90" s="46">
        <f t="shared" si="28"/>
        <v>0</v>
      </c>
      <c r="F90" s="46">
        <f t="shared" si="28"/>
        <v>0</v>
      </c>
      <c r="G90" s="46">
        <f t="shared" si="28"/>
        <v>0</v>
      </c>
      <c r="H90" s="46">
        <f t="shared" si="28"/>
        <v>0</v>
      </c>
      <c r="I90" s="767">
        <f t="shared" si="19"/>
        <v>0</v>
      </c>
      <c r="J90" s="46">
        <f t="shared" ref="J90:K90" si="29">(J74*J58)+J42</f>
        <v>0</v>
      </c>
      <c r="K90" s="46">
        <f t="shared" si="29"/>
        <v>0</v>
      </c>
      <c r="L90" s="767">
        <f t="shared" si="21"/>
        <v>0</v>
      </c>
    </row>
    <row r="91" spans="2:12">
      <c r="B91" s="1266" t="s">
        <v>943</v>
      </c>
      <c r="C91" s="1267"/>
      <c r="D91" s="46">
        <f t="shared" ref="D91:H91" si="30">(D75*D59)+D43</f>
        <v>0</v>
      </c>
      <c r="E91" s="46">
        <f t="shared" si="30"/>
        <v>0</v>
      </c>
      <c r="F91" s="46">
        <f t="shared" si="30"/>
        <v>0</v>
      </c>
      <c r="G91" s="46">
        <f t="shared" si="30"/>
        <v>0</v>
      </c>
      <c r="H91" s="46">
        <f t="shared" si="30"/>
        <v>0</v>
      </c>
      <c r="I91" s="767">
        <f t="shared" si="19"/>
        <v>0</v>
      </c>
      <c r="J91" s="46">
        <f t="shared" ref="J91:K91" si="31">(J75*J59)+J43</f>
        <v>0</v>
      </c>
      <c r="K91" s="46">
        <f t="shared" si="31"/>
        <v>0</v>
      </c>
      <c r="L91" s="767">
        <f t="shared" si="21"/>
        <v>0</v>
      </c>
    </row>
    <row r="92" spans="2:12">
      <c r="B92" s="1266" t="s">
        <v>944</v>
      </c>
      <c r="C92" s="1267"/>
      <c r="D92" s="46">
        <f t="shared" ref="D92:H92" si="32">(D76*D60)+D44</f>
        <v>0</v>
      </c>
      <c r="E92" s="46">
        <f t="shared" si="32"/>
        <v>0</v>
      </c>
      <c r="F92" s="46">
        <f t="shared" si="32"/>
        <v>0</v>
      </c>
      <c r="G92" s="46">
        <f t="shared" si="32"/>
        <v>0</v>
      </c>
      <c r="H92" s="46">
        <f t="shared" si="32"/>
        <v>0</v>
      </c>
      <c r="I92" s="767">
        <f t="shared" si="19"/>
        <v>0</v>
      </c>
      <c r="J92" s="46">
        <f t="shared" ref="J92:K92" si="33">(J76*J60)+J44</f>
        <v>0</v>
      </c>
      <c r="K92" s="46">
        <f t="shared" si="33"/>
        <v>0</v>
      </c>
      <c r="L92" s="767">
        <f t="shared" si="21"/>
        <v>0</v>
      </c>
    </row>
    <row r="93" spans="2:12">
      <c r="B93" s="1266" t="s">
        <v>1429</v>
      </c>
      <c r="C93" s="1267"/>
      <c r="D93" s="46">
        <f t="shared" ref="D93:H93" si="34">(D77*D61)+D45</f>
        <v>0</v>
      </c>
      <c r="E93" s="46">
        <f t="shared" si="34"/>
        <v>0</v>
      </c>
      <c r="F93" s="46">
        <f t="shared" si="34"/>
        <v>0</v>
      </c>
      <c r="G93" s="46">
        <f t="shared" si="34"/>
        <v>0</v>
      </c>
      <c r="H93" s="46">
        <f t="shared" si="34"/>
        <v>0</v>
      </c>
      <c r="I93" s="767">
        <f t="shared" si="19"/>
        <v>0</v>
      </c>
      <c r="J93" s="46">
        <f t="shared" ref="J93:K93" si="35">(J77*J61)+J45</f>
        <v>0</v>
      </c>
      <c r="K93" s="46">
        <f t="shared" si="35"/>
        <v>0</v>
      </c>
      <c r="L93" s="767">
        <f t="shared" si="21"/>
        <v>0</v>
      </c>
    </row>
    <row r="94" spans="2:12">
      <c r="B94" s="1266" t="s">
        <v>945</v>
      </c>
      <c r="C94" s="1267"/>
      <c r="D94" s="46">
        <f t="shared" ref="D94:H94" si="36">(D78*D62)+D46</f>
        <v>0</v>
      </c>
      <c r="E94" s="46">
        <f t="shared" si="36"/>
        <v>0</v>
      </c>
      <c r="F94" s="46">
        <f t="shared" si="36"/>
        <v>0</v>
      </c>
      <c r="G94" s="46">
        <f t="shared" si="36"/>
        <v>0</v>
      </c>
      <c r="H94" s="46">
        <f t="shared" si="36"/>
        <v>0</v>
      </c>
      <c r="I94" s="767">
        <f t="shared" si="19"/>
        <v>0</v>
      </c>
      <c r="J94" s="46">
        <f t="shared" ref="J94:K94" si="37">(J78*J62)+J46</f>
        <v>0</v>
      </c>
      <c r="K94" s="46">
        <f t="shared" si="37"/>
        <v>0</v>
      </c>
      <c r="L94" s="767">
        <f t="shared" si="21"/>
        <v>0</v>
      </c>
    </row>
    <row r="95" spans="2:12">
      <c r="B95" s="1266" t="s">
        <v>946</v>
      </c>
      <c r="C95" s="1267"/>
      <c r="D95" s="46">
        <f t="shared" ref="D95:H95" si="38">(D79*D63)+D47</f>
        <v>0</v>
      </c>
      <c r="E95" s="46">
        <f t="shared" si="38"/>
        <v>0</v>
      </c>
      <c r="F95" s="46">
        <f t="shared" si="38"/>
        <v>0</v>
      </c>
      <c r="G95" s="46">
        <f t="shared" si="38"/>
        <v>0</v>
      </c>
      <c r="H95" s="46">
        <f t="shared" si="38"/>
        <v>0</v>
      </c>
      <c r="I95" s="767">
        <f t="shared" si="19"/>
        <v>0</v>
      </c>
      <c r="J95" s="46">
        <f t="shared" ref="J95:K95" si="39">(J79*J63)+J47</f>
        <v>0</v>
      </c>
      <c r="K95" s="46">
        <f t="shared" si="39"/>
        <v>0</v>
      </c>
      <c r="L95" s="767">
        <f t="shared" si="21"/>
        <v>0</v>
      </c>
    </row>
    <row r="96" spans="2:12">
      <c r="B96" s="1266" t="s">
        <v>947</v>
      </c>
      <c r="C96" s="1267"/>
      <c r="D96" s="46">
        <f t="shared" ref="D96:H96" si="40">(D80*D64)+D48</f>
        <v>0</v>
      </c>
      <c r="E96" s="46">
        <f t="shared" si="40"/>
        <v>0</v>
      </c>
      <c r="F96" s="46">
        <f t="shared" si="40"/>
        <v>0</v>
      </c>
      <c r="G96" s="46">
        <f t="shared" si="40"/>
        <v>0</v>
      </c>
      <c r="H96" s="46">
        <f t="shared" si="40"/>
        <v>0</v>
      </c>
      <c r="I96" s="767">
        <f t="shared" si="19"/>
        <v>0</v>
      </c>
      <c r="J96" s="46">
        <f t="shared" ref="J96" si="41">(J80*J64)+J48</f>
        <v>0</v>
      </c>
      <c r="K96" s="46">
        <f>(K80*K64)+K48</f>
        <v>0</v>
      </c>
      <c r="L96" s="767">
        <f t="shared" si="21"/>
        <v>0</v>
      </c>
    </row>
    <row r="97" spans="2:12" ht="13">
      <c r="D97" s="768">
        <f>SUM(D85:D96)</f>
        <v>0</v>
      </c>
      <c r="E97" s="768">
        <f t="shared" ref="E97:L97" si="42">SUM(E85:E96)</f>
        <v>0</v>
      </c>
      <c r="F97" s="768">
        <f t="shared" si="42"/>
        <v>0</v>
      </c>
      <c r="G97" s="768">
        <f t="shared" si="42"/>
        <v>0</v>
      </c>
      <c r="H97" s="768">
        <f t="shared" si="42"/>
        <v>0</v>
      </c>
      <c r="I97" s="768">
        <f t="shared" si="42"/>
        <v>0</v>
      </c>
      <c r="J97" s="768">
        <f t="shared" si="42"/>
        <v>0</v>
      </c>
      <c r="K97" s="768">
        <f t="shared" si="42"/>
        <v>0</v>
      </c>
      <c r="L97" s="768">
        <f t="shared" si="42"/>
        <v>0</v>
      </c>
    </row>
    <row r="98" spans="2:12" ht="14">
      <c r="B98" s="57" t="s">
        <v>949</v>
      </c>
    </row>
    <row r="99" spans="2:12" ht="14">
      <c r="B99" s="57" t="s">
        <v>950</v>
      </c>
    </row>
    <row r="100" spans="2:12" ht="14">
      <c r="B100" s="57" t="s">
        <v>951</v>
      </c>
    </row>
    <row r="101" spans="2:12" ht="14">
      <c r="B101" s="57" t="s">
        <v>952</v>
      </c>
    </row>
    <row r="102" spans="2:12" ht="14">
      <c r="B102" s="57" t="s">
        <v>1727</v>
      </c>
    </row>
  </sheetData>
  <sheetProtection algorithmName="SHA-512" hashValue="fWX5oNwdYX2qEs0HpOzaEJ0vk73Y3rNxC+Phh+ETsTQQ0Zq7/kc0r4ec2TtPR2EN7PXtP3edYelsMXso5uDQ7g==" saltValue="uV9Sm0G2MHZfN0a3KDuiZA==" spinCount="100000" sheet="1" formatCells="0" formatColumns="0" formatRows="0" sort="0" autoFilter="0"/>
  <mergeCells count="61">
    <mergeCell ref="B71:C71"/>
    <mergeCell ref="B72:C72"/>
    <mergeCell ref="B73:C73"/>
    <mergeCell ref="B74:C74"/>
    <mergeCell ref="B75:C75"/>
    <mergeCell ref="B76:C76"/>
    <mergeCell ref="B77:C77"/>
    <mergeCell ref="B78:C78"/>
    <mergeCell ref="B79:C79"/>
    <mergeCell ref="B80:C80"/>
    <mergeCell ref="B95:C95"/>
    <mergeCell ref="B96:C96"/>
    <mergeCell ref="B89:C89"/>
    <mergeCell ref="B90:C90"/>
    <mergeCell ref="B91:C91"/>
    <mergeCell ref="B92:C92"/>
    <mergeCell ref="B93:C93"/>
    <mergeCell ref="B94:C94"/>
    <mergeCell ref="D83:L83"/>
    <mergeCell ref="B85:C85"/>
    <mergeCell ref="B86:C86"/>
    <mergeCell ref="B87:C87"/>
    <mergeCell ref="B88:C88"/>
    <mergeCell ref="D67:L67"/>
    <mergeCell ref="B69:C69"/>
    <mergeCell ref="B70:C70"/>
    <mergeCell ref="B58:C58"/>
    <mergeCell ref="B59:C59"/>
    <mergeCell ref="B60:C60"/>
    <mergeCell ref="B61:C61"/>
    <mergeCell ref="B62:C62"/>
    <mergeCell ref="B63:C63"/>
    <mergeCell ref="B64:C64"/>
    <mergeCell ref="B54:C54"/>
    <mergeCell ref="B55:C55"/>
    <mergeCell ref="B56:C56"/>
    <mergeCell ref="B57:C57"/>
    <mergeCell ref="D51:L51"/>
    <mergeCell ref="B53:C53"/>
    <mergeCell ref="D26:L26"/>
    <mergeCell ref="D19:L19"/>
    <mergeCell ref="D13:L13"/>
    <mergeCell ref="B40:C40"/>
    <mergeCell ref="B41:C41"/>
    <mergeCell ref="D35:L35"/>
    <mergeCell ref="B36:C36"/>
    <mergeCell ref="B37:C37"/>
    <mergeCell ref="B38:C38"/>
    <mergeCell ref="B39:C39"/>
    <mergeCell ref="B42:C42"/>
    <mergeCell ref="B43:C43"/>
    <mergeCell ref="B44:C44"/>
    <mergeCell ref="B47:C47"/>
    <mergeCell ref="B48:C48"/>
    <mergeCell ref="B45:C45"/>
    <mergeCell ref="B46:C46"/>
    <mergeCell ref="B6:B7"/>
    <mergeCell ref="C6:J6"/>
    <mergeCell ref="L6:T6"/>
    <mergeCell ref="W2:W3"/>
    <mergeCell ref="U2:V2"/>
  </mergeCells>
  <printOptions horizontalCentered="1"/>
  <pageMargins left="0.25" right="0.25" top="0.75" bottom="0.75" header="0.3" footer="0.3"/>
  <pageSetup paperSize="9" scale="22" orientation="landscape" r:id="rId1"/>
  <headerFooter alignWithMargins="0">
    <oddHeader>&amp;C&amp;14OFFICIAL - SENSITIVE - COMMERCIAL
(When Completed)</oddHeader>
    <oddFooter>&amp;C&amp;14OFFICIAL - SENSITIVE - COMMERCIAL
(When Completed)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33711-E8E3-4FD4-A333-387BA6F8E2EB}">
  <sheetPr>
    <tabColor theme="7" tint="0.79998168889431442"/>
    <outlinePr summaryBelow="0"/>
  </sheetPr>
  <dimension ref="B1:AK58"/>
  <sheetViews>
    <sheetView zoomScale="60" zoomScaleNormal="60" workbookViewId="0">
      <pane ySplit="2" topLeftCell="A3" activePane="bottomLeft" state="frozen"/>
      <selection activeCell="J38" sqref="J38"/>
      <selection pane="bottomLeft" activeCell="C12" sqref="C12"/>
    </sheetView>
  </sheetViews>
  <sheetFormatPr defaultColWidth="9.1796875" defaultRowHeight="12.5"/>
  <cols>
    <col min="1" max="1" width="1.54296875" style="201" customWidth="1"/>
    <col min="2" max="2" width="46.81640625" style="201" customWidth="1"/>
    <col min="3" max="22" width="14.453125" style="201" customWidth="1"/>
    <col min="23" max="23" width="16.54296875" style="201" customWidth="1"/>
    <col min="24" max="26" width="14.453125" style="201" customWidth="1"/>
    <col min="27" max="27" width="16.81640625" style="201" customWidth="1"/>
    <col min="28" max="37" width="14.453125" style="201" customWidth="1"/>
    <col min="38" max="40" width="9.1796875" style="201"/>
    <col min="41" max="41" width="2.453125" style="201" customWidth="1"/>
    <col min="42" max="43" width="9.1796875" style="201"/>
    <col min="44" max="44" width="2.453125" style="201" customWidth="1"/>
    <col min="45" max="50" width="9.1796875" style="201"/>
    <col min="51" max="51" width="2.453125" style="201" customWidth="1"/>
    <col min="52" max="53" width="9.1796875" style="201"/>
    <col min="54" max="54" width="2.453125" style="201" customWidth="1"/>
    <col min="55" max="56" width="9.1796875" style="201"/>
    <col min="57" max="57" width="2.453125" style="201" customWidth="1"/>
    <col min="58" max="59" width="9.1796875" style="201"/>
    <col min="60" max="60" width="2.453125" style="201" customWidth="1"/>
    <col min="61" max="62" width="9.1796875" style="201"/>
    <col min="63" max="63" width="2.453125" style="201" customWidth="1"/>
    <col min="64" max="65" width="9.1796875" style="201"/>
    <col min="66" max="66" width="2.453125" style="201" customWidth="1"/>
    <col min="67" max="71" width="9.1796875" style="201"/>
    <col min="72" max="72" width="2.453125" style="201" customWidth="1"/>
    <col min="73" max="74" width="9.1796875" style="201"/>
    <col min="75" max="75" width="2.453125" style="201" customWidth="1"/>
    <col min="76" max="16384" width="9.1796875" style="201"/>
  </cols>
  <sheetData>
    <row r="1" spans="2:37" ht="15.5">
      <c r="B1" s="199" t="s">
        <v>953</v>
      </c>
      <c r="C1" s="199"/>
      <c r="D1" s="200"/>
      <c r="E1" s="200"/>
      <c r="F1" s="200"/>
    </row>
    <row r="2" spans="2:37" ht="15.5">
      <c r="B2" s="111"/>
      <c r="C2" s="45"/>
      <c r="D2" s="42"/>
      <c r="E2" s="42"/>
      <c r="F2" s="42"/>
    </row>
    <row r="4" spans="2:37" ht="14">
      <c r="B4" s="30" t="s">
        <v>954</v>
      </c>
      <c r="C4" s="202"/>
    </row>
    <row r="6" spans="2:37" ht="14">
      <c r="B6" s="30" t="s">
        <v>955</v>
      </c>
      <c r="C6" s="32"/>
      <c r="D6" s="33"/>
      <c r="E6" s="33"/>
      <c r="F6" s="33"/>
      <c r="G6" s="33"/>
      <c r="H6" s="33"/>
      <c r="I6" s="33"/>
      <c r="J6" s="33"/>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row>
    <row r="7" spans="2:37" ht="14">
      <c r="B7" s="32"/>
      <c r="C7" s="32"/>
      <c r="D7" s="32"/>
      <c r="E7" s="32"/>
      <c r="F7" s="32"/>
      <c r="G7" s="32"/>
      <c r="H7" s="32"/>
      <c r="I7" s="32"/>
      <c r="J7" s="34"/>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row>
    <row r="8" spans="2:37" s="203" customFormat="1" ht="26.25" customHeight="1" thickBot="1">
      <c r="B8" s="167" t="s">
        <v>956</v>
      </c>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row>
    <row r="9" spans="2:37" ht="14">
      <c r="B9" s="70"/>
      <c r="C9" s="1277" t="s">
        <v>526</v>
      </c>
      <c r="D9" s="1276"/>
      <c r="E9" s="1276"/>
      <c r="F9" s="1276"/>
      <c r="G9" s="1278"/>
      <c r="H9" s="1276" t="s">
        <v>93</v>
      </c>
      <c r="I9" s="1276"/>
      <c r="J9" s="1276"/>
      <c r="K9" s="1276"/>
      <c r="L9" s="1276"/>
      <c r="M9" s="1277" t="s">
        <v>94</v>
      </c>
      <c r="N9" s="1276"/>
      <c r="O9" s="1276"/>
      <c r="P9" s="1276"/>
      <c r="Q9" s="1278"/>
      <c r="R9" s="1276" t="s">
        <v>95</v>
      </c>
      <c r="S9" s="1276"/>
      <c r="T9" s="1276"/>
      <c r="U9" s="1276"/>
      <c r="V9" s="1276"/>
      <c r="W9" s="1277" t="s">
        <v>96</v>
      </c>
      <c r="X9" s="1276"/>
      <c r="Y9" s="1276"/>
      <c r="Z9" s="1276"/>
      <c r="AA9" s="1278"/>
      <c r="AB9" s="1276" t="s">
        <v>97</v>
      </c>
      <c r="AC9" s="1276"/>
      <c r="AD9" s="1276"/>
      <c r="AE9" s="1276"/>
      <c r="AF9" s="1276"/>
      <c r="AG9" s="1277" t="s">
        <v>98</v>
      </c>
      <c r="AH9" s="1276"/>
      <c r="AI9" s="1276"/>
      <c r="AJ9" s="1276"/>
      <c r="AK9" s="1278"/>
    </row>
    <row r="10" spans="2:37" ht="28">
      <c r="B10" s="765" t="s">
        <v>957</v>
      </c>
      <c r="C10" s="1279" t="s">
        <v>958</v>
      </c>
      <c r="D10" s="1274"/>
      <c r="E10" s="1274"/>
      <c r="F10" s="1274"/>
      <c r="G10" s="1275"/>
      <c r="H10" s="1279" t="s">
        <v>958</v>
      </c>
      <c r="I10" s="1274"/>
      <c r="J10" s="1274"/>
      <c r="K10" s="1274"/>
      <c r="L10" s="1275"/>
      <c r="M10" s="1279" t="s">
        <v>958</v>
      </c>
      <c r="N10" s="1274"/>
      <c r="O10" s="1274"/>
      <c r="P10" s="1274"/>
      <c r="Q10" s="1275"/>
      <c r="R10" s="1279" t="s">
        <v>958</v>
      </c>
      <c r="S10" s="1274"/>
      <c r="T10" s="1274"/>
      <c r="U10" s="1274"/>
      <c r="V10" s="1275"/>
      <c r="W10" s="1279" t="s">
        <v>958</v>
      </c>
      <c r="X10" s="1274"/>
      <c r="Y10" s="1274"/>
      <c r="Z10" s="1274"/>
      <c r="AA10" s="1275"/>
      <c r="AB10" s="1279" t="s">
        <v>958</v>
      </c>
      <c r="AC10" s="1274"/>
      <c r="AD10" s="1274"/>
      <c r="AE10" s="1274"/>
      <c r="AF10" s="1275"/>
      <c r="AG10" s="1279" t="s">
        <v>958</v>
      </c>
      <c r="AH10" s="1274"/>
      <c r="AI10" s="1274"/>
      <c r="AJ10" s="1274"/>
      <c r="AK10" s="1275"/>
    </row>
    <row r="11" spans="2:37" ht="14.5" thickBot="1">
      <c r="B11" s="71"/>
      <c r="C11" s="72" t="s">
        <v>959</v>
      </c>
      <c r="D11" s="73" t="s">
        <v>960</v>
      </c>
      <c r="E11" s="184" t="s">
        <v>961</v>
      </c>
      <c r="F11" s="74" t="s">
        <v>962</v>
      </c>
      <c r="G11" s="75" t="s">
        <v>963</v>
      </c>
      <c r="H11" s="76" t="s">
        <v>959</v>
      </c>
      <c r="I11" s="73" t="s">
        <v>960</v>
      </c>
      <c r="J11" s="184" t="s">
        <v>961</v>
      </c>
      <c r="K11" s="74" t="s">
        <v>962</v>
      </c>
      <c r="L11" s="77" t="s">
        <v>963</v>
      </c>
      <c r="M11" s="72" t="s">
        <v>959</v>
      </c>
      <c r="N11" s="73" t="s">
        <v>960</v>
      </c>
      <c r="O11" s="184" t="s">
        <v>961</v>
      </c>
      <c r="P11" s="74" t="s">
        <v>962</v>
      </c>
      <c r="Q11" s="75" t="s">
        <v>963</v>
      </c>
      <c r="R11" s="76" t="s">
        <v>959</v>
      </c>
      <c r="S11" s="73" t="s">
        <v>960</v>
      </c>
      <c r="T11" s="184" t="s">
        <v>961</v>
      </c>
      <c r="U11" s="74" t="s">
        <v>962</v>
      </c>
      <c r="V11" s="77" t="s">
        <v>963</v>
      </c>
      <c r="W11" s="72" t="s">
        <v>959</v>
      </c>
      <c r="X11" s="73" t="s">
        <v>960</v>
      </c>
      <c r="Y11" s="184" t="s">
        <v>961</v>
      </c>
      <c r="Z11" s="74" t="s">
        <v>962</v>
      </c>
      <c r="AA11" s="75" t="s">
        <v>963</v>
      </c>
      <c r="AB11" s="76" t="s">
        <v>959</v>
      </c>
      <c r="AC11" s="73" t="s">
        <v>960</v>
      </c>
      <c r="AD11" s="184" t="s">
        <v>961</v>
      </c>
      <c r="AE11" s="74" t="s">
        <v>962</v>
      </c>
      <c r="AF11" s="77" t="s">
        <v>963</v>
      </c>
      <c r="AG11" s="72" t="s">
        <v>959</v>
      </c>
      <c r="AH11" s="73" t="s">
        <v>960</v>
      </c>
      <c r="AI11" s="184" t="s">
        <v>961</v>
      </c>
      <c r="AJ11" s="74" t="s">
        <v>962</v>
      </c>
      <c r="AK11" s="75" t="s">
        <v>963</v>
      </c>
    </row>
    <row r="12" spans="2:37" ht="14">
      <c r="B12" s="78" t="s">
        <v>964</v>
      </c>
      <c r="C12" s="79"/>
      <c r="D12" s="56"/>
      <c r="E12" s="56"/>
      <c r="F12" s="56"/>
      <c r="G12" s="80"/>
      <c r="H12" s="81"/>
      <c r="I12" s="56"/>
      <c r="J12" s="56"/>
      <c r="K12" s="56"/>
      <c r="L12" s="82"/>
      <c r="M12" s="79"/>
      <c r="N12" s="56"/>
      <c r="O12" s="56"/>
      <c r="P12" s="56"/>
      <c r="Q12" s="80"/>
      <c r="R12" s="81"/>
      <c r="S12" s="56"/>
      <c r="T12" s="56"/>
      <c r="U12" s="56"/>
      <c r="V12" s="82"/>
      <c r="W12" s="79"/>
      <c r="X12" s="56"/>
      <c r="Y12" s="56"/>
      <c r="Z12" s="56"/>
      <c r="AA12" s="80"/>
      <c r="AB12" s="81"/>
      <c r="AC12" s="56"/>
      <c r="AD12" s="56"/>
      <c r="AE12" s="56"/>
      <c r="AF12" s="82"/>
      <c r="AG12" s="79"/>
      <c r="AH12" s="56"/>
      <c r="AI12" s="56"/>
      <c r="AJ12" s="56"/>
      <c r="AK12" s="80"/>
    </row>
    <row r="13" spans="2:37" ht="14">
      <c r="B13" s="83" t="s">
        <v>965</v>
      </c>
      <c r="C13" s="79"/>
      <c r="D13" s="56"/>
      <c r="E13" s="56"/>
      <c r="F13" s="56"/>
      <c r="G13" s="80"/>
      <c r="H13" s="81"/>
      <c r="I13" s="56"/>
      <c r="J13" s="56"/>
      <c r="K13" s="56"/>
      <c r="L13" s="82"/>
      <c r="M13" s="79"/>
      <c r="N13" s="56"/>
      <c r="O13" s="56"/>
      <c r="P13" s="56"/>
      <c r="Q13" s="80"/>
      <c r="R13" s="81"/>
      <c r="S13" s="56"/>
      <c r="T13" s="56"/>
      <c r="U13" s="56"/>
      <c r="V13" s="82"/>
      <c r="W13" s="79"/>
      <c r="X13" s="56"/>
      <c r="Y13" s="56"/>
      <c r="Z13" s="56"/>
      <c r="AA13" s="80"/>
      <c r="AB13" s="81"/>
      <c r="AC13" s="56"/>
      <c r="AD13" s="56"/>
      <c r="AE13" s="56"/>
      <c r="AF13" s="82"/>
      <c r="AG13" s="79"/>
      <c r="AH13" s="56"/>
      <c r="AI13" s="56"/>
      <c r="AJ13" s="56"/>
      <c r="AK13" s="80"/>
    </row>
    <row r="14" spans="2:37" ht="14">
      <c r="B14" s="84" t="s">
        <v>966</v>
      </c>
      <c r="C14" s="79"/>
      <c r="D14" s="56"/>
      <c r="E14" s="56"/>
      <c r="F14" s="56"/>
      <c r="G14" s="80"/>
      <c r="H14" s="81"/>
      <c r="I14" s="56"/>
      <c r="J14" s="56"/>
      <c r="K14" s="56"/>
      <c r="L14" s="82"/>
      <c r="M14" s="79"/>
      <c r="N14" s="56"/>
      <c r="O14" s="56"/>
      <c r="P14" s="56"/>
      <c r="Q14" s="80"/>
      <c r="R14" s="81"/>
      <c r="S14" s="56"/>
      <c r="T14" s="56"/>
      <c r="U14" s="56"/>
      <c r="V14" s="82"/>
      <c r="W14" s="79"/>
      <c r="X14" s="56"/>
      <c r="Y14" s="56"/>
      <c r="Z14" s="56"/>
      <c r="AA14" s="80"/>
      <c r="AB14" s="81"/>
      <c r="AC14" s="56"/>
      <c r="AD14" s="56"/>
      <c r="AE14" s="56"/>
      <c r="AF14" s="82"/>
      <c r="AG14" s="79"/>
      <c r="AH14" s="56"/>
      <c r="AI14" s="56"/>
      <c r="AJ14" s="56"/>
      <c r="AK14" s="80"/>
    </row>
    <row r="15" spans="2:37" ht="14">
      <c r="B15" s="83" t="s">
        <v>967</v>
      </c>
      <c r="C15" s="79"/>
      <c r="D15" s="56"/>
      <c r="E15" s="56"/>
      <c r="F15" s="56"/>
      <c r="G15" s="80"/>
      <c r="H15" s="81"/>
      <c r="I15" s="56"/>
      <c r="J15" s="56"/>
      <c r="K15" s="56"/>
      <c r="L15" s="82"/>
      <c r="M15" s="79"/>
      <c r="N15" s="56"/>
      <c r="O15" s="56"/>
      <c r="P15" s="56"/>
      <c r="Q15" s="80"/>
      <c r="R15" s="81"/>
      <c r="S15" s="56"/>
      <c r="T15" s="56"/>
      <c r="U15" s="56"/>
      <c r="V15" s="82"/>
      <c r="W15" s="79"/>
      <c r="X15" s="56"/>
      <c r="Y15" s="56"/>
      <c r="Z15" s="56"/>
      <c r="AA15" s="80"/>
      <c r="AB15" s="81"/>
      <c r="AC15" s="56"/>
      <c r="AD15" s="56"/>
      <c r="AE15" s="56"/>
      <c r="AF15" s="82"/>
      <c r="AG15" s="79"/>
      <c r="AH15" s="56"/>
      <c r="AI15" s="56"/>
      <c r="AJ15" s="56"/>
      <c r="AK15" s="80"/>
    </row>
    <row r="16" spans="2:37" ht="14">
      <c r="B16" s="85" t="s">
        <v>968</v>
      </c>
      <c r="C16" s="79"/>
      <c r="D16" s="56"/>
      <c r="E16" s="56"/>
      <c r="F16" s="56"/>
      <c r="G16" s="80"/>
      <c r="H16" s="81"/>
      <c r="I16" s="56"/>
      <c r="J16" s="56"/>
      <c r="K16" s="56"/>
      <c r="L16" s="82"/>
      <c r="M16" s="79"/>
      <c r="N16" s="56"/>
      <c r="O16" s="56"/>
      <c r="P16" s="56"/>
      <c r="Q16" s="80"/>
      <c r="R16" s="81"/>
      <c r="S16" s="56"/>
      <c r="T16" s="56"/>
      <c r="U16" s="56"/>
      <c r="V16" s="82"/>
      <c r="W16" s="79"/>
      <c r="X16" s="56"/>
      <c r="Y16" s="56"/>
      <c r="Z16" s="56"/>
      <c r="AA16" s="80"/>
      <c r="AB16" s="81"/>
      <c r="AC16" s="56"/>
      <c r="AD16" s="56"/>
      <c r="AE16" s="56"/>
      <c r="AF16" s="82"/>
      <c r="AG16" s="79"/>
      <c r="AH16" s="56"/>
      <c r="AI16" s="56"/>
      <c r="AJ16" s="56"/>
      <c r="AK16" s="80"/>
    </row>
    <row r="17" spans="2:37" ht="14">
      <c r="B17" s="78" t="s">
        <v>969</v>
      </c>
      <c r="C17" s="79"/>
      <c r="D17" s="56"/>
      <c r="E17" s="56"/>
      <c r="F17" s="56"/>
      <c r="G17" s="80"/>
      <c r="H17" s="81"/>
      <c r="I17" s="56"/>
      <c r="J17" s="56"/>
      <c r="K17" s="56"/>
      <c r="L17" s="82"/>
      <c r="M17" s="79"/>
      <c r="N17" s="56"/>
      <c r="O17" s="56"/>
      <c r="P17" s="56"/>
      <c r="Q17" s="80"/>
      <c r="R17" s="81"/>
      <c r="S17" s="56"/>
      <c r="T17" s="56"/>
      <c r="U17" s="56"/>
      <c r="V17" s="82"/>
      <c r="W17" s="79"/>
      <c r="X17" s="56"/>
      <c r="Y17" s="56"/>
      <c r="Z17" s="56"/>
      <c r="AA17" s="80"/>
      <c r="AB17" s="81"/>
      <c r="AC17" s="56"/>
      <c r="AD17" s="56"/>
      <c r="AE17" s="56"/>
      <c r="AF17" s="82"/>
      <c r="AG17" s="79"/>
      <c r="AH17" s="56"/>
      <c r="AI17" s="56"/>
      <c r="AJ17" s="56"/>
      <c r="AK17" s="80"/>
    </row>
    <row r="18" spans="2:37" ht="14">
      <c r="B18" s="78" t="s">
        <v>970</v>
      </c>
      <c r="C18" s="79"/>
      <c r="D18" s="56"/>
      <c r="E18" s="56"/>
      <c r="F18" s="56"/>
      <c r="G18" s="80"/>
      <c r="H18" s="81"/>
      <c r="I18" s="56"/>
      <c r="J18" s="56"/>
      <c r="K18" s="56"/>
      <c r="L18" s="82"/>
      <c r="M18" s="79"/>
      <c r="N18" s="56"/>
      <c r="O18" s="56"/>
      <c r="P18" s="56"/>
      <c r="Q18" s="80"/>
      <c r="R18" s="81"/>
      <c r="S18" s="56"/>
      <c r="T18" s="56"/>
      <c r="U18" s="56"/>
      <c r="V18" s="82"/>
      <c r="W18" s="79"/>
      <c r="X18" s="56"/>
      <c r="Y18" s="56"/>
      <c r="Z18" s="56"/>
      <c r="AA18" s="80"/>
      <c r="AB18" s="81"/>
      <c r="AC18" s="56"/>
      <c r="AD18" s="56"/>
      <c r="AE18" s="56"/>
      <c r="AF18" s="82"/>
      <c r="AG18" s="79"/>
      <c r="AH18" s="56"/>
      <c r="AI18" s="56"/>
      <c r="AJ18" s="56"/>
      <c r="AK18" s="80"/>
    </row>
    <row r="19" spans="2:37" ht="14.5" thickBot="1">
      <c r="B19" s="86" t="s">
        <v>971</v>
      </c>
      <c r="C19" s="87"/>
      <c r="D19" s="88"/>
      <c r="E19" s="88"/>
      <c r="F19" s="88"/>
      <c r="G19" s="89"/>
      <c r="H19" s="90"/>
      <c r="I19" s="88"/>
      <c r="J19" s="88"/>
      <c r="K19" s="88"/>
      <c r="L19" s="91"/>
      <c r="M19" s="87"/>
      <c r="N19" s="88"/>
      <c r="O19" s="88"/>
      <c r="P19" s="88"/>
      <c r="Q19" s="89"/>
      <c r="R19" s="90"/>
      <c r="S19" s="88"/>
      <c r="T19" s="88"/>
      <c r="U19" s="88"/>
      <c r="V19" s="91"/>
      <c r="W19" s="87"/>
      <c r="X19" s="88"/>
      <c r="Y19" s="88"/>
      <c r="Z19" s="88"/>
      <c r="AA19" s="89"/>
      <c r="AB19" s="90"/>
      <c r="AC19" s="88"/>
      <c r="AD19" s="88"/>
      <c r="AE19" s="88"/>
      <c r="AF19" s="91"/>
      <c r="AG19" s="87"/>
      <c r="AH19" s="88"/>
      <c r="AI19" s="88"/>
      <c r="AJ19" s="88"/>
      <c r="AK19" s="89"/>
    </row>
    <row r="20" spans="2:37" ht="14">
      <c r="B20" s="36"/>
      <c r="C20" s="37"/>
      <c r="D20" s="37"/>
      <c r="E20" s="37"/>
      <c r="F20" s="37"/>
      <c r="G20" s="37"/>
      <c r="H20" s="38"/>
      <c r="I20" s="37"/>
      <c r="J20" s="35"/>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row>
    <row r="21" spans="2:37" s="203" customFormat="1" ht="26.25" customHeight="1" thickBot="1">
      <c r="B21" s="167" t="s">
        <v>972</v>
      </c>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row>
    <row r="22" spans="2:37" ht="14">
      <c r="B22" s="70"/>
      <c r="C22" s="1277" t="s">
        <v>526</v>
      </c>
      <c r="D22" s="1276"/>
      <c r="E22" s="1276"/>
      <c r="F22" s="1276"/>
      <c r="G22" s="1278"/>
      <c r="H22" s="1276" t="s">
        <v>93</v>
      </c>
      <c r="I22" s="1276"/>
      <c r="J22" s="1276"/>
      <c r="K22" s="1276"/>
      <c r="L22" s="1276"/>
      <c r="M22" s="1277" t="s">
        <v>94</v>
      </c>
      <c r="N22" s="1276"/>
      <c r="O22" s="1276"/>
      <c r="P22" s="1276"/>
      <c r="Q22" s="1278"/>
      <c r="R22" s="1276" t="s">
        <v>95</v>
      </c>
      <c r="S22" s="1276"/>
      <c r="T22" s="1276"/>
      <c r="U22" s="1276"/>
      <c r="V22" s="1276"/>
      <c r="W22" s="1277" t="s">
        <v>96</v>
      </c>
      <c r="X22" s="1276"/>
      <c r="Y22" s="1276"/>
      <c r="Z22" s="1276"/>
      <c r="AA22" s="1278"/>
      <c r="AB22" s="1276" t="s">
        <v>97</v>
      </c>
      <c r="AC22" s="1276"/>
      <c r="AD22" s="1276"/>
      <c r="AE22" s="1276"/>
      <c r="AF22" s="1276"/>
      <c r="AG22" s="1277" t="s">
        <v>98</v>
      </c>
      <c r="AH22" s="1276"/>
      <c r="AI22" s="1276"/>
      <c r="AJ22" s="1276"/>
      <c r="AK22" s="1278"/>
    </row>
    <row r="23" spans="2:37" ht="35.9" customHeight="1">
      <c r="B23" s="765" t="s">
        <v>957</v>
      </c>
      <c r="C23" s="1273" t="s">
        <v>973</v>
      </c>
      <c r="D23" s="1274"/>
      <c r="E23" s="1274"/>
      <c r="F23" s="1274"/>
      <c r="G23" s="1275"/>
      <c r="H23" s="1273" t="s">
        <v>973</v>
      </c>
      <c r="I23" s="1274"/>
      <c r="J23" s="1274"/>
      <c r="K23" s="1274"/>
      <c r="L23" s="1275"/>
      <c r="M23" s="1273" t="s">
        <v>973</v>
      </c>
      <c r="N23" s="1274"/>
      <c r="O23" s="1274"/>
      <c r="P23" s="1274"/>
      <c r="Q23" s="1275"/>
      <c r="R23" s="1273" t="s">
        <v>973</v>
      </c>
      <c r="S23" s="1274"/>
      <c r="T23" s="1274"/>
      <c r="U23" s="1274"/>
      <c r="V23" s="1275"/>
      <c r="W23" s="1273" t="s">
        <v>973</v>
      </c>
      <c r="X23" s="1274"/>
      <c r="Y23" s="1274"/>
      <c r="Z23" s="1274"/>
      <c r="AA23" s="1275"/>
      <c r="AB23" s="1273" t="s">
        <v>973</v>
      </c>
      <c r="AC23" s="1274"/>
      <c r="AD23" s="1274"/>
      <c r="AE23" s="1274"/>
      <c r="AF23" s="1275"/>
      <c r="AG23" s="1273" t="s">
        <v>973</v>
      </c>
      <c r="AH23" s="1274"/>
      <c r="AI23" s="1274"/>
      <c r="AJ23" s="1274"/>
      <c r="AK23" s="1275"/>
    </row>
    <row r="24" spans="2:37" ht="14.5" thickBot="1">
      <c r="B24" s="71"/>
      <c r="C24" s="72" t="s">
        <v>959</v>
      </c>
      <c r="D24" s="73" t="s">
        <v>960</v>
      </c>
      <c r="E24" s="184" t="s">
        <v>961</v>
      </c>
      <c r="F24" s="74" t="s">
        <v>962</v>
      </c>
      <c r="G24" s="75" t="s">
        <v>963</v>
      </c>
      <c r="H24" s="76" t="s">
        <v>959</v>
      </c>
      <c r="I24" s="73" t="s">
        <v>960</v>
      </c>
      <c r="J24" s="184" t="s">
        <v>961</v>
      </c>
      <c r="K24" s="74" t="s">
        <v>962</v>
      </c>
      <c r="L24" s="77" t="s">
        <v>963</v>
      </c>
      <c r="M24" s="72" t="s">
        <v>959</v>
      </c>
      <c r="N24" s="73" t="s">
        <v>960</v>
      </c>
      <c r="O24" s="184" t="s">
        <v>961</v>
      </c>
      <c r="P24" s="74" t="s">
        <v>962</v>
      </c>
      <c r="Q24" s="75" t="s">
        <v>963</v>
      </c>
      <c r="R24" s="76" t="s">
        <v>959</v>
      </c>
      <c r="S24" s="73" t="s">
        <v>960</v>
      </c>
      <c r="T24" s="184" t="s">
        <v>961</v>
      </c>
      <c r="U24" s="74" t="s">
        <v>962</v>
      </c>
      <c r="V24" s="77" t="s">
        <v>963</v>
      </c>
      <c r="W24" s="72" t="s">
        <v>959</v>
      </c>
      <c r="X24" s="73" t="s">
        <v>960</v>
      </c>
      <c r="Y24" s="184" t="s">
        <v>961</v>
      </c>
      <c r="Z24" s="74" t="s">
        <v>962</v>
      </c>
      <c r="AA24" s="75" t="s">
        <v>963</v>
      </c>
      <c r="AB24" s="76" t="s">
        <v>959</v>
      </c>
      <c r="AC24" s="73" t="s">
        <v>960</v>
      </c>
      <c r="AD24" s="184" t="s">
        <v>961</v>
      </c>
      <c r="AE24" s="74" t="s">
        <v>962</v>
      </c>
      <c r="AF24" s="77" t="s">
        <v>963</v>
      </c>
      <c r="AG24" s="72" t="s">
        <v>959</v>
      </c>
      <c r="AH24" s="73" t="s">
        <v>960</v>
      </c>
      <c r="AI24" s="184" t="s">
        <v>961</v>
      </c>
      <c r="AJ24" s="74" t="s">
        <v>962</v>
      </c>
      <c r="AK24" s="75" t="s">
        <v>963</v>
      </c>
    </row>
    <row r="25" spans="2:37" ht="14">
      <c r="B25" s="78" t="s">
        <v>964</v>
      </c>
      <c r="C25" s="185">
        <v>15</v>
      </c>
      <c r="D25" s="186">
        <v>25</v>
      </c>
      <c r="E25" s="186">
        <v>25</v>
      </c>
      <c r="F25" s="186">
        <v>25</v>
      </c>
      <c r="G25" s="187">
        <v>10</v>
      </c>
      <c r="H25" s="185">
        <v>15</v>
      </c>
      <c r="I25" s="186">
        <v>25</v>
      </c>
      <c r="J25" s="186">
        <v>25</v>
      </c>
      <c r="K25" s="186">
        <v>25</v>
      </c>
      <c r="L25" s="187">
        <v>10</v>
      </c>
      <c r="M25" s="185">
        <v>15</v>
      </c>
      <c r="N25" s="186">
        <v>25</v>
      </c>
      <c r="O25" s="186">
        <v>25</v>
      </c>
      <c r="P25" s="186">
        <v>25</v>
      </c>
      <c r="Q25" s="187">
        <v>10</v>
      </c>
      <c r="R25" s="185">
        <v>15</v>
      </c>
      <c r="S25" s="186">
        <v>25</v>
      </c>
      <c r="T25" s="186">
        <v>25</v>
      </c>
      <c r="U25" s="186">
        <v>25</v>
      </c>
      <c r="V25" s="187">
        <v>10</v>
      </c>
      <c r="W25" s="185">
        <v>15</v>
      </c>
      <c r="X25" s="186">
        <v>25</v>
      </c>
      <c r="Y25" s="186">
        <v>25</v>
      </c>
      <c r="Z25" s="186">
        <v>25</v>
      </c>
      <c r="AA25" s="187">
        <v>10</v>
      </c>
      <c r="AB25" s="185">
        <v>15</v>
      </c>
      <c r="AC25" s="186">
        <v>25</v>
      </c>
      <c r="AD25" s="186">
        <v>25</v>
      </c>
      <c r="AE25" s="186">
        <v>25</v>
      </c>
      <c r="AF25" s="187">
        <v>10</v>
      </c>
      <c r="AG25" s="185">
        <v>15</v>
      </c>
      <c r="AH25" s="186">
        <v>25</v>
      </c>
      <c r="AI25" s="186">
        <v>25</v>
      </c>
      <c r="AJ25" s="186">
        <v>25</v>
      </c>
      <c r="AK25" s="187">
        <v>10</v>
      </c>
    </row>
    <row r="26" spans="2:37" ht="14">
      <c r="B26" s="83" t="s">
        <v>965</v>
      </c>
      <c r="C26" s="185">
        <v>10</v>
      </c>
      <c r="D26" s="186">
        <v>20</v>
      </c>
      <c r="E26" s="186">
        <v>20</v>
      </c>
      <c r="F26" s="186">
        <v>20</v>
      </c>
      <c r="G26" s="187">
        <v>15</v>
      </c>
      <c r="H26" s="185">
        <v>10</v>
      </c>
      <c r="I26" s="186">
        <v>20</v>
      </c>
      <c r="J26" s="186">
        <v>20</v>
      </c>
      <c r="K26" s="186">
        <v>20</v>
      </c>
      <c r="L26" s="187">
        <v>15</v>
      </c>
      <c r="M26" s="185">
        <v>10</v>
      </c>
      <c r="N26" s="186">
        <v>20</v>
      </c>
      <c r="O26" s="186">
        <v>20</v>
      </c>
      <c r="P26" s="186">
        <v>20</v>
      </c>
      <c r="Q26" s="187">
        <v>15</v>
      </c>
      <c r="R26" s="185">
        <v>10</v>
      </c>
      <c r="S26" s="186">
        <v>20</v>
      </c>
      <c r="T26" s="186">
        <v>20</v>
      </c>
      <c r="U26" s="186">
        <v>20</v>
      </c>
      <c r="V26" s="187">
        <v>15</v>
      </c>
      <c r="W26" s="185">
        <v>10</v>
      </c>
      <c r="X26" s="186">
        <v>20</v>
      </c>
      <c r="Y26" s="186">
        <v>20</v>
      </c>
      <c r="Z26" s="186">
        <v>20</v>
      </c>
      <c r="AA26" s="187">
        <v>15</v>
      </c>
      <c r="AB26" s="185">
        <v>10</v>
      </c>
      <c r="AC26" s="186">
        <v>20</v>
      </c>
      <c r="AD26" s="186">
        <v>20</v>
      </c>
      <c r="AE26" s="186">
        <v>20</v>
      </c>
      <c r="AF26" s="187">
        <v>15</v>
      </c>
      <c r="AG26" s="185">
        <v>10</v>
      </c>
      <c r="AH26" s="186">
        <v>20</v>
      </c>
      <c r="AI26" s="186">
        <v>20</v>
      </c>
      <c r="AJ26" s="186">
        <v>20</v>
      </c>
      <c r="AK26" s="187">
        <v>15</v>
      </c>
    </row>
    <row r="27" spans="2:37" ht="14">
      <c r="B27" s="84" t="s">
        <v>966</v>
      </c>
      <c r="C27" s="185">
        <v>10</v>
      </c>
      <c r="D27" s="186">
        <v>20</v>
      </c>
      <c r="E27" s="186">
        <v>20</v>
      </c>
      <c r="F27" s="186">
        <v>20</v>
      </c>
      <c r="G27" s="187">
        <v>15</v>
      </c>
      <c r="H27" s="185">
        <v>10</v>
      </c>
      <c r="I27" s="186">
        <v>20</v>
      </c>
      <c r="J27" s="186">
        <v>20</v>
      </c>
      <c r="K27" s="186">
        <v>20</v>
      </c>
      <c r="L27" s="187">
        <v>15</v>
      </c>
      <c r="M27" s="185">
        <v>10</v>
      </c>
      <c r="N27" s="186">
        <v>20</v>
      </c>
      <c r="O27" s="186">
        <v>20</v>
      </c>
      <c r="P27" s="186">
        <v>20</v>
      </c>
      <c r="Q27" s="187">
        <v>15</v>
      </c>
      <c r="R27" s="185">
        <v>10</v>
      </c>
      <c r="S27" s="186">
        <v>20</v>
      </c>
      <c r="T27" s="186">
        <v>20</v>
      </c>
      <c r="U27" s="186">
        <v>20</v>
      </c>
      <c r="V27" s="187">
        <v>15</v>
      </c>
      <c r="W27" s="185">
        <v>10</v>
      </c>
      <c r="X27" s="186">
        <v>20</v>
      </c>
      <c r="Y27" s="186">
        <v>20</v>
      </c>
      <c r="Z27" s="186">
        <v>20</v>
      </c>
      <c r="AA27" s="187">
        <v>15</v>
      </c>
      <c r="AB27" s="185">
        <v>10</v>
      </c>
      <c r="AC27" s="186">
        <v>20</v>
      </c>
      <c r="AD27" s="186">
        <v>20</v>
      </c>
      <c r="AE27" s="186">
        <v>20</v>
      </c>
      <c r="AF27" s="187">
        <v>15</v>
      </c>
      <c r="AG27" s="185">
        <v>10</v>
      </c>
      <c r="AH27" s="186">
        <v>20</v>
      </c>
      <c r="AI27" s="186">
        <v>20</v>
      </c>
      <c r="AJ27" s="186">
        <v>20</v>
      </c>
      <c r="AK27" s="187">
        <v>15</v>
      </c>
    </row>
    <row r="28" spans="2:37" ht="14">
      <c r="B28" s="83" t="s">
        <v>967</v>
      </c>
      <c r="C28" s="185">
        <v>8</v>
      </c>
      <c r="D28" s="186">
        <v>15</v>
      </c>
      <c r="E28" s="186">
        <v>15</v>
      </c>
      <c r="F28" s="186">
        <v>15</v>
      </c>
      <c r="G28" s="187">
        <v>8</v>
      </c>
      <c r="H28" s="185">
        <v>8</v>
      </c>
      <c r="I28" s="186">
        <v>15</v>
      </c>
      <c r="J28" s="186">
        <v>15</v>
      </c>
      <c r="K28" s="186">
        <v>15</v>
      </c>
      <c r="L28" s="187">
        <v>8</v>
      </c>
      <c r="M28" s="185">
        <v>8</v>
      </c>
      <c r="N28" s="186">
        <v>15</v>
      </c>
      <c r="O28" s="186">
        <v>15</v>
      </c>
      <c r="P28" s="186">
        <v>15</v>
      </c>
      <c r="Q28" s="187">
        <v>8</v>
      </c>
      <c r="R28" s="185">
        <v>8</v>
      </c>
      <c r="S28" s="186">
        <v>15</v>
      </c>
      <c r="T28" s="186">
        <v>15</v>
      </c>
      <c r="U28" s="186">
        <v>15</v>
      </c>
      <c r="V28" s="187">
        <v>8</v>
      </c>
      <c r="W28" s="185">
        <v>8</v>
      </c>
      <c r="X28" s="186">
        <v>15</v>
      </c>
      <c r="Y28" s="186">
        <v>15</v>
      </c>
      <c r="Z28" s="186">
        <v>15</v>
      </c>
      <c r="AA28" s="187">
        <v>8</v>
      </c>
      <c r="AB28" s="185">
        <v>8</v>
      </c>
      <c r="AC28" s="186">
        <v>15</v>
      </c>
      <c r="AD28" s="186">
        <v>15</v>
      </c>
      <c r="AE28" s="186">
        <v>15</v>
      </c>
      <c r="AF28" s="187">
        <v>8</v>
      </c>
      <c r="AG28" s="185">
        <v>8</v>
      </c>
      <c r="AH28" s="186">
        <v>15</v>
      </c>
      <c r="AI28" s="186">
        <v>15</v>
      </c>
      <c r="AJ28" s="186">
        <v>15</v>
      </c>
      <c r="AK28" s="187">
        <v>8</v>
      </c>
    </row>
    <row r="29" spans="2:37" ht="14">
      <c r="B29" s="85" t="s">
        <v>968</v>
      </c>
      <c r="C29" s="185">
        <v>5</v>
      </c>
      <c r="D29" s="186">
        <v>10</v>
      </c>
      <c r="E29" s="186">
        <v>10</v>
      </c>
      <c r="F29" s="186">
        <v>10</v>
      </c>
      <c r="G29" s="187">
        <v>5</v>
      </c>
      <c r="H29" s="185">
        <v>5</v>
      </c>
      <c r="I29" s="186">
        <v>10</v>
      </c>
      <c r="J29" s="186">
        <v>10</v>
      </c>
      <c r="K29" s="186">
        <v>10</v>
      </c>
      <c r="L29" s="187">
        <v>5</v>
      </c>
      <c r="M29" s="185">
        <v>5</v>
      </c>
      <c r="N29" s="186">
        <v>10</v>
      </c>
      <c r="O29" s="186">
        <v>10</v>
      </c>
      <c r="P29" s="186">
        <v>10</v>
      </c>
      <c r="Q29" s="187">
        <v>5</v>
      </c>
      <c r="R29" s="185">
        <v>5</v>
      </c>
      <c r="S29" s="186">
        <v>10</v>
      </c>
      <c r="T29" s="186">
        <v>10</v>
      </c>
      <c r="U29" s="186">
        <v>10</v>
      </c>
      <c r="V29" s="187">
        <v>5</v>
      </c>
      <c r="W29" s="185">
        <v>5</v>
      </c>
      <c r="X29" s="186">
        <v>10</v>
      </c>
      <c r="Y29" s="186">
        <v>10</v>
      </c>
      <c r="Z29" s="186">
        <v>10</v>
      </c>
      <c r="AA29" s="187">
        <v>5</v>
      </c>
      <c r="AB29" s="185">
        <v>5</v>
      </c>
      <c r="AC29" s="186">
        <v>10</v>
      </c>
      <c r="AD29" s="186">
        <v>10</v>
      </c>
      <c r="AE29" s="186">
        <v>10</v>
      </c>
      <c r="AF29" s="187">
        <v>5</v>
      </c>
      <c r="AG29" s="185">
        <v>5</v>
      </c>
      <c r="AH29" s="186">
        <v>10</v>
      </c>
      <c r="AI29" s="186">
        <v>10</v>
      </c>
      <c r="AJ29" s="186">
        <v>10</v>
      </c>
      <c r="AK29" s="187">
        <v>5</v>
      </c>
    </row>
    <row r="30" spans="2:37" ht="14">
      <c r="B30" s="78" t="s">
        <v>969</v>
      </c>
      <c r="C30" s="185">
        <v>3</v>
      </c>
      <c r="D30" s="186">
        <v>6</v>
      </c>
      <c r="E30" s="186">
        <v>6</v>
      </c>
      <c r="F30" s="186">
        <v>6</v>
      </c>
      <c r="G30" s="187">
        <v>3</v>
      </c>
      <c r="H30" s="185">
        <v>3</v>
      </c>
      <c r="I30" s="186">
        <v>6</v>
      </c>
      <c r="J30" s="186">
        <v>6</v>
      </c>
      <c r="K30" s="186">
        <v>6</v>
      </c>
      <c r="L30" s="187">
        <v>3</v>
      </c>
      <c r="M30" s="185">
        <v>3</v>
      </c>
      <c r="N30" s="186">
        <v>6</v>
      </c>
      <c r="O30" s="186">
        <v>6</v>
      </c>
      <c r="P30" s="186">
        <v>6</v>
      </c>
      <c r="Q30" s="187">
        <v>3</v>
      </c>
      <c r="R30" s="185">
        <v>3</v>
      </c>
      <c r="S30" s="186">
        <v>6</v>
      </c>
      <c r="T30" s="186">
        <v>6</v>
      </c>
      <c r="U30" s="186">
        <v>6</v>
      </c>
      <c r="V30" s="187">
        <v>3</v>
      </c>
      <c r="W30" s="185">
        <v>3</v>
      </c>
      <c r="X30" s="186">
        <v>6</v>
      </c>
      <c r="Y30" s="186">
        <v>6</v>
      </c>
      <c r="Z30" s="186">
        <v>6</v>
      </c>
      <c r="AA30" s="187">
        <v>3</v>
      </c>
      <c r="AB30" s="185">
        <v>3</v>
      </c>
      <c r="AC30" s="186">
        <v>6</v>
      </c>
      <c r="AD30" s="186">
        <v>6</v>
      </c>
      <c r="AE30" s="186">
        <v>6</v>
      </c>
      <c r="AF30" s="187">
        <v>3</v>
      </c>
      <c r="AG30" s="185">
        <v>3</v>
      </c>
      <c r="AH30" s="186">
        <v>6</v>
      </c>
      <c r="AI30" s="186">
        <v>6</v>
      </c>
      <c r="AJ30" s="186">
        <v>6</v>
      </c>
      <c r="AK30" s="187">
        <v>3</v>
      </c>
    </row>
    <row r="31" spans="2:37" ht="14">
      <c r="B31" s="78" t="s">
        <v>970</v>
      </c>
      <c r="C31" s="185">
        <v>10</v>
      </c>
      <c r="D31" s="186">
        <v>15</v>
      </c>
      <c r="E31" s="186">
        <v>15</v>
      </c>
      <c r="F31" s="186">
        <v>15</v>
      </c>
      <c r="G31" s="187">
        <v>10</v>
      </c>
      <c r="H31" s="185">
        <v>10</v>
      </c>
      <c r="I31" s="186">
        <v>15</v>
      </c>
      <c r="J31" s="186">
        <v>15</v>
      </c>
      <c r="K31" s="186">
        <v>15</v>
      </c>
      <c r="L31" s="187">
        <v>10</v>
      </c>
      <c r="M31" s="185">
        <v>10</v>
      </c>
      <c r="N31" s="186">
        <v>15</v>
      </c>
      <c r="O31" s="186">
        <v>15</v>
      </c>
      <c r="P31" s="186">
        <v>15</v>
      </c>
      <c r="Q31" s="187">
        <v>10</v>
      </c>
      <c r="R31" s="185">
        <v>10</v>
      </c>
      <c r="S31" s="186">
        <v>15</v>
      </c>
      <c r="T31" s="186">
        <v>15</v>
      </c>
      <c r="U31" s="186">
        <v>15</v>
      </c>
      <c r="V31" s="187">
        <v>10</v>
      </c>
      <c r="W31" s="185">
        <v>10</v>
      </c>
      <c r="X31" s="186">
        <v>15</v>
      </c>
      <c r="Y31" s="186">
        <v>15</v>
      </c>
      <c r="Z31" s="186">
        <v>15</v>
      </c>
      <c r="AA31" s="187">
        <v>10</v>
      </c>
      <c r="AB31" s="185">
        <v>10</v>
      </c>
      <c r="AC31" s="186">
        <v>15</v>
      </c>
      <c r="AD31" s="186">
        <v>15</v>
      </c>
      <c r="AE31" s="186">
        <v>15</v>
      </c>
      <c r="AF31" s="187">
        <v>10</v>
      </c>
      <c r="AG31" s="185">
        <v>10</v>
      </c>
      <c r="AH31" s="186">
        <v>15</v>
      </c>
      <c r="AI31" s="186">
        <v>15</v>
      </c>
      <c r="AJ31" s="186">
        <v>15</v>
      </c>
      <c r="AK31" s="187">
        <v>10</v>
      </c>
    </row>
    <row r="32" spans="2:37" ht="14.5" thickBot="1">
      <c r="B32" s="86" t="s">
        <v>971</v>
      </c>
      <c r="C32" s="188">
        <v>20</v>
      </c>
      <c r="D32" s="189">
        <v>25</v>
      </c>
      <c r="E32" s="189">
        <v>25</v>
      </c>
      <c r="F32" s="189">
        <v>25</v>
      </c>
      <c r="G32" s="190">
        <v>20</v>
      </c>
      <c r="H32" s="188">
        <v>20</v>
      </c>
      <c r="I32" s="189">
        <v>25</v>
      </c>
      <c r="J32" s="189">
        <v>25</v>
      </c>
      <c r="K32" s="189">
        <v>25</v>
      </c>
      <c r="L32" s="190">
        <v>20</v>
      </c>
      <c r="M32" s="188">
        <v>20</v>
      </c>
      <c r="N32" s="189">
        <v>25</v>
      </c>
      <c r="O32" s="189">
        <v>25</v>
      </c>
      <c r="P32" s="189">
        <v>25</v>
      </c>
      <c r="Q32" s="190">
        <v>20</v>
      </c>
      <c r="R32" s="188">
        <v>20</v>
      </c>
      <c r="S32" s="189">
        <v>25</v>
      </c>
      <c r="T32" s="189">
        <v>25</v>
      </c>
      <c r="U32" s="189">
        <v>25</v>
      </c>
      <c r="V32" s="190">
        <v>20</v>
      </c>
      <c r="W32" s="188">
        <v>20</v>
      </c>
      <c r="X32" s="189">
        <v>25</v>
      </c>
      <c r="Y32" s="189">
        <v>25</v>
      </c>
      <c r="Z32" s="189">
        <v>25</v>
      </c>
      <c r="AA32" s="190">
        <v>20</v>
      </c>
      <c r="AB32" s="188">
        <v>20</v>
      </c>
      <c r="AC32" s="189">
        <v>25</v>
      </c>
      <c r="AD32" s="189">
        <v>25</v>
      </c>
      <c r="AE32" s="189">
        <v>25</v>
      </c>
      <c r="AF32" s="190">
        <v>20</v>
      </c>
      <c r="AG32" s="188">
        <v>20</v>
      </c>
      <c r="AH32" s="189">
        <v>25</v>
      </c>
      <c r="AI32" s="189">
        <v>25</v>
      </c>
      <c r="AJ32" s="189">
        <v>25</v>
      </c>
      <c r="AK32" s="190">
        <v>20</v>
      </c>
    </row>
    <row r="33" spans="2:37" ht="14">
      <c r="B33" s="36"/>
      <c r="C33" s="191"/>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row>
    <row r="34" spans="2:37" s="203" customFormat="1" ht="26.25" customHeight="1" thickBot="1">
      <c r="B34" s="167" t="s">
        <v>974</v>
      </c>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row>
    <row r="35" spans="2:37" ht="14">
      <c r="B35" s="70"/>
      <c r="C35" s="1277" t="s">
        <v>526</v>
      </c>
      <c r="D35" s="1276"/>
      <c r="E35" s="1276"/>
      <c r="F35" s="1276"/>
      <c r="G35" s="1278"/>
      <c r="H35" s="1276" t="s">
        <v>93</v>
      </c>
      <c r="I35" s="1276"/>
      <c r="J35" s="1276"/>
      <c r="K35" s="1276"/>
      <c r="L35" s="1276"/>
      <c r="M35" s="1277" t="s">
        <v>94</v>
      </c>
      <c r="N35" s="1276"/>
      <c r="O35" s="1276"/>
      <c r="P35" s="1276"/>
      <c r="Q35" s="1278"/>
      <c r="R35" s="1276" t="s">
        <v>95</v>
      </c>
      <c r="S35" s="1276"/>
      <c r="T35" s="1276"/>
      <c r="U35" s="1276"/>
      <c r="V35" s="1276"/>
      <c r="W35" s="1277" t="s">
        <v>96</v>
      </c>
      <c r="X35" s="1276"/>
      <c r="Y35" s="1276"/>
      <c r="Z35" s="1276"/>
      <c r="AA35" s="1278"/>
      <c r="AB35" s="1276" t="s">
        <v>97</v>
      </c>
      <c r="AC35" s="1276"/>
      <c r="AD35" s="1276"/>
      <c r="AE35" s="1276"/>
      <c r="AF35" s="1276"/>
      <c r="AG35" s="1277" t="s">
        <v>98</v>
      </c>
      <c r="AH35" s="1276"/>
      <c r="AI35" s="1276"/>
      <c r="AJ35" s="1276"/>
      <c r="AK35" s="1278"/>
    </row>
    <row r="36" spans="2:37" ht="32.15" customHeight="1">
      <c r="B36" s="765" t="s">
        <v>957</v>
      </c>
      <c r="C36" s="1273" t="s">
        <v>975</v>
      </c>
      <c r="D36" s="1274"/>
      <c r="E36" s="1274"/>
      <c r="F36" s="1274"/>
      <c r="G36" s="1275"/>
      <c r="H36" s="1273" t="s">
        <v>975</v>
      </c>
      <c r="I36" s="1274"/>
      <c r="J36" s="1274"/>
      <c r="K36" s="1274"/>
      <c r="L36" s="1275"/>
      <c r="M36" s="1273" t="s">
        <v>975</v>
      </c>
      <c r="N36" s="1274"/>
      <c r="O36" s="1274"/>
      <c r="P36" s="1274"/>
      <c r="Q36" s="1275"/>
      <c r="R36" s="1273" t="s">
        <v>975</v>
      </c>
      <c r="S36" s="1274"/>
      <c r="T36" s="1274"/>
      <c r="U36" s="1274"/>
      <c r="V36" s="1275"/>
      <c r="W36" s="1273" t="s">
        <v>975</v>
      </c>
      <c r="X36" s="1274"/>
      <c r="Y36" s="1274"/>
      <c r="Z36" s="1274"/>
      <c r="AA36" s="1275"/>
      <c r="AB36" s="1273" t="s">
        <v>975</v>
      </c>
      <c r="AC36" s="1274"/>
      <c r="AD36" s="1274"/>
      <c r="AE36" s="1274"/>
      <c r="AF36" s="1275"/>
      <c r="AG36" s="1273" t="s">
        <v>975</v>
      </c>
      <c r="AH36" s="1274"/>
      <c r="AI36" s="1274"/>
      <c r="AJ36" s="1274"/>
      <c r="AK36" s="1275"/>
    </row>
    <row r="37" spans="2:37" ht="14.5" thickBot="1">
      <c r="B37" s="71"/>
      <c r="C37" s="163" t="s">
        <v>959</v>
      </c>
      <c r="D37" s="164" t="s">
        <v>960</v>
      </c>
      <c r="E37" s="204" t="s">
        <v>961</v>
      </c>
      <c r="F37" s="165" t="s">
        <v>962</v>
      </c>
      <c r="G37" s="166" t="s">
        <v>963</v>
      </c>
      <c r="H37" s="76" t="s">
        <v>959</v>
      </c>
      <c r="I37" s="73" t="s">
        <v>960</v>
      </c>
      <c r="J37" s="184" t="s">
        <v>961</v>
      </c>
      <c r="K37" s="74" t="s">
        <v>962</v>
      </c>
      <c r="L37" s="77" t="s">
        <v>963</v>
      </c>
      <c r="M37" s="72" t="s">
        <v>959</v>
      </c>
      <c r="N37" s="73" t="s">
        <v>960</v>
      </c>
      <c r="O37" s="184" t="s">
        <v>961</v>
      </c>
      <c r="P37" s="74" t="s">
        <v>962</v>
      </c>
      <c r="Q37" s="75" t="s">
        <v>963</v>
      </c>
      <c r="R37" s="76" t="s">
        <v>959</v>
      </c>
      <c r="S37" s="73" t="s">
        <v>960</v>
      </c>
      <c r="T37" s="184" t="s">
        <v>961</v>
      </c>
      <c r="U37" s="74" t="s">
        <v>962</v>
      </c>
      <c r="V37" s="77" t="s">
        <v>963</v>
      </c>
      <c r="W37" s="72" t="s">
        <v>959</v>
      </c>
      <c r="X37" s="73" t="s">
        <v>960</v>
      </c>
      <c r="Y37" s="184" t="s">
        <v>961</v>
      </c>
      <c r="Z37" s="74" t="s">
        <v>962</v>
      </c>
      <c r="AA37" s="75" t="s">
        <v>963</v>
      </c>
      <c r="AB37" s="76" t="s">
        <v>959</v>
      </c>
      <c r="AC37" s="73" t="s">
        <v>960</v>
      </c>
      <c r="AD37" s="184" t="s">
        <v>961</v>
      </c>
      <c r="AE37" s="74" t="s">
        <v>962</v>
      </c>
      <c r="AF37" s="77" t="s">
        <v>963</v>
      </c>
      <c r="AG37" s="72" t="s">
        <v>959</v>
      </c>
      <c r="AH37" s="73" t="s">
        <v>960</v>
      </c>
      <c r="AI37" s="184" t="s">
        <v>961</v>
      </c>
      <c r="AJ37" s="74" t="s">
        <v>962</v>
      </c>
      <c r="AK37" s="75" t="s">
        <v>963</v>
      </c>
    </row>
    <row r="38" spans="2:37" ht="14">
      <c r="B38" s="78" t="s">
        <v>964</v>
      </c>
      <c r="C38" s="311">
        <f>C25*C12</f>
        <v>0</v>
      </c>
      <c r="D38" s="312">
        <f t="shared" ref="D38:G38" si="0">D25*D12</f>
        <v>0</v>
      </c>
      <c r="E38" s="312">
        <f t="shared" si="0"/>
        <v>0</v>
      </c>
      <c r="F38" s="312">
        <f t="shared" si="0"/>
        <v>0</v>
      </c>
      <c r="G38" s="313">
        <f t="shared" si="0"/>
        <v>0</v>
      </c>
      <c r="H38" s="311">
        <f>H25*H12</f>
        <v>0</v>
      </c>
      <c r="I38" s="312">
        <f t="shared" ref="I38:L38" si="1">I25*I12</f>
        <v>0</v>
      </c>
      <c r="J38" s="312">
        <f t="shared" si="1"/>
        <v>0</v>
      </c>
      <c r="K38" s="312">
        <f t="shared" si="1"/>
        <v>0</v>
      </c>
      <c r="L38" s="313">
        <f t="shared" si="1"/>
        <v>0</v>
      </c>
      <c r="M38" s="311">
        <f>M25*M12</f>
        <v>0</v>
      </c>
      <c r="N38" s="312">
        <f t="shared" ref="N38:Q38" si="2">N25*N12</f>
        <v>0</v>
      </c>
      <c r="O38" s="312">
        <f t="shared" si="2"/>
        <v>0</v>
      </c>
      <c r="P38" s="312">
        <f t="shared" si="2"/>
        <v>0</v>
      </c>
      <c r="Q38" s="313">
        <f t="shared" si="2"/>
        <v>0</v>
      </c>
      <c r="R38" s="311">
        <f>R25*R12</f>
        <v>0</v>
      </c>
      <c r="S38" s="312">
        <f t="shared" ref="S38:V38" si="3">S25*S12</f>
        <v>0</v>
      </c>
      <c r="T38" s="312">
        <f t="shared" si="3"/>
        <v>0</v>
      </c>
      <c r="U38" s="312">
        <f t="shared" si="3"/>
        <v>0</v>
      </c>
      <c r="V38" s="313">
        <f t="shared" si="3"/>
        <v>0</v>
      </c>
      <c r="W38" s="311">
        <f>W25*W12</f>
        <v>0</v>
      </c>
      <c r="X38" s="312">
        <f t="shared" ref="X38:AA38" si="4">X25*X12</f>
        <v>0</v>
      </c>
      <c r="Y38" s="312">
        <f t="shared" si="4"/>
        <v>0</v>
      </c>
      <c r="Z38" s="312">
        <f t="shared" si="4"/>
        <v>0</v>
      </c>
      <c r="AA38" s="313">
        <f t="shared" si="4"/>
        <v>0</v>
      </c>
      <c r="AB38" s="311">
        <f>AB25*AB12</f>
        <v>0</v>
      </c>
      <c r="AC38" s="312">
        <f t="shared" ref="AC38:AF38" si="5">AC25*AC12</f>
        <v>0</v>
      </c>
      <c r="AD38" s="312">
        <f t="shared" si="5"/>
        <v>0</v>
      </c>
      <c r="AE38" s="312">
        <f t="shared" si="5"/>
        <v>0</v>
      </c>
      <c r="AF38" s="313">
        <f t="shared" si="5"/>
        <v>0</v>
      </c>
      <c r="AG38" s="311">
        <f>AG25*AG12</f>
        <v>0</v>
      </c>
      <c r="AH38" s="312">
        <f t="shared" ref="AH38:AK38" si="6">AH25*AH12</f>
        <v>0</v>
      </c>
      <c r="AI38" s="312">
        <f t="shared" si="6"/>
        <v>0</v>
      </c>
      <c r="AJ38" s="312">
        <f t="shared" si="6"/>
        <v>0</v>
      </c>
      <c r="AK38" s="313">
        <f t="shared" si="6"/>
        <v>0</v>
      </c>
    </row>
    <row r="39" spans="2:37" ht="14">
      <c r="B39" s="83" t="s">
        <v>965</v>
      </c>
      <c r="C39" s="314">
        <f t="shared" ref="C39:G39" si="7">C26*C13</f>
        <v>0</v>
      </c>
      <c r="D39" s="315">
        <f t="shared" si="7"/>
        <v>0</v>
      </c>
      <c r="E39" s="315">
        <f t="shared" si="7"/>
        <v>0</v>
      </c>
      <c r="F39" s="315">
        <f t="shared" si="7"/>
        <v>0</v>
      </c>
      <c r="G39" s="316">
        <f t="shared" si="7"/>
        <v>0</v>
      </c>
      <c r="H39" s="314">
        <f t="shared" ref="H39:AK39" si="8">H26*H13</f>
        <v>0</v>
      </c>
      <c r="I39" s="315">
        <f t="shared" si="8"/>
        <v>0</v>
      </c>
      <c r="J39" s="315">
        <f t="shared" si="8"/>
        <v>0</v>
      </c>
      <c r="K39" s="315">
        <f t="shared" si="8"/>
        <v>0</v>
      </c>
      <c r="L39" s="316">
        <f t="shared" si="8"/>
        <v>0</v>
      </c>
      <c r="M39" s="314">
        <f t="shared" si="8"/>
        <v>0</v>
      </c>
      <c r="N39" s="315">
        <f t="shared" si="8"/>
        <v>0</v>
      </c>
      <c r="O39" s="315">
        <f t="shared" si="8"/>
        <v>0</v>
      </c>
      <c r="P39" s="315">
        <f t="shared" si="8"/>
        <v>0</v>
      </c>
      <c r="Q39" s="316">
        <f t="shared" si="8"/>
        <v>0</v>
      </c>
      <c r="R39" s="314">
        <f t="shared" si="8"/>
        <v>0</v>
      </c>
      <c r="S39" s="315">
        <f t="shared" si="8"/>
        <v>0</v>
      </c>
      <c r="T39" s="315">
        <f t="shared" si="8"/>
        <v>0</v>
      </c>
      <c r="U39" s="315">
        <f t="shared" si="8"/>
        <v>0</v>
      </c>
      <c r="V39" s="316">
        <f t="shared" si="8"/>
        <v>0</v>
      </c>
      <c r="W39" s="314">
        <f t="shared" si="8"/>
        <v>0</v>
      </c>
      <c r="X39" s="315">
        <f t="shared" si="8"/>
        <v>0</v>
      </c>
      <c r="Y39" s="315">
        <f t="shared" si="8"/>
        <v>0</v>
      </c>
      <c r="Z39" s="315">
        <f t="shared" si="8"/>
        <v>0</v>
      </c>
      <c r="AA39" s="316">
        <f t="shared" si="8"/>
        <v>0</v>
      </c>
      <c r="AB39" s="314">
        <f t="shared" si="8"/>
        <v>0</v>
      </c>
      <c r="AC39" s="315">
        <f t="shared" si="8"/>
        <v>0</v>
      </c>
      <c r="AD39" s="315">
        <f t="shared" si="8"/>
        <v>0</v>
      </c>
      <c r="AE39" s="315">
        <f t="shared" si="8"/>
        <v>0</v>
      </c>
      <c r="AF39" s="316">
        <f t="shared" si="8"/>
        <v>0</v>
      </c>
      <c r="AG39" s="314">
        <f t="shared" si="8"/>
        <v>0</v>
      </c>
      <c r="AH39" s="315">
        <f t="shared" si="8"/>
        <v>0</v>
      </c>
      <c r="AI39" s="315">
        <f t="shared" si="8"/>
        <v>0</v>
      </c>
      <c r="AJ39" s="315">
        <f t="shared" si="8"/>
        <v>0</v>
      </c>
      <c r="AK39" s="316">
        <f t="shared" si="8"/>
        <v>0</v>
      </c>
    </row>
    <row r="40" spans="2:37" ht="14">
      <c r="B40" s="84" t="s">
        <v>966</v>
      </c>
      <c r="C40" s="314">
        <f t="shared" ref="C40:G40" si="9">C27*C14</f>
        <v>0</v>
      </c>
      <c r="D40" s="315">
        <f t="shared" si="9"/>
        <v>0</v>
      </c>
      <c r="E40" s="315">
        <f t="shared" si="9"/>
        <v>0</v>
      </c>
      <c r="F40" s="315">
        <f t="shared" si="9"/>
        <v>0</v>
      </c>
      <c r="G40" s="316">
        <f t="shared" si="9"/>
        <v>0</v>
      </c>
      <c r="H40" s="314">
        <f t="shared" ref="H40:AK40" si="10">H27*H14</f>
        <v>0</v>
      </c>
      <c r="I40" s="315">
        <f t="shared" si="10"/>
        <v>0</v>
      </c>
      <c r="J40" s="315">
        <f t="shared" si="10"/>
        <v>0</v>
      </c>
      <c r="K40" s="315">
        <f t="shared" si="10"/>
        <v>0</v>
      </c>
      <c r="L40" s="316">
        <f t="shared" si="10"/>
        <v>0</v>
      </c>
      <c r="M40" s="314">
        <f t="shared" si="10"/>
        <v>0</v>
      </c>
      <c r="N40" s="315">
        <f t="shared" si="10"/>
        <v>0</v>
      </c>
      <c r="O40" s="315">
        <f t="shared" si="10"/>
        <v>0</v>
      </c>
      <c r="P40" s="315">
        <f t="shared" si="10"/>
        <v>0</v>
      </c>
      <c r="Q40" s="316">
        <f t="shared" si="10"/>
        <v>0</v>
      </c>
      <c r="R40" s="314">
        <f t="shared" si="10"/>
        <v>0</v>
      </c>
      <c r="S40" s="315">
        <f t="shared" si="10"/>
        <v>0</v>
      </c>
      <c r="T40" s="315">
        <f t="shared" si="10"/>
        <v>0</v>
      </c>
      <c r="U40" s="315">
        <f t="shared" si="10"/>
        <v>0</v>
      </c>
      <c r="V40" s="316">
        <f t="shared" si="10"/>
        <v>0</v>
      </c>
      <c r="W40" s="314">
        <f t="shared" si="10"/>
        <v>0</v>
      </c>
      <c r="X40" s="315">
        <f t="shared" si="10"/>
        <v>0</v>
      </c>
      <c r="Y40" s="315">
        <f t="shared" si="10"/>
        <v>0</v>
      </c>
      <c r="Z40" s="315">
        <f t="shared" si="10"/>
        <v>0</v>
      </c>
      <c r="AA40" s="316">
        <f t="shared" si="10"/>
        <v>0</v>
      </c>
      <c r="AB40" s="314">
        <f t="shared" si="10"/>
        <v>0</v>
      </c>
      <c r="AC40" s="315">
        <f t="shared" si="10"/>
        <v>0</v>
      </c>
      <c r="AD40" s="315">
        <f t="shared" si="10"/>
        <v>0</v>
      </c>
      <c r="AE40" s="315">
        <f t="shared" si="10"/>
        <v>0</v>
      </c>
      <c r="AF40" s="316">
        <f t="shared" si="10"/>
        <v>0</v>
      </c>
      <c r="AG40" s="314">
        <f t="shared" si="10"/>
        <v>0</v>
      </c>
      <c r="AH40" s="315">
        <f t="shared" si="10"/>
        <v>0</v>
      </c>
      <c r="AI40" s="315">
        <f t="shared" si="10"/>
        <v>0</v>
      </c>
      <c r="AJ40" s="315">
        <f t="shared" si="10"/>
        <v>0</v>
      </c>
      <c r="AK40" s="316">
        <f t="shared" si="10"/>
        <v>0</v>
      </c>
    </row>
    <row r="41" spans="2:37" ht="14">
      <c r="B41" s="83" t="s">
        <v>967</v>
      </c>
      <c r="C41" s="314">
        <f t="shared" ref="C41:G41" si="11">C28*C15</f>
        <v>0</v>
      </c>
      <c r="D41" s="315">
        <f t="shared" si="11"/>
        <v>0</v>
      </c>
      <c r="E41" s="315">
        <f t="shared" si="11"/>
        <v>0</v>
      </c>
      <c r="F41" s="315">
        <f t="shared" si="11"/>
        <v>0</v>
      </c>
      <c r="G41" s="316">
        <f t="shared" si="11"/>
        <v>0</v>
      </c>
      <c r="H41" s="314">
        <f t="shared" ref="H41:AK41" si="12">H28*H15</f>
        <v>0</v>
      </c>
      <c r="I41" s="315">
        <f t="shared" si="12"/>
        <v>0</v>
      </c>
      <c r="J41" s="315">
        <f t="shared" si="12"/>
        <v>0</v>
      </c>
      <c r="K41" s="315">
        <f t="shared" si="12"/>
        <v>0</v>
      </c>
      <c r="L41" s="316">
        <f t="shared" si="12"/>
        <v>0</v>
      </c>
      <c r="M41" s="314">
        <f t="shared" si="12"/>
        <v>0</v>
      </c>
      <c r="N41" s="315">
        <f t="shared" si="12"/>
        <v>0</v>
      </c>
      <c r="O41" s="315">
        <f t="shared" si="12"/>
        <v>0</v>
      </c>
      <c r="P41" s="315">
        <f t="shared" si="12"/>
        <v>0</v>
      </c>
      <c r="Q41" s="316">
        <f t="shared" si="12"/>
        <v>0</v>
      </c>
      <c r="R41" s="314">
        <f t="shared" si="12"/>
        <v>0</v>
      </c>
      <c r="S41" s="315">
        <f t="shared" si="12"/>
        <v>0</v>
      </c>
      <c r="T41" s="315">
        <f t="shared" si="12"/>
        <v>0</v>
      </c>
      <c r="U41" s="315">
        <f t="shared" si="12"/>
        <v>0</v>
      </c>
      <c r="V41" s="316">
        <f t="shared" si="12"/>
        <v>0</v>
      </c>
      <c r="W41" s="314">
        <f t="shared" si="12"/>
        <v>0</v>
      </c>
      <c r="X41" s="315">
        <f t="shared" si="12"/>
        <v>0</v>
      </c>
      <c r="Y41" s="315">
        <f t="shared" si="12"/>
        <v>0</v>
      </c>
      <c r="Z41" s="315">
        <f t="shared" si="12"/>
        <v>0</v>
      </c>
      <c r="AA41" s="316">
        <f t="shared" si="12"/>
        <v>0</v>
      </c>
      <c r="AB41" s="314">
        <f t="shared" si="12"/>
        <v>0</v>
      </c>
      <c r="AC41" s="315">
        <f t="shared" si="12"/>
        <v>0</v>
      </c>
      <c r="AD41" s="315">
        <f t="shared" si="12"/>
        <v>0</v>
      </c>
      <c r="AE41" s="315">
        <f t="shared" si="12"/>
        <v>0</v>
      </c>
      <c r="AF41" s="316">
        <f t="shared" si="12"/>
        <v>0</v>
      </c>
      <c r="AG41" s="314">
        <f t="shared" si="12"/>
        <v>0</v>
      </c>
      <c r="AH41" s="315">
        <f t="shared" si="12"/>
        <v>0</v>
      </c>
      <c r="AI41" s="315">
        <f t="shared" si="12"/>
        <v>0</v>
      </c>
      <c r="AJ41" s="315">
        <f t="shared" si="12"/>
        <v>0</v>
      </c>
      <c r="AK41" s="316">
        <f t="shared" si="12"/>
        <v>0</v>
      </c>
    </row>
    <row r="42" spans="2:37" ht="14">
      <c r="B42" s="85" t="s">
        <v>968</v>
      </c>
      <c r="C42" s="314">
        <f t="shared" ref="C42:G42" si="13">C29*C16</f>
        <v>0</v>
      </c>
      <c r="D42" s="315">
        <f t="shared" si="13"/>
        <v>0</v>
      </c>
      <c r="E42" s="315">
        <f t="shared" si="13"/>
        <v>0</v>
      </c>
      <c r="F42" s="315">
        <f t="shared" si="13"/>
        <v>0</v>
      </c>
      <c r="G42" s="316">
        <f t="shared" si="13"/>
        <v>0</v>
      </c>
      <c r="H42" s="314">
        <f t="shared" ref="H42:AK42" si="14">H29*H16</f>
        <v>0</v>
      </c>
      <c r="I42" s="315">
        <f t="shared" si="14"/>
        <v>0</v>
      </c>
      <c r="J42" s="315">
        <f t="shared" si="14"/>
        <v>0</v>
      </c>
      <c r="K42" s="315">
        <f t="shared" si="14"/>
        <v>0</v>
      </c>
      <c r="L42" s="316">
        <f t="shared" si="14"/>
        <v>0</v>
      </c>
      <c r="M42" s="314">
        <f t="shared" si="14"/>
        <v>0</v>
      </c>
      <c r="N42" s="315">
        <f t="shared" si="14"/>
        <v>0</v>
      </c>
      <c r="O42" s="315">
        <f t="shared" si="14"/>
        <v>0</v>
      </c>
      <c r="P42" s="315">
        <f t="shared" si="14"/>
        <v>0</v>
      </c>
      <c r="Q42" s="316">
        <f t="shared" si="14"/>
        <v>0</v>
      </c>
      <c r="R42" s="314">
        <f t="shared" si="14"/>
        <v>0</v>
      </c>
      <c r="S42" s="315">
        <f t="shared" si="14"/>
        <v>0</v>
      </c>
      <c r="T42" s="315">
        <f t="shared" si="14"/>
        <v>0</v>
      </c>
      <c r="U42" s="315">
        <f t="shared" si="14"/>
        <v>0</v>
      </c>
      <c r="V42" s="316">
        <f t="shared" si="14"/>
        <v>0</v>
      </c>
      <c r="W42" s="314">
        <f t="shared" si="14"/>
        <v>0</v>
      </c>
      <c r="X42" s="315">
        <f t="shared" si="14"/>
        <v>0</v>
      </c>
      <c r="Y42" s="315">
        <f t="shared" si="14"/>
        <v>0</v>
      </c>
      <c r="Z42" s="315">
        <f t="shared" si="14"/>
        <v>0</v>
      </c>
      <c r="AA42" s="316">
        <f t="shared" si="14"/>
        <v>0</v>
      </c>
      <c r="AB42" s="314">
        <f t="shared" si="14"/>
        <v>0</v>
      </c>
      <c r="AC42" s="315">
        <f t="shared" si="14"/>
        <v>0</v>
      </c>
      <c r="AD42" s="315">
        <f t="shared" si="14"/>
        <v>0</v>
      </c>
      <c r="AE42" s="315">
        <f t="shared" si="14"/>
        <v>0</v>
      </c>
      <c r="AF42" s="316">
        <f t="shared" si="14"/>
        <v>0</v>
      </c>
      <c r="AG42" s="314">
        <f t="shared" si="14"/>
        <v>0</v>
      </c>
      <c r="AH42" s="315">
        <f t="shared" si="14"/>
        <v>0</v>
      </c>
      <c r="AI42" s="315">
        <f t="shared" si="14"/>
        <v>0</v>
      </c>
      <c r="AJ42" s="315">
        <f t="shared" si="14"/>
        <v>0</v>
      </c>
      <c r="AK42" s="316">
        <f t="shared" si="14"/>
        <v>0</v>
      </c>
    </row>
    <row r="43" spans="2:37" ht="14">
      <c r="B43" s="78" t="s">
        <v>969</v>
      </c>
      <c r="C43" s="314">
        <f t="shared" ref="C43:G43" si="15">C30*C17</f>
        <v>0</v>
      </c>
      <c r="D43" s="315">
        <f t="shared" si="15"/>
        <v>0</v>
      </c>
      <c r="E43" s="315">
        <f t="shared" si="15"/>
        <v>0</v>
      </c>
      <c r="F43" s="315">
        <f t="shared" si="15"/>
        <v>0</v>
      </c>
      <c r="G43" s="316">
        <f t="shared" si="15"/>
        <v>0</v>
      </c>
      <c r="H43" s="314">
        <f t="shared" ref="H43:AK43" si="16">H30*H17</f>
        <v>0</v>
      </c>
      <c r="I43" s="315">
        <f t="shared" si="16"/>
        <v>0</v>
      </c>
      <c r="J43" s="315">
        <f t="shared" si="16"/>
        <v>0</v>
      </c>
      <c r="K43" s="315">
        <f t="shared" si="16"/>
        <v>0</v>
      </c>
      <c r="L43" s="316">
        <f t="shared" si="16"/>
        <v>0</v>
      </c>
      <c r="M43" s="314">
        <f t="shared" si="16"/>
        <v>0</v>
      </c>
      <c r="N43" s="315">
        <f t="shared" si="16"/>
        <v>0</v>
      </c>
      <c r="O43" s="315">
        <f t="shared" si="16"/>
        <v>0</v>
      </c>
      <c r="P43" s="315">
        <f t="shared" si="16"/>
        <v>0</v>
      </c>
      <c r="Q43" s="316">
        <f t="shared" si="16"/>
        <v>0</v>
      </c>
      <c r="R43" s="314">
        <f t="shared" si="16"/>
        <v>0</v>
      </c>
      <c r="S43" s="315">
        <f t="shared" si="16"/>
        <v>0</v>
      </c>
      <c r="T43" s="315">
        <f t="shared" si="16"/>
        <v>0</v>
      </c>
      <c r="U43" s="315">
        <f t="shared" si="16"/>
        <v>0</v>
      </c>
      <c r="V43" s="316">
        <f t="shared" si="16"/>
        <v>0</v>
      </c>
      <c r="W43" s="314">
        <f t="shared" si="16"/>
        <v>0</v>
      </c>
      <c r="X43" s="315">
        <f t="shared" si="16"/>
        <v>0</v>
      </c>
      <c r="Y43" s="315">
        <f t="shared" si="16"/>
        <v>0</v>
      </c>
      <c r="Z43" s="315">
        <f t="shared" si="16"/>
        <v>0</v>
      </c>
      <c r="AA43" s="316">
        <f t="shared" si="16"/>
        <v>0</v>
      </c>
      <c r="AB43" s="314">
        <f t="shared" si="16"/>
        <v>0</v>
      </c>
      <c r="AC43" s="315">
        <f t="shared" si="16"/>
        <v>0</v>
      </c>
      <c r="AD43" s="315">
        <f t="shared" si="16"/>
        <v>0</v>
      </c>
      <c r="AE43" s="315">
        <f t="shared" si="16"/>
        <v>0</v>
      </c>
      <c r="AF43" s="316">
        <f t="shared" si="16"/>
        <v>0</v>
      </c>
      <c r="AG43" s="314">
        <f t="shared" si="16"/>
        <v>0</v>
      </c>
      <c r="AH43" s="315">
        <f t="shared" si="16"/>
        <v>0</v>
      </c>
      <c r="AI43" s="315">
        <f t="shared" si="16"/>
        <v>0</v>
      </c>
      <c r="AJ43" s="315">
        <f t="shared" si="16"/>
        <v>0</v>
      </c>
      <c r="AK43" s="316">
        <f t="shared" si="16"/>
        <v>0</v>
      </c>
    </row>
    <row r="44" spans="2:37" ht="14">
      <c r="B44" s="78" t="s">
        <v>970</v>
      </c>
      <c r="C44" s="314">
        <f t="shared" ref="C44:G44" si="17">C31*C18</f>
        <v>0</v>
      </c>
      <c r="D44" s="315">
        <f t="shared" si="17"/>
        <v>0</v>
      </c>
      <c r="E44" s="315">
        <f t="shared" si="17"/>
        <v>0</v>
      </c>
      <c r="F44" s="315">
        <f t="shared" si="17"/>
        <v>0</v>
      </c>
      <c r="G44" s="316">
        <f t="shared" si="17"/>
        <v>0</v>
      </c>
      <c r="H44" s="314">
        <f t="shared" ref="H44:AK44" si="18">H31*H18</f>
        <v>0</v>
      </c>
      <c r="I44" s="315">
        <f t="shared" si="18"/>
        <v>0</v>
      </c>
      <c r="J44" s="315">
        <f t="shared" si="18"/>
        <v>0</v>
      </c>
      <c r="K44" s="315">
        <f t="shared" si="18"/>
        <v>0</v>
      </c>
      <c r="L44" s="316">
        <f t="shared" si="18"/>
        <v>0</v>
      </c>
      <c r="M44" s="314">
        <f t="shared" si="18"/>
        <v>0</v>
      </c>
      <c r="N44" s="315">
        <f t="shared" si="18"/>
        <v>0</v>
      </c>
      <c r="O44" s="315">
        <f t="shared" si="18"/>
        <v>0</v>
      </c>
      <c r="P44" s="315">
        <f t="shared" si="18"/>
        <v>0</v>
      </c>
      <c r="Q44" s="316">
        <f t="shared" si="18"/>
        <v>0</v>
      </c>
      <c r="R44" s="314">
        <f t="shared" si="18"/>
        <v>0</v>
      </c>
      <c r="S44" s="315">
        <f t="shared" si="18"/>
        <v>0</v>
      </c>
      <c r="T44" s="315">
        <f t="shared" si="18"/>
        <v>0</v>
      </c>
      <c r="U44" s="315">
        <f t="shared" si="18"/>
        <v>0</v>
      </c>
      <c r="V44" s="316">
        <f t="shared" si="18"/>
        <v>0</v>
      </c>
      <c r="W44" s="314">
        <f t="shared" si="18"/>
        <v>0</v>
      </c>
      <c r="X44" s="315">
        <f t="shared" si="18"/>
        <v>0</v>
      </c>
      <c r="Y44" s="315">
        <f t="shared" si="18"/>
        <v>0</v>
      </c>
      <c r="Z44" s="315">
        <f t="shared" si="18"/>
        <v>0</v>
      </c>
      <c r="AA44" s="316">
        <f t="shared" si="18"/>
        <v>0</v>
      </c>
      <c r="AB44" s="314">
        <f t="shared" si="18"/>
        <v>0</v>
      </c>
      <c r="AC44" s="315">
        <f t="shared" si="18"/>
        <v>0</v>
      </c>
      <c r="AD44" s="315">
        <f t="shared" si="18"/>
        <v>0</v>
      </c>
      <c r="AE44" s="315">
        <f t="shared" si="18"/>
        <v>0</v>
      </c>
      <c r="AF44" s="316">
        <f t="shared" si="18"/>
        <v>0</v>
      </c>
      <c r="AG44" s="314">
        <f t="shared" si="18"/>
        <v>0</v>
      </c>
      <c r="AH44" s="315">
        <f t="shared" si="18"/>
        <v>0</v>
      </c>
      <c r="AI44" s="315">
        <f t="shared" si="18"/>
        <v>0</v>
      </c>
      <c r="AJ44" s="315">
        <f t="shared" si="18"/>
        <v>0</v>
      </c>
      <c r="AK44" s="316">
        <f t="shared" si="18"/>
        <v>0</v>
      </c>
    </row>
    <row r="45" spans="2:37" ht="14.5" thickBot="1">
      <c r="B45" s="86" t="s">
        <v>971</v>
      </c>
      <c r="C45" s="317">
        <f t="shared" ref="C45:G45" si="19">C32*C19</f>
        <v>0</v>
      </c>
      <c r="D45" s="318">
        <f t="shared" si="19"/>
        <v>0</v>
      </c>
      <c r="E45" s="318">
        <f t="shared" si="19"/>
        <v>0</v>
      </c>
      <c r="F45" s="318">
        <f t="shared" si="19"/>
        <v>0</v>
      </c>
      <c r="G45" s="319">
        <f t="shared" si="19"/>
        <v>0</v>
      </c>
      <c r="H45" s="320">
        <f t="shared" ref="H45:AK45" si="20">H32*H19</f>
        <v>0</v>
      </c>
      <c r="I45" s="321">
        <f t="shared" si="20"/>
        <v>0</v>
      </c>
      <c r="J45" s="321">
        <f t="shared" si="20"/>
        <v>0</v>
      </c>
      <c r="K45" s="321">
        <f t="shared" si="20"/>
        <v>0</v>
      </c>
      <c r="L45" s="322">
        <f t="shared" si="20"/>
        <v>0</v>
      </c>
      <c r="M45" s="320">
        <f t="shared" si="20"/>
        <v>0</v>
      </c>
      <c r="N45" s="321">
        <f t="shared" si="20"/>
        <v>0</v>
      </c>
      <c r="O45" s="321">
        <f t="shared" si="20"/>
        <v>0</v>
      </c>
      <c r="P45" s="321">
        <f t="shared" si="20"/>
        <v>0</v>
      </c>
      <c r="Q45" s="322">
        <f t="shared" si="20"/>
        <v>0</v>
      </c>
      <c r="R45" s="320">
        <f t="shared" si="20"/>
        <v>0</v>
      </c>
      <c r="S45" s="321">
        <f t="shared" si="20"/>
        <v>0</v>
      </c>
      <c r="T45" s="321">
        <f t="shared" si="20"/>
        <v>0</v>
      </c>
      <c r="U45" s="321">
        <f t="shared" si="20"/>
        <v>0</v>
      </c>
      <c r="V45" s="322">
        <f t="shared" si="20"/>
        <v>0</v>
      </c>
      <c r="W45" s="320">
        <f t="shared" si="20"/>
        <v>0</v>
      </c>
      <c r="X45" s="321">
        <f t="shared" si="20"/>
        <v>0</v>
      </c>
      <c r="Y45" s="321">
        <f t="shared" si="20"/>
        <v>0</v>
      </c>
      <c r="Z45" s="321">
        <f t="shared" si="20"/>
        <v>0</v>
      </c>
      <c r="AA45" s="322">
        <f t="shared" si="20"/>
        <v>0</v>
      </c>
      <c r="AB45" s="320">
        <f t="shared" si="20"/>
        <v>0</v>
      </c>
      <c r="AC45" s="321">
        <f t="shared" si="20"/>
        <v>0</v>
      </c>
      <c r="AD45" s="321">
        <f t="shared" si="20"/>
        <v>0</v>
      </c>
      <c r="AE45" s="321">
        <f t="shared" si="20"/>
        <v>0</v>
      </c>
      <c r="AF45" s="322">
        <f t="shared" si="20"/>
        <v>0</v>
      </c>
      <c r="AG45" s="320">
        <f t="shared" si="20"/>
        <v>0</v>
      </c>
      <c r="AH45" s="321">
        <f t="shared" si="20"/>
        <v>0</v>
      </c>
      <c r="AI45" s="321">
        <f t="shared" si="20"/>
        <v>0</v>
      </c>
      <c r="AJ45" s="321">
        <f t="shared" si="20"/>
        <v>0</v>
      </c>
      <c r="AK45" s="322">
        <f t="shared" si="20"/>
        <v>0</v>
      </c>
    </row>
    <row r="46" spans="2:37" ht="14.5" thickBot="1">
      <c r="B46" s="36"/>
      <c r="C46" s="323">
        <f>SUM(C38:C45)</f>
        <v>0</v>
      </c>
      <c r="D46" s="324">
        <f t="shared" ref="D46:G46" si="21">SUM(D38:D45)</f>
        <v>0</v>
      </c>
      <c r="E46" s="324">
        <f t="shared" si="21"/>
        <v>0</v>
      </c>
      <c r="F46" s="324">
        <f t="shared" si="21"/>
        <v>0</v>
      </c>
      <c r="G46" s="325">
        <f t="shared" si="21"/>
        <v>0</v>
      </c>
      <c r="H46" s="323">
        <f>SUM(H38:H45)</f>
        <v>0</v>
      </c>
      <c r="I46" s="324">
        <f>SUM(I38:I45)</f>
        <v>0</v>
      </c>
      <c r="J46" s="324">
        <f t="shared" ref="J46" si="22">SUM(J38:J45)</f>
        <v>0</v>
      </c>
      <c r="K46" s="324">
        <f t="shared" ref="K46" si="23">SUM(K38:K45)</f>
        <v>0</v>
      </c>
      <c r="L46" s="325">
        <f t="shared" ref="L46" si="24">SUM(L38:L45)</f>
        <v>0</v>
      </c>
      <c r="M46" s="323">
        <f>SUM(M38:M45)</f>
        <v>0</v>
      </c>
      <c r="N46" s="324">
        <f t="shared" ref="N46" si="25">SUM(N38:N45)</f>
        <v>0</v>
      </c>
      <c r="O46" s="324">
        <f t="shared" ref="O46" si="26">SUM(O38:O45)</f>
        <v>0</v>
      </c>
      <c r="P46" s="324">
        <f t="shared" ref="P46" si="27">SUM(P38:P45)</f>
        <v>0</v>
      </c>
      <c r="Q46" s="325">
        <f t="shared" ref="Q46" si="28">SUM(Q38:Q45)</f>
        <v>0</v>
      </c>
      <c r="R46" s="323">
        <f>SUM(R38:R45)</f>
        <v>0</v>
      </c>
      <c r="S46" s="324">
        <f t="shared" ref="S46" si="29">SUM(S38:S45)</f>
        <v>0</v>
      </c>
      <c r="T46" s="324">
        <f t="shared" ref="T46" si="30">SUM(T38:T45)</f>
        <v>0</v>
      </c>
      <c r="U46" s="324">
        <f t="shared" ref="U46" si="31">SUM(U38:U45)</f>
        <v>0</v>
      </c>
      <c r="V46" s="325">
        <f t="shared" ref="V46" si="32">SUM(V38:V45)</f>
        <v>0</v>
      </c>
      <c r="W46" s="323">
        <f>SUM(W38:W45)</f>
        <v>0</v>
      </c>
      <c r="X46" s="324">
        <f t="shared" ref="X46" si="33">SUM(X38:X45)</f>
        <v>0</v>
      </c>
      <c r="Y46" s="324">
        <f t="shared" ref="Y46" si="34">SUM(Y38:Y45)</f>
        <v>0</v>
      </c>
      <c r="Z46" s="324">
        <f t="shared" ref="Z46" si="35">SUM(Z38:Z45)</f>
        <v>0</v>
      </c>
      <c r="AA46" s="325">
        <f t="shared" ref="AA46" si="36">SUM(AA38:AA45)</f>
        <v>0</v>
      </c>
      <c r="AB46" s="323">
        <f>SUM(AB38:AB45)</f>
        <v>0</v>
      </c>
      <c r="AC46" s="324">
        <f t="shared" ref="AC46" si="37">SUM(AC38:AC45)</f>
        <v>0</v>
      </c>
      <c r="AD46" s="324">
        <f t="shared" ref="AD46" si="38">SUM(AD38:AD45)</f>
        <v>0</v>
      </c>
      <c r="AE46" s="324">
        <f t="shared" ref="AE46" si="39">SUM(AE38:AE45)</f>
        <v>0</v>
      </c>
      <c r="AF46" s="325">
        <f t="shared" ref="AF46" si="40">SUM(AF38:AF45)</f>
        <v>0</v>
      </c>
      <c r="AG46" s="323">
        <f>SUM(AG38:AG45)</f>
        <v>0</v>
      </c>
      <c r="AH46" s="324">
        <f t="shared" ref="AH46" si="41">SUM(AH38:AH45)</f>
        <v>0</v>
      </c>
      <c r="AI46" s="324">
        <f t="shared" ref="AI46" si="42">SUM(AI38:AI45)</f>
        <v>0</v>
      </c>
      <c r="AJ46" s="324">
        <f t="shared" ref="AJ46" si="43">SUM(AJ38:AJ45)</f>
        <v>0</v>
      </c>
      <c r="AK46" s="325">
        <f t="shared" ref="AK46" si="44">SUM(AK38:AK45)</f>
        <v>0</v>
      </c>
    </row>
    <row r="47" spans="2:37" ht="21.65" customHeight="1" thickBot="1">
      <c r="B47" s="36"/>
      <c r="C47" s="182" t="s">
        <v>976</v>
      </c>
      <c r="D47" s="326"/>
      <c r="E47" s="327">
        <f>C46+D46+E46+F46+G46</f>
        <v>0</v>
      </c>
      <c r="F47" s="326"/>
      <c r="G47" s="326"/>
      <c r="H47" s="182" t="s">
        <v>977</v>
      </c>
      <c r="I47" s="326"/>
      <c r="J47" s="327">
        <f>H46+I46+J46+K46+L46</f>
        <v>0</v>
      </c>
      <c r="K47" s="326"/>
      <c r="L47" s="326"/>
      <c r="M47" s="182" t="s">
        <v>978</v>
      </c>
      <c r="N47" s="326"/>
      <c r="O47" s="327">
        <f>M46+N46+O46+P46+Q46</f>
        <v>0</v>
      </c>
      <c r="P47" s="326"/>
      <c r="Q47" s="326"/>
      <c r="R47" s="182" t="s">
        <v>979</v>
      </c>
      <c r="S47" s="326"/>
      <c r="T47" s="327">
        <f>R46+S46+T46+U46+V46</f>
        <v>0</v>
      </c>
      <c r="U47" s="326"/>
      <c r="V47" s="326"/>
      <c r="W47" s="182" t="s">
        <v>980</v>
      </c>
      <c r="X47" s="326"/>
      <c r="Y47" s="327">
        <f>W46+X46+Y46+Z46+AA46</f>
        <v>0</v>
      </c>
      <c r="Z47" s="326"/>
      <c r="AA47" s="326"/>
      <c r="AB47" s="182" t="s">
        <v>981</v>
      </c>
      <c r="AC47" s="326"/>
      <c r="AD47" s="327">
        <f>AB46+AC46+AD46+AE46+AF46</f>
        <v>0</v>
      </c>
      <c r="AE47" s="326"/>
      <c r="AF47" s="326"/>
      <c r="AG47" s="182" t="s">
        <v>982</v>
      </c>
      <c r="AH47" s="326"/>
      <c r="AI47" s="327">
        <f>AG46+AH46+AI46+AJ46+AK46</f>
        <v>0</v>
      </c>
      <c r="AJ47" s="326"/>
      <c r="AK47" s="326"/>
    </row>
    <row r="48" spans="2:37" ht="14">
      <c r="B48" s="92" t="s">
        <v>983</v>
      </c>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row>
    <row r="49" spans="2:37">
      <c r="B49" s="29" t="s">
        <v>984</v>
      </c>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row>
    <row r="50" spans="2:37">
      <c r="B50" s="29" t="s">
        <v>985</v>
      </c>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row>
    <row r="51" spans="2:37">
      <c r="B51" s="29" t="s">
        <v>986</v>
      </c>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row>
    <row r="52" spans="2:37">
      <c r="B52" s="29" t="s">
        <v>987</v>
      </c>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row>
    <row r="53" spans="2:37">
      <c r="B53" s="201" t="s">
        <v>988</v>
      </c>
    </row>
    <row r="54" spans="2:37">
      <c r="B54" s="201" t="s">
        <v>989</v>
      </c>
    </row>
    <row r="55" spans="2:37" ht="13" thickBot="1"/>
    <row r="56" spans="2:37" ht="120" customHeight="1" thickBot="1">
      <c r="B56" s="1257" t="s">
        <v>668</v>
      </c>
      <c r="C56" s="1258"/>
      <c r="D56" s="1258"/>
      <c r="E56" s="1259"/>
    </row>
    <row r="57" spans="2:37" ht="13" thickBot="1">
      <c r="B57" s="25"/>
      <c r="C57" s="256"/>
      <c r="D57" s="256"/>
      <c r="E57" s="256"/>
    </row>
    <row r="58" spans="2:37" ht="75" customHeight="1" thickBot="1">
      <c r="B58" s="1257" t="s">
        <v>990</v>
      </c>
      <c r="C58" s="1258"/>
      <c r="D58" s="1258"/>
      <c r="E58" s="1259"/>
    </row>
  </sheetData>
  <sheetProtection algorithmName="SHA-512" hashValue="PrenWOVmCC9hau8S8A162ReLTYqOgCTuKeRB9W1CK0dffb+73p8Opl56GFS4VqUdoOtzW9ZD6BBBd28PwFo55g==" saltValue="Bs9Z0OLCUaQxGzlq37TPTA==" spinCount="100000" sheet="1" formatCells="0" formatColumns="0" formatRows="0" selectLockedCells="1" sort="0" autoFilter="0"/>
  <mergeCells count="44">
    <mergeCell ref="B56:E56"/>
    <mergeCell ref="B58:E58"/>
    <mergeCell ref="AG9:AK9"/>
    <mergeCell ref="C10:G10"/>
    <mergeCell ref="H10:L10"/>
    <mergeCell ref="M10:Q10"/>
    <mergeCell ref="R10:V10"/>
    <mergeCell ref="W10:AA10"/>
    <mergeCell ref="AB10:AF10"/>
    <mergeCell ref="AG10:AK10"/>
    <mergeCell ref="AB9:AF9"/>
    <mergeCell ref="C9:G9"/>
    <mergeCell ref="H9:L9"/>
    <mergeCell ref="M9:Q9"/>
    <mergeCell ref="R9:V9"/>
    <mergeCell ref="W9:AA9"/>
    <mergeCell ref="AB22:AF22"/>
    <mergeCell ref="AG22:AK22"/>
    <mergeCell ref="C22:G22"/>
    <mergeCell ref="H22:L22"/>
    <mergeCell ref="M22:Q22"/>
    <mergeCell ref="R22:V22"/>
    <mergeCell ref="W22:AA22"/>
    <mergeCell ref="AB23:AF23"/>
    <mergeCell ref="AG23:AK23"/>
    <mergeCell ref="C23:G23"/>
    <mergeCell ref="H23:L23"/>
    <mergeCell ref="M23:Q23"/>
    <mergeCell ref="R23:V23"/>
    <mergeCell ref="W23:AA23"/>
    <mergeCell ref="AB35:AF35"/>
    <mergeCell ref="AG35:AK35"/>
    <mergeCell ref="C35:G35"/>
    <mergeCell ref="H35:L35"/>
    <mergeCell ref="M35:Q35"/>
    <mergeCell ref="R35:V35"/>
    <mergeCell ref="W35:AA35"/>
    <mergeCell ref="AB36:AF36"/>
    <mergeCell ref="AG36:AK36"/>
    <mergeCell ref="C36:G36"/>
    <mergeCell ref="H36:L36"/>
    <mergeCell ref="M36:Q36"/>
    <mergeCell ref="R36:V36"/>
    <mergeCell ref="W36:AA36"/>
  </mergeCells>
  <phoneticPr fontId="19" type="noConversion"/>
  <pageMargins left="0.74803149606299213" right="0.74803149606299213" top="0.82677165354330717" bottom="0.9055118110236221" header="0.51181102362204722" footer="0.31496062992125984"/>
  <pageSetup paperSize="9" fitToHeight="25"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9841F-CDD9-4959-BE9D-D08551673376}">
  <sheetPr>
    <tabColor theme="7" tint="0.79998168889431442"/>
    <pageSetUpPr fitToPage="1"/>
  </sheetPr>
  <dimension ref="B1:P21"/>
  <sheetViews>
    <sheetView topLeftCell="A11" zoomScaleNormal="100" zoomScaleSheetLayoutView="100" workbookViewId="0">
      <selection activeCell="E31" sqref="E31"/>
    </sheetView>
  </sheetViews>
  <sheetFormatPr defaultRowHeight="12.5"/>
  <cols>
    <col min="1" max="1" width="1.54296875" style="25" customWidth="1"/>
    <col min="2" max="2" width="46.81640625" style="25" customWidth="1"/>
    <col min="3" max="11" width="12.81640625" style="25" customWidth="1"/>
    <col min="12" max="256" width="8.81640625" style="25"/>
    <col min="257" max="257" width="1.54296875" style="25" customWidth="1"/>
    <col min="258" max="258" width="46.81640625" style="25" customWidth="1"/>
    <col min="259" max="263" width="10.453125" style="25" customWidth="1"/>
    <col min="264" max="264" width="18.453125" style="25" customWidth="1"/>
    <col min="265" max="266" width="10.453125" style="25" customWidth="1"/>
    <col min="267" max="267" width="4.54296875" style="25" customWidth="1"/>
    <col min="268" max="512" width="8.81640625" style="25"/>
    <col min="513" max="513" width="1.54296875" style="25" customWidth="1"/>
    <col min="514" max="514" width="46.81640625" style="25" customWidth="1"/>
    <col min="515" max="519" width="10.453125" style="25" customWidth="1"/>
    <col min="520" max="520" width="18.453125" style="25" customWidth="1"/>
    <col min="521" max="522" width="10.453125" style="25" customWidth="1"/>
    <col min="523" max="523" width="4.54296875" style="25" customWidth="1"/>
    <col min="524" max="768" width="8.81640625" style="25"/>
    <col min="769" max="769" width="1.54296875" style="25" customWidth="1"/>
    <col min="770" max="770" width="46.81640625" style="25" customWidth="1"/>
    <col min="771" max="775" width="10.453125" style="25" customWidth="1"/>
    <col min="776" max="776" width="18.453125" style="25" customWidth="1"/>
    <col min="777" max="778" width="10.453125" style="25" customWidth="1"/>
    <col min="779" max="779" width="4.54296875" style="25" customWidth="1"/>
    <col min="780" max="1024" width="8.81640625" style="25"/>
    <col min="1025" max="1025" width="1.54296875" style="25" customWidth="1"/>
    <col min="1026" max="1026" width="46.81640625" style="25" customWidth="1"/>
    <col min="1027" max="1031" width="10.453125" style="25" customWidth="1"/>
    <col min="1032" max="1032" width="18.453125" style="25" customWidth="1"/>
    <col min="1033" max="1034" width="10.453125" style="25" customWidth="1"/>
    <col min="1035" max="1035" width="4.54296875" style="25" customWidth="1"/>
    <col min="1036" max="1280" width="8.81640625" style="25"/>
    <col min="1281" max="1281" width="1.54296875" style="25" customWidth="1"/>
    <col min="1282" max="1282" width="46.81640625" style="25" customWidth="1"/>
    <col min="1283" max="1287" width="10.453125" style="25" customWidth="1"/>
    <col min="1288" max="1288" width="18.453125" style="25" customWidth="1"/>
    <col min="1289" max="1290" width="10.453125" style="25" customWidth="1"/>
    <col min="1291" max="1291" width="4.54296875" style="25" customWidth="1"/>
    <col min="1292" max="1536" width="8.81640625" style="25"/>
    <col min="1537" max="1537" width="1.54296875" style="25" customWidth="1"/>
    <col min="1538" max="1538" width="46.81640625" style="25" customWidth="1"/>
    <col min="1539" max="1543" width="10.453125" style="25" customWidth="1"/>
    <col min="1544" max="1544" width="18.453125" style="25" customWidth="1"/>
    <col min="1545" max="1546" width="10.453125" style="25" customWidth="1"/>
    <col min="1547" max="1547" width="4.54296875" style="25" customWidth="1"/>
    <col min="1548" max="1792" width="8.81640625" style="25"/>
    <col min="1793" max="1793" width="1.54296875" style="25" customWidth="1"/>
    <col min="1794" max="1794" width="46.81640625" style="25" customWidth="1"/>
    <col min="1795" max="1799" width="10.453125" style="25" customWidth="1"/>
    <col min="1800" max="1800" width="18.453125" style="25" customWidth="1"/>
    <col min="1801" max="1802" width="10.453125" style="25" customWidth="1"/>
    <col min="1803" max="1803" width="4.54296875" style="25" customWidth="1"/>
    <col min="1804" max="2048" width="8.81640625" style="25"/>
    <col min="2049" max="2049" width="1.54296875" style="25" customWidth="1"/>
    <col min="2050" max="2050" width="46.81640625" style="25" customWidth="1"/>
    <col min="2051" max="2055" width="10.453125" style="25" customWidth="1"/>
    <col min="2056" max="2056" width="18.453125" style="25" customWidth="1"/>
    <col min="2057" max="2058" width="10.453125" style="25" customWidth="1"/>
    <col min="2059" max="2059" width="4.54296875" style="25" customWidth="1"/>
    <col min="2060" max="2304" width="8.81640625" style="25"/>
    <col min="2305" max="2305" width="1.54296875" style="25" customWidth="1"/>
    <col min="2306" max="2306" width="46.81640625" style="25" customWidth="1"/>
    <col min="2307" max="2311" width="10.453125" style="25" customWidth="1"/>
    <col min="2312" max="2312" width="18.453125" style="25" customWidth="1"/>
    <col min="2313" max="2314" width="10.453125" style="25" customWidth="1"/>
    <col min="2315" max="2315" width="4.54296875" style="25" customWidth="1"/>
    <col min="2316" max="2560" width="8.81640625" style="25"/>
    <col min="2561" max="2561" width="1.54296875" style="25" customWidth="1"/>
    <col min="2562" max="2562" width="46.81640625" style="25" customWidth="1"/>
    <col min="2563" max="2567" width="10.453125" style="25" customWidth="1"/>
    <col min="2568" max="2568" width="18.453125" style="25" customWidth="1"/>
    <col min="2569" max="2570" width="10.453125" style="25" customWidth="1"/>
    <col min="2571" max="2571" width="4.54296875" style="25" customWidth="1"/>
    <col min="2572" max="2816" width="8.81640625" style="25"/>
    <col min="2817" max="2817" width="1.54296875" style="25" customWidth="1"/>
    <col min="2818" max="2818" width="46.81640625" style="25" customWidth="1"/>
    <col min="2819" max="2823" width="10.453125" style="25" customWidth="1"/>
    <col min="2824" max="2824" width="18.453125" style="25" customWidth="1"/>
    <col min="2825" max="2826" width="10.453125" style="25" customWidth="1"/>
    <col min="2827" max="2827" width="4.54296875" style="25" customWidth="1"/>
    <col min="2828" max="3072" width="8.81640625" style="25"/>
    <col min="3073" max="3073" width="1.54296875" style="25" customWidth="1"/>
    <col min="3074" max="3074" width="46.81640625" style="25" customWidth="1"/>
    <col min="3075" max="3079" width="10.453125" style="25" customWidth="1"/>
    <col min="3080" max="3080" width="18.453125" style="25" customWidth="1"/>
    <col min="3081" max="3082" width="10.453125" style="25" customWidth="1"/>
    <col min="3083" max="3083" width="4.54296875" style="25" customWidth="1"/>
    <col min="3084" max="3328" width="8.81640625" style="25"/>
    <col min="3329" max="3329" width="1.54296875" style="25" customWidth="1"/>
    <col min="3330" max="3330" width="46.81640625" style="25" customWidth="1"/>
    <col min="3331" max="3335" width="10.453125" style="25" customWidth="1"/>
    <col min="3336" max="3336" width="18.453125" style="25" customWidth="1"/>
    <col min="3337" max="3338" width="10.453125" style="25" customWidth="1"/>
    <col min="3339" max="3339" width="4.54296875" style="25" customWidth="1"/>
    <col min="3340" max="3584" width="8.81640625" style="25"/>
    <col min="3585" max="3585" width="1.54296875" style="25" customWidth="1"/>
    <col min="3586" max="3586" width="46.81640625" style="25" customWidth="1"/>
    <col min="3587" max="3591" width="10.453125" style="25" customWidth="1"/>
    <col min="3592" max="3592" width="18.453125" style="25" customWidth="1"/>
    <col min="3593" max="3594" width="10.453125" style="25" customWidth="1"/>
    <col min="3595" max="3595" width="4.54296875" style="25" customWidth="1"/>
    <col min="3596" max="3840" width="8.81640625" style="25"/>
    <col min="3841" max="3841" width="1.54296875" style="25" customWidth="1"/>
    <col min="3842" max="3842" width="46.81640625" style="25" customWidth="1"/>
    <col min="3843" max="3847" width="10.453125" style="25" customWidth="1"/>
    <col min="3848" max="3848" width="18.453125" style="25" customWidth="1"/>
    <col min="3849" max="3850" width="10.453125" style="25" customWidth="1"/>
    <col min="3851" max="3851" width="4.54296875" style="25" customWidth="1"/>
    <col min="3852" max="4096" width="8.81640625" style="25"/>
    <col min="4097" max="4097" width="1.54296875" style="25" customWidth="1"/>
    <col min="4098" max="4098" width="46.81640625" style="25" customWidth="1"/>
    <col min="4099" max="4103" width="10.453125" style="25" customWidth="1"/>
    <col min="4104" max="4104" width="18.453125" style="25" customWidth="1"/>
    <col min="4105" max="4106" width="10.453125" style="25" customWidth="1"/>
    <col min="4107" max="4107" width="4.54296875" style="25" customWidth="1"/>
    <col min="4108" max="4352" width="8.81640625" style="25"/>
    <col min="4353" max="4353" width="1.54296875" style="25" customWidth="1"/>
    <col min="4354" max="4354" width="46.81640625" style="25" customWidth="1"/>
    <col min="4355" max="4359" width="10.453125" style="25" customWidth="1"/>
    <col min="4360" max="4360" width="18.453125" style="25" customWidth="1"/>
    <col min="4361" max="4362" width="10.453125" style="25" customWidth="1"/>
    <col min="4363" max="4363" width="4.54296875" style="25" customWidth="1"/>
    <col min="4364" max="4608" width="8.81640625" style="25"/>
    <col min="4609" max="4609" width="1.54296875" style="25" customWidth="1"/>
    <col min="4610" max="4610" width="46.81640625" style="25" customWidth="1"/>
    <col min="4611" max="4615" width="10.453125" style="25" customWidth="1"/>
    <col min="4616" max="4616" width="18.453125" style="25" customWidth="1"/>
    <col min="4617" max="4618" width="10.453125" style="25" customWidth="1"/>
    <col min="4619" max="4619" width="4.54296875" style="25" customWidth="1"/>
    <col min="4620" max="4864" width="8.81640625" style="25"/>
    <col min="4865" max="4865" width="1.54296875" style="25" customWidth="1"/>
    <col min="4866" max="4866" width="46.81640625" style="25" customWidth="1"/>
    <col min="4867" max="4871" width="10.453125" style="25" customWidth="1"/>
    <col min="4872" max="4872" width="18.453125" style="25" customWidth="1"/>
    <col min="4873" max="4874" width="10.453125" style="25" customWidth="1"/>
    <col min="4875" max="4875" width="4.54296875" style="25" customWidth="1"/>
    <col min="4876" max="5120" width="8.81640625" style="25"/>
    <col min="5121" max="5121" width="1.54296875" style="25" customWidth="1"/>
    <col min="5122" max="5122" width="46.81640625" style="25" customWidth="1"/>
    <col min="5123" max="5127" width="10.453125" style="25" customWidth="1"/>
    <col min="5128" max="5128" width="18.453125" style="25" customWidth="1"/>
    <col min="5129" max="5130" width="10.453125" style="25" customWidth="1"/>
    <col min="5131" max="5131" width="4.54296875" style="25" customWidth="1"/>
    <col min="5132" max="5376" width="8.81640625" style="25"/>
    <col min="5377" max="5377" width="1.54296875" style="25" customWidth="1"/>
    <col min="5378" max="5378" width="46.81640625" style="25" customWidth="1"/>
    <col min="5379" max="5383" width="10.453125" style="25" customWidth="1"/>
    <col min="5384" max="5384" width="18.453125" style="25" customWidth="1"/>
    <col min="5385" max="5386" width="10.453125" style="25" customWidth="1"/>
    <col min="5387" max="5387" width="4.54296875" style="25" customWidth="1"/>
    <col min="5388" max="5632" width="8.81640625" style="25"/>
    <col min="5633" max="5633" width="1.54296875" style="25" customWidth="1"/>
    <col min="5634" max="5634" width="46.81640625" style="25" customWidth="1"/>
    <col min="5635" max="5639" width="10.453125" style="25" customWidth="1"/>
    <col min="5640" max="5640" width="18.453125" style="25" customWidth="1"/>
    <col min="5641" max="5642" width="10.453125" style="25" customWidth="1"/>
    <col min="5643" max="5643" width="4.54296875" style="25" customWidth="1"/>
    <col min="5644" max="5888" width="8.81640625" style="25"/>
    <col min="5889" max="5889" width="1.54296875" style="25" customWidth="1"/>
    <col min="5890" max="5890" width="46.81640625" style="25" customWidth="1"/>
    <col min="5891" max="5895" width="10.453125" style="25" customWidth="1"/>
    <col min="5896" max="5896" width="18.453125" style="25" customWidth="1"/>
    <col min="5897" max="5898" width="10.453125" style="25" customWidth="1"/>
    <col min="5899" max="5899" width="4.54296875" style="25" customWidth="1"/>
    <col min="5900" max="6144" width="8.81640625" style="25"/>
    <col min="6145" max="6145" width="1.54296875" style="25" customWidth="1"/>
    <col min="6146" max="6146" width="46.81640625" style="25" customWidth="1"/>
    <col min="6147" max="6151" width="10.453125" style="25" customWidth="1"/>
    <col min="6152" max="6152" width="18.453125" style="25" customWidth="1"/>
    <col min="6153" max="6154" width="10.453125" style="25" customWidth="1"/>
    <col min="6155" max="6155" width="4.54296875" style="25" customWidth="1"/>
    <col min="6156" max="6400" width="8.81640625" style="25"/>
    <col min="6401" max="6401" width="1.54296875" style="25" customWidth="1"/>
    <col min="6402" max="6402" width="46.81640625" style="25" customWidth="1"/>
    <col min="6403" max="6407" width="10.453125" style="25" customWidth="1"/>
    <col min="6408" max="6408" width="18.453125" style="25" customWidth="1"/>
    <col min="6409" max="6410" width="10.453125" style="25" customWidth="1"/>
    <col min="6411" max="6411" width="4.54296875" style="25" customWidth="1"/>
    <col min="6412" max="6656" width="8.81640625" style="25"/>
    <col min="6657" max="6657" width="1.54296875" style="25" customWidth="1"/>
    <col min="6658" max="6658" width="46.81640625" style="25" customWidth="1"/>
    <col min="6659" max="6663" width="10.453125" style="25" customWidth="1"/>
    <col min="6664" max="6664" width="18.453125" style="25" customWidth="1"/>
    <col min="6665" max="6666" width="10.453125" style="25" customWidth="1"/>
    <col min="6667" max="6667" width="4.54296875" style="25" customWidth="1"/>
    <col min="6668" max="6912" width="8.81640625" style="25"/>
    <col min="6913" max="6913" width="1.54296875" style="25" customWidth="1"/>
    <col min="6914" max="6914" width="46.81640625" style="25" customWidth="1"/>
    <col min="6915" max="6919" width="10.453125" style="25" customWidth="1"/>
    <col min="6920" max="6920" width="18.453125" style="25" customWidth="1"/>
    <col min="6921" max="6922" width="10.453125" style="25" customWidth="1"/>
    <col min="6923" max="6923" width="4.54296875" style="25" customWidth="1"/>
    <col min="6924" max="7168" width="8.81640625" style="25"/>
    <col min="7169" max="7169" width="1.54296875" style="25" customWidth="1"/>
    <col min="7170" max="7170" width="46.81640625" style="25" customWidth="1"/>
    <col min="7171" max="7175" width="10.453125" style="25" customWidth="1"/>
    <col min="7176" max="7176" width="18.453125" style="25" customWidth="1"/>
    <col min="7177" max="7178" width="10.453125" style="25" customWidth="1"/>
    <col min="7179" max="7179" width="4.54296875" style="25" customWidth="1"/>
    <col min="7180" max="7424" width="8.81640625" style="25"/>
    <col min="7425" max="7425" width="1.54296875" style="25" customWidth="1"/>
    <col min="7426" max="7426" width="46.81640625" style="25" customWidth="1"/>
    <col min="7427" max="7431" width="10.453125" style="25" customWidth="1"/>
    <col min="7432" max="7432" width="18.453125" style="25" customWidth="1"/>
    <col min="7433" max="7434" width="10.453125" style="25" customWidth="1"/>
    <col min="7435" max="7435" width="4.54296875" style="25" customWidth="1"/>
    <col min="7436" max="7680" width="8.81640625" style="25"/>
    <col min="7681" max="7681" width="1.54296875" style="25" customWidth="1"/>
    <col min="7682" max="7682" width="46.81640625" style="25" customWidth="1"/>
    <col min="7683" max="7687" width="10.453125" style="25" customWidth="1"/>
    <col min="7688" max="7688" width="18.453125" style="25" customWidth="1"/>
    <col min="7689" max="7690" width="10.453125" style="25" customWidth="1"/>
    <col min="7691" max="7691" width="4.54296875" style="25" customWidth="1"/>
    <col min="7692" max="7936" width="8.81640625" style="25"/>
    <col min="7937" max="7937" width="1.54296875" style="25" customWidth="1"/>
    <col min="7938" max="7938" width="46.81640625" style="25" customWidth="1"/>
    <col min="7939" max="7943" width="10.453125" style="25" customWidth="1"/>
    <col min="7944" max="7944" width="18.453125" style="25" customWidth="1"/>
    <col min="7945" max="7946" width="10.453125" style="25" customWidth="1"/>
    <col min="7947" max="7947" width="4.54296875" style="25" customWidth="1"/>
    <col min="7948" max="8192" width="8.81640625" style="25"/>
    <col min="8193" max="8193" width="1.54296875" style="25" customWidth="1"/>
    <col min="8194" max="8194" width="46.81640625" style="25" customWidth="1"/>
    <col min="8195" max="8199" width="10.453125" style="25" customWidth="1"/>
    <col min="8200" max="8200" width="18.453125" style="25" customWidth="1"/>
    <col min="8201" max="8202" width="10.453125" style="25" customWidth="1"/>
    <col min="8203" max="8203" width="4.54296875" style="25" customWidth="1"/>
    <col min="8204" max="8448" width="8.81640625" style="25"/>
    <col min="8449" max="8449" width="1.54296875" style="25" customWidth="1"/>
    <col min="8450" max="8450" width="46.81640625" style="25" customWidth="1"/>
    <col min="8451" max="8455" width="10.453125" style="25" customWidth="1"/>
    <col min="8456" max="8456" width="18.453125" style="25" customWidth="1"/>
    <col min="8457" max="8458" width="10.453125" style="25" customWidth="1"/>
    <col min="8459" max="8459" width="4.54296875" style="25" customWidth="1"/>
    <col min="8460" max="8704" width="8.81640625" style="25"/>
    <col min="8705" max="8705" width="1.54296875" style="25" customWidth="1"/>
    <col min="8706" max="8706" width="46.81640625" style="25" customWidth="1"/>
    <col min="8707" max="8711" width="10.453125" style="25" customWidth="1"/>
    <col min="8712" max="8712" width="18.453125" style="25" customWidth="1"/>
    <col min="8713" max="8714" width="10.453125" style="25" customWidth="1"/>
    <col min="8715" max="8715" width="4.54296875" style="25" customWidth="1"/>
    <col min="8716" max="8960" width="8.81640625" style="25"/>
    <col min="8961" max="8961" width="1.54296875" style="25" customWidth="1"/>
    <col min="8962" max="8962" width="46.81640625" style="25" customWidth="1"/>
    <col min="8963" max="8967" width="10.453125" style="25" customWidth="1"/>
    <col min="8968" max="8968" width="18.453125" style="25" customWidth="1"/>
    <col min="8969" max="8970" width="10.453125" style="25" customWidth="1"/>
    <col min="8971" max="8971" width="4.54296875" style="25" customWidth="1"/>
    <col min="8972" max="9216" width="8.81640625" style="25"/>
    <col min="9217" max="9217" width="1.54296875" style="25" customWidth="1"/>
    <col min="9218" max="9218" width="46.81640625" style="25" customWidth="1"/>
    <col min="9219" max="9223" width="10.453125" style="25" customWidth="1"/>
    <col min="9224" max="9224" width="18.453125" style="25" customWidth="1"/>
    <col min="9225" max="9226" width="10.453125" style="25" customWidth="1"/>
    <col min="9227" max="9227" width="4.54296875" style="25" customWidth="1"/>
    <col min="9228" max="9472" width="8.81640625" style="25"/>
    <col min="9473" max="9473" width="1.54296875" style="25" customWidth="1"/>
    <col min="9474" max="9474" width="46.81640625" style="25" customWidth="1"/>
    <col min="9475" max="9479" width="10.453125" style="25" customWidth="1"/>
    <col min="9480" max="9480" width="18.453125" style="25" customWidth="1"/>
    <col min="9481" max="9482" width="10.453125" style="25" customWidth="1"/>
    <col min="9483" max="9483" width="4.54296875" style="25" customWidth="1"/>
    <col min="9484" max="9728" width="8.81640625" style="25"/>
    <col min="9729" max="9729" width="1.54296875" style="25" customWidth="1"/>
    <col min="9730" max="9730" width="46.81640625" style="25" customWidth="1"/>
    <col min="9731" max="9735" width="10.453125" style="25" customWidth="1"/>
    <col min="9736" max="9736" width="18.453125" style="25" customWidth="1"/>
    <col min="9737" max="9738" width="10.453125" style="25" customWidth="1"/>
    <col min="9739" max="9739" width="4.54296875" style="25" customWidth="1"/>
    <col min="9740" max="9984" width="8.81640625" style="25"/>
    <col min="9985" max="9985" width="1.54296875" style="25" customWidth="1"/>
    <col min="9986" max="9986" width="46.81640625" style="25" customWidth="1"/>
    <col min="9987" max="9991" width="10.453125" style="25" customWidth="1"/>
    <col min="9992" max="9992" width="18.453125" style="25" customWidth="1"/>
    <col min="9993" max="9994" width="10.453125" style="25" customWidth="1"/>
    <col min="9995" max="9995" width="4.54296875" style="25" customWidth="1"/>
    <col min="9996" max="10240" width="8.81640625" style="25"/>
    <col min="10241" max="10241" width="1.54296875" style="25" customWidth="1"/>
    <col min="10242" max="10242" width="46.81640625" style="25" customWidth="1"/>
    <col min="10243" max="10247" width="10.453125" style="25" customWidth="1"/>
    <col min="10248" max="10248" width="18.453125" style="25" customWidth="1"/>
    <col min="10249" max="10250" width="10.453125" style="25" customWidth="1"/>
    <col min="10251" max="10251" width="4.54296875" style="25" customWidth="1"/>
    <col min="10252" max="10496" width="8.81640625" style="25"/>
    <col min="10497" max="10497" width="1.54296875" style="25" customWidth="1"/>
    <col min="10498" max="10498" width="46.81640625" style="25" customWidth="1"/>
    <col min="10499" max="10503" width="10.453125" style="25" customWidth="1"/>
    <col min="10504" max="10504" width="18.453125" style="25" customWidth="1"/>
    <col min="10505" max="10506" width="10.453125" style="25" customWidth="1"/>
    <col min="10507" max="10507" width="4.54296875" style="25" customWidth="1"/>
    <col min="10508" max="10752" width="8.81640625" style="25"/>
    <col min="10753" max="10753" width="1.54296875" style="25" customWidth="1"/>
    <col min="10754" max="10754" width="46.81640625" style="25" customWidth="1"/>
    <col min="10755" max="10759" width="10.453125" style="25" customWidth="1"/>
    <col min="10760" max="10760" width="18.453125" style="25" customWidth="1"/>
    <col min="10761" max="10762" width="10.453125" style="25" customWidth="1"/>
    <col min="10763" max="10763" width="4.54296875" style="25" customWidth="1"/>
    <col min="10764" max="11008" width="8.81640625" style="25"/>
    <col min="11009" max="11009" width="1.54296875" style="25" customWidth="1"/>
    <col min="11010" max="11010" width="46.81640625" style="25" customWidth="1"/>
    <col min="11011" max="11015" width="10.453125" style="25" customWidth="1"/>
    <col min="11016" max="11016" width="18.453125" style="25" customWidth="1"/>
    <col min="11017" max="11018" width="10.453125" style="25" customWidth="1"/>
    <col min="11019" max="11019" width="4.54296875" style="25" customWidth="1"/>
    <col min="11020" max="11264" width="8.81640625" style="25"/>
    <col min="11265" max="11265" width="1.54296875" style="25" customWidth="1"/>
    <col min="11266" max="11266" width="46.81640625" style="25" customWidth="1"/>
    <col min="11267" max="11271" width="10.453125" style="25" customWidth="1"/>
    <col min="11272" max="11272" width="18.453125" style="25" customWidth="1"/>
    <col min="11273" max="11274" width="10.453125" style="25" customWidth="1"/>
    <col min="11275" max="11275" width="4.54296875" style="25" customWidth="1"/>
    <col min="11276" max="11520" width="8.81640625" style="25"/>
    <col min="11521" max="11521" width="1.54296875" style="25" customWidth="1"/>
    <col min="11522" max="11522" width="46.81640625" style="25" customWidth="1"/>
    <col min="11523" max="11527" width="10.453125" style="25" customWidth="1"/>
    <col min="11528" max="11528" width="18.453125" style="25" customWidth="1"/>
    <col min="11529" max="11530" width="10.453125" style="25" customWidth="1"/>
    <col min="11531" max="11531" width="4.54296875" style="25" customWidth="1"/>
    <col min="11532" max="11776" width="8.81640625" style="25"/>
    <col min="11777" max="11777" width="1.54296875" style="25" customWidth="1"/>
    <col min="11778" max="11778" width="46.81640625" style="25" customWidth="1"/>
    <col min="11779" max="11783" width="10.453125" style="25" customWidth="1"/>
    <col min="11784" max="11784" width="18.453125" style="25" customWidth="1"/>
    <col min="11785" max="11786" width="10.453125" style="25" customWidth="1"/>
    <col min="11787" max="11787" width="4.54296875" style="25" customWidth="1"/>
    <col min="11788" max="12032" width="8.81640625" style="25"/>
    <col min="12033" max="12033" width="1.54296875" style="25" customWidth="1"/>
    <col min="12034" max="12034" width="46.81640625" style="25" customWidth="1"/>
    <col min="12035" max="12039" width="10.453125" style="25" customWidth="1"/>
    <col min="12040" max="12040" width="18.453125" style="25" customWidth="1"/>
    <col min="12041" max="12042" width="10.453125" style="25" customWidth="1"/>
    <col min="12043" max="12043" width="4.54296875" style="25" customWidth="1"/>
    <col min="12044" max="12288" width="8.81640625" style="25"/>
    <col min="12289" max="12289" width="1.54296875" style="25" customWidth="1"/>
    <col min="12290" max="12290" width="46.81640625" style="25" customWidth="1"/>
    <col min="12291" max="12295" width="10.453125" style="25" customWidth="1"/>
    <col min="12296" max="12296" width="18.453125" style="25" customWidth="1"/>
    <col min="12297" max="12298" width="10.453125" style="25" customWidth="1"/>
    <col min="12299" max="12299" width="4.54296875" style="25" customWidth="1"/>
    <col min="12300" max="12544" width="8.81640625" style="25"/>
    <col min="12545" max="12545" width="1.54296875" style="25" customWidth="1"/>
    <col min="12546" max="12546" width="46.81640625" style="25" customWidth="1"/>
    <col min="12547" max="12551" width="10.453125" style="25" customWidth="1"/>
    <col min="12552" max="12552" width="18.453125" style="25" customWidth="1"/>
    <col min="12553" max="12554" width="10.453125" style="25" customWidth="1"/>
    <col min="12555" max="12555" width="4.54296875" style="25" customWidth="1"/>
    <col min="12556" max="12800" width="8.81640625" style="25"/>
    <col min="12801" max="12801" width="1.54296875" style="25" customWidth="1"/>
    <col min="12802" max="12802" width="46.81640625" style="25" customWidth="1"/>
    <col min="12803" max="12807" width="10.453125" style="25" customWidth="1"/>
    <col min="12808" max="12808" width="18.453125" style="25" customWidth="1"/>
    <col min="12809" max="12810" width="10.453125" style="25" customWidth="1"/>
    <col min="12811" max="12811" width="4.54296875" style="25" customWidth="1"/>
    <col min="12812" max="13056" width="8.81640625" style="25"/>
    <col min="13057" max="13057" width="1.54296875" style="25" customWidth="1"/>
    <col min="13058" max="13058" width="46.81640625" style="25" customWidth="1"/>
    <col min="13059" max="13063" width="10.453125" style="25" customWidth="1"/>
    <col min="13064" max="13064" width="18.453125" style="25" customWidth="1"/>
    <col min="13065" max="13066" width="10.453125" style="25" customWidth="1"/>
    <col min="13067" max="13067" width="4.54296875" style="25" customWidth="1"/>
    <col min="13068" max="13312" width="8.81640625" style="25"/>
    <col min="13313" max="13313" width="1.54296875" style="25" customWidth="1"/>
    <col min="13314" max="13314" width="46.81640625" style="25" customWidth="1"/>
    <col min="13315" max="13319" width="10.453125" style="25" customWidth="1"/>
    <col min="13320" max="13320" width="18.453125" style="25" customWidth="1"/>
    <col min="13321" max="13322" width="10.453125" style="25" customWidth="1"/>
    <col min="13323" max="13323" width="4.54296875" style="25" customWidth="1"/>
    <col min="13324" max="13568" width="8.81640625" style="25"/>
    <col min="13569" max="13569" width="1.54296875" style="25" customWidth="1"/>
    <col min="13570" max="13570" width="46.81640625" style="25" customWidth="1"/>
    <col min="13571" max="13575" width="10.453125" style="25" customWidth="1"/>
    <col min="13576" max="13576" width="18.453125" style="25" customWidth="1"/>
    <col min="13577" max="13578" width="10.453125" style="25" customWidth="1"/>
    <col min="13579" max="13579" width="4.54296875" style="25" customWidth="1"/>
    <col min="13580" max="13824" width="8.81640625" style="25"/>
    <col min="13825" max="13825" width="1.54296875" style="25" customWidth="1"/>
    <col min="13826" max="13826" width="46.81640625" style="25" customWidth="1"/>
    <col min="13827" max="13831" width="10.453125" style="25" customWidth="1"/>
    <col min="13832" max="13832" width="18.453125" style="25" customWidth="1"/>
    <col min="13833" max="13834" width="10.453125" style="25" customWidth="1"/>
    <col min="13835" max="13835" width="4.54296875" style="25" customWidth="1"/>
    <col min="13836" max="14080" width="8.81640625" style="25"/>
    <col min="14081" max="14081" width="1.54296875" style="25" customWidth="1"/>
    <col min="14082" max="14082" width="46.81640625" style="25" customWidth="1"/>
    <col min="14083" max="14087" width="10.453125" style="25" customWidth="1"/>
    <col min="14088" max="14088" width="18.453125" style="25" customWidth="1"/>
    <col min="14089" max="14090" width="10.453125" style="25" customWidth="1"/>
    <col min="14091" max="14091" width="4.54296875" style="25" customWidth="1"/>
    <col min="14092" max="14336" width="8.81640625" style="25"/>
    <col min="14337" max="14337" width="1.54296875" style="25" customWidth="1"/>
    <col min="14338" max="14338" width="46.81640625" style="25" customWidth="1"/>
    <col min="14339" max="14343" width="10.453125" style="25" customWidth="1"/>
    <col min="14344" max="14344" width="18.453125" style="25" customWidth="1"/>
    <col min="14345" max="14346" width="10.453125" style="25" customWidth="1"/>
    <col min="14347" max="14347" width="4.54296875" style="25" customWidth="1"/>
    <col min="14348" max="14592" width="8.81640625" style="25"/>
    <col min="14593" max="14593" width="1.54296875" style="25" customWidth="1"/>
    <col min="14594" max="14594" width="46.81640625" style="25" customWidth="1"/>
    <col min="14595" max="14599" width="10.453125" style="25" customWidth="1"/>
    <col min="14600" max="14600" width="18.453125" style="25" customWidth="1"/>
    <col min="14601" max="14602" width="10.453125" style="25" customWidth="1"/>
    <col min="14603" max="14603" width="4.54296875" style="25" customWidth="1"/>
    <col min="14604" max="14848" width="8.81640625" style="25"/>
    <col min="14849" max="14849" width="1.54296875" style="25" customWidth="1"/>
    <col min="14850" max="14850" width="46.81640625" style="25" customWidth="1"/>
    <col min="14851" max="14855" width="10.453125" style="25" customWidth="1"/>
    <col min="14856" max="14856" width="18.453125" style="25" customWidth="1"/>
    <col min="14857" max="14858" width="10.453125" style="25" customWidth="1"/>
    <col min="14859" max="14859" width="4.54296875" style="25" customWidth="1"/>
    <col min="14860" max="15104" width="8.81640625" style="25"/>
    <col min="15105" max="15105" width="1.54296875" style="25" customWidth="1"/>
    <col min="15106" max="15106" width="46.81640625" style="25" customWidth="1"/>
    <col min="15107" max="15111" width="10.453125" style="25" customWidth="1"/>
    <col min="15112" max="15112" width="18.453125" style="25" customWidth="1"/>
    <col min="15113" max="15114" width="10.453125" style="25" customWidth="1"/>
    <col min="15115" max="15115" width="4.54296875" style="25" customWidth="1"/>
    <col min="15116" max="15360" width="8.81640625" style="25"/>
    <col min="15361" max="15361" width="1.54296875" style="25" customWidth="1"/>
    <col min="15362" max="15362" width="46.81640625" style="25" customWidth="1"/>
    <col min="15363" max="15367" width="10.453125" style="25" customWidth="1"/>
    <col min="15368" max="15368" width="18.453125" style="25" customWidth="1"/>
    <col min="15369" max="15370" width="10.453125" style="25" customWidth="1"/>
    <col min="15371" max="15371" width="4.54296875" style="25" customWidth="1"/>
    <col min="15372" max="15616" width="8.81640625" style="25"/>
    <col min="15617" max="15617" width="1.54296875" style="25" customWidth="1"/>
    <col min="15618" max="15618" width="46.81640625" style="25" customWidth="1"/>
    <col min="15619" max="15623" width="10.453125" style="25" customWidth="1"/>
    <col min="15624" max="15624" width="18.453125" style="25" customWidth="1"/>
    <col min="15625" max="15626" width="10.453125" style="25" customWidth="1"/>
    <col min="15627" max="15627" width="4.54296875" style="25" customWidth="1"/>
    <col min="15628" max="15872" width="8.81640625" style="25"/>
    <col min="15873" max="15873" width="1.54296875" style="25" customWidth="1"/>
    <col min="15874" max="15874" width="46.81640625" style="25" customWidth="1"/>
    <col min="15875" max="15879" width="10.453125" style="25" customWidth="1"/>
    <col min="15880" max="15880" width="18.453125" style="25" customWidth="1"/>
    <col min="15881" max="15882" width="10.453125" style="25" customWidth="1"/>
    <col min="15883" max="15883" width="4.54296875" style="25" customWidth="1"/>
    <col min="15884" max="16128" width="8.81640625" style="25"/>
    <col min="16129" max="16129" width="1.54296875" style="25" customWidth="1"/>
    <col min="16130" max="16130" width="46.81640625" style="25" customWidth="1"/>
    <col min="16131" max="16135" width="10.453125" style="25" customWidth="1"/>
    <col min="16136" max="16136" width="18.453125" style="25" customWidth="1"/>
    <col min="16137" max="16138" width="10.453125" style="25" customWidth="1"/>
    <col min="16139" max="16139" width="4.54296875" style="25" customWidth="1"/>
    <col min="16140" max="16384" width="8.81640625" style="25"/>
  </cols>
  <sheetData>
    <row r="1" spans="2:16" ht="25">
      <c r="B1" s="26"/>
    </row>
    <row r="3" spans="2:16" ht="14">
      <c r="B3" s="27" t="s">
        <v>991</v>
      </c>
    </row>
    <row r="4" spans="2:16" ht="14">
      <c r="C4" s="28"/>
      <c r="D4" s="28"/>
      <c r="E4" s="28"/>
      <c r="F4" s="28"/>
      <c r="G4" s="28"/>
      <c r="H4" s="28"/>
      <c r="I4" s="28"/>
      <c r="J4" s="28"/>
    </row>
    <row r="5" spans="2:16" ht="25.4" customHeight="1">
      <c r="C5" s="1211" t="s">
        <v>491</v>
      </c>
      <c r="D5" s="1212"/>
      <c r="E5" s="1212"/>
      <c r="F5" s="1212"/>
      <c r="G5" s="1212"/>
      <c r="H5" s="1212"/>
      <c r="I5" s="1212"/>
      <c r="J5" s="1212"/>
      <c r="K5" s="1213"/>
    </row>
    <row r="6" spans="2:16" ht="26">
      <c r="B6" s="124" t="s">
        <v>992</v>
      </c>
      <c r="C6" s="124" t="s">
        <v>493</v>
      </c>
      <c r="D6" s="211" t="s">
        <v>494</v>
      </c>
      <c r="E6" s="211" t="s">
        <v>495</v>
      </c>
      <c r="F6" s="211" t="s">
        <v>496</v>
      </c>
      <c r="G6" s="211" t="s">
        <v>497</v>
      </c>
      <c r="H6" s="128" t="s">
        <v>498</v>
      </c>
      <c r="I6" s="211" t="s">
        <v>499</v>
      </c>
      <c r="J6" s="211" t="s">
        <v>500</v>
      </c>
      <c r="K6" s="128" t="s">
        <v>501</v>
      </c>
    </row>
    <row r="7" spans="2:16" ht="17.899999999999999" customHeight="1">
      <c r="B7" s="286" t="s">
        <v>77</v>
      </c>
      <c r="C7" s="54"/>
      <c r="D7" s="54"/>
      <c r="E7" s="54"/>
      <c r="F7" s="54"/>
      <c r="G7" s="54"/>
      <c r="H7" s="219">
        <f>SUM(C7:G7)</f>
        <v>0</v>
      </c>
      <c r="I7" s="54"/>
      <c r="J7" s="54"/>
      <c r="K7" s="219">
        <f>SUM(H7:J7)</f>
        <v>0</v>
      </c>
      <c r="M7" s="25" t="s">
        <v>61</v>
      </c>
    </row>
    <row r="8" spans="2:16" ht="17.899999999999999" customHeight="1">
      <c r="B8" s="287" t="s">
        <v>85</v>
      </c>
      <c r="C8" s="54"/>
      <c r="D8" s="54"/>
      <c r="E8" s="54"/>
      <c r="F8" s="54"/>
      <c r="G8" s="54"/>
      <c r="H8" s="219">
        <f t="shared" ref="H8:H12" si="0">SUM(C8:G8)</f>
        <v>0</v>
      </c>
      <c r="I8" s="54"/>
      <c r="J8" s="54"/>
      <c r="K8" s="219">
        <f t="shared" ref="K8:K12" si="1">SUM(H8:J8)</f>
        <v>0</v>
      </c>
    </row>
    <row r="9" spans="2:16" ht="17.899999999999999" customHeight="1">
      <c r="B9" s="287" t="s">
        <v>86</v>
      </c>
      <c r="C9" s="54"/>
      <c r="D9" s="54"/>
      <c r="E9" s="54"/>
      <c r="F9" s="54"/>
      <c r="G9" s="54"/>
      <c r="H9" s="219">
        <f t="shared" si="0"/>
        <v>0</v>
      </c>
      <c r="I9" s="54"/>
      <c r="J9" s="54"/>
      <c r="K9" s="219">
        <f t="shared" si="1"/>
        <v>0</v>
      </c>
    </row>
    <row r="10" spans="2:16" ht="17.899999999999999" customHeight="1">
      <c r="B10" s="287" t="s">
        <v>87</v>
      </c>
      <c r="C10" s="54"/>
      <c r="D10" s="54"/>
      <c r="E10" s="54"/>
      <c r="F10" s="54"/>
      <c r="G10" s="54"/>
      <c r="H10" s="219">
        <f t="shared" si="0"/>
        <v>0</v>
      </c>
      <c r="I10" s="54"/>
      <c r="J10" s="54"/>
      <c r="K10" s="219">
        <f t="shared" si="1"/>
        <v>0</v>
      </c>
    </row>
    <row r="11" spans="2:16" ht="17.899999999999999" customHeight="1">
      <c r="B11" s="287" t="s">
        <v>88</v>
      </c>
      <c r="C11" s="54"/>
      <c r="D11" s="54"/>
      <c r="E11" s="54"/>
      <c r="F11" s="54"/>
      <c r="G11" s="54"/>
      <c r="H11" s="219">
        <f t="shared" si="0"/>
        <v>0</v>
      </c>
      <c r="I11" s="54"/>
      <c r="J11" s="54"/>
      <c r="K11" s="219">
        <f t="shared" si="1"/>
        <v>0</v>
      </c>
    </row>
    <row r="12" spans="2:16" ht="17.899999999999999" customHeight="1">
      <c r="B12" s="287" t="s">
        <v>89</v>
      </c>
      <c r="C12" s="54"/>
      <c r="D12" s="54"/>
      <c r="E12" s="54"/>
      <c r="F12" s="54"/>
      <c r="G12" s="54"/>
      <c r="H12" s="219">
        <f t="shared" si="0"/>
        <v>0</v>
      </c>
      <c r="I12" s="54"/>
      <c r="J12" s="54"/>
      <c r="K12" s="219">
        <f t="shared" si="1"/>
        <v>0</v>
      </c>
    </row>
    <row r="13" spans="2:16" ht="13">
      <c r="B13" s="225" t="s">
        <v>919</v>
      </c>
      <c r="C13" s="220">
        <f t="shared" ref="C13:J13" si="2">SUM(C7:C12)</f>
        <v>0</v>
      </c>
      <c r="D13" s="220">
        <f t="shared" si="2"/>
        <v>0</v>
      </c>
      <c r="E13" s="220">
        <f t="shared" si="2"/>
        <v>0</v>
      </c>
      <c r="F13" s="220">
        <f t="shared" si="2"/>
        <v>0</v>
      </c>
      <c r="G13" s="220">
        <f t="shared" si="2"/>
        <v>0</v>
      </c>
      <c r="H13" s="221">
        <f>SUM(H7:H12)</f>
        <v>0</v>
      </c>
      <c r="I13" s="220">
        <f t="shared" si="2"/>
        <v>0</v>
      </c>
      <c r="J13" s="221">
        <f t="shared" si="2"/>
        <v>0</v>
      </c>
      <c r="K13" s="222">
        <f>SUM(K7:K12)</f>
        <v>0</v>
      </c>
      <c r="L13" s="231"/>
      <c r="M13" s="231"/>
      <c r="N13" s="231"/>
      <c r="O13" s="231"/>
      <c r="P13" s="231"/>
    </row>
    <row r="14" spans="2:16" ht="13">
      <c r="B14" s="270"/>
      <c r="C14" s="228"/>
      <c r="D14" s="228"/>
      <c r="E14" s="228"/>
      <c r="F14" s="228"/>
      <c r="G14" s="228"/>
      <c r="H14" s="228"/>
      <c r="I14" s="228"/>
      <c r="J14" s="228"/>
      <c r="L14" s="231"/>
      <c r="M14" s="231"/>
      <c r="N14" s="231"/>
      <c r="O14" s="231"/>
      <c r="P14" s="231"/>
    </row>
    <row r="15" spans="2:16">
      <c r="B15" s="285"/>
    </row>
    <row r="17" spans="2:11" ht="13">
      <c r="C17" s="1211" t="s">
        <v>491</v>
      </c>
      <c r="D17" s="1212"/>
      <c r="E17" s="1212"/>
      <c r="F17" s="1212"/>
      <c r="G17" s="1212"/>
      <c r="H17" s="1212"/>
      <c r="I17" s="1212"/>
      <c r="J17" s="1212"/>
      <c r="K17" s="1213"/>
    </row>
    <row r="18" spans="2:11" ht="26">
      <c r="B18" s="124" t="s">
        <v>993</v>
      </c>
      <c r="C18" s="124" t="s">
        <v>493</v>
      </c>
      <c r="D18" s="211" t="s">
        <v>494</v>
      </c>
      <c r="E18" s="211" t="s">
        <v>495</v>
      </c>
      <c r="F18" s="211" t="s">
        <v>496</v>
      </c>
      <c r="G18" s="211" t="s">
        <v>497</v>
      </c>
      <c r="H18" s="128" t="s">
        <v>498</v>
      </c>
      <c r="I18" s="211" t="s">
        <v>499</v>
      </c>
      <c r="J18" s="211" t="s">
        <v>500</v>
      </c>
      <c r="K18" s="128" t="s">
        <v>501</v>
      </c>
    </row>
    <row r="19" spans="2:11">
      <c r="B19" s="287" t="s">
        <v>85</v>
      </c>
      <c r="C19" s="54"/>
      <c r="D19" s="54"/>
      <c r="E19" s="54"/>
      <c r="F19" s="54"/>
      <c r="G19" s="54"/>
      <c r="H19" s="219">
        <f t="shared" ref="H19:H20" si="3">SUM(C19:G19)</f>
        <v>0</v>
      </c>
      <c r="I19" s="54"/>
      <c r="J19" s="54"/>
      <c r="K19" s="219">
        <f t="shared" ref="K19:K20" si="4">SUM(H19:J19)</f>
        <v>0</v>
      </c>
    </row>
    <row r="20" spans="2:11">
      <c r="B20" s="287" t="s">
        <v>87</v>
      </c>
      <c r="C20" s="54"/>
      <c r="D20" s="54"/>
      <c r="E20" s="54"/>
      <c r="F20" s="54"/>
      <c r="G20" s="54"/>
      <c r="H20" s="219">
        <f t="shared" si="3"/>
        <v>0</v>
      </c>
      <c r="I20" s="54"/>
      <c r="J20" s="54"/>
      <c r="K20" s="219">
        <f t="shared" si="4"/>
        <v>0</v>
      </c>
    </row>
    <row r="21" spans="2:11" ht="13">
      <c r="B21" s="225" t="s">
        <v>919</v>
      </c>
      <c r="C21" s="220">
        <f t="shared" ref="C21:K21" si="5">SUM(C19:C20)</f>
        <v>0</v>
      </c>
      <c r="D21" s="220">
        <f t="shared" si="5"/>
        <v>0</v>
      </c>
      <c r="E21" s="220">
        <f t="shared" si="5"/>
        <v>0</v>
      </c>
      <c r="F21" s="220">
        <f t="shared" si="5"/>
        <v>0</v>
      </c>
      <c r="G21" s="220">
        <f t="shared" si="5"/>
        <v>0</v>
      </c>
      <c r="H21" s="221">
        <f t="shared" si="5"/>
        <v>0</v>
      </c>
      <c r="I21" s="220">
        <f t="shared" si="5"/>
        <v>0</v>
      </c>
      <c r="J21" s="221">
        <f t="shared" si="5"/>
        <v>0</v>
      </c>
      <c r="K21" s="222">
        <f t="shared" si="5"/>
        <v>0</v>
      </c>
    </row>
  </sheetData>
  <sheetProtection sheet="1" formatCells="0" formatColumns="0" formatRows="0" sort="0" autoFilter="0"/>
  <mergeCells count="2">
    <mergeCell ref="C5:K5"/>
    <mergeCell ref="C17:K17"/>
  </mergeCells>
  <printOptions horizontalCentered="1"/>
  <pageMargins left="0.74803149606299213" right="0.74803149606299213" top="0.98425196850393704" bottom="0.98425196850393704" header="0.51181102362204722" footer="0.51181102362204722"/>
  <pageSetup paperSize="9" scale="72" orientation="landscape" r:id="rId1"/>
  <headerFooter alignWithMargins="0">
    <oddHeader>&amp;C&amp;14OFFICIAL - SENSITIVE - COMMERCIAL
(When Completed)</oddHeader>
    <oddFooter>&amp;C&amp;14OFFICIAL - SENSITIVE - COMMERCIAL
(When Completed)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4E506-2D30-43FE-9643-32321ADE4007}">
  <sheetPr>
    <tabColor theme="7" tint="0.79998168889431442"/>
  </sheetPr>
  <dimension ref="B1:P137"/>
  <sheetViews>
    <sheetView topLeftCell="A111" zoomScale="85" zoomScaleNormal="85" zoomScaleSheetLayoutView="100" workbookViewId="0">
      <selection activeCell="K27" sqref="K27"/>
    </sheetView>
  </sheetViews>
  <sheetFormatPr defaultRowHeight="12.5"/>
  <cols>
    <col min="1" max="1" width="1.54296875" style="25" customWidth="1"/>
    <col min="2" max="2" width="44.1796875" style="25" customWidth="1"/>
    <col min="3" max="5" width="15.81640625" style="25" customWidth="1"/>
    <col min="6" max="9" width="15.81640625" style="256" customWidth="1"/>
    <col min="10" max="10" width="14.453125" style="256" customWidth="1"/>
    <col min="11" max="14" width="14.81640625" style="256" customWidth="1"/>
    <col min="15" max="15" width="8.81640625" style="25"/>
    <col min="16" max="16" width="9.81640625" style="25" customWidth="1"/>
    <col min="17" max="253" width="8.81640625" style="25"/>
    <col min="254" max="254" width="1.54296875" style="25" customWidth="1"/>
    <col min="255" max="255" width="35" style="25" customWidth="1"/>
    <col min="256" max="259" width="10.453125" style="25" customWidth="1"/>
    <col min="260" max="260" width="11.1796875" style="25" customWidth="1"/>
    <col min="261" max="261" width="14.54296875" style="25" customWidth="1"/>
    <col min="262" max="263" width="10.453125" style="25" customWidth="1"/>
    <col min="264" max="264" width="11.453125" style="25" customWidth="1"/>
    <col min="265" max="509" width="8.81640625" style="25"/>
    <col min="510" max="510" width="1.54296875" style="25" customWidth="1"/>
    <col min="511" max="511" width="35" style="25" customWidth="1"/>
    <col min="512" max="515" width="10.453125" style="25" customWidth="1"/>
    <col min="516" max="516" width="11.1796875" style="25" customWidth="1"/>
    <col min="517" max="517" width="14.54296875" style="25" customWidth="1"/>
    <col min="518" max="519" width="10.453125" style="25" customWidth="1"/>
    <col min="520" max="520" width="11.453125" style="25" customWidth="1"/>
    <col min="521" max="765" width="8.81640625" style="25"/>
    <col min="766" max="766" width="1.54296875" style="25" customWidth="1"/>
    <col min="767" max="767" width="35" style="25" customWidth="1"/>
    <col min="768" max="771" width="10.453125" style="25" customWidth="1"/>
    <col min="772" max="772" width="11.1796875" style="25" customWidth="1"/>
    <col min="773" max="773" width="14.54296875" style="25" customWidth="1"/>
    <col min="774" max="775" width="10.453125" style="25" customWidth="1"/>
    <col min="776" max="776" width="11.453125" style="25" customWidth="1"/>
    <col min="777" max="1021" width="8.81640625" style="25"/>
    <col min="1022" max="1022" width="1.54296875" style="25" customWidth="1"/>
    <col min="1023" max="1023" width="35" style="25" customWidth="1"/>
    <col min="1024" max="1027" width="10.453125" style="25" customWidth="1"/>
    <col min="1028" max="1028" width="11.1796875" style="25" customWidth="1"/>
    <col min="1029" max="1029" width="14.54296875" style="25" customWidth="1"/>
    <col min="1030" max="1031" width="10.453125" style="25" customWidth="1"/>
    <col min="1032" max="1032" width="11.453125" style="25" customWidth="1"/>
    <col min="1033" max="1277" width="8.81640625" style="25"/>
    <col min="1278" max="1278" width="1.54296875" style="25" customWidth="1"/>
    <col min="1279" max="1279" width="35" style="25" customWidth="1"/>
    <col min="1280" max="1283" width="10.453125" style="25" customWidth="1"/>
    <col min="1284" max="1284" width="11.1796875" style="25" customWidth="1"/>
    <col min="1285" max="1285" width="14.54296875" style="25" customWidth="1"/>
    <col min="1286" max="1287" width="10.453125" style="25" customWidth="1"/>
    <col min="1288" max="1288" width="11.453125" style="25" customWidth="1"/>
    <col min="1289" max="1533" width="8.81640625" style="25"/>
    <col min="1534" max="1534" width="1.54296875" style="25" customWidth="1"/>
    <col min="1535" max="1535" width="35" style="25" customWidth="1"/>
    <col min="1536" max="1539" width="10.453125" style="25" customWidth="1"/>
    <col min="1540" max="1540" width="11.1796875" style="25" customWidth="1"/>
    <col min="1541" max="1541" width="14.54296875" style="25" customWidth="1"/>
    <col min="1542" max="1543" width="10.453125" style="25" customWidth="1"/>
    <col min="1544" max="1544" width="11.453125" style="25" customWidth="1"/>
    <col min="1545" max="1789" width="8.81640625" style="25"/>
    <col min="1790" max="1790" width="1.54296875" style="25" customWidth="1"/>
    <col min="1791" max="1791" width="35" style="25" customWidth="1"/>
    <col min="1792" max="1795" width="10.453125" style="25" customWidth="1"/>
    <col min="1796" max="1796" width="11.1796875" style="25" customWidth="1"/>
    <col min="1797" max="1797" width="14.54296875" style="25" customWidth="1"/>
    <col min="1798" max="1799" width="10.453125" style="25" customWidth="1"/>
    <col min="1800" max="1800" width="11.453125" style="25" customWidth="1"/>
    <col min="1801" max="2045" width="8.81640625" style="25"/>
    <col min="2046" max="2046" width="1.54296875" style="25" customWidth="1"/>
    <col min="2047" max="2047" width="35" style="25" customWidth="1"/>
    <col min="2048" max="2051" width="10.453125" style="25" customWidth="1"/>
    <col min="2052" max="2052" width="11.1796875" style="25" customWidth="1"/>
    <col min="2053" max="2053" width="14.54296875" style="25" customWidth="1"/>
    <col min="2054" max="2055" width="10.453125" style="25" customWidth="1"/>
    <col min="2056" max="2056" width="11.453125" style="25" customWidth="1"/>
    <col min="2057" max="2301" width="8.81640625" style="25"/>
    <col min="2302" max="2302" width="1.54296875" style="25" customWidth="1"/>
    <col min="2303" max="2303" width="35" style="25" customWidth="1"/>
    <col min="2304" max="2307" width="10.453125" style="25" customWidth="1"/>
    <col min="2308" max="2308" width="11.1796875" style="25" customWidth="1"/>
    <col min="2309" max="2309" width="14.54296875" style="25" customWidth="1"/>
    <col min="2310" max="2311" width="10.453125" style="25" customWidth="1"/>
    <col min="2312" max="2312" width="11.453125" style="25" customWidth="1"/>
    <col min="2313" max="2557" width="8.81640625" style="25"/>
    <col min="2558" max="2558" width="1.54296875" style="25" customWidth="1"/>
    <col min="2559" max="2559" width="35" style="25" customWidth="1"/>
    <col min="2560" max="2563" width="10.453125" style="25" customWidth="1"/>
    <col min="2564" max="2564" width="11.1796875" style="25" customWidth="1"/>
    <col min="2565" max="2565" width="14.54296875" style="25" customWidth="1"/>
    <col min="2566" max="2567" width="10.453125" style="25" customWidth="1"/>
    <col min="2568" max="2568" width="11.453125" style="25" customWidth="1"/>
    <col min="2569" max="2813" width="8.81640625" style="25"/>
    <col min="2814" max="2814" width="1.54296875" style="25" customWidth="1"/>
    <col min="2815" max="2815" width="35" style="25" customWidth="1"/>
    <col min="2816" max="2819" width="10.453125" style="25" customWidth="1"/>
    <col min="2820" max="2820" width="11.1796875" style="25" customWidth="1"/>
    <col min="2821" max="2821" width="14.54296875" style="25" customWidth="1"/>
    <col min="2822" max="2823" width="10.453125" style="25" customWidth="1"/>
    <col min="2824" max="2824" width="11.453125" style="25" customWidth="1"/>
    <col min="2825" max="3069" width="8.81640625" style="25"/>
    <col min="3070" max="3070" width="1.54296875" style="25" customWidth="1"/>
    <col min="3071" max="3071" width="35" style="25" customWidth="1"/>
    <col min="3072" max="3075" width="10.453125" style="25" customWidth="1"/>
    <col min="3076" max="3076" width="11.1796875" style="25" customWidth="1"/>
    <col min="3077" max="3077" width="14.54296875" style="25" customWidth="1"/>
    <col min="3078" max="3079" width="10.453125" style="25" customWidth="1"/>
    <col min="3080" max="3080" width="11.453125" style="25" customWidth="1"/>
    <col min="3081" max="3325" width="8.81640625" style="25"/>
    <col min="3326" max="3326" width="1.54296875" style="25" customWidth="1"/>
    <col min="3327" max="3327" width="35" style="25" customWidth="1"/>
    <col min="3328" max="3331" width="10.453125" style="25" customWidth="1"/>
    <col min="3332" max="3332" width="11.1796875" style="25" customWidth="1"/>
    <col min="3333" max="3333" width="14.54296875" style="25" customWidth="1"/>
    <col min="3334" max="3335" width="10.453125" style="25" customWidth="1"/>
    <col min="3336" max="3336" width="11.453125" style="25" customWidth="1"/>
    <col min="3337" max="3581" width="8.81640625" style="25"/>
    <col min="3582" max="3582" width="1.54296875" style="25" customWidth="1"/>
    <col min="3583" max="3583" width="35" style="25" customWidth="1"/>
    <col min="3584" max="3587" width="10.453125" style="25" customWidth="1"/>
    <col min="3588" max="3588" width="11.1796875" style="25" customWidth="1"/>
    <col min="3589" max="3589" width="14.54296875" style="25" customWidth="1"/>
    <col min="3590" max="3591" width="10.453125" style="25" customWidth="1"/>
    <col min="3592" max="3592" width="11.453125" style="25" customWidth="1"/>
    <col min="3593" max="3837" width="8.81640625" style="25"/>
    <col min="3838" max="3838" width="1.54296875" style="25" customWidth="1"/>
    <col min="3839" max="3839" width="35" style="25" customWidth="1"/>
    <col min="3840" max="3843" width="10.453125" style="25" customWidth="1"/>
    <col min="3844" max="3844" width="11.1796875" style="25" customWidth="1"/>
    <col min="3845" max="3845" width="14.54296875" style="25" customWidth="1"/>
    <col min="3846" max="3847" width="10.453125" style="25" customWidth="1"/>
    <col min="3848" max="3848" width="11.453125" style="25" customWidth="1"/>
    <col min="3849" max="4093" width="8.81640625" style="25"/>
    <col min="4094" max="4094" width="1.54296875" style="25" customWidth="1"/>
    <col min="4095" max="4095" width="35" style="25" customWidth="1"/>
    <col min="4096" max="4099" width="10.453125" style="25" customWidth="1"/>
    <col min="4100" max="4100" width="11.1796875" style="25" customWidth="1"/>
    <col min="4101" max="4101" width="14.54296875" style="25" customWidth="1"/>
    <col min="4102" max="4103" width="10.453125" style="25" customWidth="1"/>
    <col min="4104" max="4104" width="11.453125" style="25" customWidth="1"/>
    <col min="4105" max="4349" width="8.81640625" style="25"/>
    <col min="4350" max="4350" width="1.54296875" style="25" customWidth="1"/>
    <col min="4351" max="4351" width="35" style="25" customWidth="1"/>
    <col min="4352" max="4355" width="10.453125" style="25" customWidth="1"/>
    <col min="4356" max="4356" width="11.1796875" style="25" customWidth="1"/>
    <col min="4357" max="4357" width="14.54296875" style="25" customWidth="1"/>
    <col min="4358" max="4359" width="10.453125" style="25" customWidth="1"/>
    <col min="4360" max="4360" width="11.453125" style="25" customWidth="1"/>
    <col min="4361" max="4605" width="8.81640625" style="25"/>
    <col min="4606" max="4606" width="1.54296875" style="25" customWidth="1"/>
    <col min="4607" max="4607" width="35" style="25" customWidth="1"/>
    <col min="4608" max="4611" width="10.453125" style="25" customWidth="1"/>
    <col min="4612" max="4612" width="11.1796875" style="25" customWidth="1"/>
    <col min="4613" max="4613" width="14.54296875" style="25" customWidth="1"/>
    <col min="4614" max="4615" width="10.453125" style="25" customWidth="1"/>
    <col min="4616" max="4616" width="11.453125" style="25" customWidth="1"/>
    <col min="4617" max="4861" width="8.81640625" style="25"/>
    <col min="4862" max="4862" width="1.54296875" style="25" customWidth="1"/>
    <col min="4863" max="4863" width="35" style="25" customWidth="1"/>
    <col min="4864" max="4867" width="10.453125" style="25" customWidth="1"/>
    <col min="4868" max="4868" width="11.1796875" style="25" customWidth="1"/>
    <col min="4869" max="4869" width="14.54296875" style="25" customWidth="1"/>
    <col min="4870" max="4871" width="10.453125" style="25" customWidth="1"/>
    <col min="4872" max="4872" width="11.453125" style="25" customWidth="1"/>
    <col min="4873" max="5117" width="8.81640625" style="25"/>
    <col min="5118" max="5118" width="1.54296875" style="25" customWidth="1"/>
    <col min="5119" max="5119" width="35" style="25" customWidth="1"/>
    <col min="5120" max="5123" width="10.453125" style="25" customWidth="1"/>
    <col min="5124" max="5124" width="11.1796875" style="25" customWidth="1"/>
    <col min="5125" max="5125" width="14.54296875" style="25" customWidth="1"/>
    <col min="5126" max="5127" width="10.453125" style="25" customWidth="1"/>
    <col min="5128" max="5128" width="11.453125" style="25" customWidth="1"/>
    <col min="5129" max="5373" width="8.81640625" style="25"/>
    <col min="5374" max="5374" width="1.54296875" style="25" customWidth="1"/>
    <col min="5375" max="5375" width="35" style="25" customWidth="1"/>
    <col min="5376" max="5379" width="10.453125" style="25" customWidth="1"/>
    <col min="5380" max="5380" width="11.1796875" style="25" customWidth="1"/>
    <col min="5381" max="5381" width="14.54296875" style="25" customWidth="1"/>
    <col min="5382" max="5383" width="10.453125" style="25" customWidth="1"/>
    <col min="5384" max="5384" width="11.453125" style="25" customWidth="1"/>
    <col min="5385" max="5629" width="8.81640625" style="25"/>
    <col min="5630" max="5630" width="1.54296875" style="25" customWidth="1"/>
    <col min="5631" max="5631" width="35" style="25" customWidth="1"/>
    <col min="5632" max="5635" width="10.453125" style="25" customWidth="1"/>
    <col min="5636" max="5636" width="11.1796875" style="25" customWidth="1"/>
    <col min="5637" max="5637" width="14.54296875" style="25" customWidth="1"/>
    <col min="5638" max="5639" width="10.453125" style="25" customWidth="1"/>
    <col min="5640" max="5640" width="11.453125" style="25" customWidth="1"/>
    <col min="5641" max="5885" width="8.81640625" style="25"/>
    <col min="5886" max="5886" width="1.54296875" style="25" customWidth="1"/>
    <col min="5887" max="5887" width="35" style="25" customWidth="1"/>
    <col min="5888" max="5891" width="10.453125" style="25" customWidth="1"/>
    <col min="5892" max="5892" width="11.1796875" style="25" customWidth="1"/>
    <col min="5893" max="5893" width="14.54296875" style="25" customWidth="1"/>
    <col min="5894" max="5895" width="10.453125" style="25" customWidth="1"/>
    <col min="5896" max="5896" width="11.453125" style="25" customWidth="1"/>
    <col min="5897" max="6141" width="8.81640625" style="25"/>
    <col min="6142" max="6142" width="1.54296875" style="25" customWidth="1"/>
    <col min="6143" max="6143" width="35" style="25" customWidth="1"/>
    <col min="6144" max="6147" width="10.453125" style="25" customWidth="1"/>
    <col min="6148" max="6148" width="11.1796875" style="25" customWidth="1"/>
    <col min="6149" max="6149" width="14.54296875" style="25" customWidth="1"/>
    <col min="6150" max="6151" width="10.453125" style="25" customWidth="1"/>
    <col min="6152" max="6152" width="11.453125" style="25" customWidth="1"/>
    <col min="6153" max="6397" width="8.81640625" style="25"/>
    <col min="6398" max="6398" width="1.54296875" style="25" customWidth="1"/>
    <col min="6399" max="6399" width="35" style="25" customWidth="1"/>
    <col min="6400" max="6403" width="10.453125" style="25" customWidth="1"/>
    <col min="6404" max="6404" width="11.1796875" style="25" customWidth="1"/>
    <col min="6405" max="6405" width="14.54296875" style="25" customWidth="1"/>
    <col min="6406" max="6407" width="10.453125" style="25" customWidth="1"/>
    <col min="6408" max="6408" width="11.453125" style="25" customWidth="1"/>
    <col min="6409" max="6653" width="8.81640625" style="25"/>
    <col min="6654" max="6654" width="1.54296875" style="25" customWidth="1"/>
    <col min="6655" max="6655" width="35" style="25" customWidth="1"/>
    <col min="6656" max="6659" width="10.453125" style="25" customWidth="1"/>
    <col min="6660" max="6660" width="11.1796875" style="25" customWidth="1"/>
    <col min="6661" max="6661" width="14.54296875" style="25" customWidth="1"/>
    <col min="6662" max="6663" width="10.453125" style="25" customWidth="1"/>
    <col min="6664" max="6664" width="11.453125" style="25" customWidth="1"/>
    <col min="6665" max="6909" width="8.81640625" style="25"/>
    <col min="6910" max="6910" width="1.54296875" style="25" customWidth="1"/>
    <col min="6911" max="6911" width="35" style="25" customWidth="1"/>
    <col min="6912" max="6915" width="10.453125" style="25" customWidth="1"/>
    <col min="6916" max="6916" width="11.1796875" style="25" customWidth="1"/>
    <col min="6917" max="6917" width="14.54296875" style="25" customWidth="1"/>
    <col min="6918" max="6919" width="10.453125" style="25" customWidth="1"/>
    <col min="6920" max="6920" width="11.453125" style="25" customWidth="1"/>
    <col min="6921" max="7165" width="8.81640625" style="25"/>
    <col min="7166" max="7166" width="1.54296875" style="25" customWidth="1"/>
    <col min="7167" max="7167" width="35" style="25" customWidth="1"/>
    <col min="7168" max="7171" width="10.453125" style="25" customWidth="1"/>
    <col min="7172" max="7172" width="11.1796875" style="25" customWidth="1"/>
    <col min="7173" max="7173" width="14.54296875" style="25" customWidth="1"/>
    <col min="7174" max="7175" width="10.453125" style="25" customWidth="1"/>
    <col min="7176" max="7176" width="11.453125" style="25" customWidth="1"/>
    <col min="7177" max="7421" width="8.81640625" style="25"/>
    <col min="7422" max="7422" width="1.54296875" style="25" customWidth="1"/>
    <col min="7423" max="7423" width="35" style="25" customWidth="1"/>
    <col min="7424" max="7427" width="10.453125" style="25" customWidth="1"/>
    <col min="7428" max="7428" width="11.1796875" style="25" customWidth="1"/>
    <col min="7429" max="7429" width="14.54296875" style="25" customWidth="1"/>
    <col min="7430" max="7431" width="10.453125" style="25" customWidth="1"/>
    <col min="7432" max="7432" width="11.453125" style="25" customWidth="1"/>
    <col min="7433" max="7677" width="8.81640625" style="25"/>
    <col min="7678" max="7678" width="1.54296875" style="25" customWidth="1"/>
    <col min="7679" max="7679" width="35" style="25" customWidth="1"/>
    <col min="7680" max="7683" width="10.453125" style="25" customWidth="1"/>
    <col min="7684" max="7684" width="11.1796875" style="25" customWidth="1"/>
    <col min="7685" max="7685" width="14.54296875" style="25" customWidth="1"/>
    <col min="7686" max="7687" width="10.453125" style="25" customWidth="1"/>
    <col min="7688" max="7688" width="11.453125" style="25" customWidth="1"/>
    <col min="7689" max="7933" width="8.81640625" style="25"/>
    <col min="7934" max="7934" width="1.54296875" style="25" customWidth="1"/>
    <col min="7935" max="7935" width="35" style="25" customWidth="1"/>
    <col min="7936" max="7939" width="10.453125" style="25" customWidth="1"/>
    <col min="7940" max="7940" width="11.1796875" style="25" customWidth="1"/>
    <col min="7941" max="7941" width="14.54296875" style="25" customWidth="1"/>
    <col min="7942" max="7943" width="10.453125" style="25" customWidth="1"/>
    <col min="7944" max="7944" width="11.453125" style="25" customWidth="1"/>
    <col min="7945" max="8189" width="8.81640625" style="25"/>
    <col min="8190" max="8190" width="1.54296875" style="25" customWidth="1"/>
    <col min="8191" max="8191" width="35" style="25" customWidth="1"/>
    <col min="8192" max="8195" width="10.453125" style="25" customWidth="1"/>
    <col min="8196" max="8196" width="11.1796875" style="25" customWidth="1"/>
    <col min="8197" max="8197" width="14.54296875" style="25" customWidth="1"/>
    <col min="8198" max="8199" width="10.453125" style="25" customWidth="1"/>
    <col min="8200" max="8200" width="11.453125" style="25" customWidth="1"/>
    <col min="8201" max="8445" width="8.81640625" style="25"/>
    <col min="8446" max="8446" width="1.54296875" style="25" customWidth="1"/>
    <col min="8447" max="8447" width="35" style="25" customWidth="1"/>
    <col min="8448" max="8451" width="10.453125" style="25" customWidth="1"/>
    <col min="8452" max="8452" width="11.1796875" style="25" customWidth="1"/>
    <col min="8453" max="8453" width="14.54296875" style="25" customWidth="1"/>
    <col min="8454" max="8455" width="10.453125" style="25" customWidth="1"/>
    <col min="8456" max="8456" width="11.453125" style="25" customWidth="1"/>
    <col min="8457" max="8701" width="8.81640625" style="25"/>
    <col min="8702" max="8702" width="1.54296875" style="25" customWidth="1"/>
    <col min="8703" max="8703" width="35" style="25" customWidth="1"/>
    <col min="8704" max="8707" width="10.453125" style="25" customWidth="1"/>
    <col min="8708" max="8708" width="11.1796875" style="25" customWidth="1"/>
    <col min="8709" max="8709" width="14.54296875" style="25" customWidth="1"/>
    <col min="8710" max="8711" width="10.453125" style="25" customWidth="1"/>
    <col min="8712" max="8712" width="11.453125" style="25" customWidth="1"/>
    <col min="8713" max="8957" width="8.81640625" style="25"/>
    <col min="8958" max="8958" width="1.54296875" style="25" customWidth="1"/>
    <col min="8959" max="8959" width="35" style="25" customWidth="1"/>
    <col min="8960" max="8963" width="10.453125" style="25" customWidth="1"/>
    <col min="8964" max="8964" width="11.1796875" style="25" customWidth="1"/>
    <col min="8965" max="8965" width="14.54296875" style="25" customWidth="1"/>
    <col min="8966" max="8967" width="10.453125" style="25" customWidth="1"/>
    <col min="8968" max="8968" width="11.453125" style="25" customWidth="1"/>
    <col min="8969" max="9213" width="8.81640625" style="25"/>
    <col min="9214" max="9214" width="1.54296875" style="25" customWidth="1"/>
    <col min="9215" max="9215" width="35" style="25" customWidth="1"/>
    <col min="9216" max="9219" width="10.453125" style="25" customWidth="1"/>
    <col min="9220" max="9220" width="11.1796875" style="25" customWidth="1"/>
    <col min="9221" max="9221" width="14.54296875" style="25" customWidth="1"/>
    <col min="9222" max="9223" width="10.453125" style="25" customWidth="1"/>
    <col min="9224" max="9224" width="11.453125" style="25" customWidth="1"/>
    <col min="9225" max="9469" width="8.81640625" style="25"/>
    <col min="9470" max="9470" width="1.54296875" style="25" customWidth="1"/>
    <col min="9471" max="9471" width="35" style="25" customWidth="1"/>
    <col min="9472" max="9475" width="10.453125" style="25" customWidth="1"/>
    <col min="9476" max="9476" width="11.1796875" style="25" customWidth="1"/>
    <col min="9477" max="9477" width="14.54296875" style="25" customWidth="1"/>
    <col min="9478" max="9479" width="10.453125" style="25" customWidth="1"/>
    <col min="9480" max="9480" width="11.453125" style="25" customWidth="1"/>
    <col min="9481" max="9725" width="8.81640625" style="25"/>
    <col min="9726" max="9726" width="1.54296875" style="25" customWidth="1"/>
    <col min="9727" max="9727" width="35" style="25" customWidth="1"/>
    <col min="9728" max="9731" width="10.453125" style="25" customWidth="1"/>
    <col min="9732" max="9732" width="11.1796875" style="25" customWidth="1"/>
    <col min="9733" max="9733" width="14.54296875" style="25" customWidth="1"/>
    <col min="9734" max="9735" width="10.453125" style="25" customWidth="1"/>
    <col min="9736" max="9736" width="11.453125" style="25" customWidth="1"/>
    <col min="9737" max="9981" width="8.81640625" style="25"/>
    <col min="9982" max="9982" width="1.54296875" style="25" customWidth="1"/>
    <col min="9983" max="9983" width="35" style="25" customWidth="1"/>
    <col min="9984" max="9987" width="10.453125" style="25" customWidth="1"/>
    <col min="9988" max="9988" width="11.1796875" style="25" customWidth="1"/>
    <col min="9989" max="9989" width="14.54296875" style="25" customWidth="1"/>
    <col min="9990" max="9991" width="10.453125" style="25" customWidth="1"/>
    <col min="9992" max="9992" width="11.453125" style="25" customWidth="1"/>
    <col min="9993" max="10237" width="8.81640625" style="25"/>
    <col min="10238" max="10238" width="1.54296875" style="25" customWidth="1"/>
    <col min="10239" max="10239" width="35" style="25" customWidth="1"/>
    <col min="10240" max="10243" width="10.453125" style="25" customWidth="1"/>
    <col min="10244" max="10244" width="11.1796875" style="25" customWidth="1"/>
    <col min="10245" max="10245" width="14.54296875" style="25" customWidth="1"/>
    <col min="10246" max="10247" width="10.453125" style="25" customWidth="1"/>
    <col min="10248" max="10248" width="11.453125" style="25" customWidth="1"/>
    <col min="10249" max="10493" width="8.81640625" style="25"/>
    <col min="10494" max="10494" width="1.54296875" style="25" customWidth="1"/>
    <col min="10495" max="10495" width="35" style="25" customWidth="1"/>
    <col min="10496" max="10499" width="10.453125" style="25" customWidth="1"/>
    <col min="10500" max="10500" width="11.1796875" style="25" customWidth="1"/>
    <col min="10501" max="10501" width="14.54296875" style="25" customWidth="1"/>
    <col min="10502" max="10503" width="10.453125" style="25" customWidth="1"/>
    <col min="10504" max="10504" width="11.453125" style="25" customWidth="1"/>
    <col min="10505" max="10749" width="8.81640625" style="25"/>
    <col min="10750" max="10750" width="1.54296875" style="25" customWidth="1"/>
    <col min="10751" max="10751" width="35" style="25" customWidth="1"/>
    <col min="10752" max="10755" width="10.453125" style="25" customWidth="1"/>
    <col min="10756" max="10756" width="11.1796875" style="25" customWidth="1"/>
    <col min="10757" max="10757" width="14.54296875" style="25" customWidth="1"/>
    <col min="10758" max="10759" width="10.453125" style="25" customWidth="1"/>
    <col min="10760" max="10760" width="11.453125" style="25" customWidth="1"/>
    <col min="10761" max="11005" width="8.81640625" style="25"/>
    <col min="11006" max="11006" width="1.54296875" style="25" customWidth="1"/>
    <col min="11007" max="11007" width="35" style="25" customWidth="1"/>
    <col min="11008" max="11011" width="10.453125" style="25" customWidth="1"/>
    <col min="11012" max="11012" width="11.1796875" style="25" customWidth="1"/>
    <col min="11013" max="11013" width="14.54296875" style="25" customWidth="1"/>
    <col min="11014" max="11015" width="10.453125" style="25" customWidth="1"/>
    <col min="11016" max="11016" width="11.453125" style="25" customWidth="1"/>
    <col min="11017" max="11261" width="8.81640625" style="25"/>
    <col min="11262" max="11262" width="1.54296875" style="25" customWidth="1"/>
    <col min="11263" max="11263" width="35" style="25" customWidth="1"/>
    <col min="11264" max="11267" width="10.453125" style="25" customWidth="1"/>
    <col min="11268" max="11268" width="11.1796875" style="25" customWidth="1"/>
    <col min="11269" max="11269" width="14.54296875" style="25" customWidth="1"/>
    <col min="11270" max="11271" width="10.453125" style="25" customWidth="1"/>
    <col min="11272" max="11272" width="11.453125" style="25" customWidth="1"/>
    <col min="11273" max="11517" width="8.81640625" style="25"/>
    <col min="11518" max="11518" width="1.54296875" style="25" customWidth="1"/>
    <col min="11519" max="11519" width="35" style="25" customWidth="1"/>
    <col min="11520" max="11523" width="10.453125" style="25" customWidth="1"/>
    <col min="11524" max="11524" width="11.1796875" style="25" customWidth="1"/>
    <col min="11525" max="11525" width="14.54296875" style="25" customWidth="1"/>
    <col min="11526" max="11527" width="10.453125" style="25" customWidth="1"/>
    <col min="11528" max="11528" width="11.453125" style="25" customWidth="1"/>
    <col min="11529" max="11773" width="8.81640625" style="25"/>
    <col min="11774" max="11774" width="1.54296875" style="25" customWidth="1"/>
    <col min="11775" max="11775" width="35" style="25" customWidth="1"/>
    <col min="11776" max="11779" width="10.453125" style="25" customWidth="1"/>
    <col min="11780" max="11780" width="11.1796875" style="25" customWidth="1"/>
    <col min="11781" max="11781" width="14.54296875" style="25" customWidth="1"/>
    <col min="11782" max="11783" width="10.453125" style="25" customWidth="1"/>
    <col min="11784" max="11784" width="11.453125" style="25" customWidth="1"/>
    <col min="11785" max="12029" width="8.81640625" style="25"/>
    <col min="12030" max="12030" width="1.54296875" style="25" customWidth="1"/>
    <col min="12031" max="12031" width="35" style="25" customWidth="1"/>
    <col min="12032" max="12035" width="10.453125" style="25" customWidth="1"/>
    <col min="12036" max="12036" width="11.1796875" style="25" customWidth="1"/>
    <col min="12037" max="12037" width="14.54296875" style="25" customWidth="1"/>
    <col min="12038" max="12039" width="10.453125" style="25" customWidth="1"/>
    <col min="12040" max="12040" width="11.453125" style="25" customWidth="1"/>
    <col min="12041" max="12285" width="8.81640625" style="25"/>
    <col min="12286" max="12286" width="1.54296875" style="25" customWidth="1"/>
    <col min="12287" max="12287" width="35" style="25" customWidth="1"/>
    <col min="12288" max="12291" width="10.453125" style="25" customWidth="1"/>
    <col min="12292" max="12292" width="11.1796875" style="25" customWidth="1"/>
    <col min="12293" max="12293" width="14.54296875" style="25" customWidth="1"/>
    <col min="12294" max="12295" width="10.453125" style="25" customWidth="1"/>
    <col min="12296" max="12296" width="11.453125" style="25" customWidth="1"/>
    <col min="12297" max="12541" width="8.81640625" style="25"/>
    <col min="12542" max="12542" width="1.54296875" style="25" customWidth="1"/>
    <col min="12543" max="12543" width="35" style="25" customWidth="1"/>
    <col min="12544" max="12547" width="10.453125" style="25" customWidth="1"/>
    <col min="12548" max="12548" width="11.1796875" style="25" customWidth="1"/>
    <col min="12549" max="12549" width="14.54296875" style="25" customWidth="1"/>
    <col min="12550" max="12551" width="10.453125" style="25" customWidth="1"/>
    <col min="12552" max="12552" width="11.453125" style="25" customWidth="1"/>
    <col min="12553" max="12797" width="8.81640625" style="25"/>
    <col min="12798" max="12798" width="1.54296875" style="25" customWidth="1"/>
    <col min="12799" max="12799" width="35" style="25" customWidth="1"/>
    <col min="12800" max="12803" width="10.453125" style="25" customWidth="1"/>
    <col min="12804" max="12804" width="11.1796875" style="25" customWidth="1"/>
    <col min="12805" max="12805" width="14.54296875" style="25" customWidth="1"/>
    <col min="12806" max="12807" width="10.453125" style="25" customWidth="1"/>
    <col min="12808" max="12808" width="11.453125" style="25" customWidth="1"/>
    <col min="12809" max="13053" width="8.81640625" style="25"/>
    <col min="13054" max="13054" width="1.54296875" style="25" customWidth="1"/>
    <col min="13055" max="13055" width="35" style="25" customWidth="1"/>
    <col min="13056" max="13059" width="10.453125" style="25" customWidth="1"/>
    <col min="13060" max="13060" width="11.1796875" style="25" customWidth="1"/>
    <col min="13061" max="13061" width="14.54296875" style="25" customWidth="1"/>
    <col min="13062" max="13063" width="10.453125" style="25" customWidth="1"/>
    <col min="13064" max="13064" width="11.453125" style="25" customWidth="1"/>
    <col min="13065" max="13309" width="8.81640625" style="25"/>
    <col min="13310" max="13310" width="1.54296875" style="25" customWidth="1"/>
    <col min="13311" max="13311" width="35" style="25" customWidth="1"/>
    <col min="13312" max="13315" width="10.453125" style="25" customWidth="1"/>
    <col min="13316" max="13316" width="11.1796875" style="25" customWidth="1"/>
    <col min="13317" max="13317" width="14.54296875" style="25" customWidth="1"/>
    <col min="13318" max="13319" width="10.453125" style="25" customWidth="1"/>
    <col min="13320" max="13320" width="11.453125" style="25" customWidth="1"/>
    <col min="13321" max="13565" width="8.81640625" style="25"/>
    <col min="13566" max="13566" width="1.54296875" style="25" customWidth="1"/>
    <col min="13567" max="13567" width="35" style="25" customWidth="1"/>
    <col min="13568" max="13571" width="10.453125" style="25" customWidth="1"/>
    <col min="13572" max="13572" width="11.1796875" style="25" customWidth="1"/>
    <col min="13573" max="13573" width="14.54296875" style="25" customWidth="1"/>
    <col min="13574" max="13575" width="10.453125" style="25" customWidth="1"/>
    <col min="13576" max="13576" width="11.453125" style="25" customWidth="1"/>
    <col min="13577" max="13821" width="8.81640625" style="25"/>
    <col min="13822" max="13822" width="1.54296875" style="25" customWidth="1"/>
    <col min="13823" max="13823" width="35" style="25" customWidth="1"/>
    <col min="13824" max="13827" width="10.453125" style="25" customWidth="1"/>
    <col min="13828" max="13828" width="11.1796875" style="25" customWidth="1"/>
    <col min="13829" max="13829" width="14.54296875" style="25" customWidth="1"/>
    <col min="13830" max="13831" width="10.453125" style="25" customWidth="1"/>
    <col min="13832" max="13832" width="11.453125" style="25" customWidth="1"/>
    <col min="13833" max="14077" width="8.81640625" style="25"/>
    <col min="14078" max="14078" width="1.54296875" style="25" customWidth="1"/>
    <col min="14079" max="14079" width="35" style="25" customWidth="1"/>
    <col min="14080" max="14083" width="10.453125" style="25" customWidth="1"/>
    <col min="14084" max="14084" width="11.1796875" style="25" customWidth="1"/>
    <col min="14085" max="14085" width="14.54296875" style="25" customWidth="1"/>
    <col min="14086" max="14087" width="10.453125" style="25" customWidth="1"/>
    <col min="14088" max="14088" width="11.453125" style="25" customWidth="1"/>
    <col min="14089" max="14333" width="8.81640625" style="25"/>
    <col min="14334" max="14334" width="1.54296875" style="25" customWidth="1"/>
    <col min="14335" max="14335" width="35" style="25" customWidth="1"/>
    <col min="14336" max="14339" width="10.453125" style="25" customWidth="1"/>
    <col min="14340" max="14340" width="11.1796875" style="25" customWidth="1"/>
    <col min="14341" max="14341" width="14.54296875" style="25" customWidth="1"/>
    <col min="14342" max="14343" width="10.453125" style="25" customWidth="1"/>
    <col min="14344" max="14344" width="11.453125" style="25" customWidth="1"/>
    <col min="14345" max="14589" width="8.81640625" style="25"/>
    <col min="14590" max="14590" width="1.54296875" style="25" customWidth="1"/>
    <col min="14591" max="14591" width="35" style="25" customWidth="1"/>
    <col min="14592" max="14595" width="10.453125" style="25" customWidth="1"/>
    <col min="14596" max="14596" width="11.1796875" style="25" customWidth="1"/>
    <col min="14597" max="14597" width="14.54296875" style="25" customWidth="1"/>
    <col min="14598" max="14599" width="10.453125" style="25" customWidth="1"/>
    <col min="14600" max="14600" width="11.453125" style="25" customWidth="1"/>
    <col min="14601" max="14845" width="8.81640625" style="25"/>
    <col min="14846" max="14846" width="1.54296875" style="25" customWidth="1"/>
    <col min="14847" max="14847" width="35" style="25" customWidth="1"/>
    <col min="14848" max="14851" width="10.453125" style="25" customWidth="1"/>
    <col min="14852" max="14852" width="11.1796875" style="25" customWidth="1"/>
    <col min="14853" max="14853" width="14.54296875" style="25" customWidth="1"/>
    <col min="14854" max="14855" width="10.453125" style="25" customWidth="1"/>
    <col min="14856" max="14856" width="11.453125" style="25" customWidth="1"/>
    <col min="14857" max="15101" width="8.81640625" style="25"/>
    <col min="15102" max="15102" width="1.54296875" style="25" customWidth="1"/>
    <col min="15103" max="15103" width="35" style="25" customWidth="1"/>
    <col min="15104" max="15107" width="10.453125" style="25" customWidth="1"/>
    <col min="15108" max="15108" width="11.1796875" style="25" customWidth="1"/>
    <col min="15109" max="15109" width="14.54296875" style="25" customWidth="1"/>
    <col min="15110" max="15111" width="10.453125" style="25" customWidth="1"/>
    <col min="15112" max="15112" width="11.453125" style="25" customWidth="1"/>
    <col min="15113" max="15357" width="8.81640625" style="25"/>
    <col min="15358" max="15358" width="1.54296875" style="25" customWidth="1"/>
    <col min="15359" max="15359" width="35" style="25" customWidth="1"/>
    <col min="15360" max="15363" width="10.453125" style="25" customWidth="1"/>
    <col min="15364" max="15364" width="11.1796875" style="25" customWidth="1"/>
    <col min="15365" max="15365" width="14.54296875" style="25" customWidth="1"/>
    <col min="15366" max="15367" width="10.453125" style="25" customWidth="1"/>
    <col min="15368" max="15368" width="11.453125" style="25" customWidth="1"/>
    <col min="15369" max="15613" width="8.81640625" style="25"/>
    <col min="15614" max="15614" width="1.54296875" style="25" customWidth="1"/>
    <col min="15615" max="15615" width="35" style="25" customWidth="1"/>
    <col min="15616" max="15619" width="10.453125" style="25" customWidth="1"/>
    <col min="15620" max="15620" width="11.1796875" style="25" customWidth="1"/>
    <col min="15621" max="15621" width="14.54296875" style="25" customWidth="1"/>
    <col min="15622" max="15623" width="10.453125" style="25" customWidth="1"/>
    <col min="15624" max="15624" width="11.453125" style="25" customWidth="1"/>
    <col min="15625" max="15869" width="8.81640625" style="25"/>
    <col min="15870" max="15870" width="1.54296875" style="25" customWidth="1"/>
    <col min="15871" max="15871" width="35" style="25" customWidth="1"/>
    <col min="15872" max="15875" width="10.453125" style="25" customWidth="1"/>
    <col min="15876" max="15876" width="11.1796875" style="25" customWidth="1"/>
    <col min="15877" max="15877" width="14.54296875" style="25" customWidth="1"/>
    <col min="15878" max="15879" width="10.453125" style="25" customWidth="1"/>
    <col min="15880" max="15880" width="11.453125" style="25" customWidth="1"/>
    <col min="15881" max="16125" width="8.81640625" style="25"/>
    <col min="16126" max="16126" width="1.54296875" style="25" customWidth="1"/>
    <col min="16127" max="16127" width="35" style="25" customWidth="1"/>
    <col min="16128" max="16131" width="10.453125" style="25" customWidth="1"/>
    <col min="16132" max="16132" width="11.1796875" style="25" customWidth="1"/>
    <col min="16133" max="16133" width="14.54296875" style="25" customWidth="1"/>
    <col min="16134" max="16135" width="10.453125" style="25" customWidth="1"/>
    <col min="16136" max="16136" width="11.453125" style="25" customWidth="1"/>
    <col min="16137" max="16384" width="8.81640625" style="25"/>
  </cols>
  <sheetData>
    <row r="1" spans="2:16" ht="25">
      <c r="B1" s="26"/>
    </row>
    <row r="2" spans="2:16" ht="13">
      <c r="B2" s="277" t="s">
        <v>1709</v>
      </c>
      <c r="C2" s="228"/>
      <c r="D2" s="228"/>
      <c r="E2" s="228"/>
      <c r="F2" s="271"/>
      <c r="G2" s="271"/>
      <c r="H2" s="271"/>
      <c r="I2" s="271"/>
      <c r="J2" s="271"/>
    </row>
    <row r="3" spans="2:16" ht="12" customHeight="1" thickBot="1">
      <c r="B3" s="288"/>
      <c r="C3" s="228"/>
      <c r="D3" s="228"/>
      <c r="E3" s="228"/>
      <c r="F3" s="271"/>
      <c r="G3" s="271"/>
      <c r="H3" s="271"/>
      <c r="I3" s="271"/>
      <c r="J3" s="271"/>
    </row>
    <row r="4" spans="2:16" ht="41.15" customHeight="1">
      <c r="B4" s="294" t="s">
        <v>1710</v>
      </c>
      <c r="C4" s="1280" t="s">
        <v>994</v>
      </c>
      <c r="D4" s="1281"/>
      <c r="E4" s="1281"/>
      <c r="F4" s="1281"/>
      <c r="G4" s="1281"/>
      <c r="H4" s="1281"/>
      <c r="I4" s="1281"/>
      <c r="J4" s="1281"/>
      <c r="K4" s="1282"/>
      <c r="O4" s="256"/>
      <c r="P4" s="256"/>
    </row>
    <row r="5" spans="2:16" ht="39">
      <c r="B5" s="346" t="s">
        <v>551</v>
      </c>
      <c r="C5" s="347" t="s">
        <v>493</v>
      </c>
      <c r="D5" s="347" t="s">
        <v>494</v>
      </c>
      <c r="E5" s="347" t="s">
        <v>495</v>
      </c>
      <c r="F5" s="348" t="s">
        <v>496</v>
      </c>
      <c r="G5" s="349" t="s">
        <v>497</v>
      </c>
      <c r="H5" s="490" t="s">
        <v>498</v>
      </c>
      <c r="I5" s="348" t="s">
        <v>995</v>
      </c>
      <c r="J5" s="348" t="s">
        <v>996</v>
      </c>
      <c r="K5" s="493" t="s">
        <v>997</v>
      </c>
      <c r="O5" s="256"/>
      <c r="P5" s="256"/>
    </row>
    <row r="6" spans="2:16" ht="31.4" customHeight="1">
      <c r="B6" s="351" t="s">
        <v>998</v>
      </c>
      <c r="C6" s="352"/>
      <c r="D6" s="352"/>
      <c r="E6" s="352"/>
      <c r="F6" s="352"/>
      <c r="G6" s="352"/>
      <c r="H6" s="352"/>
      <c r="I6" s="352"/>
      <c r="J6" s="352"/>
      <c r="K6" s="353"/>
      <c r="O6" s="256"/>
      <c r="P6" s="256"/>
    </row>
    <row r="7" spans="2:16" ht="23.9" customHeight="1">
      <c r="B7" s="287" t="s">
        <v>85</v>
      </c>
      <c r="C7" s="484">
        <f>F35</f>
        <v>0</v>
      </c>
      <c r="D7" s="484">
        <f>G35</f>
        <v>0</v>
      </c>
      <c r="E7" s="484">
        <f>H35</f>
        <v>0</v>
      </c>
      <c r="F7" s="484">
        <f t="shared" ref="F7" si="0">I35</f>
        <v>0</v>
      </c>
      <c r="G7" s="484">
        <f>J35</f>
        <v>0</v>
      </c>
      <c r="H7" s="491">
        <f>SUM(C7:G7)</f>
        <v>0</v>
      </c>
      <c r="I7" s="484">
        <f>L35</f>
        <v>0</v>
      </c>
      <c r="J7" s="484">
        <f>M35</f>
        <v>0</v>
      </c>
      <c r="K7" s="494">
        <f>SUM(H7:J7)</f>
        <v>0</v>
      </c>
      <c r="M7" s="503"/>
      <c r="O7" s="256"/>
      <c r="P7" s="256"/>
    </row>
    <row r="8" spans="2:16" ht="23.9" customHeight="1">
      <c r="B8" s="287" t="s">
        <v>77</v>
      </c>
      <c r="C8" s="484">
        <f>F53</f>
        <v>0</v>
      </c>
      <c r="D8" s="484">
        <f>G53</f>
        <v>0</v>
      </c>
      <c r="E8" s="484">
        <f>H53</f>
        <v>0</v>
      </c>
      <c r="F8" s="484">
        <f t="shared" ref="F8:G8" si="1">I53</f>
        <v>0</v>
      </c>
      <c r="G8" s="484">
        <f t="shared" si="1"/>
        <v>0</v>
      </c>
      <c r="H8" s="491">
        <f>SUM(C8:G8)</f>
        <v>0</v>
      </c>
      <c r="I8" s="484">
        <f>L53</f>
        <v>0</v>
      </c>
      <c r="J8" s="484">
        <f>M53</f>
        <v>0</v>
      </c>
      <c r="K8" s="494">
        <f t="shared" ref="K8:K11" si="2">SUM(H8:J8)</f>
        <v>0</v>
      </c>
      <c r="O8" s="256"/>
      <c r="P8" s="256"/>
    </row>
    <row r="9" spans="2:16" ht="23.9" customHeight="1">
      <c r="B9" s="287" t="s">
        <v>86</v>
      </c>
      <c r="C9" s="484">
        <f>F86</f>
        <v>0</v>
      </c>
      <c r="D9" s="484">
        <f>G86</f>
        <v>0</v>
      </c>
      <c r="E9" s="484">
        <f>H86</f>
        <v>0</v>
      </c>
      <c r="F9" s="484">
        <f t="shared" ref="F9:G9" si="3">I86</f>
        <v>0</v>
      </c>
      <c r="G9" s="484">
        <f t="shared" si="3"/>
        <v>0</v>
      </c>
      <c r="H9" s="491">
        <f>SUM(C9:G9)</f>
        <v>0</v>
      </c>
      <c r="I9" s="484">
        <f>L86</f>
        <v>0</v>
      </c>
      <c r="J9" s="484">
        <f>M86</f>
        <v>0</v>
      </c>
      <c r="K9" s="494">
        <f>SUM(H9:J9)</f>
        <v>0</v>
      </c>
      <c r="O9" s="256"/>
      <c r="P9" s="256"/>
    </row>
    <row r="10" spans="2:16" ht="23.9" customHeight="1">
      <c r="B10" s="287" t="s">
        <v>87</v>
      </c>
      <c r="C10" s="484">
        <f>F114</f>
        <v>0</v>
      </c>
      <c r="D10" s="484">
        <f>G114</f>
        <v>0</v>
      </c>
      <c r="E10" s="484">
        <f>H114</f>
        <v>0</v>
      </c>
      <c r="F10" s="484">
        <f t="shared" ref="F10:G10" si="4">I114</f>
        <v>0</v>
      </c>
      <c r="G10" s="484">
        <f t="shared" si="4"/>
        <v>0</v>
      </c>
      <c r="H10" s="491">
        <f>SUM(C10:G10)</f>
        <v>0</v>
      </c>
      <c r="I10" s="484">
        <f>L114</f>
        <v>0</v>
      </c>
      <c r="J10" s="484">
        <f>M114</f>
        <v>0</v>
      </c>
      <c r="K10" s="494">
        <f t="shared" si="2"/>
        <v>0</v>
      </c>
      <c r="O10" s="256"/>
      <c r="P10" s="256"/>
    </row>
    <row r="11" spans="2:16" ht="23.9" customHeight="1">
      <c r="B11" s="287" t="s">
        <v>88</v>
      </c>
      <c r="C11" s="484">
        <f>F119</f>
        <v>0</v>
      </c>
      <c r="D11" s="484">
        <f>G119</f>
        <v>0</v>
      </c>
      <c r="E11" s="484">
        <f>H119</f>
        <v>0</v>
      </c>
      <c r="F11" s="484">
        <f t="shared" ref="F11:G11" si="5">I119</f>
        <v>0</v>
      </c>
      <c r="G11" s="484">
        <f t="shared" si="5"/>
        <v>0</v>
      </c>
      <c r="H11" s="491">
        <f>SUM(C11:G11)</f>
        <v>0</v>
      </c>
      <c r="I11" s="484">
        <f>L119</f>
        <v>0</v>
      </c>
      <c r="J11" s="484">
        <f>M119</f>
        <v>0</v>
      </c>
      <c r="K11" s="494">
        <f t="shared" si="2"/>
        <v>0</v>
      </c>
      <c r="O11" s="256"/>
      <c r="P11" s="256"/>
    </row>
    <row r="12" spans="2:16" ht="23.9" customHeight="1" thickBot="1">
      <c r="B12" s="485" t="s">
        <v>999</v>
      </c>
      <c r="C12" s="486"/>
      <c r="D12" s="486"/>
      <c r="E12" s="486"/>
      <c r="F12" s="486"/>
      <c r="G12" s="487"/>
      <c r="H12" s="491"/>
      <c r="I12" s="486"/>
      <c r="J12" s="486"/>
      <c r="K12" s="494"/>
      <c r="O12" s="256"/>
      <c r="P12" s="256"/>
    </row>
    <row r="13" spans="2:16" ht="24" customHeight="1" thickBot="1">
      <c r="B13" s="288"/>
      <c r="C13" s="488">
        <f>SUM(C7:C12)</f>
        <v>0</v>
      </c>
      <c r="D13" s="489">
        <f t="shared" ref="D13:I13" si="6">SUM(D7:D12)</f>
        <v>0</v>
      </c>
      <c r="E13" s="489">
        <f t="shared" si="6"/>
        <v>0</v>
      </c>
      <c r="F13" s="489">
        <f t="shared" si="6"/>
        <v>0</v>
      </c>
      <c r="G13" s="489">
        <f t="shared" si="6"/>
        <v>0</v>
      </c>
      <c r="H13" s="492">
        <f>SUM(C13:G13)</f>
        <v>0</v>
      </c>
      <c r="I13" s="489">
        <f t="shared" si="6"/>
        <v>0</v>
      </c>
      <c r="J13" s="489">
        <f>SUM(J7:J12)</f>
        <v>0</v>
      </c>
      <c r="K13" s="495">
        <f>SUM(H13:J13)</f>
        <v>0</v>
      </c>
      <c r="O13" s="256"/>
      <c r="P13" s="256"/>
    </row>
    <row r="14" spans="2:16" ht="12" customHeight="1" thickBot="1">
      <c r="B14" s="288"/>
      <c r="C14" s="228"/>
      <c r="D14" s="228"/>
      <c r="E14" s="228"/>
      <c r="F14" s="271"/>
      <c r="G14" s="271"/>
      <c r="H14" s="271"/>
      <c r="I14" s="271"/>
      <c r="J14" s="271"/>
    </row>
    <row r="15" spans="2:16" ht="49.4" customHeight="1">
      <c r="B15" s="345"/>
      <c r="C15" s="1280" t="s">
        <v>1000</v>
      </c>
      <c r="D15" s="1281"/>
      <c r="E15" s="1281"/>
      <c r="F15" s="1281"/>
      <c r="G15" s="1281"/>
      <c r="H15" s="1281"/>
      <c r="I15" s="1282"/>
    </row>
    <row r="16" spans="2:16" ht="36.65" customHeight="1">
      <c r="B16" s="346" t="s">
        <v>551</v>
      </c>
      <c r="C16" s="347" t="s">
        <v>493</v>
      </c>
      <c r="D16" s="347" t="s">
        <v>494</v>
      </c>
      <c r="E16" s="347" t="s">
        <v>495</v>
      </c>
      <c r="F16" s="348" t="s">
        <v>496</v>
      </c>
      <c r="G16" s="349" t="s">
        <v>497</v>
      </c>
      <c r="H16" s="348" t="s">
        <v>499</v>
      </c>
      <c r="I16" s="350" t="s">
        <v>500</v>
      </c>
    </row>
    <row r="17" spans="2:16" ht="38.9" customHeight="1">
      <c r="B17" s="351" t="s">
        <v>1001</v>
      </c>
      <c r="C17" s="352"/>
      <c r="D17" s="352"/>
      <c r="E17" s="352"/>
      <c r="F17" s="352"/>
      <c r="G17" s="352"/>
      <c r="H17" s="352"/>
      <c r="I17" s="353"/>
    </row>
    <row r="18" spans="2:16" ht="19.399999999999999" customHeight="1">
      <c r="B18" s="287" t="s">
        <v>1601</v>
      </c>
      <c r="C18" s="970"/>
      <c r="D18" s="970"/>
      <c r="E18" s="970"/>
      <c r="F18" s="970"/>
      <c r="G18" s="970"/>
      <c r="H18" s="970"/>
      <c r="I18" s="971"/>
    </row>
    <row r="19" spans="2:16" ht="19.399999999999999" customHeight="1" thickBot="1">
      <c r="B19" s="894" t="s">
        <v>1602</v>
      </c>
      <c r="C19" s="972"/>
      <c r="D19" s="972"/>
      <c r="E19" s="972"/>
      <c r="F19" s="972"/>
      <c r="G19" s="972"/>
      <c r="H19" s="972"/>
      <c r="I19" s="973"/>
    </row>
    <row r="20" spans="2:16" ht="19.399999999999999" customHeight="1">
      <c r="B20" s="912" t="s">
        <v>1612</v>
      </c>
      <c r="C20" s="974"/>
      <c r="D20" s="974"/>
      <c r="E20" s="974"/>
      <c r="F20" s="974"/>
      <c r="G20" s="974"/>
      <c r="H20" s="974"/>
      <c r="I20" s="975"/>
    </row>
    <row r="21" spans="2:16" ht="19.399999999999999" customHeight="1">
      <c r="B21" s="287" t="s">
        <v>1613</v>
      </c>
      <c r="C21" s="970"/>
      <c r="D21" s="970"/>
      <c r="E21" s="970"/>
      <c r="F21" s="970"/>
      <c r="G21" s="970"/>
      <c r="H21" s="970"/>
      <c r="I21" s="971"/>
    </row>
    <row r="22" spans="2:16" ht="19.399999999999999" customHeight="1" thickBot="1">
      <c r="B22" s="485" t="s">
        <v>1603</v>
      </c>
      <c r="C22" s="976"/>
      <c r="D22" s="976"/>
      <c r="E22" s="976"/>
      <c r="F22" s="976"/>
      <c r="G22" s="976"/>
      <c r="H22" s="976"/>
      <c r="I22" s="977"/>
    </row>
    <row r="23" spans="2:16" ht="19.399999999999999" customHeight="1">
      <c r="B23" s="286" t="s">
        <v>1604</v>
      </c>
      <c r="C23" s="978"/>
      <c r="D23" s="978"/>
      <c r="E23" s="978"/>
      <c r="F23" s="978"/>
      <c r="G23" s="978"/>
      <c r="H23" s="978"/>
      <c r="I23" s="979"/>
    </row>
    <row r="24" spans="2:16" ht="19.399999999999999" customHeight="1" thickBot="1">
      <c r="B24" s="894" t="s">
        <v>1605</v>
      </c>
      <c r="C24" s="972"/>
      <c r="D24" s="972"/>
      <c r="E24" s="972"/>
      <c r="F24" s="972"/>
      <c r="G24" s="972"/>
      <c r="H24" s="972"/>
      <c r="I24" s="973"/>
    </row>
    <row r="25" spans="2:16" ht="19.399999999999999" customHeight="1">
      <c r="B25" s="914" t="s">
        <v>1606</v>
      </c>
      <c r="C25" s="980"/>
      <c r="D25" s="980"/>
      <c r="E25" s="980"/>
      <c r="F25" s="980"/>
      <c r="G25" s="980"/>
      <c r="H25" s="980"/>
      <c r="I25" s="981"/>
    </row>
    <row r="26" spans="2:16" ht="19.399999999999999" customHeight="1" thickBot="1">
      <c r="B26" s="485" t="s">
        <v>1614</v>
      </c>
      <c r="C26" s="976"/>
      <c r="D26" s="976"/>
      <c r="E26" s="976"/>
      <c r="F26" s="976"/>
      <c r="G26" s="976"/>
      <c r="H26" s="976"/>
      <c r="I26" s="977"/>
    </row>
    <row r="27" spans="2:16" ht="19.399999999999999" customHeight="1">
      <c r="B27" s="913" t="s">
        <v>1607</v>
      </c>
      <c r="C27" s="982"/>
      <c r="D27" s="982"/>
      <c r="E27" s="982"/>
      <c r="F27" s="982"/>
      <c r="G27" s="982"/>
      <c r="H27" s="982"/>
      <c r="I27" s="983"/>
    </row>
    <row r="28" spans="2:16" ht="19.399999999999999" customHeight="1">
      <c r="B28" s="894" t="s">
        <v>1608</v>
      </c>
      <c r="C28" s="972"/>
      <c r="D28" s="972"/>
      <c r="E28" s="972"/>
      <c r="F28" s="972"/>
      <c r="G28" s="972"/>
      <c r="H28" s="972"/>
      <c r="I28" s="973"/>
    </row>
    <row r="29" spans="2:16" ht="19.399999999999999" customHeight="1" thickBot="1">
      <c r="B29" s="894" t="s">
        <v>1609</v>
      </c>
      <c r="C29" s="972"/>
      <c r="D29" s="972"/>
      <c r="E29" s="972"/>
      <c r="F29" s="972"/>
      <c r="G29" s="972"/>
      <c r="H29" s="972"/>
      <c r="I29" s="973"/>
    </row>
    <row r="30" spans="2:16" ht="19.399999999999999" customHeight="1">
      <c r="B30" s="914" t="s">
        <v>1610</v>
      </c>
      <c r="C30" s="980"/>
      <c r="D30" s="980"/>
      <c r="E30" s="980"/>
      <c r="F30" s="980"/>
      <c r="G30" s="980"/>
      <c r="H30" s="980"/>
      <c r="I30" s="981"/>
    </row>
    <row r="31" spans="2:16" ht="19.399999999999999" customHeight="1" thickBot="1">
      <c r="B31" s="485" t="s">
        <v>1611</v>
      </c>
      <c r="C31" s="976"/>
      <c r="D31" s="976"/>
      <c r="E31" s="976"/>
      <c r="F31" s="976"/>
      <c r="G31" s="976"/>
      <c r="H31" s="976"/>
      <c r="I31" s="977"/>
    </row>
    <row r="32" spans="2:16" ht="13" thickBot="1">
      <c r="B32" s="288"/>
      <c r="C32" s="271"/>
      <c r="D32" s="271"/>
      <c r="E32" s="271"/>
      <c r="F32" s="271"/>
      <c r="G32" s="271"/>
      <c r="H32" s="271"/>
      <c r="I32" s="271"/>
      <c r="P32" s="256"/>
    </row>
    <row r="33" spans="2:16" ht="51.65" customHeight="1">
      <c r="B33" s="354"/>
      <c r="C33" s="355"/>
      <c r="D33" s="356"/>
      <c r="E33" s="355"/>
      <c r="F33" s="1283" t="s">
        <v>491</v>
      </c>
      <c r="G33" s="1284"/>
      <c r="H33" s="1284"/>
      <c r="I33" s="1284"/>
      <c r="J33" s="1284"/>
      <c r="K33" s="1284"/>
      <c r="L33" s="1284"/>
      <c r="M33" s="1284"/>
      <c r="N33" s="1285"/>
    </row>
    <row r="34" spans="2:16" ht="34.4" customHeight="1">
      <c r="B34" s="357" t="s">
        <v>551</v>
      </c>
      <c r="C34" s="358" t="s">
        <v>1002</v>
      </c>
      <c r="D34" s="358" t="s">
        <v>1003</v>
      </c>
      <c r="E34" s="358" t="s">
        <v>1004</v>
      </c>
      <c r="F34" s="348" t="s">
        <v>493</v>
      </c>
      <c r="G34" s="348" t="s">
        <v>494</v>
      </c>
      <c r="H34" s="348" t="s">
        <v>495</v>
      </c>
      <c r="I34" s="348" t="s">
        <v>496</v>
      </c>
      <c r="J34" s="348" t="s">
        <v>497</v>
      </c>
      <c r="K34" s="292" t="s">
        <v>498</v>
      </c>
      <c r="L34" s="359" t="s">
        <v>499</v>
      </c>
      <c r="M34" s="348" t="s">
        <v>500</v>
      </c>
      <c r="N34" s="293" t="s">
        <v>501</v>
      </c>
    </row>
    <row r="35" spans="2:16" ht="21" customHeight="1">
      <c r="B35" s="360" t="s">
        <v>1005</v>
      </c>
      <c r="C35" s="761"/>
      <c r="D35" s="761"/>
      <c r="E35" s="761"/>
      <c r="F35" s="378">
        <f>SUM(F37:F52)</f>
        <v>0</v>
      </c>
      <c r="G35" s="378">
        <f t="shared" ref="G35:J35" si="7">SUM(G37:G52)</f>
        <v>0</v>
      </c>
      <c r="H35" s="378">
        <f t="shared" si="7"/>
        <v>0</v>
      </c>
      <c r="I35" s="378">
        <f t="shared" si="7"/>
        <v>0</v>
      </c>
      <c r="J35" s="378">
        <f t="shared" si="7"/>
        <v>0</v>
      </c>
      <c r="K35" s="378">
        <f>SUM(K37:K52)</f>
        <v>0</v>
      </c>
      <c r="L35" s="378">
        <f t="shared" ref="L35:M35" si="8">SUM(L37:L52)</f>
        <v>0</v>
      </c>
      <c r="M35" s="378">
        <f t="shared" si="8"/>
        <v>0</v>
      </c>
      <c r="N35" s="504">
        <f>SUM(N37:N52)</f>
        <v>0</v>
      </c>
      <c r="P35" s="256"/>
    </row>
    <row r="36" spans="2:16">
      <c r="B36" s="361" t="s">
        <v>1006</v>
      </c>
      <c r="C36" s="362"/>
      <c r="D36" s="362"/>
      <c r="E36" s="362"/>
      <c r="F36" s="362"/>
      <c r="G36" s="362"/>
      <c r="H36" s="362"/>
      <c r="I36" s="362"/>
      <c r="J36" s="362"/>
      <c r="K36" s="362"/>
      <c r="L36" s="362"/>
      <c r="M36" s="362"/>
      <c r="N36" s="363"/>
    </row>
    <row r="37" spans="2:16">
      <c r="B37" s="224" t="s">
        <v>1007</v>
      </c>
      <c r="C37" s="364" t="s">
        <v>1609</v>
      </c>
      <c r="D37" s="365">
        <v>1</v>
      </c>
      <c r="E37" s="366">
        <v>300</v>
      </c>
      <c r="F37" s="367">
        <f>$D37*$E37*C$29</f>
        <v>0</v>
      </c>
      <c r="G37" s="367">
        <f t="shared" ref="G37:J37" si="9">$D37*$E37*D$29</f>
        <v>0</v>
      </c>
      <c r="H37" s="367">
        <f t="shared" si="9"/>
        <v>0</v>
      </c>
      <c r="I37" s="367">
        <f t="shared" si="9"/>
        <v>0</v>
      </c>
      <c r="J37" s="367">
        <f t="shared" si="9"/>
        <v>0</v>
      </c>
      <c r="K37" s="368">
        <f>SUM(F37:J37)</f>
        <v>0</v>
      </c>
      <c r="L37" s="367">
        <f>$D37*$E37*H$29</f>
        <v>0</v>
      </c>
      <c r="M37" s="367">
        <f>$D37*$E37*I$29</f>
        <v>0</v>
      </c>
      <c r="N37" s="369">
        <f t="shared" ref="N37:N43" si="10">SUM(K37:M37)</f>
        <v>0</v>
      </c>
    </row>
    <row r="38" spans="2:16">
      <c r="B38" s="224" t="s">
        <v>1008</v>
      </c>
      <c r="C38" s="364" t="s">
        <v>1603</v>
      </c>
      <c r="D38" s="365">
        <v>1</v>
      </c>
      <c r="E38" s="366">
        <v>150</v>
      </c>
      <c r="F38" s="367">
        <f>$D38*$E38*C$22</f>
        <v>0</v>
      </c>
      <c r="G38" s="367">
        <f t="shared" ref="G38:J39" si="11">$D38*$E38*D$22</f>
        <v>0</v>
      </c>
      <c r="H38" s="367">
        <f t="shared" si="11"/>
        <v>0</v>
      </c>
      <c r="I38" s="367">
        <f t="shared" si="11"/>
        <v>0</v>
      </c>
      <c r="J38" s="367">
        <f t="shared" si="11"/>
        <v>0</v>
      </c>
      <c r="K38" s="368">
        <f t="shared" ref="K38:K52" si="12">SUM(F38:J38)</f>
        <v>0</v>
      </c>
      <c r="L38" s="367">
        <f>$D38*$E38*H$22</f>
        <v>0</v>
      </c>
      <c r="M38" s="367">
        <f>$D38*$E38*I$22</f>
        <v>0</v>
      </c>
      <c r="N38" s="369">
        <f t="shared" si="10"/>
        <v>0</v>
      </c>
    </row>
    <row r="39" spans="2:16">
      <c r="B39" s="224" t="s">
        <v>1009</v>
      </c>
      <c r="C39" s="364" t="s">
        <v>1603</v>
      </c>
      <c r="D39" s="365">
        <v>1</v>
      </c>
      <c r="E39" s="366">
        <v>190</v>
      </c>
      <c r="F39" s="367">
        <f>$D39*$E39*C$22</f>
        <v>0</v>
      </c>
      <c r="G39" s="367">
        <f t="shared" si="11"/>
        <v>0</v>
      </c>
      <c r="H39" s="367">
        <f t="shared" si="11"/>
        <v>0</v>
      </c>
      <c r="I39" s="367">
        <f t="shared" si="11"/>
        <v>0</v>
      </c>
      <c r="J39" s="367">
        <f t="shared" si="11"/>
        <v>0</v>
      </c>
      <c r="K39" s="368">
        <f t="shared" si="12"/>
        <v>0</v>
      </c>
      <c r="L39" s="367">
        <f>$D39*$E39*H$22</f>
        <v>0</v>
      </c>
      <c r="M39" s="367">
        <f>$D39*$E39*I$22</f>
        <v>0</v>
      </c>
      <c r="N39" s="369">
        <f t="shared" si="10"/>
        <v>0</v>
      </c>
    </row>
    <row r="40" spans="2:16" ht="20.5">
      <c r="B40" s="224" t="s">
        <v>1010</v>
      </c>
      <c r="C40" s="364" t="s">
        <v>1608</v>
      </c>
      <c r="D40" s="365">
        <v>1</v>
      </c>
      <c r="E40" s="366">
        <v>150</v>
      </c>
      <c r="F40" s="367">
        <f>$D40*$E40*C$28</f>
        <v>0</v>
      </c>
      <c r="G40" s="367">
        <f t="shared" ref="G40:J40" si="13">$D40*$E40*D$28</f>
        <v>0</v>
      </c>
      <c r="H40" s="367">
        <f t="shared" si="13"/>
        <v>0</v>
      </c>
      <c r="I40" s="367">
        <f t="shared" si="13"/>
        <v>0</v>
      </c>
      <c r="J40" s="367">
        <f t="shared" si="13"/>
        <v>0</v>
      </c>
      <c r="K40" s="368">
        <f t="shared" si="12"/>
        <v>0</v>
      </c>
      <c r="L40" s="367">
        <f>$D40*$E40*H$28</f>
        <v>0</v>
      </c>
      <c r="M40" s="367">
        <f>$D40*$E40*I$28</f>
        <v>0</v>
      </c>
      <c r="N40" s="369">
        <f t="shared" si="10"/>
        <v>0</v>
      </c>
    </row>
    <row r="41" spans="2:16" ht="21.5">
      <c r="B41" s="224" t="s">
        <v>1011</v>
      </c>
      <c r="C41" s="364" t="s">
        <v>1613</v>
      </c>
      <c r="D41" s="365">
        <v>1</v>
      </c>
      <c r="E41" s="366">
        <v>82</v>
      </c>
      <c r="F41" s="367">
        <f>$D41*$E41*C$21</f>
        <v>0</v>
      </c>
      <c r="G41" s="367">
        <f t="shared" ref="G41:J41" si="14">$D41*$E41*D$21</f>
        <v>0</v>
      </c>
      <c r="H41" s="367">
        <f t="shared" si="14"/>
        <v>0</v>
      </c>
      <c r="I41" s="367">
        <f t="shared" si="14"/>
        <v>0</v>
      </c>
      <c r="J41" s="367">
        <f t="shared" si="14"/>
        <v>0</v>
      </c>
      <c r="K41" s="368">
        <f t="shared" si="12"/>
        <v>0</v>
      </c>
      <c r="L41" s="367">
        <f>$D41*$E41*H$21</f>
        <v>0</v>
      </c>
      <c r="M41" s="367">
        <f>$D41*$E41*I$21</f>
        <v>0</v>
      </c>
      <c r="N41" s="369">
        <f t="shared" si="10"/>
        <v>0</v>
      </c>
    </row>
    <row r="42" spans="2:16">
      <c r="B42" s="224" t="s">
        <v>1012</v>
      </c>
      <c r="C42" s="364" t="s">
        <v>1601</v>
      </c>
      <c r="D42" s="365">
        <v>1</v>
      </c>
      <c r="E42" s="366">
        <v>150</v>
      </c>
      <c r="F42" s="367">
        <f>$D42*$E42*C$18</f>
        <v>0</v>
      </c>
      <c r="G42" s="367">
        <f t="shared" ref="G42:J42" si="15">$D42*$E42*D$18</f>
        <v>0</v>
      </c>
      <c r="H42" s="367">
        <f t="shared" si="15"/>
        <v>0</v>
      </c>
      <c r="I42" s="367">
        <f t="shared" si="15"/>
        <v>0</v>
      </c>
      <c r="J42" s="367">
        <f t="shared" si="15"/>
        <v>0</v>
      </c>
      <c r="K42" s="368">
        <f t="shared" si="12"/>
        <v>0</v>
      </c>
      <c r="L42" s="367">
        <f>$D42*$E42*H$18</f>
        <v>0</v>
      </c>
      <c r="M42" s="367">
        <f>$D42*$E42*I$18</f>
        <v>0</v>
      </c>
      <c r="N42" s="369">
        <f t="shared" si="10"/>
        <v>0</v>
      </c>
    </row>
    <row r="43" spans="2:16" ht="20.5">
      <c r="B43" s="224" t="s">
        <v>1013</v>
      </c>
      <c r="C43" s="364" t="s">
        <v>1613</v>
      </c>
      <c r="D43" s="365">
        <v>1</v>
      </c>
      <c r="E43" s="366">
        <v>60</v>
      </c>
      <c r="F43" s="367">
        <f>$D43*$E43*C$21</f>
        <v>0</v>
      </c>
      <c r="G43" s="367">
        <f t="shared" ref="G43:J43" si="16">$D43*$E43*D$21</f>
        <v>0</v>
      </c>
      <c r="H43" s="367">
        <f t="shared" si="16"/>
        <v>0</v>
      </c>
      <c r="I43" s="367">
        <f t="shared" si="16"/>
        <v>0</v>
      </c>
      <c r="J43" s="367">
        <f t="shared" si="16"/>
        <v>0</v>
      </c>
      <c r="K43" s="368">
        <f t="shared" si="12"/>
        <v>0</v>
      </c>
      <c r="L43" s="367">
        <f>$D43*$E43*H$21</f>
        <v>0</v>
      </c>
      <c r="M43" s="367">
        <f>$D43*$E43*I$21</f>
        <v>0</v>
      </c>
      <c r="N43" s="369">
        <f t="shared" si="10"/>
        <v>0</v>
      </c>
    </row>
    <row r="44" spans="2:16">
      <c r="B44" s="361" t="s">
        <v>1014</v>
      </c>
      <c r="C44" s="362"/>
      <c r="D44" s="362"/>
      <c r="E44" s="362"/>
      <c r="F44" s="362"/>
      <c r="G44" s="362"/>
      <c r="H44" s="362"/>
      <c r="I44" s="362"/>
      <c r="J44" s="362"/>
      <c r="K44" s="362"/>
      <c r="L44" s="362"/>
      <c r="M44" s="362"/>
      <c r="N44" s="363"/>
    </row>
    <row r="45" spans="2:16">
      <c r="B45" s="224" t="s">
        <v>1015</v>
      </c>
      <c r="C45" s="364" t="s">
        <v>1612</v>
      </c>
      <c r="D45" s="365">
        <v>1</v>
      </c>
      <c r="E45" s="366">
        <v>35</v>
      </c>
      <c r="F45" s="367">
        <f>$D45*$E45*C$20</f>
        <v>0</v>
      </c>
      <c r="G45" s="367">
        <f t="shared" ref="G45:J45" si="17">$D45*$E45*D$20</f>
        <v>0</v>
      </c>
      <c r="H45" s="367">
        <f t="shared" si="17"/>
        <v>0</v>
      </c>
      <c r="I45" s="367">
        <f t="shared" si="17"/>
        <v>0</v>
      </c>
      <c r="J45" s="367">
        <f t="shared" si="17"/>
        <v>0</v>
      </c>
      <c r="K45" s="368">
        <f t="shared" si="12"/>
        <v>0</v>
      </c>
      <c r="L45" s="367">
        <f>$D45*$E45*H$20</f>
        <v>0</v>
      </c>
      <c r="M45" s="367">
        <f>$D45*$E45*I$20</f>
        <v>0</v>
      </c>
      <c r="N45" s="369">
        <f t="shared" ref="N45:N52" si="18">SUM(K45:M45)</f>
        <v>0</v>
      </c>
    </row>
    <row r="46" spans="2:16">
      <c r="B46" s="224" t="s">
        <v>1007</v>
      </c>
      <c r="C46" s="364" t="s">
        <v>1609</v>
      </c>
      <c r="D46" s="365">
        <v>1</v>
      </c>
      <c r="E46" s="366">
        <v>232</v>
      </c>
      <c r="F46" s="367">
        <f>$D46*$E46*C$29</f>
        <v>0</v>
      </c>
      <c r="G46" s="367">
        <f t="shared" ref="G46:J46" si="19">$D46*$E46*D$29</f>
        <v>0</v>
      </c>
      <c r="H46" s="367">
        <f t="shared" si="19"/>
        <v>0</v>
      </c>
      <c r="I46" s="367">
        <f t="shared" si="19"/>
        <v>0</v>
      </c>
      <c r="J46" s="367">
        <f t="shared" si="19"/>
        <v>0</v>
      </c>
      <c r="K46" s="368">
        <f t="shared" si="12"/>
        <v>0</v>
      </c>
      <c r="L46" s="367">
        <f>$D46*$E46*H$29</f>
        <v>0</v>
      </c>
      <c r="M46" s="367">
        <f>$D46*$E46*I$29</f>
        <v>0</v>
      </c>
      <c r="N46" s="369">
        <f t="shared" si="18"/>
        <v>0</v>
      </c>
    </row>
    <row r="47" spans="2:16" ht="20.5">
      <c r="B47" s="224" t="s">
        <v>1016</v>
      </c>
      <c r="C47" s="364" t="s">
        <v>1611</v>
      </c>
      <c r="D47" s="365">
        <v>1</v>
      </c>
      <c r="E47" s="366">
        <v>72</v>
      </c>
      <c r="F47" s="367">
        <f>$D47*$E47*C31</f>
        <v>0</v>
      </c>
      <c r="G47" s="367">
        <f t="shared" ref="G47:J47" si="20">$D47*$E47*D31</f>
        <v>0</v>
      </c>
      <c r="H47" s="367">
        <f t="shared" si="20"/>
        <v>0</v>
      </c>
      <c r="I47" s="367">
        <f t="shared" si="20"/>
        <v>0</v>
      </c>
      <c r="J47" s="367">
        <f t="shared" si="20"/>
        <v>0</v>
      </c>
      <c r="K47" s="368">
        <f t="shared" si="12"/>
        <v>0</v>
      </c>
      <c r="L47" s="367">
        <f>$D47*$E47*H31</f>
        <v>0</v>
      </c>
      <c r="M47" s="367">
        <f>$D47*$E47*I31</f>
        <v>0</v>
      </c>
      <c r="N47" s="369">
        <f t="shared" si="18"/>
        <v>0</v>
      </c>
    </row>
    <row r="48" spans="2:16">
      <c r="B48" s="224" t="s">
        <v>1017</v>
      </c>
      <c r="C48" s="364" t="s">
        <v>1607</v>
      </c>
      <c r="D48" s="365">
        <v>2</v>
      </c>
      <c r="E48" s="366">
        <v>76</v>
      </c>
      <c r="F48" s="367">
        <f>$D48*$E48*C$27</f>
        <v>0</v>
      </c>
      <c r="G48" s="367">
        <f t="shared" ref="G48:J48" si="21">$D48*$E48*D$27</f>
        <v>0</v>
      </c>
      <c r="H48" s="367">
        <f t="shared" si="21"/>
        <v>0</v>
      </c>
      <c r="I48" s="367">
        <f t="shared" si="21"/>
        <v>0</v>
      </c>
      <c r="J48" s="367">
        <f t="shared" si="21"/>
        <v>0</v>
      </c>
      <c r="K48" s="368">
        <f t="shared" si="12"/>
        <v>0</v>
      </c>
      <c r="L48" s="367">
        <f>$D48*$E48*H$27</f>
        <v>0</v>
      </c>
      <c r="M48" s="367">
        <f>$D48*$E48*I$27</f>
        <v>0</v>
      </c>
      <c r="N48" s="369">
        <f t="shared" si="18"/>
        <v>0</v>
      </c>
    </row>
    <row r="49" spans="2:16">
      <c r="B49" s="224" t="s">
        <v>1018</v>
      </c>
      <c r="C49" s="364" t="s">
        <v>1603</v>
      </c>
      <c r="D49" s="365">
        <v>1</v>
      </c>
      <c r="E49" s="366">
        <v>105</v>
      </c>
      <c r="F49" s="367">
        <f>$D49*$E49*C$22</f>
        <v>0</v>
      </c>
      <c r="G49" s="367">
        <f t="shared" ref="G49:J49" si="22">$D49*$E49*D$22</f>
        <v>0</v>
      </c>
      <c r="H49" s="367">
        <f t="shared" si="22"/>
        <v>0</v>
      </c>
      <c r="I49" s="367">
        <f t="shared" si="22"/>
        <v>0</v>
      </c>
      <c r="J49" s="367">
        <f t="shared" si="22"/>
        <v>0</v>
      </c>
      <c r="K49" s="368">
        <f t="shared" si="12"/>
        <v>0</v>
      </c>
      <c r="L49" s="367">
        <f>$D49*$E49*H$22</f>
        <v>0</v>
      </c>
      <c r="M49" s="367">
        <f>$D49*$E49*I$22</f>
        <v>0</v>
      </c>
      <c r="N49" s="369">
        <f t="shared" si="18"/>
        <v>0</v>
      </c>
    </row>
    <row r="50" spans="2:16">
      <c r="B50" s="224" t="s">
        <v>1019</v>
      </c>
      <c r="C50" s="364" t="s">
        <v>1612</v>
      </c>
      <c r="D50" s="365">
        <v>1</v>
      </c>
      <c r="E50" s="366">
        <v>50</v>
      </c>
      <c r="F50" s="367">
        <f>$D50*$E50*C$20</f>
        <v>0</v>
      </c>
      <c r="G50" s="367">
        <f t="shared" ref="G50:J50" si="23">$D50*$E50*D$20</f>
        <v>0</v>
      </c>
      <c r="H50" s="367">
        <f t="shared" si="23"/>
        <v>0</v>
      </c>
      <c r="I50" s="367">
        <f t="shared" si="23"/>
        <v>0</v>
      </c>
      <c r="J50" s="367">
        <f t="shared" si="23"/>
        <v>0</v>
      </c>
      <c r="K50" s="368">
        <f t="shared" si="12"/>
        <v>0</v>
      </c>
      <c r="L50" s="367">
        <f>$D50*$E50*H$20</f>
        <v>0</v>
      </c>
      <c r="M50" s="367">
        <f>$D50*$E50*I$20</f>
        <v>0</v>
      </c>
      <c r="N50" s="369">
        <f t="shared" si="18"/>
        <v>0</v>
      </c>
    </row>
    <row r="51" spans="2:16">
      <c r="B51" s="224" t="s">
        <v>1012</v>
      </c>
      <c r="C51" s="364" t="s">
        <v>1602</v>
      </c>
      <c r="D51" s="365">
        <v>1</v>
      </c>
      <c r="E51" s="366">
        <v>225</v>
      </c>
      <c r="F51" s="367">
        <f>$D51*$E51*C$19</f>
        <v>0</v>
      </c>
      <c r="G51" s="367">
        <f t="shared" ref="G51:J51" si="24">$D51*$E51*D$19</f>
        <v>0</v>
      </c>
      <c r="H51" s="367">
        <f t="shared" si="24"/>
        <v>0</v>
      </c>
      <c r="I51" s="367">
        <f t="shared" si="24"/>
        <v>0</v>
      </c>
      <c r="J51" s="367">
        <f t="shared" si="24"/>
        <v>0</v>
      </c>
      <c r="K51" s="368">
        <f t="shared" si="12"/>
        <v>0</v>
      </c>
      <c r="L51" s="367">
        <f>$D51*$E51*H$19</f>
        <v>0</v>
      </c>
      <c r="M51" s="367">
        <f>$D51*$E51*I$19</f>
        <v>0</v>
      </c>
      <c r="N51" s="369">
        <f t="shared" si="18"/>
        <v>0</v>
      </c>
    </row>
    <row r="52" spans="2:16" ht="21" thickBot="1">
      <c r="B52" s="895" t="s">
        <v>1013</v>
      </c>
      <c r="C52" s="896" t="s">
        <v>1613</v>
      </c>
      <c r="D52" s="897">
        <v>1</v>
      </c>
      <c r="E52" s="898">
        <v>78</v>
      </c>
      <c r="F52" s="899">
        <f>$D52*$E52*C$21</f>
        <v>0</v>
      </c>
      <c r="G52" s="899">
        <f t="shared" ref="G52:J52" si="25">$D52*$E52*D$21</f>
        <v>0</v>
      </c>
      <c r="H52" s="899">
        <f t="shared" si="25"/>
        <v>0</v>
      </c>
      <c r="I52" s="899">
        <f t="shared" si="25"/>
        <v>0</v>
      </c>
      <c r="J52" s="899">
        <f t="shared" si="25"/>
        <v>0</v>
      </c>
      <c r="K52" s="900">
        <f t="shared" si="12"/>
        <v>0</v>
      </c>
      <c r="L52" s="899">
        <f>$D52*$E52*H$21</f>
        <v>0</v>
      </c>
      <c r="M52" s="899">
        <f>$D52*$E52*I$21</f>
        <v>0</v>
      </c>
      <c r="N52" s="901">
        <f t="shared" si="18"/>
        <v>0</v>
      </c>
    </row>
    <row r="53" spans="2:16" ht="21" customHeight="1">
      <c r="B53" s="906" t="s">
        <v>1020</v>
      </c>
      <c r="C53" s="907"/>
      <c r="D53" s="907"/>
      <c r="E53" s="907"/>
      <c r="F53" s="908">
        <f>SUM(F55:F85)</f>
        <v>0</v>
      </c>
      <c r="G53" s="908">
        <f t="shared" ref="G53:J53" si="26">SUM(G55:G85)</f>
        <v>0</v>
      </c>
      <c r="H53" s="908">
        <f t="shared" si="26"/>
        <v>0</v>
      </c>
      <c r="I53" s="908">
        <f t="shared" si="26"/>
        <v>0</v>
      </c>
      <c r="J53" s="908">
        <f t="shared" si="26"/>
        <v>0</v>
      </c>
      <c r="K53" s="908">
        <f t="shared" ref="K53" si="27">SUM(K55:K85)</f>
        <v>0</v>
      </c>
      <c r="L53" s="908">
        <f t="shared" ref="L53:M53" si="28">SUM(L55:L85)</f>
        <v>0</v>
      </c>
      <c r="M53" s="908">
        <f t="shared" si="28"/>
        <v>0</v>
      </c>
      <c r="N53" s="909">
        <f>SUM(N55:N85)</f>
        <v>0</v>
      </c>
      <c r="P53" s="256"/>
    </row>
    <row r="54" spans="2:16">
      <c r="B54" s="361" t="s">
        <v>1014</v>
      </c>
      <c r="C54" s="362"/>
      <c r="D54" s="362"/>
      <c r="E54" s="362"/>
      <c r="F54" s="362"/>
      <c r="G54" s="362"/>
      <c r="H54" s="362"/>
      <c r="I54" s="362"/>
      <c r="J54" s="362"/>
      <c r="K54" s="362"/>
      <c r="L54" s="362"/>
      <c r="M54" s="362"/>
      <c r="N54" s="363"/>
    </row>
    <row r="55" spans="2:16" ht="20.5">
      <c r="B55" s="224" t="s">
        <v>1021</v>
      </c>
      <c r="C55" s="364" t="s">
        <v>1613</v>
      </c>
      <c r="D55" s="365">
        <v>1</v>
      </c>
      <c r="E55" s="371">
        <v>80</v>
      </c>
      <c r="F55" s="367">
        <f>$D55*$E55*C$21</f>
        <v>0</v>
      </c>
      <c r="G55" s="367">
        <f t="shared" ref="G55:J55" si="29">$D55*$E55*D$21</f>
        <v>0</v>
      </c>
      <c r="H55" s="367">
        <f t="shared" si="29"/>
        <v>0</v>
      </c>
      <c r="I55" s="367">
        <f t="shared" si="29"/>
        <v>0</v>
      </c>
      <c r="J55" s="367">
        <f t="shared" si="29"/>
        <v>0</v>
      </c>
      <c r="K55" s="368">
        <f t="shared" ref="K55:K75" si="30">SUM(F55:J55)</f>
        <v>0</v>
      </c>
      <c r="L55" s="367">
        <f>$D55*$E55*H$21</f>
        <v>0</v>
      </c>
      <c r="M55" s="367">
        <f>$D55*$E55*I$21</f>
        <v>0</v>
      </c>
      <c r="N55" s="369">
        <f t="shared" ref="N55:N75" si="31">SUM(K55:M55)</f>
        <v>0</v>
      </c>
    </row>
    <row r="56" spans="2:16">
      <c r="B56" s="224" t="s">
        <v>1022</v>
      </c>
      <c r="C56" s="364" t="s">
        <v>1612</v>
      </c>
      <c r="D56" s="365">
        <v>1</v>
      </c>
      <c r="E56" s="371">
        <v>40</v>
      </c>
      <c r="F56" s="367">
        <f>$D56*$E56*C$20</f>
        <v>0</v>
      </c>
      <c r="G56" s="367">
        <f t="shared" ref="G56:J56" si="32">$D56*$E56*D$20</f>
        <v>0</v>
      </c>
      <c r="H56" s="367">
        <f t="shared" si="32"/>
        <v>0</v>
      </c>
      <c r="I56" s="367">
        <f t="shared" si="32"/>
        <v>0</v>
      </c>
      <c r="J56" s="367">
        <f t="shared" si="32"/>
        <v>0</v>
      </c>
      <c r="K56" s="368">
        <f t="shared" si="30"/>
        <v>0</v>
      </c>
      <c r="L56" s="367">
        <f>$D56*$E56*H$20</f>
        <v>0</v>
      </c>
      <c r="M56" s="367">
        <f>$D56*$E56*I$20</f>
        <v>0</v>
      </c>
      <c r="N56" s="369">
        <f t="shared" si="31"/>
        <v>0</v>
      </c>
    </row>
    <row r="57" spans="2:16">
      <c r="B57" s="224" t="s">
        <v>1023</v>
      </c>
      <c r="C57" s="364" t="s">
        <v>1603</v>
      </c>
      <c r="D57" s="365">
        <v>1</v>
      </c>
      <c r="E57" s="371">
        <v>130</v>
      </c>
      <c r="F57" s="367">
        <f>$D57*$E57*C$22</f>
        <v>0</v>
      </c>
      <c r="G57" s="367">
        <f t="shared" ref="G57:J57" si="33">$D57*$E57*D$22</f>
        <v>0</v>
      </c>
      <c r="H57" s="367">
        <f t="shared" si="33"/>
        <v>0</v>
      </c>
      <c r="I57" s="367">
        <f t="shared" si="33"/>
        <v>0</v>
      </c>
      <c r="J57" s="367">
        <f t="shared" si="33"/>
        <v>0</v>
      </c>
      <c r="K57" s="368">
        <f t="shared" si="30"/>
        <v>0</v>
      </c>
      <c r="L57" s="367">
        <f>$D57*$E57*H$22</f>
        <v>0</v>
      </c>
      <c r="M57" s="367">
        <f>$D57*$E57*I$22</f>
        <v>0</v>
      </c>
      <c r="N57" s="369">
        <f t="shared" si="31"/>
        <v>0</v>
      </c>
    </row>
    <row r="58" spans="2:16" ht="20.5">
      <c r="B58" s="224" t="s">
        <v>1007</v>
      </c>
      <c r="C58" s="364" t="s">
        <v>1614</v>
      </c>
      <c r="D58" s="365">
        <v>1</v>
      </c>
      <c r="E58" s="371">
        <v>250</v>
      </c>
      <c r="F58" s="367">
        <f>$D58*$E58*C$26</f>
        <v>0</v>
      </c>
      <c r="G58" s="367">
        <f t="shared" ref="G58:J58" si="34">$D58*$E58*D$26</f>
        <v>0</v>
      </c>
      <c r="H58" s="367">
        <f t="shared" si="34"/>
        <v>0</v>
      </c>
      <c r="I58" s="367">
        <f t="shared" si="34"/>
        <v>0</v>
      </c>
      <c r="J58" s="367">
        <f t="shared" si="34"/>
        <v>0</v>
      </c>
      <c r="K58" s="368">
        <f t="shared" si="30"/>
        <v>0</v>
      </c>
      <c r="L58" s="367">
        <f>$D58*$E58*H$26</f>
        <v>0</v>
      </c>
      <c r="M58" s="367">
        <f>$D58*$E58*I$26</f>
        <v>0</v>
      </c>
      <c r="N58" s="369">
        <f t="shared" si="31"/>
        <v>0</v>
      </c>
    </row>
    <row r="59" spans="2:16">
      <c r="B59" s="224" t="s">
        <v>1024</v>
      </c>
      <c r="C59" s="364" t="s">
        <v>1612</v>
      </c>
      <c r="D59" s="365">
        <v>1</v>
      </c>
      <c r="E59" s="371">
        <v>40</v>
      </c>
      <c r="F59" s="367">
        <f>$D59*$E59*C$20</f>
        <v>0</v>
      </c>
      <c r="G59" s="367">
        <f t="shared" ref="G59:J59" si="35">$D59*$E59*D$20</f>
        <v>0</v>
      </c>
      <c r="H59" s="367">
        <f t="shared" si="35"/>
        <v>0</v>
      </c>
      <c r="I59" s="367">
        <f t="shared" si="35"/>
        <v>0</v>
      </c>
      <c r="J59" s="367">
        <f t="shared" si="35"/>
        <v>0</v>
      </c>
      <c r="K59" s="368">
        <f t="shared" si="30"/>
        <v>0</v>
      </c>
      <c r="L59" s="367">
        <f>$D59*$E59*H$20</f>
        <v>0</v>
      </c>
      <c r="M59" s="367">
        <f>$D59*$E59*I$20</f>
        <v>0</v>
      </c>
      <c r="N59" s="369">
        <f t="shared" si="31"/>
        <v>0</v>
      </c>
    </row>
    <row r="60" spans="2:16" ht="20.5">
      <c r="B60" s="224" t="s">
        <v>1025</v>
      </c>
      <c r="C60" s="364" t="s">
        <v>1614</v>
      </c>
      <c r="D60" s="365">
        <v>1</v>
      </c>
      <c r="E60" s="371">
        <v>150</v>
      </c>
      <c r="F60" s="367">
        <f>$D60*$E60*C26</f>
        <v>0</v>
      </c>
      <c r="G60" s="367">
        <f t="shared" ref="G60:J60" si="36">$D60*$E60*D26</f>
        <v>0</v>
      </c>
      <c r="H60" s="367">
        <f t="shared" si="36"/>
        <v>0</v>
      </c>
      <c r="I60" s="367">
        <f t="shared" si="36"/>
        <v>0</v>
      </c>
      <c r="J60" s="367">
        <f t="shared" si="36"/>
        <v>0</v>
      </c>
      <c r="K60" s="368">
        <f t="shared" si="30"/>
        <v>0</v>
      </c>
      <c r="L60" s="367">
        <f>$D60*$E60*H26</f>
        <v>0</v>
      </c>
      <c r="M60" s="367">
        <f>$D60*$E60*I26</f>
        <v>0</v>
      </c>
      <c r="N60" s="369">
        <f t="shared" si="31"/>
        <v>0</v>
      </c>
    </row>
    <row r="61" spans="2:16" ht="20.5">
      <c r="B61" s="224" t="s">
        <v>1026</v>
      </c>
      <c r="C61" s="364" t="s">
        <v>1613</v>
      </c>
      <c r="D61" s="365">
        <v>1</v>
      </c>
      <c r="E61" s="371">
        <v>80</v>
      </c>
      <c r="F61" s="367">
        <f>$D61*$E61*C$21</f>
        <v>0</v>
      </c>
      <c r="G61" s="367">
        <f t="shared" ref="G61:J61" si="37">$D61*$E61*D$21</f>
        <v>0</v>
      </c>
      <c r="H61" s="367">
        <f t="shared" si="37"/>
        <v>0</v>
      </c>
      <c r="I61" s="367">
        <f t="shared" si="37"/>
        <v>0</v>
      </c>
      <c r="J61" s="367">
        <f t="shared" si="37"/>
        <v>0</v>
      </c>
      <c r="K61" s="368">
        <f t="shared" si="30"/>
        <v>0</v>
      </c>
      <c r="L61" s="367">
        <f>$D61*$E61*H$21</f>
        <v>0</v>
      </c>
      <c r="M61" s="367">
        <f>$D61*$E61*I$21</f>
        <v>0</v>
      </c>
      <c r="N61" s="369">
        <f t="shared" si="31"/>
        <v>0</v>
      </c>
    </row>
    <row r="62" spans="2:16">
      <c r="B62" s="224" t="s">
        <v>1027</v>
      </c>
      <c r="C62" s="364" t="s">
        <v>1603</v>
      </c>
      <c r="D62" s="365">
        <v>1</v>
      </c>
      <c r="E62" s="371">
        <v>150</v>
      </c>
      <c r="F62" s="367">
        <f>$D62*$E62*C$22</f>
        <v>0</v>
      </c>
      <c r="G62" s="367">
        <f t="shared" ref="G62:J63" si="38">$D62*$E62*D$22</f>
        <v>0</v>
      </c>
      <c r="H62" s="367">
        <f t="shared" si="38"/>
        <v>0</v>
      </c>
      <c r="I62" s="367">
        <f t="shared" si="38"/>
        <v>0</v>
      </c>
      <c r="J62" s="367">
        <f t="shared" si="38"/>
        <v>0</v>
      </c>
      <c r="K62" s="368">
        <f t="shared" si="30"/>
        <v>0</v>
      </c>
      <c r="L62" s="367">
        <f>$D62*$E62*H$22</f>
        <v>0</v>
      </c>
      <c r="M62" s="367">
        <f>$D62*$E62*I$22</f>
        <v>0</v>
      </c>
      <c r="N62" s="369">
        <f t="shared" si="31"/>
        <v>0</v>
      </c>
    </row>
    <row r="63" spans="2:16">
      <c r="B63" s="224" t="s">
        <v>1028</v>
      </c>
      <c r="C63" s="364" t="s">
        <v>1603</v>
      </c>
      <c r="D63" s="365">
        <v>1</v>
      </c>
      <c r="E63" s="371">
        <v>130</v>
      </c>
      <c r="F63" s="367">
        <f>$D63*$E63*C$22</f>
        <v>0</v>
      </c>
      <c r="G63" s="367">
        <f t="shared" si="38"/>
        <v>0</v>
      </c>
      <c r="H63" s="367">
        <f t="shared" si="38"/>
        <v>0</v>
      </c>
      <c r="I63" s="367">
        <f t="shared" si="38"/>
        <v>0</v>
      </c>
      <c r="J63" s="367">
        <f t="shared" si="38"/>
        <v>0</v>
      </c>
      <c r="K63" s="368">
        <f t="shared" si="30"/>
        <v>0</v>
      </c>
      <c r="L63" s="367">
        <f>$D63*$E63*H$22</f>
        <v>0</v>
      </c>
      <c r="M63" s="367">
        <f>$D63*$E63*I$22</f>
        <v>0</v>
      </c>
      <c r="N63" s="369">
        <f t="shared" si="31"/>
        <v>0</v>
      </c>
    </row>
    <row r="64" spans="2:16">
      <c r="B64" s="224" t="s">
        <v>1029</v>
      </c>
      <c r="C64" s="364" t="s">
        <v>1605</v>
      </c>
      <c r="D64" s="365">
        <v>1</v>
      </c>
      <c r="E64" s="371">
        <v>130</v>
      </c>
      <c r="F64" s="367">
        <f>$D64*$E64*C$24</f>
        <v>0</v>
      </c>
      <c r="G64" s="367">
        <f t="shared" ref="G64:J64" si="39">$D64*$E64*D$24</f>
        <v>0</v>
      </c>
      <c r="H64" s="367">
        <f t="shared" si="39"/>
        <v>0</v>
      </c>
      <c r="I64" s="367">
        <f t="shared" si="39"/>
        <v>0</v>
      </c>
      <c r="J64" s="367">
        <f t="shared" si="39"/>
        <v>0</v>
      </c>
      <c r="K64" s="368">
        <f t="shared" si="30"/>
        <v>0</v>
      </c>
      <c r="L64" s="367">
        <f>$D64*$E64*H$24</f>
        <v>0</v>
      </c>
      <c r="M64" s="367">
        <f>$D64*$E64*I$24</f>
        <v>0</v>
      </c>
      <c r="N64" s="369">
        <f t="shared" si="31"/>
        <v>0</v>
      </c>
    </row>
    <row r="65" spans="2:14">
      <c r="B65" s="224" t="s">
        <v>1030</v>
      </c>
      <c r="C65" s="364" t="s">
        <v>1603</v>
      </c>
      <c r="D65" s="365">
        <v>1</v>
      </c>
      <c r="E65" s="371">
        <v>130</v>
      </c>
      <c r="F65" s="367">
        <f>$D65*$E65*C$22</f>
        <v>0</v>
      </c>
      <c r="G65" s="367">
        <f t="shared" ref="G65:J65" si="40">$D65*$E65*D$22</f>
        <v>0</v>
      </c>
      <c r="H65" s="367">
        <f t="shared" si="40"/>
        <v>0</v>
      </c>
      <c r="I65" s="367">
        <f t="shared" si="40"/>
        <v>0</v>
      </c>
      <c r="J65" s="367">
        <f t="shared" si="40"/>
        <v>0</v>
      </c>
      <c r="K65" s="368">
        <f t="shared" si="30"/>
        <v>0</v>
      </c>
      <c r="L65" s="367">
        <f>$D65*$E65*H$22</f>
        <v>0</v>
      </c>
      <c r="M65" s="367">
        <f>$D65*$E65*I$22</f>
        <v>0</v>
      </c>
      <c r="N65" s="369">
        <f t="shared" si="31"/>
        <v>0</v>
      </c>
    </row>
    <row r="66" spans="2:14" ht="20.5">
      <c r="B66" s="224" t="s">
        <v>1031</v>
      </c>
      <c r="C66" s="364" t="s">
        <v>1613</v>
      </c>
      <c r="D66" s="365">
        <v>1</v>
      </c>
      <c r="E66" s="371">
        <v>80</v>
      </c>
      <c r="F66" s="367">
        <f>$D66*$E66*C$21</f>
        <v>0</v>
      </c>
      <c r="G66" s="367">
        <f t="shared" ref="G66:J67" si="41">$D66*$E66*D$21</f>
        <v>0</v>
      </c>
      <c r="H66" s="367">
        <f t="shared" si="41"/>
        <v>0</v>
      </c>
      <c r="I66" s="367">
        <f t="shared" si="41"/>
        <v>0</v>
      </c>
      <c r="J66" s="367">
        <f t="shared" si="41"/>
        <v>0</v>
      </c>
      <c r="K66" s="368">
        <f t="shared" si="30"/>
        <v>0</v>
      </c>
      <c r="L66" s="367">
        <f>$D66*$E66*H$21</f>
        <v>0</v>
      </c>
      <c r="M66" s="367">
        <f>$D66*$E66*I$21</f>
        <v>0</v>
      </c>
      <c r="N66" s="369">
        <f t="shared" si="31"/>
        <v>0</v>
      </c>
    </row>
    <row r="67" spans="2:14" ht="20.5">
      <c r="B67" s="224" t="s">
        <v>1032</v>
      </c>
      <c r="C67" s="364" t="s">
        <v>1613</v>
      </c>
      <c r="D67" s="365">
        <v>1</v>
      </c>
      <c r="E67" s="371">
        <v>80</v>
      </c>
      <c r="F67" s="367">
        <f>$D67*$E67*C$21</f>
        <v>0</v>
      </c>
      <c r="G67" s="367">
        <f t="shared" si="41"/>
        <v>0</v>
      </c>
      <c r="H67" s="367">
        <f t="shared" si="41"/>
        <v>0</v>
      </c>
      <c r="I67" s="367">
        <f t="shared" si="41"/>
        <v>0</v>
      </c>
      <c r="J67" s="367">
        <f t="shared" si="41"/>
        <v>0</v>
      </c>
      <c r="K67" s="368">
        <f t="shared" si="30"/>
        <v>0</v>
      </c>
      <c r="L67" s="367">
        <f>$D67*$E67*H$21</f>
        <v>0</v>
      </c>
      <c r="M67" s="367">
        <f>$D67*$E67*I$21</f>
        <v>0</v>
      </c>
      <c r="N67" s="369">
        <f t="shared" si="31"/>
        <v>0</v>
      </c>
    </row>
    <row r="68" spans="2:14" ht="20.5">
      <c r="B68" s="224" t="s">
        <v>1033</v>
      </c>
      <c r="C68" s="364" t="s">
        <v>1614</v>
      </c>
      <c r="D68" s="365">
        <v>1</v>
      </c>
      <c r="E68" s="371">
        <v>130</v>
      </c>
      <c r="F68" s="367">
        <f>$D68*$E68*C26</f>
        <v>0</v>
      </c>
      <c r="G68" s="367">
        <f t="shared" ref="G68:J68" si="42">$D68*$E68*D26</f>
        <v>0</v>
      </c>
      <c r="H68" s="367">
        <f t="shared" si="42"/>
        <v>0</v>
      </c>
      <c r="I68" s="367">
        <f t="shared" si="42"/>
        <v>0</v>
      </c>
      <c r="J68" s="367">
        <f t="shared" si="42"/>
        <v>0</v>
      </c>
      <c r="K68" s="368">
        <f t="shared" si="30"/>
        <v>0</v>
      </c>
      <c r="L68" s="367">
        <f>$D68*$E68*H26</f>
        <v>0</v>
      </c>
      <c r="M68" s="367">
        <f>$D68*$E68*I26</f>
        <v>0</v>
      </c>
      <c r="N68" s="369">
        <f t="shared" si="31"/>
        <v>0</v>
      </c>
    </row>
    <row r="69" spans="2:14" ht="20.5">
      <c r="B69" s="224" t="s">
        <v>1034</v>
      </c>
      <c r="C69" s="364" t="s">
        <v>1614</v>
      </c>
      <c r="D69" s="365">
        <v>1</v>
      </c>
      <c r="E69" s="371">
        <v>130</v>
      </c>
      <c r="F69" s="367">
        <f>$D69*$E69*C26</f>
        <v>0</v>
      </c>
      <c r="G69" s="367">
        <f t="shared" ref="G69:J69" si="43">$D69*$E69*D26</f>
        <v>0</v>
      </c>
      <c r="H69" s="367">
        <f t="shared" si="43"/>
        <v>0</v>
      </c>
      <c r="I69" s="367">
        <f t="shared" si="43"/>
        <v>0</v>
      </c>
      <c r="J69" s="367">
        <f t="shared" si="43"/>
        <v>0</v>
      </c>
      <c r="K69" s="368">
        <f t="shared" si="30"/>
        <v>0</v>
      </c>
      <c r="L69" s="367">
        <f>$D69*$E69*H26</f>
        <v>0</v>
      </c>
      <c r="M69" s="367">
        <f>$D69*$E69*I26</f>
        <v>0</v>
      </c>
      <c r="N69" s="369">
        <f t="shared" si="31"/>
        <v>0</v>
      </c>
    </row>
    <row r="70" spans="2:14">
      <c r="B70" s="224" t="s">
        <v>1035</v>
      </c>
      <c r="C70" s="364" t="s">
        <v>1602</v>
      </c>
      <c r="D70" s="365">
        <v>1</v>
      </c>
      <c r="E70" s="371">
        <v>210</v>
      </c>
      <c r="F70" s="367">
        <f>$D70*$E70*C$19</f>
        <v>0</v>
      </c>
      <c r="G70" s="367">
        <f t="shared" ref="G70:J70" si="44">$D70*$E70*D$19</f>
        <v>0</v>
      </c>
      <c r="H70" s="367">
        <f t="shared" si="44"/>
        <v>0</v>
      </c>
      <c r="I70" s="367">
        <f t="shared" si="44"/>
        <v>0</v>
      </c>
      <c r="J70" s="367">
        <f t="shared" si="44"/>
        <v>0</v>
      </c>
      <c r="K70" s="368">
        <f t="shared" si="30"/>
        <v>0</v>
      </c>
      <c r="L70" s="367">
        <f>$D70*$E70*H$19</f>
        <v>0</v>
      </c>
      <c r="M70" s="367">
        <f>$D70*$E70*I$19</f>
        <v>0</v>
      </c>
      <c r="N70" s="369">
        <f t="shared" si="31"/>
        <v>0</v>
      </c>
    </row>
    <row r="71" spans="2:14" ht="20.5">
      <c r="B71" s="224" t="s">
        <v>1036</v>
      </c>
      <c r="C71" s="364" t="s">
        <v>1608</v>
      </c>
      <c r="D71" s="365">
        <v>1</v>
      </c>
      <c r="E71" s="371">
        <v>130</v>
      </c>
      <c r="F71" s="367">
        <f>$D71*$E71*C$28</f>
        <v>0</v>
      </c>
      <c r="G71" s="367">
        <f t="shared" ref="G71:J72" si="45">$D71*$E71*D$28</f>
        <v>0</v>
      </c>
      <c r="H71" s="367">
        <f t="shared" si="45"/>
        <v>0</v>
      </c>
      <c r="I71" s="367">
        <f t="shared" si="45"/>
        <v>0</v>
      </c>
      <c r="J71" s="367">
        <f t="shared" si="45"/>
        <v>0</v>
      </c>
      <c r="K71" s="368">
        <f t="shared" si="30"/>
        <v>0</v>
      </c>
      <c r="L71" s="367">
        <f>$D71*$E71*H$28</f>
        <v>0</v>
      </c>
      <c r="M71" s="367">
        <f>$D71*$E71*I$28</f>
        <v>0</v>
      </c>
      <c r="N71" s="369">
        <f t="shared" si="31"/>
        <v>0</v>
      </c>
    </row>
    <row r="72" spans="2:14" ht="20.5">
      <c r="B72" s="224" t="s">
        <v>1037</v>
      </c>
      <c r="C72" s="364" t="s">
        <v>1608</v>
      </c>
      <c r="D72" s="365">
        <v>1</v>
      </c>
      <c r="E72" s="371">
        <v>130</v>
      </c>
      <c r="F72" s="367">
        <f>$D72*$E72*C$28</f>
        <v>0</v>
      </c>
      <c r="G72" s="367">
        <f t="shared" si="45"/>
        <v>0</v>
      </c>
      <c r="H72" s="367">
        <f t="shared" si="45"/>
        <v>0</v>
      </c>
      <c r="I72" s="367">
        <f t="shared" si="45"/>
        <v>0</v>
      </c>
      <c r="J72" s="367">
        <f t="shared" si="45"/>
        <v>0</v>
      </c>
      <c r="K72" s="368">
        <f t="shared" si="30"/>
        <v>0</v>
      </c>
      <c r="L72" s="367">
        <f>$D72*$E72*H$28</f>
        <v>0</v>
      </c>
      <c r="M72" s="367">
        <f>$D72*$E72*I$28</f>
        <v>0</v>
      </c>
      <c r="N72" s="369">
        <f t="shared" si="31"/>
        <v>0</v>
      </c>
    </row>
    <row r="73" spans="2:14" ht="20.5">
      <c r="B73" s="224" t="s">
        <v>1038</v>
      </c>
      <c r="C73" s="364" t="s">
        <v>1613</v>
      </c>
      <c r="D73" s="365">
        <v>1</v>
      </c>
      <c r="E73" s="371">
        <v>80</v>
      </c>
      <c r="F73" s="367">
        <f>$D73*$E73*C$21</f>
        <v>0</v>
      </c>
      <c r="G73" s="367">
        <f t="shared" ref="G73:J73" si="46">$D73*$E73*D$21</f>
        <v>0</v>
      </c>
      <c r="H73" s="367">
        <f t="shared" si="46"/>
        <v>0</v>
      </c>
      <c r="I73" s="367">
        <f t="shared" si="46"/>
        <v>0</v>
      </c>
      <c r="J73" s="367">
        <f t="shared" si="46"/>
        <v>0</v>
      </c>
      <c r="K73" s="368">
        <f t="shared" si="30"/>
        <v>0</v>
      </c>
      <c r="L73" s="367">
        <f>$D73*$E73*H$21</f>
        <v>0</v>
      </c>
      <c r="M73" s="367">
        <f>$D73*$E73*I$21</f>
        <v>0</v>
      </c>
      <c r="N73" s="369">
        <f t="shared" si="31"/>
        <v>0</v>
      </c>
    </row>
    <row r="74" spans="2:14">
      <c r="B74" s="224" t="s">
        <v>1039</v>
      </c>
      <c r="C74" s="364" t="s">
        <v>1603</v>
      </c>
      <c r="D74" s="365">
        <v>1</v>
      </c>
      <c r="E74" s="371">
        <v>130</v>
      </c>
      <c r="F74" s="367">
        <f>$D74*$E74*C$22</f>
        <v>0</v>
      </c>
      <c r="G74" s="367">
        <f t="shared" ref="G74:J74" si="47">$D74*$E74*D$22</f>
        <v>0</v>
      </c>
      <c r="H74" s="367">
        <f t="shared" si="47"/>
        <v>0</v>
      </c>
      <c r="I74" s="367">
        <f t="shared" si="47"/>
        <v>0</v>
      </c>
      <c r="J74" s="367">
        <f t="shared" si="47"/>
        <v>0</v>
      </c>
      <c r="K74" s="368">
        <f t="shared" si="30"/>
        <v>0</v>
      </c>
      <c r="L74" s="367">
        <f>$D74*$E74*H$22</f>
        <v>0</v>
      </c>
      <c r="M74" s="367">
        <f>$D74*$E74*I$22</f>
        <v>0</v>
      </c>
      <c r="N74" s="369">
        <f t="shared" si="31"/>
        <v>0</v>
      </c>
    </row>
    <row r="75" spans="2:14" ht="20.5">
      <c r="B75" s="224" t="s">
        <v>1040</v>
      </c>
      <c r="C75" s="364" t="s">
        <v>1613</v>
      </c>
      <c r="D75" s="365">
        <v>1</v>
      </c>
      <c r="E75" s="371">
        <v>80</v>
      </c>
      <c r="F75" s="367">
        <f>$D75*$E75*C$21</f>
        <v>0</v>
      </c>
      <c r="G75" s="367">
        <f t="shared" ref="G75:J75" si="48">$D75*$E75*D$21</f>
        <v>0</v>
      </c>
      <c r="H75" s="367">
        <f t="shared" si="48"/>
        <v>0</v>
      </c>
      <c r="I75" s="367">
        <f t="shared" si="48"/>
        <v>0</v>
      </c>
      <c r="J75" s="367">
        <f t="shared" si="48"/>
        <v>0</v>
      </c>
      <c r="K75" s="368">
        <f t="shared" si="30"/>
        <v>0</v>
      </c>
      <c r="L75" s="367">
        <f>$D75*$E75*H$21</f>
        <v>0</v>
      </c>
      <c r="M75" s="367">
        <f>$D75*$E75*I$21</f>
        <v>0</v>
      </c>
      <c r="N75" s="369">
        <f t="shared" si="31"/>
        <v>0</v>
      </c>
    </row>
    <row r="76" spans="2:14">
      <c r="B76" s="361" t="s">
        <v>1041</v>
      </c>
      <c r="C76" s="362"/>
      <c r="D76" s="362"/>
      <c r="E76" s="362"/>
      <c r="F76" s="362"/>
      <c r="G76" s="362"/>
      <c r="H76" s="362"/>
      <c r="I76" s="362"/>
      <c r="J76" s="362"/>
      <c r="K76" s="362"/>
      <c r="L76" s="362"/>
      <c r="M76" s="362"/>
      <c r="N76" s="363"/>
    </row>
    <row r="77" spans="2:14" ht="20.5">
      <c r="B77" s="224" t="s">
        <v>1042</v>
      </c>
      <c r="C77" s="364" t="s">
        <v>1613</v>
      </c>
      <c r="D77" s="365">
        <v>3</v>
      </c>
      <c r="E77" s="366">
        <v>70</v>
      </c>
      <c r="F77" s="367">
        <f>$D77*$E77*C$21</f>
        <v>0</v>
      </c>
      <c r="G77" s="367">
        <f t="shared" ref="G77:J77" si="49">$D77*$E77*D$21</f>
        <v>0</v>
      </c>
      <c r="H77" s="367">
        <f t="shared" si="49"/>
        <v>0</v>
      </c>
      <c r="I77" s="367">
        <f t="shared" si="49"/>
        <v>0</v>
      </c>
      <c r="J77" s="367">
        <f t="shared" si="49"/>
        <v>0</v>
      </c>
      <c r="K77" s="368">
        <f t="shared" ref="K77:K85" si="50">SUM(F77:J77)</f>
        <v>0</v>
      </c>
      <c r="L77" s="367">
        <f>$D77*$E77*H$21</f>
        <v>0</v>
      </c>
      <c r="M77" s="367">
        <f>$D77*$E77*I$21</f>
        <v>0</v>
      </c>
      <c r="N77" s="369">
        <f t="shared" ref="N77:N85" si="51">SUM(K77:M77)</f>
        <v>0</v>
      </c>
    </row>
    <row r="78" spans="2:14" ht="20.5">
      <c r="B78" s="224" t="s">
        <v>1043</v>
      </c>
      <c r="C78" s="364" t="s">
        <v>1606</v>
      </c>
      <c r="D78" s="365">
        <v>1</v>
      </c>
      <c r="E78" s="366">
        <v>75</v>
      </c>
      <c r="F78" s="367">
        <f>$D78*$E78*C$25</f>
        <v>0</v>
      </c>
      <c r="G78" s="367">
        <f t="shared" ref="G78:J78" si="52">$D78*$E78*D$25</f>
        <v>0</v>
      </c>
      <c r="H78" s="367">
        <f t="shared" si="52"/>
        <v>0</v>
      </c>
      <c r="I78" s="367">
        <f t="shared" si="52"/>
        <v>0</v>
      </c>
      <c r="J78" s="367">
        <f t="shared" si="52"/>
        <v>0</v>
      </c>
      <c r="K78" s="368">
        <f t="shared" si="50"/>
        <v>0</v>
      </c>
      <c r="L78" s="367">
        <f>$D78*$E78*H$25</f>
        <v>0</v>
      </c>
      <c r="M78" s="367">
        <f>$D78*$E78*I$25</f>
        <v>0</v>
      </c>
      <c r="N78" s="369">
        <f t="shared" si="51"/>
        <v>0</v>
      </c>
    </row>
    <row r="79" spans="2:14" ht="20.5">
      <c r="B79" s="224" t="s">
        <v>1044</v>
      </c>
      <c r="C79" s="364" t="s">
        <v>1613</v>
      </c>
      <c r="D79" s="365">
        <v>2</v>
      </c>
      <c r="E79" s="366">
        <v>70</v>
      </c>
      <c r="F79" s="367">
        <f>$D79*$E79*C$21</f>
        <v>0</v>
      </c>
      <c r="G79" s="367">
        <f t="shared" ref="G79:J79" si="53">$D79*$E79*D$21</f>
        <v>0</v>
      </c>
      <c r="H79" s="367">
        <f t="shared" si="53"/>
        <v>0</v>
      </c>
      <c r="I79" s="367">
        <f t="shared" si="53"/>
        <v>0</v>
      </c>
      <c r="J79" s="367">
        <f t="shared" si="53"/>
        <v>0</v>
      </c>
      <c r="K79" s="368">
        <f t="shared" si="50"/>
        <v>0</v>
      </c>
      <c r="L79" s="367">
        <f>$D79*$E79*H$21</f>
        <v>0</v>
      </c>
      <c r="M79" s="367">
        <f>$D79*$E79*I$21</f>
        <v>0</v>
      </c>
      <c r="N79" s="369">
        <f t="shared" si="51"/>
        <v>0</v>
      </c>
    </row>
    <row r="80" spans="2:14">
      <c r="B80" s="224" t="s">
        <v>1007</v>
      </c>
      <c r="C80" s="364" t="s">
        <v>1607</v>
      </c>
      <c r="D80" s="365">
        <v>1</v>
      </c>
      <c r="E80" s="366">
        <v>96</v>
      </c>
      <c r="F80" s="367">
        <f>$D80*$E80*C$27</f>
        <v>0</v>
      </c>
      <c r="G80" s="367">
        <f t="shared" ref="G80:J80" si="54">$D80*$E80*D$27</f>
        <v>0</v>
      </c>
      <c r="H80" s="367">
        <f t="shared" si="54"/>
        <v>0</v>
      </c>
      <c r="I80" s="367">
        <f t="shared" si="54"/>
        <v>0</v>
      </c>
      <c r="J80" s="367">
        <f t="shared" si="54"/>
        <v>0</v>
      </c>
      <c r="K80" s="368">
        <f t="shared" si="50"/>
        <v>0</v>
      </c>
      <c r="L80" s="367">
        <f>$D80*$E80*H$27</f>
        <v>0</v>
      </c>
      <c r="M80" s="367">
        <f>$D80*$E80*I$27</f>
        <v>0</v>
      </c>
      <c r="N80" s="369">
        <f t="shared" si="51"/>
        <v>0</v>
      </c>
    </row>
    <row r="81" spans="2:16" ht="20.5">
      <c r="B81" s="224" t="s">
        <v>1045</v>
      </c>
      <c r="C81" s="364" t="s">
        <v>1613</v>
      </c>
      <c r="D81" s="365">
        <v>1</v>
      </c>
      <c r="E81" s="366">
        <v>75</v>
      </c>
      <c r="F81" s="367">
        <f>$D81*$E81*C$21</f>
        <v>0</v>
      </c>
      <c r="G81" s="367">
        <f t="shared" ref="G81:J81" si="55">$D81*$E81*D$21</f>
        <v>0</v>
      </c>
      <c r="H81" s="367">
        <f t="shared" si="55"/>
        <v>0</v>
      </c>
      <c r="I81" s="367">
        <f t="shared" si="55"/>
        <v>0</v>
      </c>
      <c r="J81" s="367">
        <f t="shared" si="55"/>
        <v>0</v>
      </c>
      <c r="K81" s="368">
        <f t="shared" si="50"/>
        <v>0</v>
      </c>
      <c r="L81" s="367">
        <f>$D81*$E81*H$21</f>
        <v>0</v>
      </c>
      <c r="M81" s="367">
        <f>$D81*$E81*I$21</f>
        <v>0</v>
      </c>
      <c r="N81" s="369">
        <f t="shared" si="51"/>
        <v>0</v>
      </c>
    </row>
    <row r="82" spans="2:16">
      <c r="B82" s="224" t="s">
        <v>1046</v>
      </c>
      <c r="C82" s="364" t="s">
        <v>1607</v>
      </c>
      <c r="D82" s="365">
        <v>1</v>
      </c>
      <c r="E82" s="366">
        <v>100</v>
      </c>
      <c r="F82" s="367">
        <f>$D82*$E82*C$27</f>
        <v>0</v>
      </c>
      <c r="G82" s="367">
        <f t="shared" ref="G82:J82" si="56">$D82*$E82*D$27</f>
        <v>0</v>
      </c>
      <c r="H82" s="367">
        <f t="shared" si="56"/>
        <v>0</v>
      </c>
      <c r="I82" s="367">
        <f t="shared" si="56"/>
        <v>0</v>
      </c>
      <c r="J82" s="367">
        <f t="shared" si="56"/>
        <v>0</v>
      </c>
      <c r="K82" s="368">
        <f t="shared" si="50"/>
        <v>0</v>
      </c>
      <c r="L82" s="367">
        <f>$D82*$E82*H$27</f>
        <v>0</v>
      </c>
      <c r="M82" s="367">
        <f>$D82*$E82*I$27</f>
        <v>0</v>
      </c>
      <c r="N82" s="369">
        <f t="shared" si="51"/>
        <v>0</v>
      </c>
    </row>
    <row r="83" spans="2:16" ht="20.5">
      <c r="B83" s="224" t="s">
        <v>1018</v>
      </c>
      <c r="C83" s="364" t="s">
        <v>1613</v>
      </c>
      <c r="D83" s="365">
        <v>1</v>
      </c>
      <c r="E83" s="366">
        <v>85</v>
      </c>
      <c r="F83" s="367">
        <f>$D83*$E83*C$21</f>
        <v>0</v>
      </c>
      <c r="G83" s="367">
        <f t="shared" ref="G83:J83" si="57">$D83*$E83*D$21</f>
        <v>0</v>
      </c>
      <c r="H83" s="367">
        <f t="shared" si="57"/>
        <v>0</v>
      </c>
      <c r="I83" s="367">
        <f t="shared" si="57"/>
        <v>0</v>
      </c>
      <c r="J83" s="367">
        <f t="shared" si="57"/>
        <v>0</v>
      </c>
      <c r="K83" s="368">
        <f t="shared" si="50"/>
        <v>0</v>
      </c>
      <c r="L83" s="367">
        <f>$D83*$E83*H$21</f>
        <v>0</v>
      </c>
      <c r="M83" s="367">
        <f>$D83*$E83*I$21</f>
        <v>0</v>
      </c>
      <c r="N83" s="369">
        <f t="shared" si="51"/>
        <v>0</v>
      </c>
    </row>
    <row r="84" spans="2:16" ht="20.5">
      <c r="B84" s="224" t="s">
        <v>1047</v>
      </c>
      <c r="C84" s="364" t="s">
        <v>1613</v>
      </c>
      <c r="D84" s="365">
        <v>1</v>
      </c>
      <c r="E84" s="366">
        <v>60</v>
      </c>
      <c r="F84" s="367">
        <f>$D84*$E84*C21</f>
        <v>0</v>
      </c>
      <c r="G84" s="367">
        <f t="shared" ref="G84:J84" si="58">$D84*$E84*D21</f>
        <v>0</v>
      </c>
      <c r="H84" s="367">
        <f t="shared" si="58"/>
        <v>0</v>
      </c>
      <c r="I84" s="367">
        <f t="shared" si="58"/>
        <v>0</v>
      </c>
      <c r="J84" s="367">
        <f t="shared" si="58"/>
        <v>0</v>
      </c>
      <c r="K84" s="368">
        <f t="shared" si="50"/>
        <v>0</v>
      </c>
      <c r="L84" s="367">
        <f>$D84*$E84*H21</f>
        <v>0</v>
      </c>
      <c r="M84" s="367">
        <f>$D84*$E84*I21</f>
        <v>0</v>
      </c>
      <c r="N84" s="369">
        <f t="shared" si="51"/>
        <v>0</v>
      </c>
    </row>
    <row r="85" spans="2:16" ht="21" thickBot="1">
      <c r="B85" s="289" t="s">
        <v>1048</v>
      </c>
      <c r="C85" s="373" t="s">
        <v>1614</v>
      </c>
      <c r="D85" s="910">
        <v>1</v>
      </c>
      <c r="E85" s="911">
        <v>120</v>
      </c>
      <c r="F85" s="376">
        <f>$D85*$E85*C26</f>
        <v>0</v>
      </c>
      <c r="G85" s="376">
        <f t="shared" ref="G85:J85" si="59">$D85*$E85*D26</f>
        <v>0</v>
      </c>
      <c r="H85" s="376">
        <f t="shared" si="59"/>
        <v>0</v>
      </c>
      <c r="I85" s="376">
        <f t="shared" si="59"/>
        <v>0</v>
      </c>
      <c r="J85" s="376">
        <f t="shared" si="59"/>
        <v>0</v>
      </c>
      <c r="K85" s="377">
        <f t="shared" si="50"/>
        <v>0</v>
      </c>
      <c r="L85" s="376">
        <f>$D85*$E85*H26</f>
        <v>0</v>
      </c>
      <c r="M85" s="376">
        <f>$D85*$E85*I26</f>
        <v>0</v>
      </c>
      <c r="N85" s="502">
        <f t="shared" si="51"/>
        <v>0</v>
      </c>
    </row>
    <row r="86" spans="2:16" ht="21" customHeight="1">
      <c r="B86" s="906" t="s">
        <v>1049</v>
      </c>
      <c r="C86" s="907"/>
      <c r="D86" s="907"/>
      <c r="E86" s="907"/>
      <c r="F86" s="908">
        <f>SUM(F88:F113)</f>
        <v>0</v>
      </c>
      <c r="G86" s="908">
        <f t="shared" ref="G86:J86" si="60">SUM(G88:G113)</f>
        <v>0</v>
      </c>
      <c r="H86" s="908">
        <f t="shared" si="60"/>
        <v>0</v>
      </c>
      <c r="I86" s="908">
        <f t="shared" si="60"/>
        <v>0</v>
      </c>
      <c r="J86" s="908">
        <f t="shared" si="60"/>
        <v>0</v>
      </c>
      <c r="K86" s="908">
        <f t="shared" ref="K86:N86" si="61">SUM(K88:K113)</f>
        <v>0</v>
      </c>
      <c r="L86" s="908">
        <f>SUM(L88:L113)</f>
        <v>0</v>
      </c>
      <c r="M86" s="908">
        <f>SUM(M88:M113)</f>
        <v>0</v>
      </c>
      <c r="N86" s="909">
        <f t="shared" si="61"/>
        <v>0</v>
      </c>
      <c r="P86" s="256"/>
    </row>
    <row r="87" spans="2:16">
      <c r="B87" s="361" t="s">
        <v>1050</v>
      </c>
      <c r="C87" s="362"/>
      <c r="D87" s="362"/>
      <c r="E87" s="362"/>
      <c r="F87" s="362"/>
      <c r="G87" s="362"/>
      <c r="H87" s="362"/>
      <c r="I87" s="362"/>
      <c r="J87" s="362"/>
      <c r="K87" s="362"/>
      <c r="L87" s="362"/>
      <c r="M87" s="362"/>
      <c r="N87" s="363"/>
    </row>
    <row r="88" spans="2:16" ht="20.5">
      <c r="B88" s="224" t="s">
        <v>1051</v>
      </c>
      <c r="C88" s="364" t="s">
        <v>1606</v>
      </c>
      <c r="D88" s="365">
        <v>1</v>
      </c>
      <c r="E88" s="366">
        <v>52</v>
      </c>
      <c r="F88" s="367">
        <f>$D88*$E88*C$25</f>
        <v>0</v>
      </c>
      <c r="G88" s="367">
        <f t="shared" ref="G88:J88" si="62">$D88*$E88*D$25</f>
        <v>0</v>
      </c>
      <c r="H88" s="367">
        <f t="shared" si="62"/>
        <v>0</v>
      </c>
      <c r="I88" s="367">
        <f t="shared" si="62"/>
        <v>0</v>
      </c>
      <c r="J88" s="367">
        <f t="shared" si="62"/>
        <v>0</v>
      </c>
      <c r="K88" s="368">
        <f t="shared" ref="K88:K91" si="63">SUM(F88:J88)</f>
        <v>0</v>
      </c>
      <c r="L88" s="367">
        <f>$D88*$E88*H$25</f>
        <v>0</v>
      </c>
      <c r="M88" s="367">
        <f>$D88*$E88*I$25</f>
        <v>0</v>
      </c>
      <c r="N88" s="369">
        <f>SUM(K88:M88)</f>
        <v>0</v>
      </c>
    </row>
    <row r="89" spans="2:16">
      <c r="B89" s="224" t="s">
        <v>1007</v>
      </c>
      <c r="C89" s="364" t="s">
        <v>1607</v>
      </c>
      <c r="D89" s="365">
        <v>1</v>
      </c>
      <c r="E89" s="366">
        <v>90</v>
      </c>
      <c r="F89" s="367">
        <f>$D89*$E89*C$27</f>
        <v>0</v>
      </c>
      <c r="G89" s="367">
        <f t="shared" ref="G89:J89" si="64">$D89*$E89*D$27</f>
        <v>0</v>
      </c>
      <c r="H89" s="367">
        <f t="shared" si="64"/>
        <v>0</v>
      </c>
      <c r="I89" s="367">
        <f t="shared" si="64"/>
        <v>0</v>
      </c>
      <c r="J89" s="367">
        <f t="shared" si="64"/>
        <v>0</v>
      </c>
      <c r="K89" s="368">
        <f t="shared" si="63"/>
        <v>0</v>
      </c>
      <c r="L89" s="367">
        <f>$D89*$E89*H$27</f>
        <v>0</v>
      </c>
      <c r="M89" s="367">
        <f>$D89*$E89*I$27</f>
        <v>0</v>
      </c>
      <c r="N89" s="369">
        <f>SUM(K89:M89)</f>
        <v>0</v>
      </c>
    </row>
    <row r="90" spans="2:16" ht="20.5">
      <c r="B90" s="224" t="s">
        <v>1052</v>
      </c>
      <c r="C90" s="364" t="s">
        <v>1613</v>
      </c>
      <c r="D90" s="365">
        <v>1</v>
      </c>
      <c r="E90" s="371">
        <v>75</v>
      </c>
      <c r="F90" s="367">
        <f>$D90*$E90*C$21</f>
        <v>0</v>
      </c>
      <c r="G90" s="367">
        <f t="shared" ref="G90:J90" si="65">$D90*$E90*D$21</f>
        <v>0</v>
      </c>
      <c r="H90" s="367">
        <f t="shared" si="65"/>
        <v>0</v>
      </c>
      <c r="I90" s="367">
        <f t="shared" si="65"/>
        <v>0</v>
      </c>
      <c r="J90" s="367">
        <f t="shared" si="65"/>
        <v>0</v>
      </c>
      <c r="K90" s="368">
        <f t="shared" si="63"/>
        <v>0</v>
      </c>
      <c r="L90" s="367">
        <f>$D90*$E90*H$21</f>
        <v>0</v>
      </c>
      <c r="M90" s="367">
        <f>$D90*$E90*I$21</f>
        <v>0</v>
      </c>
      <c r="N90" s="369">
        <f>SUM(K90:M90)</f>
        <v>0</v>
      </c>
    </row>
    <row r="91" spans="2:16">
      <c r="B91" s="224" t="s">
        <v>1053</v>
      </c>
      <c r="C91" s="364" t="s">
        <v>1603</v>
      </c>
      <c r="D91" s="365">
        <v>1</v>
      </c>
      <c r="E91" s="371">
        <v>115</v>
      </c>
      <c r="F91" s="367">
        <f>$D91*$E91*C$22</f>
        <v>0</v>
      </c>
      <c r="G91" s="367">
        <f t="shared" ref="G91:J91" si="66">$D91*$E91*D$22</f>
        <v>0</v>
      </c>
      <c r="H91" s="367">
        <f t="shared" si="66"/>
        <v>0</v>
      </c>
      <c r="I91" s="367">
        <f t="shared" si="66"/>
        <v>0</v>
      </c>
      <c r="J91" s="367">
        <f t="shared" si="66"/>
        <v>0</v>
      </c>
      <c r="K91" s="368">
        <f t="shared" si="63"/>
        <v>0</v>
      </c>
      <c r="L91" s="367">
        <f>$D91*$E91*H$22</f>
        <v>0</v>
      </c>
      <c r="M91" s="367">
        <f>$D91*$E91*I$22</f>
        <v>0</v>
      </c>
      <c r="N91" s="369">
        <f>SUM(K91:M91)</f>
        <v>0</v>
      </c>
    </row>
    <row r="92" spans="2:16">
      <c r="B92" s="224" t="s">
        <v>1054</v>
      </c>
      <c r="C92" s="364" t="s">
        <v>1601</v>
      </c>
      <c r="D92" s="365">
        <v>1</v>
      </c>
      <c r="E92" s="371">
        <v>140</v>
      </c>
      <c r="F92" s="367">
        <f>$D92*$E92*C$18</f>
        <v>0</v>
      </c>
      <c r="G92" s="367">
        <f t="shared" ref="G92:J92" si="67">$D92*$E92*D$18</f>
        <v>0</v>
      </c>
      <c r="H92" s="367">
        <f t="shared" si="67"/>
        <v>0</v>
      </c>
      <c r="I92" s="367">
        <f t="shared" si="67"/>
        <v>0</v>
      </c>
      <c r="J92" s="367">
        <f t="shared" si="67"/>
        <v>0</v>
      </c>
      <c r="K92" s="368">
        <f>SUM(F92:J92)</f>
        <v>0</v>
      </c>
      <c r="L92" s="367">
        <f>$D92*$E92*H$18</f>
        <v>0</v>
      </c>
      <c r="M92" s="367">
        <f>$D92*$E92*I$18</f>
        <v>0</v>
      </c>
      <c r="N92" s="369">
        <f>SUM(K92:M92)</f>
        <v>0</v>
      </c>
    </row>
    <row r="93" spans="2:16">
      <c r="B93" s="361" t="s">
        <v>1055</v>
      </c>
      <c r="C93" s="362"/>
      <c r="D93" s="362"/>
      <c r="E93" s="362"/>
      <c r="F93" s="362"/>
      <c r="G93" s="362"/>
      <c r="H93" s="362"/>
      <c r="I93" s="362"/>
      <c r="J93" s="362"/>
      <c r="K93" s="362"/>
      <c r="L93" s="362"/>
      <c r="M93" s="362"/>
      <c r="N93" s="363"/>
    </row>
    <row r="94" spans="2:16">
      <c r="B94" s="224" t="s">
        <v>1053</v>
      </c>
      <c r="C94" s="364" t="s">
        <v>1612</v>
      </c>
      <c r="D94" s="365">
        <v>1</v>
      </c>
      <c r="E94" s="371">
        <v>30</v>
      </c>
      <c r="F94" s="367">
        <f>$D94*$E94*C$20</f>
        <v>0</v>
      </c>
      <c r="G94" s="367">
        <f t="shared" ref="G94:J94" si="68">$D94*$E94*D$20</f>
        <v>0</v>
      </c>
      <c r="H94" s="367">
        <f t="shared" si="68"/>
        <v>0</v>
      </c>
      <c r="I94" s="367">
        <f t="shared" si="68"/>
        <v>0</v>
      </c>
      <c r="J94" s="367">
        <f t="shared" si="68"/>
        <v>0</v>
      </c>
      <c r="K94" s="368">
        <f t="shared" ref="K94:K101" si="69">SUM(F94:J94)</f>
        <v>0</v>
      </c>
      <c r="L94" s="367">
        <f>$D94*$E94*H$20</f>
        <v>0</v>
      </c>
      <c r="M94" s="367">
        <f>$D94*$E94*I$20</f>
        <v>0</v>
      </c>
      <c r="N94" s="369">
        <f t="shared" ref="N94:N101" si="70">SUM(K94:M94)</f>
        <v>0</v>
      </c>
    </row>
    <row r="95" spans="2:16" ht="20.5">
      <c r="B95" s="224" t="s">
        <v>1056</v>
      </c>
      <c r="C95" s="364" t="s">
        <v>1613</v>
      </c>
      <c r="D95" s="365">
        <v>1</v>
      </c>
      <c r="E95" s="371">
        <v>60</v>
      </c>
      <c r="F95" s="367">
        <f>$D95*$E95*C$21</f>
        <v>0</v>
      </c>
      <c r="G95" s="367">
        <f t="shared" ref="G95:J96" si="71">$D95*$E95*D$21</f>
        <v>0</v>
      </c>
      <c r="H95" s="367">
        <f t="shared" si="71"/>
        <v>0</v>
      </c>
      <c r="I95" s="367">
        <f t="shared" si="71"/>
        <v>0</v>
      </c>
      <c r="J95" s="367">
        <f t="shared" si="71"/>
        <v>0</v>
      </c>
      <c r="K95" s="368">
        <f t="shared" si="69"/>
        <v>0</v>
      </c>
      <c r="L95" s="367">
        <f>$D95*$E95*H$21</f>
        <v>0</v>
      </c>
      <c r="M95" s="367">
        <f>$D95*$E95*I$21</f>
        <v>0</v>
      </c>
      <c r="N95" s="369">
        <f t="shared" si="70"/>
        <v>0</v>
      </c>
    </row>
    <row r="96" spans="2:16" ht="20.5">
      <c r="B96" s="224" t="s">
        <v>1057</v>
      </c>
      <c r="C96" s="364" t="s">
        <v>1613</v>
      </c>
      <c r="D96" s="365">
        <v>1</v>
      </c>
      <c r="E96" s="371">
        <v>70</v>
      </c>
      <c r="F96" s="367">
        <f>$D96*$E96*C$21</f>
        <v>0</v>
      </c>
      <c r="G96" s="367">
        <f t="shared" si="71"/>
        <v>0</v>
      </c>
      <c r="H96" s="367">
        <f t="shared" si="71"/>
        <v>0</v>
      </c>
      <c r="I96" s="367">
        <f t="shared" si="71"/>
        <v>0</v>
      </c>
      <c r="J96" s="367">
        <f t="shared" si="71"/>
        <v>0</v>
      </c>
      <c r="K96" s="368">
        <f t="shared" si="69"/>
        <v>0</v>
      </c>
      <c r="L96" s="367">
        <f>$D96*$E96*H$21</f>
        <v>0</v>
      </c>
      <c r="M96" s="367">
        <f>$D96*$E96*I$21</f>
        <v>0</v>
      </c>
      <c r="N96" s="369">
        <f t="shared" si="70"/>
        <v>0</v>
      </c>
    </row>
    <row r="97" spans="2:14">
      <c r="B97" s="224" t="s">
        <v>1058</v>
      </c>
      <c r="C97" s="364" t="s">
        <v>1603</v>
      </c>
      <c r="D97" s="365">
        <v>1</v>
      </c>
      <c r="E97" s="371">
        <v>110</v>
      </c>
      <c r="F97" s="367">
        <f>$D97*$E97*C$22</f>
        <v>0</v>
      </c>
      <c r="G97" s="367">
        <f t="shared" ref="G97:J97" si="72">$D97*$E97*D$22</f>
        <v>0</v>
      </c>
      <c r="H97" s="367">
        <f t="shared" si="72"/>
        <v>0</v>
      </c>
      <c r="I97" s="367">
        <f t="shared" si="72"/>
        <v>0</v>
      </c>
      <c r="J97" s="367">
        <f t="shared" si="72"/>
        <v>0</v>
      </c>
      <c r="K97" s="368">
        <f t="shared" si="69"/>
        <v>0</v>
      </c>
      <c r="L97" s="367">
        <f>$D97*$E97*H$22</f>
        <v>0</v>
      </c>
      <c r="M97" s="367">
        <f>$D97*$E97*I$22</f>
        <v>0</v>
      </c>
      <c r="N97" s="369">
        <f t="shared" si="70"/>
        <v>0</v>
      </c>
    </row>
    <row r="98" spans="2:14" ht="20.5">
      <c r="B98" s="224" t="s">
        <v>1007</v>
      </c>
      <c r="C98" s="364" t="s">
        <v>1608</v>
      </c>
      <c r="D98" s="365">
        <v>1</v>
      </c>
      <c r="E98" s="371">
        <v>130</v>
      </c>
      <c r="F98" s="367">
        <f>$D98*$E98*C$28</f>
        <v>0</v>
      </c>
      <c r="G98" s="367">
        <f t="shared" ref="G98:J98" si="73">$D98*$E98*D$28</f>
        <v>0</v>
      </c>
      <c r="H98" s="367">
        <f t="shared" si="73"/>
        <v>0</v>
      </c>
      <c r="I98" s="367">
        <f t="shared" si="73"/>
        <v>0</v>
      </c>
      <c r="J98" s="367">
        <f t="shared" si="73"/>
        <v>0</v>
      </c>
      <c r="K98" s="368">
        <f t="shared" si="69"/>
        <v>0</v>
      </c>
      <c r="L98" s="367">
        <f>$D98*$E98*H$28</f>
        <v>0</v>
      </c>
      <c r="M98" s="367">
        <f>$D98*$E98*I$28</f>
        <v>0</v>
      </c>
      <c r="N98" s="369">
        <f t="shared" si="70"/>
        <v>0</v>
      </c>
    </row>
    <row r="99" spans="2:14">
      <c r="B99" s="224" t="s">
        <v>1054</v>
      </c>
      <c r="C99" s="364" t="s">
        <v>1604</v>
      </c>
      <c r="D99" s="365">
        <v>1</v>
      </c>
      <c r="E99" s="371">
        <v>42</v>
      </c>
      <c r="F99" s="367">
        <f>$D99*$E99*C$23</f>
        <v>0</v>
      </c>
      <c r="G99" s="367">
        <f t="shared" ref="G99:J99" si="74">$D99*$E99*D$23</f>
        <v>0</v>
      </c>
      <c r="H99" s="367">
        <f t="shared" si="74"/>
        <v>0</v>
      </c>
      <c r="I99" s="367">
        <f t="shared" si="74"/>
        <v>0</v>
      </c>
      <c r="J99" s="367">
        <f t="shared" si="74"/>
        <v>0</v>
      </c>
      <c r="K99" s="368">
        <f t="shared" si="69"/>
        <v>0</v>
      </c>
      <c r="L99" s="367">
        <f>$D99*$E99*H$23</f>
        <v>0</v>
      </c>
      <c r="M99" s="367">
        <f>$D99*$E99*I$23</f>
        <v>0</v>
      </c>
      <c r="N99" s="369">
        <f t="shared" si="70"/>
        <v>0</v>
      </c>
    </row>
    <row r="100" spans="2:14">
      <c r="B100" s="224" t="s">
        <v>1059</v>
      </c>
      <c r="C100" s="364" t="s">
        <v>1612</v>
      </c>
      <c r="D100" s="365">
        <v>1</v>
      </c>
      <c r="E100" s="371">
        <v>45</v>
      </c>
      <c r="F100" s="367">
        <f>$D100*$E100*C$20</f>
        <v>0</v>
      </c>
      <c r="G100" s="367">
        <f t="shared" ref="G100:J100" si="75">$D100*$E100*D$20</f>
        <v>0</v>
      </c>
      <c r="H100" s="367">
        <f t="shared" si="75"/>
        <v>0</v>
      </c>
      <c r="I100" s="367">
        <f t="shared" si="75"/>
        <v>0</v>
      </c>
      <c r="J100" s="367">
        <f t="shared" si="75"/>
        <v>0</v>
      </c>
      <c r="K100" s="368">
        <f t="shared" si="69"/>
        <v>0</v>
      </c>
      <c r="L100" s="367">
        <f>$D100*$E100*H$20</f>
        <v>0</v>
      </c>
      <c r="M100" s="367">
        <f>$D100*$E100*I$20</f>
        <v>0</v>
      </c>
      <c r="N100" s="369">
        <f t="shared" si="70"/>
        <v>0</v>
      </c>
    </row>
    <row r="101" spans="2:14" ht="20.5">
      <c r="B101" s="224" t="s">
        <v>1060</v>
      </c>
      <c r="C101" s="364" t="s">
        <v>1610</v>
      </c>
      <c r="D101" s="365">
        <v>1</v>
      </c>
      <c r="E101" s="371">
        <v>28</v>
      </c>
      <c r="F101" s="367">
        <f>$D101*$E101*C30</f>
        <v>0</v>
      </c>
      <c r="G101" s="367">
        <f t="shared" ref="G101:J101" si="76">$D101*$E101*D30</f>
        <v>0</v>
      </c>
      <c r="H101" s="367">
        <f t="shared" si="76"/>
        <v>0</v>
      </c>
      <c r="I101" s="367">
        <f t="shared" si="76"/>
        <v>0</v>
      </c>
      <c r="J101" s="367">
        <f t="shared" si="76"/>
        <v>0</v>
      </c>
      <c r="K101" s="368">
        <f t="shared" si="69"/>
        <v>0</v>
      </c>
      <c r="L101" s="367">
        <f>$D101*$E101*H30</f>
        <v>0</v>
      </c>
      <c r="M101" s="367">
        <f>$D101*$E101*I30</f>
        <v>0</v>
      </c>
      <c r="N101" s="369">
        <f t="shared" si="70"/>
        <v>0</v>
      </c>
    </row>
    <row r="102" spans="2:14">
      <c r="B102" s="361" t="s">
        <v>1061</v>
      </c>
      <c r="C102" s="362"/>
      <c r="D102" s="362"/>
      <c r="E102" s="362"/>
      <c r="F102" s="362"/>
      <c r="G102" s="362"/>
      <c r="H102" s="362"/>
      <c r="I102" s="362"/>
      <c r="J102" s="362"/>
      <c r="K102" s="362"/>
      <c r="L102" s="362"/>
      <c r="M102" s="362"/>
      <c r="N102" s="363"/>
    </row>
    <row r="103" spans="2:14">
      <c r="B103" s="224" t="s">
        <v>1062</v>
      </c>
      <c r="C103" s="364" t="s">
        <v>1612</v>
      </c>
      <c r="D103" s="365">
        <v>1</v>
      </c>
      <c r="E103" s="371">
        <v>37</v>
      </c>
      <c r="F103" s="367">
        <f>$D103*$E103*C$20</f>
        <v>0</v>
      </c>
      <c r="G103" s="367">
        <f t="shared" ref="G103:J103" si="77">$D103*$E103*D$20</f>
        <v>0</v>
      </c>
      <c r="H103" s="367">
        <f t="shared" si="77"/>
        <v>0</v>
      </c>
      <c r="I103" s="367">
        <f t="shared" si="77"/>
        <v>0</v>
      </c>
      <c r="J103" s="367">
        <f t="shared" si="77"/>
        <v>0</v>
      </c>
      <c r="K103" s="368">
        <f t="shared" ref="K103:K110" si="78">SUM(F103:J103)</f>
        <v>0</v>
      </c>
      <c r="L103" s="367">
        <f>$D103*$E103*H$20</f>
        <v>0</v>
      </c>
      <c r="M103" s="367">
        <f>$D103*$E103*I$20</f>
        <v>0</v>
      </c>
      <c r="N103" s="369">
        <f t="shared" ref="N103:N110" si="79">SUM(K103:M103)</f>
        <v>0</v>
      </c>
    </row>
    <row r="104" spans="2:14" ht="20.5">
      <c r="B104" s="224" t="s">
        <v>1063</v>
      </c>
      <c r="C104" s="364" t="s">
        <v>1606</v>
      </c>
      <c r="D104" s="365">
        <v>1</v>
      </c>
      <c r="E104" s="371">
        <v>65</v>
      </c>
      <c r="F104" s="367">
        <f>$D104*$E104*C$25</f>
        <v>0</v>
      </c>
      <c r="G104" s="367">
        <f t="shared" ref="G104:J104" si="80">$D104*$E104*D$25</f>
        <v>0</v>
      </c>
      <c r="H104" s="367">
        <f t="shared" si="80"/>
        <v>0</v>
      </c>
      <c r="I104" s="367">
        <f t="shared" si="80"/>
        <v>0</v>
      </c>
      <c r="J104" s="367">
        <f t="shared" si="80"/>
        <v>0</v>
      </c>
      <c r="K104" s="368">
        <f t="shared" si="78"/>
        <v>0</v>
      </c>
      <c r="L104" s="367">
        <f>$D104*$E104*H$25</f>
        <v>0</v>
      </c>
      <c r="M104" s="367">
        <f>$D104*$E104*I$25</f>
        <v>0</v>
      </c>
      <c r="N104" s="369">
        <f t="shared" si="79"/>
        <v>0</v>
      </c>
    </row>
    <row r="105" spans="2:14">
      <c r="B105" s="224" t="s">
        <v>1007</v>
      </c>
      <c r="C105" s="364" t="s">
        <v>1607</v>
      </c>
      <c r="D105" s="365">
        <v>1</v>
      </c>
      <c r="E105" s="371">
        <v>97</v>
      </c>
      <c r="F105" s="367">
        <f>$D105*$E105*C$27</f>
        <v>0</v>
      </c>
      <c r="G105" s="367">
        <f t="shared" ref="G105:J106" si="81">$D105*$E105*D$27</f>
        <v>0</v>
      </c>
      <c r="H105" s="367">
        <f t="shared" si="81"/>
        <v>0</v>
      </c>
      <c r="I105" s="367">
        <f t="shared" si="81"/>
        <v>0</v>
      </c>
      <c r="J105" s="367">
        <f t="shared" si="81"/>
        <v>0</v>
      </c>
      <c r="K105" s="368">
        <f t="shared" si="78"/>
        <v>0</v>
      </c>
      <c r="L105" s="367">
        <f>$D105*$E105*H$27</f>
        <v>0</v>
      </c>
      <c r="M105" s="367">
        <f>$D105*$E105*I$27</f>
        <v>0</v>
      </c>
      <c r="N105" s="369">
        <f t="shared" si="79"/>
        <v>0</v>
      </c>
    </row>
    <row r="106" spans="2:14">
      <c r="B106" s="224" t="s">
        <v>1010</v>
      </c>
      <c r="C106" s="364" t="s">
        <v>1607</v>
      </c>
      <c r="D106" s="365">
        <v>1</v>
      </c>
      <c r="E106" s="371">
        <v>80</v>
      </c>
      <c r="F106" s="367">
        <f>$D106*$E106*C$27</f>
        <v>0</v>
      </c>
      <c r="G106" s="367">
        <f t="shared" si="81"/>
        <v>0</v>
      </c>
      <c r="H106" s="367">
        <f t="shared" si="81"/>
        <v>0</v>
      </c>
      <c r="I106" s="367">
        <f t="shared" si="81"/>
        <v>0</v>
      </c>
      <c r="J106" s="367">
        <f t="shared" si="81"/>
        <v>0</v>
      </c>
      <c r="K106" s="368">
        <f t="shared" si="78"/>
        <v>0</v>
      </c>
      <c r="L106" s="367">
        <f>$D106*$E106*H$27</f>
        <v>0</v>
      </c>
      <c r="M106" s="367">
        <f>$D106*$E106*I$27</f>
        <v>0</v>
      </c>
      <c r="N106" s="369">
        <f t="shared" si="79"/>
        <v>0</v>
      </c>
    </row>
    <row r="107" spans="2:14" ht="20.5">
      <c r="B107" s="224" t="s">
        <v>1064</v>
      </c>
      <c r="C107" s="364" t="s">
        <v>1606</v>
      </c>
      <c r="D107" s="365">
        <v>1</v>
      </c>
      <c r="E107" s="371">
        <v>70</v>
      </c>
      <c r="F107" s="367">
        <f>$D107*$E107*C$25</f>
        <v>0</v>
      </c>
      <c r="G107" s="367">
        <f t="shared" ref="G107:J107" si="82">$D107*$E107*D$25</f>
        <v>0</v>
      </c>
      <c r="H107" s="367">
        <f t="shared" si="82"/>
        <v>0</v>
      </c>
      <c r="I107" s="367">
        <f t="shared" si="82"/>
        <v>0</v>
      </c>
      <c r="J107" s="367">
        <f t="shared" si="82"/>
        <v>0</v>
      </c>
      <c r="K107" s="368">
        <f t="shared" si="78"/>
        <v>0</v>
      </c>
      <c r="L107" s="367">
        <f>$D107*$E107*H$25</f>
        <v>0</v>
      </c>
      <c r="M107" s="367">
        <f>$D107*$E107*I$25</f>
        <v>0</v>
      </c>
      <c r="N107" s="369">
        <f t="shared" si="79"/>
        <v>0</v>
      </c>
    </row>
    <row r="108" spans="2:14">
      <c r="B108" s="224" t="s">
        <v>1065</v>
      </c>
      <c r="C108" s="364" t="s">
        <v>1612</v>
      </c>
      <c r="D108" s="365">
        <v>1</v>
      </c>
      <c r="E108" s="371">
        <v>50</v>
      </c>
      <c r="F108" s="367">
        <f>$D108*$E108*C$20</f>
        <v>0</v>
      </c>
      <c r="G108" s="367">
        <f t="shared" ref="G108:J108" si="83">$D108*$E108*D$20</f>
        <v>0</v>
      </c>
      <c r="H108" s="367">
        <f t="shared" si="83"/>
        <v>0</v>
      </c>
      <c r="I108" s="367">
        <f t="shared" si="83"/>
        <v>0</v>
      </c>
      <c r="J108" s="367">
        <f t="shared" si="83"/>
        <v>0</v>
      </c>
      <c r="K108" s="368">
        <f t="shared" si="78"/>
        <v>0</v>
      </c>
      <c r="L108" s="367">
        <f>$D108*$E108*H$20</f>
        <v>0</v>
      </c>
      <c r="M108" s="367">
        <f>$D108*$E108*I$20</f>
        <v>0</v>
      </c>
      <c r="N108" s="369">
        <f t="shared" si="79"/>
        <v>0</v>
      </c>
    </row>
    <row r="109" spans="2:14">
      <c r="B109" s="224" t="s">
        <v>1054</v>
      </c>
      <c r="C109" s="364" t="s">
        <v>1605</v>
      </c>
      <c r="D109" s="365">
        <v>1</v>
      </c>
      <c r="E109" s="371">
        <v>105</v>
      </c>
      <c r="F109" s="367">
        <f>$D109*$E109*C$24</f>
        <v>0</v>
      </c>
      <c r="G109" s="367">
        <f t="shared" ref="G109:J109" si="84">$D109*$E109*D$24</f>
        <v>0</v>
      </c>
      <c r="H109" s="367">
        <f t="shared" si="84"/>
        <v>0</v>
      </c>
      <c r="I109" s="367">
        <f t="shared" si="84"/>
        <v>0</v>
      </c>
      <c r="J109" s="367">
        <f t="shared" si="84"/>
        <v>0</v>
      </c>
      <c r="K109" s="368">
        <f t="shared" si="78"/>
        <v>0</v>
      </c>
      <c r="L109" s="367">
        <f>$D109*$E109*H$24</f>
        <v>0</v>
      </c>
      <c r="M109" s="367">
        <f>$D109*$E109*I$24</f>
        <v>0</v>
      </c>
      <c r="N109" s="369">
        <f t="shared" si="79"/>
        <v>0</v>
      </c>
    </row>
    <row r="110" spans="2:14" ht="20.5">
      <c r="B110" s="224" t="s">
        <v>1066</v>
      </c>
      <c r="C110" s="364" t="s">
        <v>1613</v>
      </c>
      <c r="D110" s="365">
        <v>1</v>
      </c>
      <c r="E110" s="371">
        <v>55</v>
      </c>
      <c r="F110" s="367">
        <f>$D110*$E110*C$21</f>
        <v>0</v>
      </c>
      <c r="G110" s="367">
        <f t="shared" ref="G110:J110" si="85">$D110*$E110*D$21</f>
        <v>0</v>
      </c>
      <c r="H110" s="367">
        <f t="shared" si="85"/>
        <v>0</v>
      </c>
      <c r="I110" s="367">
        <f t="shared" si="85"/>
        <v>0</v>
      </c>
      <c r="J110" s="367">
        <f t="shared" si="85"/>
        <v>0</v>
      </c>
      <c r="K110" s="368">
        <f t="shared" si="78"/>
        <v>0</v>
      </c>
      <c r="L110" s="367">
        <f>$D110*$E110*H$21</f>
        <v>0</v>
      </c>
      <c r="M110" s="367">
        <f>$D110*$E110*I$21</f>
        <v>0</v>
      </c>
      <c r="N110" s="369">
        <f t="shared" si="79"/>
        <v>0</v>
      </c>
    </row>
    <row r="111" spans="2:14">
      <c r="B111" s="361" t="s">
        <v>1067</v>
      </c>
      <c r="C111" s="362"/>
      <c r="D111" s="362"/>
      <c r="E111" s="362"/>
      <c r="F111" s="362"/>
      <c r="G111" s="362"/>
      <c r="H111" s="362"/>
      <c r="I111" s="362"/>
      <c r="J111" s="362"/>
      <c r="K111" s="362"/>
      <c r="L111" s="362"/>
      <c r="M111" s="362"/>
      <c r="N111" s="363"/>
    </row>
    <row r="112" spans="2:14" ht="20.5">
      <c r="B112" s="224" t="s">
        <v>1007</v>
      </c>
      <c r="C112" s="364" t="s">
        <v>1608</v>
      </c>
      <c r="D112" s="365">
        <v>1</v>
      </c>
      <c r="E112" s="366">
        <v>110</v>
      </c>
      <c r="F112" s="367">
        <f>$D112*$E112*C$28</f>
        <v>0</v>
      </c>
      <c r="G112" s="367">
        <f t="shared" ref="G112:J113" si="86">$D112*$E112*D$28</f>
        <v>0</v>
      </c>
      <c r="H112" s="367">
        <f t="shared" si="86"/>
        <v>0</v>
      </c>
      <c r="I112" s="367">
        <f t="shared" si="86"/>
        <v>0</v>
      </c>
      <c r="J112" s="367">
        <f t="shared" si="86"/>
        <v>0</v>
      </c>
      <c r="K112" s="368">
        <f t="shared" ref="K112:K113" si="87">SUM(F112:J112)</f>
        <v>0</v>
      </c>
      <c r="L112" s="367">
        <f>$D112*$E112*H$28</f>
        <v>0</v>
      </c>
      <c r="M112" s="367">
        <f>$D112*$E112*I$28</f>
        <v>0</v>
      </c>
      <c r="N112" s="369">
        <f>SUM(K112:M112)</f>
        <v>0</v>
      </c>
    </row>
    <row r="113" spans="2:16" ht="21" thickBot="1">
      <c r="B113" s="289" t="s">
        <v>1068</v>
      </c>
      <c r="C113" s="373" t="s">
        <v>1608</v>
      </c>
      <c r="D113" s="910">
        <v>1</v>
      </c>
      <c r="E113" s="911">
        <v>110</v>
      </c>
      <c r="F113" s="376">
        <f>$D113*$E113*C$28</f>
        <v>0</v>
      </c>
      <c r="G113" s="376">
        <f t="shared" si="86"/>
        <v>0</v>
      </c>
      <c r="H113" s="376">
        <f t="shared" si="86"/>
        <v>0</v>
      </c>
      <c r="I113" s="376">
        <f t="shared" si="86"/>
        <v>0</v>
      </c>
      <c r="J113" s="376">
        <f t="shared" si="86"/>
        <v>0</v>
      </c>
      <c r="K113" s="377">
        <f t="shared" si="87"/>
        <v>0</v>
      </c>
      <c r="L113" s="376">
        <f>$D113*$E113*H$28</f>
        <v>0</v>
      </c>
      <c r="M113" s="376">
        <f>$D113*$E113*I$28</f>
        <v>0</v>
      </c>
      <c r="N113" s="502">
        <f>SUM(K113:M113)</f>
        <v>0</v>
      </c>
    </row>
    <row r="114" spans="2:16" ht="21" customHeight="1">
      <c r="B114" s="906" t="s">
        <v>1069</v>
      </c>
      <c r="C114" s="907"/>
      <c r="D114" s="907"/>
      <c r="E114" s="907"/>
      <c r="F114" s="908">
        <f>SUM(F116:F118)</f>
        <v>0</v>
      </c>
      <c r="G114" s="908">
        <f t="shared" ref="G114:J114" si="88">SUM(G116:G118)</f>
        <v>0</v>
      </c>
      <c r="H114" s="908">
        <f t="shared" si="88"/>
        <v>0</v>
      </c>
      <c r="I114" s="908">
        <f t="shared" si="88"/>
        <v>0</v>
      </c>
      <c r="J114" s="908">
        <f t="shared" si="88"/>
        <v>0</v>
      </c>
      <c r="K114" s="908">
        <f t="shared" ref="K114" si="89">SUM(K116:K118)</f>
        <v>0</v>
      </c>
      <c r="L114" s="908">
        <f t="shared" ref="L114:M114" si="90">SUM(L116:L118)</f>
        <v>0</v>
      </c>
      <c r="M114" s="908">
        <f t="shared" si="90"/>
        <v>0</v>
      </c>
      <c r="N114" s="909">
        <f>SUM(N116:N118)</f>
        <v>0</v>
      </c>
      <c r="P114" s="256"/>
    </row>
    <row r="115" spans="2:16">
      <c r="B115" s="361" t="s">
        <v>1070</v>
      </c>
      <c r="C115" s="362"/>
      <c r="D115" s="362"/>
      <c r="E115" s="362"/>
      <c r="F115" s="362"/>
      <c r="G115" s="362"/>
      <c r="H115" s="362"/>
      <c r="I115" s="362"/>
      <c r="J115" s="362"/>
      <c r="K115" s="362"/>
      <c r="L115" s="362"/>
      <c r="M115" s="362"/>
      <c r="N115" s="363"/>
    </row>
    <row r="116" spans="2:16">
      <c r="B116" s="224" t="s">
        <v>1071</v>
      </c>
      <c r="C116" s="364" t="s">
        <v>1612</v>
      </c>
      <c r="D116" s="365">
        <v>4</v>
      </c>
      <c r="E116" s="366">
        <v>29</v>
      </c>
      <c r="F116" s="367">
        <f>$D116*$E116*C$20</f>
        <v>0</v>
      </c>
      <c r="G116" s="367">
        <f t="shared" ref="G116:J116" si="91">$D116*$E116*D$20</f>
        <v>0</v>
      </c>
      <c r="H116" s="367">
        <f t="shared" si="91"/>
        <v>0</v>
      </c>
      <c r="I116" s="367">
        <f t="shared" si="91"/>
        <v>0</v>
      </c>
      <c r="J116" s="367">
        <f t="shared" si="91"/>
        <v>0</v>
      </c>
      <c r="K116" s="368">
        <f t="shared" ref="K116:K118" si="92">SUM(F116:J116)</f>
        <v>0</v>
      </c>
      <c r="L116" s="367">
        <f>$D116*$E116*H$20</f>
        <v>0</v>
      </c>
      <c r="M116" s="367">
        <f>$D116*$E116*I$20</f>
        <v>0</v>
      </c>
      <c r="N116" s="369">
        <f>SUM(K116:M116)</f>
        <v>0</v>
      </c>
    </row>
    <row r="117" spans="2:16">
      <c r="B117" s="224" t="s">
        <v>1072</v>
      </c>
      <c r="C117" s="364" t="s">
        <v>1607</v>
      </c>
      <c r="D117" s="365">
        <v>1</v>
      </c>
      <c r="E117" s="366">
        <v>58</v>
      </c>
      <c r="F117" s="367">
        <f>$D117*$E117*C$27</f>
        <v>0</v>
      </c>
      <c r="G117" s="367">
        <f t="shared" ref="G117:J118" si="93">$D117*$E117*D$27</f>
        <v>0</v>
      </c>
      <c r="H117" s="367">
        <f t="shared" si="93"/>
        <v>0</v>
      </c>
      <c r="I117" s="367">
        <f t="shared" si="93"/>
        <v>0</v>
      </c>
      <c r="J117" s="367">
        <f t="shared" si="93"/>
        <v>0</v>
      </c>
      <c r="K117" s="368">
        <f t="shared" si="92"/>
        <v>0</v>
      </c>
      <c r="L117" s="367">
        <f>$D117*$E117*H$27</f>
        <v>0</v>
      </c>
      <c r="M117" s="367">
        <f>$D117*$E117*I$27</f>
        <v>0</v>
      </c>
      <c r="N117" s="369">
        <f>SUM(K117:M117)</f>
        <v>0</v>
      </c>
    </row>
    <row r="118" spans="2:16" ht="13" thickBot="1">
      <c r="B118" s="289" t="s">
        <v>1073</v>
      </c>
      <c r="C118" s="373" t="s">
        <v>1607</v>
      </c>
      <c r="D118" s="910">
        <v>1</v>
      </c>
      <c r="E118" s="911">
        <v>58</v>
      </c>
      <c r="F118" s="376">
        <f>$D118*$E118*C$27</f>
        <v>0</v>
      </c>
      <c r="G118" s="376">
        <f t="shared" si="93"/>
        <v>0</v>
      </c>
      <c r="H118" s="376">
        <f t="shared" si="93"/>
        <v>0</v>
      </c>
      <c r="I118" s="376">
        <f t="shared" si="93"/>
        <v>0</v>
      </c>
      <c r="J118" s="376">
        <f t="shared" si="93"/>
        <v>0</v>
      </c>
      <c r="K118" s="377">
        <f t="shared" si="92"/>
        <v>0</v>
      </c>
      <c r="L118" s="376">
        <f>$D118*$E118*H$27</f>
        <v>0</v>
      </c>
      <c r="M118" s="376">
        <f>$D118*$E118*I$27</f>
        <v>0</v>
      </c>
      <c r="N118" s="502">
        <f>SUM(K118:M118)</f>
        <v>0</v>
      </c>
    </row>
    <row r="119" spans="2:16" ht="21" customHeight="1">
      <c r="B119" s="902" t="s">
        <v>1074</v>
      </c>
      <c r="C119" s="903"/>
      <c r="D119" s="903"/>
      <c r="E119" s="903"/>
      <c r="F119" s="904">
        <f>SUM(F121:F132)</f>
        <v>0</v>
      </c>
      <c r="G119" s="904">
        <f t="shared" ref="G119:J119" si="94">SUM(G121:G132)</f>
        <v>0</v>
      </c>
      <c r="H119" s="904">
        <f t="shared" si="94"/>
        <v>0</v>
      </c>
      <c r="I119" s="904">
        <f t="shared" si="94"/>
        <v>0</v>
      </c>
      <c r="J119" s="904">
        <f t="shared" si="94"/>
        <v>0</v>
      </c>
      <c r="K119" s="904">
        <f>SUM(K121:K132)</f>
        <v>0</v>
      </c>
      <c r="L119" s="904">
        <f t="shared" ref="L119:M119" si="95">SUM(L121:L132)</f>
        <v>0</v>
      </c>
      <c r="M119" s="904">
        <f t="shared" si="95"/>
        <v>0</v>
      </c>
      <c r="N119" s="905">
        <f>SUM(N121:N132)</f>
        <v>0</v>
      </c>
      <c r="P119" s="256"/>
    </row>
    <row r="120" spans="2:16">
      <c r="B120" s="361" t="s">
        <v>1014</v>
      </c>
      <c r="C120" s="362"/>
      <c r="D120" s="362"/>
      <c r="E120" s="362"/>
      <c r="F120" s="362"/>
      <c r="G120" s="362"/>
      <c r="H120" s="362"/>
      <c r="I120" s="362"/>
      <c r="J120" s="362"/>
      <c r="K120" s="362"/>
      <c r="L120" s="362"/>
      <c r="M120" s="362"/>
      <c r="N120" s="363"/>
    </row>
    <row r="121" spans="2:16" ht="20.5">
      <c r="B121" s="224" t="s">
        <v>1053</v>
      </c>
      <c r="C121" s="364" t="s">
        <v>1613</v>
      </c>
      <c r="D121" s="372">
        <v>1</v>
      </c>
      <c r="E121" s="366">
        <v>70</v>
      </c>
      <c r="F121" s="367">
        <f>$D121*$E121*C$21</f>
        <v>0</v>
      </c>
      <c r="G121" s="367">
        <f t="shared" ref="G121:J122" si="96">$D121*$E121*D$21</f>
        <v>0</v>
      </c>
      <c r="H121" s="367">
        <f t="shared" si="96"/>
        <v>0</v>
      </c>
      <c r="I121" s="367">
        <f t="shared" si="96"/>
        <v>0</v>
      </c>
      <c r="J121" s="367">
        <f t="shared" si="96"/>
        <v>0</v>
      </c>
      <c r="K121" s="368">
        <f t="shared" ref="K121:K126" si="97">SUM(F121:J121)</f>
        <v>0</v>
      </c>
      <c r="L121" s="367">
        <f>$D121*$E121*H$21</f>
        <v>0</v>
      </c>
      <c r="M121" s="367">
        <f>$D121*$E121*I$21</f>
        <v>0</v>
      </c>
      <c r="N121" s="369">
        <f t="shared" ref="N121:N126" si="98">SUM(K121:M121)</f>
        <v>0</v>
      </c>
    </row>
    <row r="122" spans="2:16" ht="20.5">
      <c r="B122" s="224" t="s">
        <v>1075</v>
      </c>
      <c r="C122" s="364" t="s">
        <v>1613</v>
      </c>
      <c r="D122" s="372">
        <v>1</v>
      </c>
      <c r="E122" s="366">
        <v>96</v>
      </c>
      <c r="F122" s="367">
        <f>$D122*$E122*C$21</f>
        <v>0</v>
      </c>
      <c r="G122" s="367">
        <f t="shared" si="96"/>
        <v>0</v>
      </c>
      <c r="H122" s="367">
        <f t="shared" si="96"/>
        <v>0</v>
      </c>
      <c r="I122" s="367">
        <f t="shared" si="96"/>
        <v>0</v>
      </c>
      <c r="J122" s="367">
        <f t="shared" si="96"/>
        <v>0</v>
      </c>
      <c r="K122" s="368">
        <f t="shared" si="97"/>
        <v>0</v>
      </c>
      <c r="L122" s="367">
        <f>$D122*$E122*H$21</f>
        <v>0</v>
      </c>
      <c r="M122" s="367">
        <f>$D122*$E122*I$21</f>
        <v>0</v>
      </c>
      <c r="N122" s="369">
        <f t="shared" si="98"/>
        <v>0</v>
      </c>
    </row>
    <row r="123" spans="2:16">
      <c r="B123" s="224" t="s">
        <v>1054</v>
      </c>
      <c r="C123" s="364" t="s">
        <v>1604</v>
      </c>
      <c r="D123" s="372">
        <v>1</v>
      </c>
      <c r="E123" s="366">
        <v>68</v>
      </c>
      <c r="F123" s="367">
        <f>$D123*$E123*C$23</f>
        <v>0</v>
      </c>
      <c r="G123" s="367">
        <f t="shared" ref="G123:J123" si="99">$D123*$E123*D$23</f>
        <v>0</v>
      </c>
      <c r="H123" s="367">
        <f t="shared" si="99"/>
        <v>0</v>
      </c>
      <c r="I123" s="367">
        <f t="shared" si="99"/>
        <v>0</v>
      </c>
      <c r="J123" s="367">
        <f t="shared" si="99"/>
        <v>0</v>
      </c>
      <c r="K123" s="368">
        <f t="shared" si="97"/>
        <v>0</v>
      </c>
      <c r="L123" s="367">
        <f>$D123*$E123*H$23</f>
        <v>0</v>
      </c>
      <c r="M123" s="367">
        <f>$D123*$E123*I$23</f>
        <v>0</v>
      </c>
      <c r="N123" s="369">
        <f t="shared" si="98"/>
        <v>0</v>
      </c>
    </row>
    <row r="124" spans="2:16" ht="20.5">
      <c r="B124" s="224" t="s">
        <v>1053</v>
      </c>
      <c r="C124" s="364" t="s">
        <v>1613</v>
      </c>
      <c r="D124" s="372">
        <v>1</v>
      </c>
      <c r="E124" s="366">
        <v>80</v>
      </c>
      <c r="F124" s="367">
        <f>$D124*$E124*C$21</f>
        <v>0</v>
      </c>
      <c r="G124" s="367">
        <f t="shared" ref="G124:J126" si="100">$D124*$E124*D$21</f>
        <v>0</v>
      </c>
      <c r="H124" s="367">
        <f t="shared" si="100"/>
        <v>0</v>
      </c>
      <c r="I124" s="367">
        <f t="shared" si="100"/>
        <v>0</v>
      </c>
      <c r="J124" s="367">
        <f t="shared" si="100"/>
        <v>0</v>
      </c>
      <c r="K124" s="368">
        <f t="shared" si="97"/>
        <v>0</v>
      </c>
      <c r="L124" s="367">
        <f t="shared" ref="L124:M126" si="101">$D124*$E124*H$21</f>
        <v>0</v>
      </c>
      <c r="M124" s="367">
        <f t="shared" si="101"/>
        <v>0</v>
      </c>
      <c r="N124" s="369">
        <f t="shared" si="98"/>
        <v>0</v>
      </c>
    </row>
    <row r="125" spans="2:16" ht="20.5">
      <c r="B125" s="224" t="s">
        <v>1053</v>
      </c>
      <c r="C125" s="364" t="s">
        <v>1613</v>
      </c>
      <c r="D125" s="372">
        <v>1</v>
      </c>
      <c r="E125" s="366">
        <v>71</v>
      </c>
      <c r="F125" s="367">
        <f>$D125*$E125*C$21</f>
        <v>0</v>
      </c>
      <c r="G125" s="367">
        <f t="shared" si="100"/>
        <v>0</v>
      </c>
      <c r="H125" s="367">
        <f t="shared" si="100"/>
        <v>0</v>
      </c>
      <c r="I125" s="367">
        <f t="shared" si="100"/>
        <v>0</v>
      </c>
      <c r="J125" s="367">
        <f t="shared" si="100"/>
        <v>0</v>
      </c>
      <c r="K125" s="368">
        <f t="shared" si="97"/>
        <v>0</v>
      </c>
      <c r="L125" s="367">
        <f t="shared" si="101"/>
        <v>0</v>
      </c>
      <c r="M125" s="367">
        <f t="shared" si="101"/>
        <v>0</v>
      </c>
      <c r="N125" s="369">
        <f t="shared" si="98"/>
        <v>0</v>
      </c>
    </row>
    <row r="126" spans="2:16" ht="20.5">
      <c r="B126" s="224" t="s">
        <v>1053</v>
      </c>
      <c r="C126" s="364" t="s">
        <v>1613</v>
      </c>
      <c r="D126" s="372">
        <v>1</v>
      </c>
      <c r="E126" s="366">
        <v>72</v>
      </c>
      <c r="F126" s="367">
        <f>$D126*$E126*C$21</f>
        <v>0</v>
      </c>
      <c r="G126" s="367">
        <f t="shared" si="100"/>
        <v>0</v>
      </c>
      <c r="H126" s="367">
        <f t="shared" si="100"/>
        <v>0</v>
      </c>
      <c r="I126" s="367">
        <f t="shared" si="100"/>
        <v>0</v>
      </c>
      <c r="J126" s="367">
        <f t="shared" si="100"/>
        <v>0</v>
      </c>
      <c r="K126" s="368">
        <f t="shared" si="97"/>
        <v>0</v>
      </c>
      <c r="L126" s="367">
        <f t="shared" si="101"/>
        <v>0</v>
      </c>
      <c r="M126" s="367">
        <f t="shared" si="101"/>
        <v>0</v>
      </c>
      <c r="N126" s="369">
        <f t="shared" si="98"/>
        <v>0</v>
      </c>
    </row>
    <row r="127" spans="2:16">
      <c r="B127" s="361" t="s">
        <v>1076</v>
      </c>
      <c r="C127" s="362"/>
      <c r="D127" s="362"/>
      <c r="E127" s="362"/>
      <c r="F127" s="362"/>
      <c r="G127" s="362"/>
      <c r="H127" s="362"/>
      <c r="I127" s="362"/>
      <c r="J127" s="362"/>
      <c r="K127" s="362"/>
      <c r="L127" s="362"/>
      <c r="M127" s="362"/>
      <c r="N127" s="363"/>
    </row>
    <row r="128" spans="2:16" ht="20.5">
      <c r="B128" s="224" t="s">
        <v>1075</v>
      </c>
      <c r="C128" s="364" t="s">
        <v>1613</v>
      </c>
      <c r="D128" s="372">
        <v>2</v>
      </c>
      <c r="E128" s="371">
        <v>96</v>
      </c>
      <c r="F128" s="367">
        <f>$D128*$E128*C$21</f>
        <v>0</v>
      </c>
      <c r="G128" s="367">
        <f t="shared" ref="G128:J128" si="102">$D128*$E128*D$21</f>
        <v>0</v>
      </c>
      <c r="H128" s="367">
        <f t="shared" si="102"/>
        <v>0</v>
      </c>
      <c r="I128" s="367">
        <f t="shared" si="102"/>
        <v>0</v>
      </c>
      <c r="J128" s="367">
        <f t="shared" si="102"/>
        <v>0</v>
      </c>
      <c r="K128" s="368">
        <f t="shared" ref="K128:K131" si="103">SUM(F128:J128)</f>
        <v>0</v>
      </c>
      <c r="L128" s="367">
        <f>$D128*$E128*H$21</f>
        <v>0</v>
      </c>
      <c r="M128" s="367">
        <f>$D128*$E128*I$21</f>
        <v>0</v>
      </c>
      <c r="N128" s="369">
        <f>SUM(K128:M128)</f>
        <v>0</v>
      </c>
    </row>
    <row r="129" spans="2:14">
      <c r="B129" s="224" t="s">
        <v>1053</v>
      </c>
      <c r="C129" s="364" t="s">
        <v>1603</v>
      </c>
      <c r="D129" s="372">
        <v>2</v>
      </c>
      <c r="E129" s="371">
        <v>113</v>
      </c>
      <c r="F129" s="367">
        <f>$D129*$E129*C$22</f>
        <v>0</v>
      </c>
      <c r="G129" s="367">
        <f t="shared" ref="G129:J129" si="104">$D129*$E129*D$22</f>
        <v>0</v>
      </c>
      <c r="H129" s="367">
        <f t="shared" si="104"/>
        <v>0</v>
      </c>
      <c r="I129" s="367">
        <f t="shared" si="104"/>
        <v>0</v>
      </c>
      <c r="J129" s="367">
        <f t="shared" si="104"/>
        <v>0</v>
      </c>
      <c r="K129" s="368">
        <f t="shared" si="103"/>
        <v>0</v>
      </c>
      <c r="L129" s="367">
        <f>$D129*$E129*H$22</f>
        <v>0</v>
      </c>
      <c r="M129" s="367">
        <f>$D129*$E129*I$22</f>
        <v>0</v>
      </c>
      <c r="N129" s="369">
        <f>SUM(K129:M129)</f>
        <v>0</v>
      </c>
    </row>
    <row r="130" spans="2:14">
      <c r="B130" s="224" t="s">
        <v>1007</v>
      </c>
      <c r="C130" s="364" t="s">
        <v>1607</v>
      </c>
      <c r="D130" s="372">
        <v>1</v>
      </c>
      <c r="E130" s="371">
        <v>68</v>
      </c>
      <c r="F130" s="367">
        <f>$D130*$E130*C$27</f>
        <v>0</v>
      </c>
      <c r="G130" s="367">
        <f t="shared" ref="G130:J130" si="105">$D130*$E130*D$27</f>
        <v>0</v>
      </c>
      <c r="H130" s="367">
        <f t="shared" si="105"/>
        <v>0</v>
      </c>
      <c r="I130" s="367">
        <f t="shared" si="105"/>
        <v>0</v>
      </c>
      <c r="J130" s="367">
        <f t="shared" si="105"/>
        <v>0</v>
      </c>
      <c r="K130" s="368">
        <f t="shared" si="103"/>
        <v>0</v>
      </c>
      <c r="L130" s="367">
        <f>$D130*$E130*H$27</f>
        <v>0</v>
      </c>
      <c r="M130" s="367">
        <f>$D130*$E130*I$27</f>
        <v>0</v>
      </c>
      <c r="N130" s="369">
        <f>SUM(K130:M130)</f>
        <v>0</v>
      </c>
    </row>
    <row r="131" spans="2:14">
      <c r="B131" s="224" t="s">
        <v>1077</v>
      </c>
      <c r="C131" s="364" t="s">
        <v>1603</v>
      </c>
      <c r="D131" s="372">
        <v>1</v>
      </c>
      <c r="E131" s="371">
        <v>118</v>
      </c>
      <c r="F131" s="367">
        <f>$D131*$E131*C$22</f>
        <v>0</v>
      </c>
      <c r="G131" s="367">
        <f t="shared" ref="G131:J131" si="106">$D131*$E131*D$22</f>
        <v>0</v>
      </c>
      <c r="H131" s="367">
        <f t="shared" si="106"/>
        <v>0</v>
      </c>
      <c r="I131" s="367">
        <f t="shared" si="106"/>
        <v>0</v>
      </c>
      <c r="J131" s="367">
        <f t="shared" si="106"/>
        <v>0</v>
      </c>
      <c r="K131" s="368">
        <f t="shared" si="103"/>
        <v>0</v>
      </c>
      <c r="L131" s="367">
        <f>$D131*$E131*H$22</f>
        <v>0</v>
      </c>
      <c r="M131" s="367">
        <f>$D131*$E131*I$22</f>
        <v>0</v>
      </c>
      <c r="N131" s="369">
        <f>SUM(K131:M131)</f>
        <v>0</v>
      </c>
    </row>
    <row r="132" spans="2:14" ht="21" thickBot="1">
      <c r="B132" s="289" t="s">
        <v>1078</v>
      </c>
      <c r="C132" s="373" t="s">
        <v>1608</v>
      </c>
      <c r="D132" s="374">
        <v>1</v>
      </c>
      <c r="E132" s="375">
        <v>135</v>
      </c>
      <c r="F132" s="376">
        <f>$D132*$E132*C$28</f>
        <v>0</v>
      </c>
      <c r="G132" s="376">
        <f t="shared" ref="G132:J132" si="107">$D132*$E132*D$28</f>
        <v>0</v>
      </c>
      <c r="H132" s="376">
        <f t="shared" si="107"/>
        <v>0</v>
      </c>
      <c r="I132" s="376">
        <f t="shared" si="107"/>
        <v>0</v>
      </c>
      <c r="J132" s="376">
        <f t="shared" si="107"/>
        <v>0</v>
      </c>
      <c r="K132" s="377">
        <f>SUM(F132:J132)</f>
        <v>0</v>
      </c>
      <c r="L132" s="376">
        <f>$D132*$E132*H$28</f>
        <v>0</v>
      </c>
      <c r="M132" s="376">
        <f>$D132*$E132*I$28</f>
        <v>0</v>
      </c>
      <c r="N132" s="502">
        <f>SUM(K132:M132)</f>
        <v>0</v>
      </c>
    </row>
    <row r="133" spans="2:14" ht="13">
      <c r="B133" s="232" t="s">
        <v>489</v>
      </c>
    </row>
    <row r="135" spans="2:14">
      <c r="B135" s="25" t="s">
        <v>1079</v>
      </c>
    </row>
    <row r="136" spans="2:14">
      <c r="B136" s="25" t="s">
        <v>1080</v>
      </c>
    </row>
    <row r="137" spans="2:14">
      <c r="B137" s="25" t="s">
        <v>1081</v>
      </c>
    </row>
  </sheetData>
  <sheetProtection sheet="1" formatCells="0" formatColumns="0" formatRows="0" sort="0" autoFilter="0"/>
  <mergeCells count="3">
    <mergeCell ref="C15:I15"/>
    <mergeCell ref="F33:N33"/>
    <mergeCell ref="C4:K4"/>
  </mergeCells>
  <dataValidations count="1">
    <dataValidation type="list" allowBlank="1" showInputMessage="1" showErrorMessage="1" sqref="DDH37:DDH43 SR37:SR43 DND37:DND43 DWZ37:DWZ43 EGV37:EGV43 EQR37:EQR43 FAN37:FAN43 FKJ37:FKJ43 FUF37:FUF43 GEB37:GEB43 GNX37:GNX43 GXT37:GXT43 HHP37:HHP43 HRL37:HRL43 IBH37:IBH43 ILD37:ILD43 IUZ37:IUZ43 JEV37:JEV43 JOR37:JOR43 JYN37:JYN43 KIJ37:KIJ43 KSF37:KSF43 LCB37:LCB43 LLX37:LLX43 LVT37:LVT43 MFP37:MFP43 MPL37:MPL43 MZH37:MZH43 NJD37:NJD43 NSZ37:NSZ43 OCV37:OCV43 OMR37:OMR43 OWN37:OWN43 PGJ37:PGJ43 PQF37:PQF43 QAB37:QAB43 QJX37:QJX43 QTT37:QTT43 RDP37:RDP43 RNL37:RNL43 RXH37:RXH43 SHD37:SHD43 SQZ37:SQZ43 TAV37:TAV43 TKR37:TKR43 TUN37:TUN43 UEJ37:UEJ43 UOF37:UOF43 UYB37:UYB43 VHX37:VHX43 VRT37:VRT43 WBP37:WBP43 WLL37:WLL43 WVH37:WVH43 WVH983133 C65614:C65615 IV65613:IV65614 SR65613:SR65614 ACN65613:ACN65614 AMJ65613:AMJ65614 AWF65613:AWF65614 BGB65613:BGB65614 BPX65613:BPX65614 BZT65613:BZT65614 CJP65613:CJP65614 CTL65613:CTL65614 DDH65613:DDH65614 DND65613:DND65614 DWZ65613:DWZ65614 EGV65613:EGV65614 EQR65613:EQR65614 FAN65613:FAN65614 FKJ65613:FKJ65614 FUF65613:FUF65614 GEB65613:GEB65614 GNX65613:GNX65614 GXT65613:GXT65614 HHP65613:HHP65614 HRL65613:HRL65614 IBH65613:IBH65614 ILD65613:ILD65614 IUZ65613:IUZ65614 JEV65613:JEV65614 JOR65613:JOR65614 JYN65613:JYN65614 KIJ65613:KIJ65614 KSF65613:KSF65614 LCB65613:LCB65614 LLX65613:LLX65614 LVT65613:LVT65614 MFP65613:MFP65614 MPL65613:MPL65614 MZH65613:MZH65614 NJD65613:NJD65614 NSZ65613:NSZ65614 OCV65613:OCV65614 OMR65613:OMR65614 OWN65613:OWN65614 PGJ65613:PGJ65614 PQF65613:PQF65614 QAB65613:QAB65614 QJX65613:QJX65614 QTT65613:QTT65614 RDP65613:RDP65614 RNL65613:RNL65614 RXH65613:RXH65614 SHD65613:SHD65614 SQZ65613:SQZ65614 TAV65613:TAV65614 TKR65613:TKR65614 TUN65613:TUN65614 UEJ65613:UEJ65614 UOF65613:UOF65614 UYB65613:UYB65614 VHX65613:VHX65614 VRT65613:VRT65614 WBP65613:WBP65614 WLL65613:WLL65614 WVH65613:WVH65614 C131150:C131151 IV131149:IV131150 SR131149:SR131150 ACN131149:ACN131150 AMJ131149:AMJ131150 AWF131149:AWF131150 BGB131149:BGB131150 BPX131149:BPX131150 BZT131149:BZT131150 CJP131149:CJP131150 CTL131149:CTL131150 DDH131149:DDH131150 DND131149:DND131150 DWZ131149:DWZ131150 EGV131149:EGV131150 EQR131149:EQR131150 FAN131149:FAN131150 FKJ131149:FKJ131150 FUF131149:FUF131150 GEB131149:GEB131150 GNX131149:GNX131150 GXT131149:GXT131150 HHP131149:HHP131150 HRL131149:HRL131150 IBH131149:IBH131150 ILD131149:ILD131150 IUZ131149:IUZ131150 JEV131149:JEV131150 JOR131149:JOR131150 JYN131149:JYN131150 KIJ131149:KIJ131150 KSF131149:KSF131150 LCB131149:LCB131150 LLX131149:LLX131150 LVT131149:LVT131150 MFP131149:MFP131150 MPL131149:MPL131150 MZH131149:MZH131150 NJD131149:NJD131150 NSZ131149:NSZ131150 OCV131149:OCV131150 OMR131149:OMR131150 OWN131149:OWN131150 PGJ131149:PGJ131150 PQF131149:PQF131150 QAB131149:QAB131150 QJX131149:QJX131150 QTT131149:QTT131150 RDP131149:RDP131150 RNL131149:RNL131150 RXH131149:RXH131150 SHD131149:SHD131150 SQZ131149:SQZ131150 TAV131149:TAV131150 TKR131149:TKR131150 TUN131149:TUN131150 UEJ131149:UEJ131150 UOF131149:UOF131150 UYB131149:UYB131150 VHX131149:VHX131150 VRT131149:VRT131150 WBP131149:WBP131150 WLL131149:WLL131150 WVH131149:WVH131150 C196686:C196687 IV196685:IV196686 SR196685:SR196686 ACN196685:ACN196686 AMJ196685:AMJ196686 AWF196685:AWF196686 BGB196685:BGB196686 BPX196685:BPX196686 BZT196685:BZT196686 CJP196685:CJP196686 CTL196685:CTL196686 DDH196685:DDH196686 DND196685:DND196686 DWZ196685:DWZ196686 EGV196685:EGV196686 EQR196685:EQR196686 FAN196685:FAN196686 FKJ196685:FKJ196686 FUF196685:FUF196686 GEB196685:GEB196686 GNX196685:GNX196686 GXT196685:GXT196686 HHP196685:HHP196686 HRL196685:HRL196686 IBH196685:IBH196686 ILD196685:ILD196686 IUZ196685:IUZ196686 JEV196685:JEV196686 JOR196685:JOR196686 JYN196685:JYN196686 KIJ196685:KIJ196686 KSF196685:KSF196686 LCB196685:LCB196686 LLX196685:LLX196686 LVT196685:LVT196686 MFP196685:MFP196686 MPL196685:MPL196686 MZH196685:MZH196686 NJD196685:NJD196686 NSZ196685:NSZ196686 OCV196685:OCV196686 OMR196685:OMR196686 OWN196685:OWN196686 PGJ196685:PGJ196686 PQF196685:PQF196686 QAB196685:QAB196686 QJX196685:QJX196686 QTT196685:QTT196686 RDP196685:RDP196686 RNL196685:RNL196686 RXH196685:RXH196686 SHD196685:SHD196686 SQZ196685:SQZ196686 TAV196685:TAV196686 TKR196685:TKR196686 TUN196685:TUN196686 UEJ196685:UEJ196686 UOF196685:UOF196686 UYB196685:UYB196686 VHX196685:VHX196686 VRT196685:VRT196686 WBP196685:WBP196686 WLL196685:WLL196686 WVH196685:WVH196686 C262222:C262223 IV262221:IV262222 SR262221:SR262222 ACN262221:ACN262222 AMJ262221:AMJ262222 AWF262221:AWF262222 BGB262221:BGB262222 BPX262221:BPX262222 BZT262221:BZT262222 CJP262221:CJP262222 CTL262221:CTL262222 DDH262221:DDH262222 DND262221:DND262222 DWZ262221:DWZ262222 EGV262221:EGV262222 EQR262221:EQR262222 FAN262221:FAN262222 FKJ262221:FKJ262222 FUF262221:FUF262222 GEB262221:GEB262222 GNX262221:GNX262222 GXT262221:GXT262222 HHP262221:HHP262222 HRL262221:HRL262222 IBH262221:IBH262222 ILD262221:ILD262222 IUZ262221:IUZ262222 JEV262221:JEV262222 JOR262221:JOR262222 JYN262221:JYN262222 KIJ262221:KIJ262222 KSF262221:KSF262222 LCB262221:LCB262222 LLX262221:LLX262222 LVT262221:LVT262222 MFP262221:MFP262222 MPL262221:MPL262222 MZH262221:MZH262222 NJD262221:NJD262222 NSZ262221:NSZ262222 OCV262221:OCV262222 OMR262221:OMR262222 OWN262221:OWN262222 PGJ262221:PGJ262222 PQF262221:PQF262222 QAB262221:QAB262222 QJX262221:QJX262222 QTT262221:QTT262222 RDP262221:RDP262222 RNL262221:RNL262222 RXH262221:RXH262222 SHD262221:SHD262222 SQZ262221:SQZ262222 TAV262221:TAV262222 TKR262221:TKR262222 TUN262221:TUN262222 UEJ262221:UEJ262222 UOF262221:UOF262222 UYB262221:UYB262222 VHX262221:VHX262222 VRT262221:VRT262222 WBP262221:WBP262222 WLL262221:WLL262222 WVH262221:WVH262222 C327758:C327759 IV327757:IV327758 SR327757:SR327758 ACN327757:ACN327758 AMJ327757:AMJ327758 AWF327757:AWF327758 BGB327757:BGB327758 BPX327757:BPX327758 BZT327757:BZT327758 CJP327757:CJP327758 CTL327757:CTL327758 DDH327757:DDH327758 DND327757:DND327758 DWZ327757:DWZ327758 EGV327757:EGV327758 EQR327757:EQR327758 FAN327757:FAN327758 FKJ327757:FKJ327758 FUF327757:FUF327758 GEB327757:GEB327758 GNX327757:GNX327758 GXT327757:GXT327758 HHP327757:HHP327758 HRL327757:HRL327758 IBH327757:IBH327758 ILD327757:ILD327758 IUZ327757:IUZ327758 JEV327757:JEV327758 JOR327757:JOR327758 JYN327757:JYN327758 KIJ327757:KIJ327758 KSF327757:KSF327758 LCB327757:LCB327758 LLX327757:LLX327758 LVT327757:LVT327758 MFP327757:MFP327758 MPL327757:MPL327758 MZH327757:MZH327758 NJD327757:NJD327758 NSZ327757:NSZ327758 OCV327757:OCV327758 OMR327757:OMR327758 OWN327757:OWN327758 PGJ327757:PGJ327758 PQF327757:PQF327758 QAB327757:QAB327758 QJX327757:QJX327758 QTT327757:QTT327758 RDP327757:RDP327758 RNL327757:RNL327758 RXH327757:RXH327758 SHD327757:SHD327758 SQZ327757:SQZ327758 TAV327757:TAV327758 TKR327757:TKR327758 TUN327757:TUN327758 UEJ327757:UEJ327758 UOF327757:UOF327758 UYB327757:UYB327758 VHX327757:VHX327758 VRT327757:VRT327758 WBP327757:WBP327758 WLL327757:WLL327758 WVH327757:WVH327758 C393294:C393295 IV393293:IV393294 SR393293:SR393294 ACN393293:ACN393294 AMJ393293:AMJ393294 AWF393293:AWF393294 BGB393293:BGB393294 BPX393293:BPX393294 BZT393293:BZT393294 CJP393293:CJP393294 CTL393293:CTL393294 DDH393293:DDH393294 DND393293:DND393294 DWZ393293:DWZ393294 EGV393293:EGV393294 EQR393293:EQR393294 FAN393293:FAN393294 FKJ393293:FKJ393294 FUF393293:FUF393294 GEB393293:GEB393294 GNX393293:GNX393294 GXT393293:GXT393294 HHP393293:HHP393294 HRL393293:HRL393294 IBH393293:IBH393294 ILD393293:ILD393294 IUZ393293:IUZ393294 JEV393293:JEV393294 JOR393293:JOR393294 JYN393293:JYN393294 KIJ393293:KIJ393294 KSF393293:KSF393294 LCB393293:LCB393294 LLX393293:LLX393294 LVT393293:LVT393294 MFP393293:MFP393294 MPL393293:MPL393294 MZH393293:MZH393294 NJD393293:NJD393294 NSZ393293:NSZ393294 OCV393293:OCV393294 OMR393293:OMR393294 OWN393293:OWN393294 PGJ393293:PGJ393294 PQF393293:PQF393294 QAB393293:QAB393294 QJX393293:QJX393294 QTT393293:QTT393294 RDP393293:RDP393294 RNL393293:RNL393294 RXH393293:RXH393294 SHD393293:SHD393294 SQZ393293:SQZ393294 TAV393293:TAV393294 TKR393293:TKR393294 TUN393293:TUN393294 UEJ393293:UEJ393294 UOF393293:UOF393294 UYB393293:UYB393294 VHX393293:VHX393294 VRT393293:VRT393294 WBP393293:WBP393294 WLL393293:WLL393294 WVH393293:WVH393294 C458830:C458831 IV458829:IV458830 SR458829:SR458830 ACN458829:ACN458830 AMJ458829:AMJ458830 AWF458829:AWF458830 BGB458829:BGB458830 BPX458829:BPX458830 BZT458829:BZT458830 CJP458829:CJP458830 CTL458829:CTL458830 DDH458829:DDH458830 DND458829:DND458830 DWZ458829:DWZ458830 EGV458829:EGV458830 EQR458829:EQR458830 FAN458829:FAN458830 FKJ458829:FKJ458830 FUF458829:FUF458830 GEB458829:GEB458830 GNX458829:GNX458830 GXT458829:GXT458830 HHP458829:HHP458830 HRL458829:HRL458830 IBH458829:IBH458830 ILD458829:ILD458830 IUZ458829:IUZ458830 JEV458829:JEV458830 JOR458829:JOR458830 JYN458829:JYN458830 KIJ458829:KIJ458830 KSF458829:KSF458830 LCB458829:LCB458830 LLX458829:LLX458830 LVT458829:LVT458830 MFP458829:MFP458830 MPL458829:MPL458830 MZH458829:MZH458830 NJD458829:NJD458830 NSZ458829:NSZ458830 OCV458829:OCV458830 OMR458829:OMR458830 OWN458829:OWN458830 PGJ458829:PGJ458830 PQF458829:PQF458830 QAB458829:QAB458830 QJX458829:QJX458830 QTT458829:QTT458830 RDP458829:RDP458830 RNL458829:RNL458830 RXH458829:RXH458830 SHD458829:SHD458830 SQZ458829:SQZ458830 TAV458829:TAV458830 TKR458829:TKR458830 TUN458829:TUN458830 UEJ458829:UEJ458830 UOF458829:UOF458830 UYB458829:UYB458830 VHX458829:VHX458830 VRT458829:VRT458830 WBP458829:WBP458830 WLL458829:WLL458830 WVH458829:WVH458830 C524366:C524367 IV524365:IV524366 SR524365:SR524366 ACN524365:ACN524366 AMJ524365:AMJ524366 AWF524365:AWF524366 BGB524365:BGB524366 BPX524365:BPX524366 BZT524365:BZT524366 CJP524365:CJP524366 CTL524365:CTL524366 DDH524365:DDH524366 DND524365:DND524366 DWZ524365:DWZ524366 EGV524365:EGV524366 EQR524365:EQR524366 FAN524365:FAN524366 FKJ524365:FKJ524366 FUF524365:FUF524366 GEB524365:GEB524366 GNX524365:GNX524366 GXT524365:GXT524366 HHP524365:HHP524366 HRL524365:HRL524366 IBH524365:IBH524366 ILD524365:ILD524366 IUZ524365:IUZ524366 JEV524365:JEV524366 JOR524365:JOR524366 JYN524365:JYN524366 KIJ524365:KIJ524366 KSF524365:KSF524366 LCB524365:LCB524366 LLX524365:LLX524366 LVT524365:LVT524366 MFP524365:MFP524366 MPL524365:MPL524366 MZH524365:MZH524366 NJD524365:NJD524366 NSZ524365:NSZ524366 OCV524365:OCV524366 OMR524365:OMR524366 OWN524365:OWN524366 PGJ524365:PGJ524366 PQF524365:PQF524366 QAB524365:QAB524366 QJX524365:QJX524366 QTT524365:QTT524366 RDP524365:RDP524366 RNL524365:RNL524366 RXH524365:RXH524366 SHD524365:SHD524366 SQZ524365:SQZ524366 TAV524365:TAV524366 TKR524365:TKR524366 TUN524365:TUN524366 UEJ524365:UEJ524366 UOF524365:UOF524366 UYB524365:UYB524366 VHX524365:VHX524366 VRT524365:VRT524366 WBP524365:WBP524366 WLL524365:WLL524366 WVH524365:WVH524366 C589902:C589903 IV589901:IV589902 SR589901:SR589902 ACN589901:ACN589902 AMJ589901:AMJ589902 AWF589901:AWF589902 BGB589901:BGB589902 BPX589901:BPX589902 BZT589901:BZT589902 CJP589901:CJP589902 CTL589901:CTL589902 DDH589901:DDH589902 DND589901:DND589902 DWZ589901:DWZ589902 EGV589901:EGV589902 EQR589901:EQR589902 FAN589901:FAN589902 FKJ589901:FKJ589902 FUF589901:FUF589902 GEB589901:GEB589902 GNX589901:GNX589902 GXT589901:GXT589902 HHP589901:HHP589902 HRL589901:HRL589902 IBH589901:IBH589902 ILD589901:ILD589902 IUZ589901:IUZ589902 JEV589901:JEV589902 JOR589901:JOR589902 JYN589901:JYN589902 KIJ589901:KIJ589902 KSF589901:KSF589902 LCB589901:LCB589902 LLX589901:LLX589902 LVT589901:LVT589902 MFP589901:MFP589902 MPL589901:MPL589902 MZH589901:MZH589902 NJD589901:NJD589902 NSZ589901:NSZ589902 OCV589901:OCV589902 OMR589901:OMR589902 OWN589901:OWN589902 PGJ589901:PGJ589902 PQF589901:PQF589902 QAB589901:QAB589902 QJX589901:QJX589902 QTT589901:QTT589902 RDP589901:RDP589902 RNL589901:RNL589902 RXH589901:RXH589902 SHD589901:SHD589902 SQZ589901:SQZ589902 TAV589901:TAV589902 TKR589901:TKR589902 TUN589901:TUN589902 UEJ589901:UEJ589902 UOF589901:UOF589902 UYB589901:UYB589902 VHX589901:VHX589902 VRT589901:VRT589902 WBP589901:WBP589902 WLL589901:WLL589902 WVH589901:WVH589902 C655438:C655439 IV655437:IV655438 SR655437:SR655438 ACN655437:ACN655438 AMJ655437:AMJ655438 AWF655437:AWF655438 BGB655437:BGB655438 BPX655437:BPX655438 BZT655437:BZT655438 CJP655437:CJP655438 CTL655437:CTL655438 DDH655437:DDH655438 DND655437:DND655438 DWZ655437:DWZ655438 EGV655437:EGV655438 EQR655437:EQR655438 FAN655437:FAN655438 FKJ655437:FKJ655438 FUF655437:FUF655438 GEB655437:GEB655438 GNX655437:GNX655438 GXT655437:GXT655438 HHP655437:HHP655438 HRL655437:HRL655438 IBH655437:IBH655438 ILD655437:ILD655438 IUZ655437:IUZ655438 JEV655437:JEV655438 JOR655437:JOR655438 JYN655437:JYN655438 KIJ655437:KIJ655438 KSF655437:KSF655438 LCB655437:LCB655438 LLX655437:LLX655438 LVT655437:LVT655438 MFP655437:MFP655438 MPL655437:MPL655438 MZH655437:MZH655438 NJD655437:NJD655438 NSZ655437:NSZ655438 OCV655437:OCV655438 OMR655437:OMR655438 OWN655437:OWN655438 PGJ655437:PGJ655438 PQF655437:PQF655438 QAB655437:QAB655438 QJX655437:QJX655438 QTT655437:QTT655438 RDP655437:RDP655438 RNL655437:RNL655438 RXH655437:RXH655438 SHD655437:SHD655438 SQZ655437:SQZ655438 TAV655437:TAV655438 TKR655437:TKR655438 TUN655437:TUN655438 UEJ655437:UEJ655438 UOF655437:UOF655438 UYB655437:UYB655438 VHX655437:VHX655438 VRT655437:VRT655438 WBP655437:WBP655438 WLL655437:WLL655438 WVH655437:WVH655438 C720974:C720975 IV720973:IV720974 SR720973:SR720974 ACN720973:ACN720974 AMJ720973:AMJ720974 AWF720973:AWF720974 BGB720973:BGB720974 BPX720973:BPX720974 BZT720973:BZT720974 CJP720973:CJP720974 CTL720973:CTL720974 DDH720973:DDH720974 DND720973:DND720974 DWZ720973:DWZ720974 EGV720973:EGV720974 EQR720973:EQR720974 FAN720973:FAN720974 FKJ720973:FKJ720974 FUF720973:FUF720974 GEB720973:GEB720974 GNX720973:GNX720974 GXT720973:GXT720974 HHP720973:HHP720974 HRL720973:HRL720974 IBH720973:IBH720974 ILD720973:ILD720974 IUZ720973:IUZ720974 JEV720973:JEV720974 JOR720973:JOR720974 JYN720973:JYN720974 KIJ720973:KIJ720974 KSF720973:KSF720974 LCB720973:LCB720974 LLX720973:LLX720974 LVT720973:LVT720974 MFP720973:MFP720974 MPL720973:MPL720974 MZH720973:MZH720974 NJD720973:NJD720974 NSZ720973:NSZ720974 OCV720973:OCV720974 OMR720973:OMR720974 OWN720973:OWN720974 PGJ720973:PGJ720974 PQF720973:PQF720974 QAB720973:QAB720974 QJX720973:QJX720974 QTT720973:QTT720974 RDP720973:RDP720974 RNL720973:RNL720974 RXH720973:RXH720974 SHD720973:SHD720974 SQZ720973:SQZ720974 TAV720973:TAV720974 TKR720973:TKR720974 TUN720973:TUN720974 UEJ720973:UEJ720974 UOF720973:UOF720974 UYB720973:UYB720974 VHX720973:VHX720974 VRT720973:VRT720974 WBP720973:WBP720974 WLL720973:WLL720974 WVH720973:WVH720974 C786510:C786511 IV786509:IV786510 SR786509:SR786510 ACN786509:ACN786510 AMJ786509:AMJ786510 AWF786509:AWF786510 BGB786509:BGB786510 BPX786509:BPX786510 BZT786509:BZT786510 CJP786509:CJP786510 CTL786509:CTL786510 DDH786509:DDH786510 DND786509:DND786510 DWZ786509:DWZ786510 EGV786509:EGV786510 EQR786509:EQR786510 FAN786509:FAN786510 FKJ786509:FKJ786510 FUF786509:FUF786510 GEB786509:GEB786510 GNX786509:GNX786510 GXT786509:GXT786510 HHP786509:HHP786510 HRL786509:HRL786510 IBH786509:IBH786510 ILD786509:ILD786510 IUZ786509:IUZ786510 JEV786509:JEV786510 JOR786509:JOR786510 JYN786509:JYN786510 KIJ786509:KIJ786510 KSF786509:KSF786510 LCB786509:LCB786510 LLX786509:LLX786510 LVT786509:LVT786510 MFP786509:MFP786510 MPL786509:MPL786510 MZH786509:MZH786510 NJD786509:NJD786510 NSZ786509:NSZ786510 OCV786509:OCV786510 OMR786509:OMR786510 OWN786509:OWN786510 PGJ786509:PGJ786510 PQF786509:PQF786510 QAB786509:QAB786510 QJX786509:QJX786510 QTT786509:QTT786510 RDP786509:RDP786510 RNL786509:RNL786510 RXH786509:RXH786510 SHD786509:SHD786510 SQZ786509:SQZ786510 TAV786509:TAV786510 TKR786509:TKR786510 TUN786509:TUN786510 UEJ786509:UEJ786510 UOF786509:UOF786510 UYB786509:UYB786510 VHX786509:VHX786510 VRT786509:VRT786510 WBP786509:WBP786510 WLL786509:WLL786510 WVH786509:WVH786510 C852046:C852047 IV852045:IV852046 SR852045:SR852046 ACN852045:ACN852046 AMJ852045:AMJ852046 AWF852045:AWF852046 BGB852045:BGB852046 BPX852045:BPX852046 BZT852045:BZT852046 CJP852045:CJP852046 CTL852045:CTL852046 DDH852045:DDH852046 DND852045:DND852046 DWZ852045:DWZ852046 EGV852045:EGV852046 EQR852045:EQR852046 FAN852045:FAN852046 FKJ852045:FKJ852046 FUF852045:FUF852046 GEB852045:GEB852046 GNX852045:GNX852046 GXT852045:GXT852046 HHP852045:HHP852046 HRL852045:HRL852046 IBH852045:IBH852046 ILD852045:ILD852046 IUZ852045:IUZ852046 JEV852045:JEV852046 JOR852045:JOR852046 JYN852045:JYN852046 KIJ852045:KIJ852046 KSF852045:KSF852046 LCB852045:LCB852046 LLX852045:LLX852046 LVT852045:LVT852046 MFP852045:MFP852046 MPL852045:MPL852046 MZH852045:MZH852046 NJD852045:NJD852046 NSZ852045:NSZ852046 OCV852045:OCV852046 OMR852045:OMR852046 OWN852045:OWN852046 PGJ852045:PGJ852046 PQF852045:PQF852046 QAB852045:QAB852046 QJX852045:QJX852046 QTT852045:QTT852046 RDP852045:RDP852046 RNL852045:RNL852046 RXH852045:RXH852046 SHD852045:SHD852046 SQZ852045:SQZ852046 TAV852045:TAV852046 TKR852045:TKR852046 TUN852045:TUN852046 UEJ852045:UEJ852046 UOF852045:UOF852046 UYB852045:UYB852046 VHX852045:VHX852046 VRT852045:VRT852046 WBP852045:WBP852046 WLL852045:WLL852046 WVH852045:WVH852046 C917582:C917583 IV917581:IV917582 SR917581:SR917582 ACN917581:ACN917582 AMJ917581:AMJ917582 AWF917581:AWF917582 BGB917581:BGB917582 BPX917581:BPX917582 BZT917581:BZT917582 CJP917581:CJP917582 CTL917581:CTL917582 DDH917581:DDH917582 DND917581:DND917582 DWZ917581:DWZ917582 EGV917581:EGV917582 EQR917581:EQR917582 FAN917581:FAN917582 FKJ917581:FKJ917582 FUF917581:FUF917582 GEB917581:GEB917582 GNX917581:GNX917582 GXT917581:GXT917582 HHP917581:HHP917582 HRL917581:HRL917582 IBH917581:IBH917582 ILD917581:ILD917582 IUZ917581:IUZ917582 JEV917581:JEV917582 JOR917581:JOR917582 JYN917581:JYN917582 KIJ917581:KIJ917582 KSF917581:KSF917582 LCB917581:LCB917582 LLX917581:LLX917582 LVT917581:LVT917582 MFP917581:MFP917582 MPL917581:MPL917582 MZH917581:MZH917582 NJD917581:NJD917582 NSZ917581:NSZ917582 OCV917581:OCV917582 OMR917581:OMR917582 OWN917581:OWN917582 PGJ917581:PGJ917582 PQF917581:PQF917582 QAB917581:QAB917582 QJX917581:QJX917582 QTT917581:QTT917582 RDP917581:RDP917582 RNL917581:RNL917582 RXH917581:RXH917582 SHD917581:SHD917582 SQZ917581:SQZ917582 TAV917581:TAV917582 TKR917581:TKR917582 TUN917581:TUN917582 UEJ917581:UEJ917582 UOF917581:UOF917582 UYB917581:UYB917582 VHX917581:VHX917582 VRT917581:VRT917582 WBP917581:WBP917582 WLL917581:WLL917582 WVH917581:WVH917582 C983118:C983119 IV983117:IV983118 SR983117:SR983118 ACN983117:ACN983118 AMJ983117:AMJ983118 AWF983117:AWF983118 BGB983117:BGB983118 BPX983117:BPX983118 BZT983117:BZT983118 CJP983117:CJP983118 CTL983117:CTL983118 DDH983117:DDH983118 DND983117:DND983118 DWZ983117:DWZ983118 EGV983117:EGV983118 EQR983117:EQR983118 FAN983117:FAN983118 FKJ983117:FKJ983118 FUF983117:FUF983118 GEB983117:GEB983118 GNX983117:GNX983118 GXT983117:GXT983118 HHP983117:HHP983118 HRL983117:HRL983118 IBH983117:IBH983118 ILD983117:ILD983118 IUZ983117:IUZ983118 JEV983117:JEV983118 JOR983117:JOR983118 JYN983117:JYN983118 KIJ983117:KIJ983118 KSF983117:KSF983118 LCB983117:LCB983118 LLX983117:LLX983118 LVT983117:LVT983118 MFP983117:MFP983118 MPL983117:MPL983118 MZH983117:MZH983118 NJD983117:NJD983118 NSZ983117:NSZ983118 OCV983117:OCV983118 OMR983117:OMR983118 OWN983117:OWN983118 PGJ983117:PGJ983118 PQF983117:PQF983118 QAB983117:QAB983118 QJX983117:QJX983118 QTT983117:QTT983118 RDP983117:RDP983118 RNL983117:RNL983118 RXH983117:RXH983118 SHD983117:SHD983118 SQZ983117:SQZ983118 TAV983117:TAV983118 TKR983117:TKR983118 TUN983117:TUN983118 UEJ983117:UEJ983118 UOF983117:UOF983118 UYB983117:UYB983118 VHX983117:VHX983118 VRT983117:VRT983118 WBP983117:WBP983118 WLL983117:WLL983118 WVH983117:WVH983118 C65618 IV65617 SR65617 ACN65617 AMJ65617 AWF65617 BGB65617 BPX65617 BZT65617 CJP65617 CTL65617 DDH65617 DND65617 DWZ65617 EGV65617 EQR65617 FAN65617 FKJ65617 FUF65617 GEB65617 GNX65617 GXT65617 HHP65617 HRL65617 IBH65617 ILD65617 IUZ65617 JEV65617 JOR65617 JYN65617 KIJ65617 KSF65617 LCB65617 LLX65617 LVT65617 MFP65617 MPL65617 MZH65617 NJD65617 NSZ65617 OCV65617 OMR65617 OWN65617 PGJ65617 PQF65617 QAB65617 QJX65617 QTT65617 RDP65617 RNL65617 RXH65617 SHD65617 SQZ65617 TAV65617 TKR65617 TUN65617 UEJ65617 UOF65617 UYB65617 VHX65617 VRT65617 WBP65617 WLL65617 WVH65617 C131154 IV131153 SR131153 ACN131153 AMJ131153 AWF131153 BGB131153 BPX131153 BZT131153 CJP131153 CTL131153 DDH131153 DND131153 DWZ131153 EGV131153 EQR131153 FAN131153 FKJ131153 FUF131153 GEB131153 GNX131153 GXT131153 HHP131153 HRL131153 IBH131153 ILD131153 IUZ131153 JEV131153 JOR131153 JYN131153 KIJ131153 KSF131153 LCB131153 LLX131153 LVT131153 MFP131153 MPL131153 MZH131153 NJD131153 NSZ131153 OCV131153 OMR131153 OWN131153 PGJ131153 PQF131153 QAB131153 QJX131153 QTT131153 RDP131153 RNL131153 RXH131153 SHD131153 SQZ131153 TAV131153 TKR131153 TUN131153 UEJ131153 UOF131153 UYB131153 VHX131153 VRT131153 WBP131153 WLL131153 WVH131153 C196690 IV196689 SR196689 ACN196689 AMJ196689 AWF196689 BGB196689 BPX196689 BZT196689 CJP196689 CTL196689 DDH196689 DND196689 DWZ196689 EGV196689 EQR196689 FAN196689 FKJ196689 FUF196689 GEB196689 GNX196689 GXT196689 HHP196689 HRL196689 IBH196689 ILD196689 IUZ196689 JEV196689 JOR196689 JYN196689 KIJ196689 KSF196689 LCB196689 LLX196689 LVT196689 MFP196689 MPL196689 MZH196689 NJD196689 NSZ196689 OCV196689 OMR196689 OWN196689 PGJ196689 PQF196689 QAB196689 QJX196689 QTT196689 RDP196689 RNL196689 RXH196689 SHD196689 SQZ196689 TAV196689 TKR196689 TUN196689 UEJ196689 UOF196689 UYB196689 VHX196689 VRT196689 WBP196689 WLL196689 WVH196689 C262226 IV262225 SR262225 ACN262225 AMJ262225 AWF262225 BGB262225 BPX262225 BZT262225 CJP262225 CTL262225 DDH262225 DND262225 DWZ262225 EGV262225 EQR262225 FAN262225 FKJ262225 FUF262225 GEB262225 GNX262225 GXT262225 HHP262225 HRL262225 IBH262225 ILD262225 IUZ262225 JEV262225 JOR262225 JYN262225 KIJ262225 KSF262225 LCB262225 LLX262225 LVT262225 MFP262225 MPL262225 MZH262225 NJD262225 NSZ262225 OCV262225 OMR262225 OWN262225 PGJ262225 PQF262225 QAB262225 QJX262225 QTT262225 RDP262225 RNL262225 RXH262225 SHD262225 SQZ262225 TAV262225 TKR262225 TUN262225 UEJ262225 UOF262225 UYB262225 VHX262225 VRT262225 WBP262225 WLL262225 WVH262225 C327762 IV327761 SR327761 ACN327761 AMJ327761 AWF327761 BGB327761 BPX327761 BZT327761 CJP327761 CTL327761 DDH327761 DND327761 DWZ327761 EGV327761 EQR327761 FAN327761 FKJ327761 FUF327761 GEB327761 GNX327761 GXT327761 HHP327761 HRL327761 IBH327761 ILD327761 IUZ327761 JEV327761 JOR327761 JYN327761 KIJ327761 KSF327761 LCB327761 LLX327761 LVT327761 MFP327761 MPL327761 MZH327761 NJD327761 NSZ327761 OCV327761 OMR327761 OWN327761 PGJ327761 PQF327761 QAB327761 QJX327761 QTT327761 RDP327761 RNL327761 RXH327761 SHD327761 SQZ327761 TAV327761 TKR327761 TUN327761 UEJ327761 UOF327761 UYB327761 VHX327761 VRT327761 WBP327761 WLL327761 WVH327761 C393298 IV393297 SR393297 ACN393297 AMJ393297 AWF393297 BGB393297 BPX393297 BZT393297 CJP393297 CTL393297 DDH393297 DND393297 DWZ393297 EGV393297 EQR393297 FAN393297 FKJ393297 FUF393297 GEB393297 GNX393297 GXT393297 HHP393297 HRL393297 IBH393297 ILD393297 IUZ393297 JEV393297 JOR393297 JYN393297 KIJ393297 KSF393297 LCB393297 LLX393297 LVT393297 MFP393297 MPL393297 MZH393297 NJD393297 NSZ393297 OCV393297 OMR393297 OWN393297 PGJ393297 PQF393297 QAB393297 QJX393297 QTT393297 RDP393297 RNL393297 RXH393297 SHD393297 SQZ393297 TAV393297 TKR393297 TUN393297 UEJ393297 UOF393297 UYB393297 VHX393297 VRT393297 WBP393297 WLL393297 WVH393297 C458834 IV458833 SR458833 ACN458833 AMJ458833 AWF458833 BGB458833 BPX458833 BZT458833 CJP458833 CTL458833 DDH458833 DND458833 DWZ458833 EGV458833 EQR458833 FAN458833 FKJ458833 FUF458833 GEB458833 GNX458833 GXT458833 HHP458833 HRL458833 IBH458833 ILD458833 IUZ458833 JEV458833 JOR458833 JYN458833 KIJ458833 KSF458833 LCB458833 LLX458833 LVT458833 MFP458833 MPL458833 MZH458833 NJD458833 NSZ458833 OCV458833 OMR458833 OWN458833 PGJ458833 PQF458833 QAB458833 QJX458833 QTT458833 RDP458833 RNL458833 RXH458833 SHD458833 SQZ458833 TAV458833 TKR458833 TUN458833 UEJ458833 UOF458833 UYB458833 VHX458833 VRT458833 WBP458833 WLL458833 WVH458833 C524370 IV524369 SR524369 ACN524369 AMJ524369 AWF524369 BGB524369 BPX524369 BZT524369 CJP524369 CTL524369 DDH524369 DND524369 DWZ524369 EGV524369 EQR524369 FAN524369 FKJ524369 FUF524369 GEB524369 GNX524369 GXT524369 HHP524369 HRL524369 IBH524369 ILD524369 IUZ524369 JEV524369 JOR524369 JYN524369 KIJ524369 KSF524369 LCB524369 LLX524369 LVT524369 MFP524369 MPL524369 MZH524369 NJD524369 NSZ524369 OCV524369 OMR524369 OWN524369 PGJ524369 PQF524369 QAB524369 QJX524369 QTT524369 RDP524369 RNL524369 RXH524369 SHD524369 SQZ524369 TAV524369 TKR524369 TUN524369 UEJ524369 UOF524369 UYB524369 VHX524369 VRT524369 WBP524369 WLL524369 WVH524369 C589906 IV589905 SR589905 ACN589905 AMJ589905 AWF589905 BGB589905 BPX589905 BZT589905 CJP589905 CTL589905 DDH589905 DND589905 DWZ589905 EGV589905 EQR589905 FAN589905 FKJ589905 FUF589905 GEB589905 GNX589905 GXT589905 HHP589905 HRL589905 IBH589905 ILD589905 IUZ589905 JEV589905 JOR589905 JYN589905 KIJ589905 KSF589905 LCB589905 LLX589905 LVT589905 MFP589905 MPL589905 MZH589905 NJD589905 NSZ589905 OCV589905 OMR589905 OWN589905 PGJ589905 PQF589905 QAB589905 QJX589905 QTT589905 RDP589905 RNL589905 RXH589905 SHD589905 SQZ589905 TAV589905 TKR589905 TUN589905 UEJ589905 UOF589905 UYB589905 VHX589905 VRT589905 WBP589905 WLL589905 WVH589905 C655442 IV655441 SR655441 ACN655441 AMJ655441 AWF655441 BGB655441 BPX655441 BZT655441 CJP655441 CTL655441 DDH655441 DND655441 DWZ655441 EGV655441 EQR655441 FAN655441 FKJ655441 FUF655441 GEB655441 GNX655441 GXT655441 HHP655441 HRL655441 IBH655441 ILD655441 IUZ655441 JEV655441 JOR655441 JYN655441 KIJ655441 KSF655441 LCB655441 LLX655441 LVT655441 MFP655441 MPL655441 MZH655441 NJD655441 NSZ655441 OCV655441 OMR655441 OWN655441 PGJ655441 PQF655441 QAB655441 QJX655441 QTT655441 RDP655441 RNL655441 RXH655441 SHD655441 SQZ655441 TAV655441 TKR655441 TUN655441 UEJ655441 UOF655441 UYB655441 VHX655441 VRT655441 WBP655441 WLL655441 WVH655441 C720978 IV720977 SR720977 ACN720977 AMJ720977 AWF720977 BGB720977 BPX720977 BZT720977 CJP720977 CTL720977 DDH720977 DND720977 DWZ720977 EGV720977 EQR720977 FAN720977 FKJ720977 FUF720977 GEB720977 GNX720977 GXT720977 HHP720977 HRL720977 IBH720977 ILD720977 IUZ720977 JEV720977 JOR720977 JYN720977 KIJ720977 KSF720977 LCB720977 LLX720977 LVT720977 MFP720977 MPL720977 MZH720977 NJD720977 NSZ720977 OCV720977 OMR720977 OWN720977 PGJ720977 PQF720977 QAB720977 QJX720977 QTT720977 RDP720977 RNL720977 RXH720977 SHD720977 SQZ720977 TAV720977 TKR720977 TUN720977 UEJ720977 UOF720977 UYB720977 VHX720977 VRT720977 WBP720977 WLL720977 WVH720977 C786514 IV786513 SR786513 ACN786513 AMJ786513 AWF786513 BGB786513 BPX786513 BZT786513 CJP786513 CTL786513 DDH786513 DND786513 DWZ786513 EGV786513 EQR786513 FAN786513 FKJ786513 FUF786513 GEB786513 GNX786513 GXT786513 HHP786513 HRL786513 IBH786513 ILD786513 IUZ786513 JEV786513 JOR786513 JYN786513 KIJ786513 KSF786513 LCB786513 LLX786513 LVT786513 MFP786513 MPL786513 MZH786513 NJD786513 NSZ786513 OCV786513 OMR786513 OWN786513 PGJ786513 PQF786513 QAB786513 QJX786513 QTT786513 RDP786513 RNL786513 RXH786513 SHD786513 SQZ786513 TAV786513 TKR786513 TUN786513 UEJ786513 UOF786513 UYB786513 VHX786513 VRT786513 WBP786513 WLL786513 WVH786513 C852050 IV852049 SR852049 ACN852049 AMJ852049 AWF852049 BGB852049 BPX852049 BZT852049 CJP852049 CTL852049 DDH852049 DND852049 DWZ852049 EGV852049 EQR852049 FAN852049 FKJ852049 FUF852049 GEB852049 GNX852049 GXT852049 HHP852049 HRL852049 IBH852049 ILD852049 IUZ852049 JEV852049 JOR852049 JYN852049 KIJ852049 KSF852049 LCB852049 LLX852049 LVT852049 MFP852049 MPL852049 MZH852049 NJD852049 NSZ852049 OCV852049 OMR852049 OWN852049 PGJ852049 PQF852049 QAB852049 QJX852049 QTT852049 RDP852049 RNL852049 RXH852049 SHD852049 SQZ852049 TAV852049 TKR852049 TUN852049 UEJ852049 UOF852049 UYB852049 VHX852049 VRT852049 WBP852049 WLL852049 WVH852049 C917586 IV917585 SR917585 ACN917585 AMJ917585 AWF917585 BGB917585 BPX917585 BZT917585 CJP917585 CTL917585 DDH917585 DND917585 DWZ917585 EGV917585 EQR917585 FAN917585 FKJ917585 FUF917585 GEB917585 GNX917585 GXT917585 HHP917585 HRL917585 IBH917585 ILD917585 IUZ917585 JEV917585 JOR917585 JYN917585 KIJ917585 KSF917585 LCB917585 LLX917585 LVT917585 MFP917585 MPL917585 MZH917585 NJD917585 NSZ917585 OCV917585 OMR917585 OWN917585 PGJ917585 PQF917585 QAB917585 QJX917585 QTT917585 RDP917585 RNL917585 RXH917585 SHD917585 SQZ917585 TAV917585 TKR917585 TUN917585 UEJ917585 UOF917585 UYB917585 VHX917585 VRT917585 WBP917585 WLL917585 WVH917585 C983122 IV983121 SR983121 ACN983121 AMJ983121 AWF983121 BGB983121 BPX983121 BZT983121 CJP983121 CTL983121 DDH983121 DND983121 DWZ983121 EGV983121 EQR983121 FAN983121 FKJ983121 FUF983121 GEB983121 GNX983121 GXT983121 HHP983121 HRL983121 IBH983121 ILD983121 IUZ983121 JEV983121 JOR983121 JYN983121 KIJ983121 KSF983121 LCB983121 LLX983121 LVT983121 MFP983121 MPL983121 MZH983121 NJD983121 NSZ983121 OCV983121 OMR983121 OWN983121 PGJ983121 PQF983121 QAB983121 QJX983121 QTT983121 RDP983121 RNL983121 RXH983121 SHD983121 SQZ983121 TAV983121 TKR983121 TUN983121 UEJ983121 UOF983121 UYB983121 VHX983121 VRT983121 WBP983121 WLL983121 WVH983121 C65620 IV65619 SR65619 ACN65619 AMJ65619 AWF65619 BGB65619 BPX65619 BZT65619 CJP65619 CTL65619 DDH65619 DND65619 DWZ65619 EGV65619 EQR65619 FAN65619 FKJ65619 FUF65619 GEB65619 GNX65619 GXT65619 HHP65619 HRL65619 IBH65619 ILD65619 IUZ65619 JEV65619 JOR65619 JYN65619 KIJ65619 KSF65619 LCB65619 LLX65619 LVT65619 MFP65619 MPL65619 MZH65619 NJD65619 NSZ65619 OCV65619 OMR65619 OWN65619 PGJ65619 PQF65619 QAB65619 QJX65619 QTT65619 RDP65619 RNL65619 RXH65619 SHD65619 SQZ65619 TAV65619 TKR65619 TUN65619 UEJ65619 UOF65619 UYB65619 VHX65619 VRT65619 WBP65619 WLL65619 WVH65619 C131156 IV131155 SR131155 ACN131155 AMJ131155 AWF131155 BGB131155 BPX131155 BZT131155 CJP131155 CTL131155 DDH131155 DND131155 DWZ131155 EGV131155 EQR131155 FAN131155 FKJ131155 FUF131155 GEB131155 GNX131155 GXT131155 HHP131155 HRL131155 IBH131155 ILD131155 IUZ131155 JEV131155 JOR131155 JYN131155 KIJ131155 KSF131155 LCB131155 LLX131155 LVT131155 MFP131155 MPL131155 MZH131155 NJD131155 NSZ131155 OCV131155 OMR131155 OWN131155 PGJ131155 PQF131155 QAB131155 QJX131155 QTT131155 RDP131155 RNL131155 RXH131155 SHD131155 SQZ131155 TAV131155 TKR131155 TUN131155 UEJ131155 UOF131155 UYB131155 VHX131155 VRT131155 WBP131155 WLL131155 WVH131155 C196692 IV196691 SR196691 ACN196691 AMJ196691 AWF196691 BGB196691 BPX196691 BZT196691 CJP196691 CTL196691 DDH196691 DND196691 DWZ196691 EGV196691 EQR196691 FAN196691 FKJ196691 FUF196691 GEB196691 GNX196691 GXT196691 HHP196691 HRL196691 IBH196691 ILD196691 IUZ196691 JEV196691 JOR196691 JYN196691 KIJ196691 KSF196691 LCB196691 LLX196691 LVT196691 MFP196691 MPL196691 MZH196691 NJD196691 NSZ196691 OCV196691 OMR196691 OWN196691 PGJ196691 PQF196691 QAB196691 QJX196691 QTT196691 RDP196691 RNL196691 RXH196691 SHD196691 SQZ196691 TAV196691 TKR196691 TUN196691 UEJ196691 UOF196691 UYB196691 VHX196691 VRT196691 WBP196691 WLL196691 WVH196691 C262228 IV262227 SR262227 ACN262227 AMJ262227 AWF262227 BGB262227 BPX262227 BZT262227 CJP262227 CTL262227 DDH262227 DND262227 DWZ262227 EGV262227 EQR262227 FAN262227 FKJ262227 FUF262227 GEB262227 GNX262227 GXT262227 HHP262227 HRL262227 IBH262227 ILD262227 IUZ262227 JEV262227 JOR262227 JYN262227 KIJ262227 KSF262227 LCB262227 LLX262227 LVT262227 MFP262227 MPL262227 MZH262227 NJD262227 NSZ262227 OCV262227 OMR262227 OWN262227 PGJ262227 PQF262227 QAB262227 QJX262227 QTT262227 RDP262227 RNL262227 RXH262227 SHD262227 SQZ262227 TAV262227 TKR262227 TUN262227 UEJ262227 UOF262227 UYB262227 VHX262227 VRT262227 WBP262227 WLL262227 WVH262227 C327764 IV327763 SR327763 ACN327763 AMJ327763 AWF327763 BGB327763 BPX327763 BZT327763 CJP327763 CTL327763 DDH327763 DND327763 DWZ327763 EGV327763 EQR327763 FAN327763 FKJ327763 FUF327763 GEB327763 GNX327763 GXT327763 HHP327763 HRL327763 IBH327763 ILD327763 IUZ327763 JEV327763 JOR327763 JYN327763 KIJ327763 KSF327763 LCB327763 LLX327763 LVT327763 MFP327763 MPL327763 MZH327763 NJD327763 NSZ327763 OCV327763 OMR327763 OWN327763 PGJ327763 PQF327763 QAB327763 QJX327763 QTT327763 RDP327763 RNL327763 RXH327763 SHD327763 SQZ327763 TAV327763 TKR327763 TUN327763 UEJ327763 UOF327763 UYB327763 VHX327763 VRT327763 WBP327763 WLL327763 WVH327763 C393300 IV393299 SR393299 ACN393299 AMJ393299 AWF393299 BGB393299 BPX393299 BZT393299 CJP393299 CTL393299 DDH393299 DND393299 DWZ393299 EGV393299 EQR393299 FAN393299 FKJ393299 FUF393299 GEB393299 GNX393299 GXT393299 HHP393299 HRL393299 IBH393299 ILD393299 IUZ393299 JEV393299 JOR393299 JYN393299 KIJ393299 KSF393299 LCB393299 LLX393299 LVT393299 MFP393299 MPL393299 MZH393299 NJD393299 NSZ393299 OCV393299 OMR393299 OWN393299 PGJ393299 PQF393299 QAB393299 QJX393299 QTT393299 RDP393299 RNL393299 RXH393299 SHD393299 SQZ393299 TAV393299 TKR393299 TUN393299 UEJ393299 UOF393299 UYB393299 VHX393299 VRT393299 WBP393299 WLL393299 WVH393299 C458836 IV458835 SR458835 ACN458835 AMJ458835 AWF458835 BGB458835 BPX458835 BZT458835 CJP458835 CTL458835 DDH458835 DND458835 DWZ458835 EGV458835 EQR458835 FAN458835 FKJ458835 FUF458835 GEB458835 GNX458835 GXT458835 HHP458835 HRL458835 IBH458835 ILD458835 IUZ458835 JEV458835 JOR458835 JYN458835 KIJ458835 KSF458835 LCB458835 LLX458835 LVT458835 MFP458835 MPL458835 MZH458835 NJD458835 NSZ458835 OCV458835 OMR458835 OWN458835 PGJ458835 PQF458835 QAB458835 QJX458835 QTT458835 RDP458835 RNL458835 RXH458835 SHD458835 SQZ458835 TAV458835 TKR458835 TUN458835 UEJ458835 UOF458835 UYB458835 VHX458835 VRT458835 WBP458835 WLL458835 WVH458835 C524372 IV524371 SR524371 ACN524371 AMJ524371 AWF524371 BGB524371 BPX524371 BZT524371 CJP524371 CTL524371 DDH524371 DND524371 DWZ524371 EGV524371 EQR524371 FAN524371 FKJ524371 FUF524371 GEB524371 GNX524371 GXT524371 HHP524371 HRL524371 IBH524371 ILD524371 IUZ524371 JEV524371 JOR524371 JYN524371 KIJ524371 KSF524371 LCB524371 LLX524371 LVT524371 MFP524371 MPL524371 MZH524371 NJD524371 NSZ524371 OCV524371 OMR524371 OWN524371 PGJ524371 PQF524371 QAB524371 QJX524371 QTT524371 RDP524371 RNL524371 RXH524371 SHD524371 SQZ524371 TAV524371 TKR524371 TUN524371 UEJ524371 UOF524371 UYB524371 VHX524371 VRT524371 WBP524371 WLL524371 WVH524371 C589908 IV589907 SR589907 ACN589907 AMJ589907 AWF589907 BGB589907 BPX589907 BZT589907 CJP589907 CTL589907 DDH589907 DND589907 DWZ589907 EGV589907 EQR589907 FAN589907 FKJ589907 FUF589907 GEB589907 GNX589907 GXT589907 HHP589907 HRL589907 IBH589907 ILD589907 IUZ589907 JEV589907 JOR589907 JYN589907 KIJ589907 KSF589907 LCB589907 LLX589907 LVT589907 MFP589907 MPL589907 MZH589907 NJD589907 NSZ589907 OCV589907 OMR589907 OWN589907 PGJ589907 PQF589907 QAB589907 QJX589907 QTT589907 RDP589907 RNL589907 RXH589907 SHD589907 SQZ589907 TAV589907 TKR589907 TUN589907 UEJ589907 UOF589907 UYB589907 VHX589907 VRT589907 WBP589907 WLL589907 WVH589907 C655444 IV655443 SR655443 ACN655443 AMJ655443 AWF655443 BGB655443 BPX655443 BZT655443 CJP655443 CTL655443 DDH655443 DND655443 DWZ655443 EGV655443 EQR655443 FAN655443 FKJ655443 FUF655443 GEB655443 GNX655443 GXT655443 HHP655443 HRL655443 IBH655443 ILD655443 IUZ655443 JEV655443 JOR655443 JYN655443 KIJ655443 KSF655443 LCB655443 LLX655443 LVT655443 MFP655443 MPL655443 MZH655443 NJD655443 NSZ655443 OCV655443 OMR655443 OWN655443 PGJ655443 PQF655443 QAB655443 QJX655443 QTT655443 RDP655443 RNL655443 RXH655443 SHD655443 SQZ655443 TAV655443 TKR655443 TUN655443 UEJ655443 UOF655443 UYB655443 VHX655443 VRT655443 WBP655443 WLL655443 WVH655443 C720980 IV720979 SR720979 ACN720979 AMJ720979 AWF720979 BGB720979 BPX720979 BZT720979 CJP720979 CTL720979 DDH720979 DND720979 DWZ720979 EGV720979 EQR720979 FAN720979 FKJ720979 FUF720979 GEB720979 GNX720979 GXT720979 HHP720979 HRL720979 IBH720979 ILD720979 IUZ720979 JEV720979 JOR720979 JYN720979 KIJ720979 KSF720979 LCB720979 LLX720979 LVT720979 MFP720979 MPL720979 MZH720979 NJD720979 NSZ720979 OCV720979 OMR720979 OWN720979 PGJ720979 PQF720979 QAB720979 QJX720979 QTT720979 RDP720979 RNL720979 RXH720979 SHD720979 SQZ720979 TAV720979 TKR720979 TUN720979 UEJ720979 UOF720979 UYB720979 VHX720979 VRT720979 WBP720979 WLL720979 WVH720979 C786516 IV786515 SR786515 ACN786515 AMJ786515 AWF786515 BGB786515 BPX786515 BZT786515 CJP786515 CTL786515 DDH786515 DND786515 DWZ786515 EGV786515 EQR786515 FAN786515 FKJ786515 FUF786515 GEB786515 GNX786515 GXT786515 HHP786515 HRL786515 IBH786515 ILD786515 IUZ786515 JEV786515 JOR786515 JYN786515 KIJ786515 KSF786515 LCB786515 LLX786515 LVT786515 MFP786515 MPL786515 MZH786515 NJD786515 NSZ786515 OCV786515 OMR786515 OWN786515 PGJ786515 PQF786515 QAB786515 QJX786515 QTT786515 RDP786515 RNL786515 RXH786515 SHD786515 SQZ786515 TAV786515 TKR786515 TUN786515 UEJ786515 UOF786515 UYB786515 VHX786515 VRT786515 WBP786515 WLL786515 WVH786515 C852052 IV852051 SR852051 ACN852051 AMJ852051 AWF852051 BGB852051 BPX852051 BZT852051 CJP852051 CTL852051 DDH852051 DND852051 DWZ852051 EGV852051 EQR852051 FAN852051 FKJ852051 FUF852051 GEB852051 GNX852051 GXT852051 HHP852051 HRL852051 IBH852051 ILD852051 IUZ852051 JEV852051 JOR852051 JYN852051 KIJ852051 KSF852051 LCB852051 LLX852051 LVT852051 MFP852051 MPL852051 MZH852051 NJD852051 NSZ852051 OCV852051 OMR852051 OWN852051 PGJ852051 PQF852051 QAB852051 QJX852051 QTT852051 RDP852051 RNL852051 RXH852051 SHD852051 SQZ852051 TAV852051 TKR852051 TUN852051 UEJ852051 UOF852051 UYB852051 VHX852051 VRT852051 WBP852051 WLL852051 WVH852051 C917588 IV917587 SR917587 ACN917587 AMJ917587 AWF917587 BGB917587 BPX917587 BZT917587 CJP917587 CTL917587 DDH917587 DND917587 DWZ917587 EGV917587 EQR917587 FAN917587 FKJ917587 FUF917587 GEB917587 GNX917587 GXT917587 HHP917587 HRL917587 IBH917587 ILD917587 IUZ917587 JEV917587 JOR917587 JYN917587 KIJ917587 KSF917587 LCB917587 LLX917587 LVT917587 MFP917587 MPL917587 MZH917587 NJD917587 NSZ917587 OCV917587 OMR917587 OWN917587 PGJ917587 PQF917587 QAB917587 QJX917587 QTT917587 RDP917587 RNL917587 RXH917587 SHD917587 SQZ917587 TAV917587 TKR917587 TUN917587 UEJ917587 UOF917587 UYB917587 VHX917587 VRT917587 WBP917587 WLL917587 WVH917587 C983124 IV983123 SR983123 ACN983123 AMJ983123 AWF983123 BGB983123 BPX983123 BZT983123 CJP983123 CTL983123 DDH983123 DND983123 DWZ983123 EGV983123 EQR983123 FAN983123 FKJ983123 FUF983123 GEB983123 GNX983123 GXT983123 HHP983123 HRL983123 IBH983123 ILD983123 IUZ983123 JEV983123 JOR983123 JYN983123 KIJ983123 KSF983123 LCB983123 LLX983123 LVT983123 MFP983123 MPL983123 MZH983123 NJD983123 NSZ983123 OCV983123 OMR983123 OWN983123 PGJ983123 PQF983123 QAB983123 QJX983123 QTT983123 RDP983123 RNL983123 RXH983123 SHD983123 SQZ983123 TAV983123 TKR983123 TUN983123 UEJ983123 UOF983123 UYB983123 VHX983123 VRT983123 WBP983123 WLL983123 WVH983123 C65622 IV65621 SR65621 ACN65621 AMJ65621 AWF65621 BGB65621 BPX65621 BZT65621 CJP65621 CTL65621 DDH65621 DND65621 DWZ65621 EGV65621 EQR65621 FAN65621 FKJ65621 FUF65621 GEB65621 GNX65621 GXT65621 HHP65621 HRL65621 IBH65621 ILD65621 IUZ65621 JEV65621 JOR65621 JYN65621 KIJ65621 KSF65621 LCB65621 LLX65621 LVT65621 MFP65621 MPL65621 MZH65621 NJD65621 NSZ65621 OCV65621 OMR65621 OWN65621 PGJ65621 PQF65621 QAB65621 QJX65621 QTT65621 RDP65621 RNL65621 RXH65621 SHD65621 SQZ65621 TAV65621 TKR65621 TUN65621 UEJ65621 UOF65621 UYB65621 VHX65621 VRT65621 WBP65621 WLL65621 WVH65621 C131158 IV131157 SR131157 ACN131157 AMJ131157 AWF131157 BGB131157 BPX131157 BZT131157 CJP131157 CTL131157 DDH131157 DND131157 DWZ131157 EGV131157 EQR131157 FAN131157 FKJ131157 FUF131157 GEB131157 GNX131157 GXT131157 HHP131157 HRL131157 IBH131157 ILD131157 IUZ131157 JEV131157 JOR131157 JYN131157 KIJ131157 KSF131157 LCB131157 LLX131157 LVT131157 MFP131157 MPL131157 MZH131157 NJD131157 NSZ131157 OCV131157 OMR131157 OWN131157 PGJ131157 PQF131157 QAB131157 QJX131157 QTT131157 RDP131157 RNL131157 RXH131157 SHD131157 SQZ131157 TAV131157 TKR131157 TUN131157 UEJ131157 UOF131157 UYB131157 VHX131157 VRT131157 WBP131157 WLL131157 WVH131157 C196694 IV196693 SR196693 ACN196693 AMJ196693 AWF196693 BGB196693 BPX196693 BZT196693 CJP196693 CTL196693 DDH196693 DND196693 DWZ196693 EGV196693 EQR196693 FAN196693 FKJ196693 FUF196693 GEB196693 GNX196693 GXT196693 HHP196693 HRL196693 IBH196693 ILD196693 IUZ196693 JEV196693 JOR196693 JYN196693 KIJ196693 KSF196693 LCB196693 LLX196693 LVT196693 MFP196693 MPL196693 MZH196693 NJD196693 NSZ196693 OCV196693 OMR196693 OWN196693 PGJ196693 PQF196693 QAB196693 QJX196693 QTT196693 RDP196693 RNL196693 RXH196693 SHD196693 SQZ196693 TAV196693 TKR196693 TUN196693 UEJ196693 UOF196693 UYB196693 VHX196693 VRT196693 WBP196693 WLL196693 WVH196693 C262230 IV262229 SR262229 ACN262229 AMJ262229 AWF262229 BGB262229 BPX262229 BZT262229 CJP262229 CTL262229 DDH262229 DND262229 DWZ262229 EGV262229 EQR262229 FAN262229 FKJ262229 FUF262229 GEB262229 GNX262229 GXT262229 HHP262229 HRL262229 IBH262229 ILD262229 IUZ262229 JEV262229 JOR262229 JYN262229 KIJ262229 KSF262229 LCB262229 LLX262229 LVT262229 MFP262229 MPL262229 MZH262229 NJD262229 NSZ262229 OCV262229 OMR262229 OWN262229 PGJ262229 PQF262229 QAB262229 QJX262229 QTT262229 RDP262229 RNL262229 RXH262229 SHD262229 SQZ262229 TAV262229 TKR262229 TUN262229 UEJ262229 UOF262229 UYB262229 VHX262229 VRT262229 WBP262229 WLL262229 WVH262229 C327766 IV327765 SR327765 ACN327765 AMJ327765 AWF327765 BGB327765 BPX327765 BZT327765 CJP327765 CTL327765 DDH327765 DND327765 DWZ327765 EGV327765 EQR327765 FAN327765 FKJ327765 FUF327765 GEB327765 GNX327765 GXT327765 HHP327765 HRL327765 IBH327765 ILD327765 IUZ327765 JEV327765 JOR327765 JYN327765 KIJ327765 KSF327765 LCB327765 LLX327765 LVT327765 MFP327765 MPL327765 MZH327765 NJD327765 NSZ327765 OCV327765 OMR327765 OWN327765 PGJ327765 PQF327765 QAB327765 QJX327765 QTT327765 RDP327765 RNL327765 RXH327765 SHD327765 SQZ327765 TAV327765 TKR327765 TUN327765 UEJ327765 UOF327765 UYB327765 VHX327765 VRT327765 WBP327765 WLL327765 WVH327765 C393302 IV393301 SR393301 ACN393301 AMJ393301 AWF393301 BGB393301 BPX393301 BZT393301 CJP393301 CTL393301 DDH393301 DND393301 DWZ393301 EGV393301 EQR393301 FAN393301 FKJ393301 FUF393301 GEB393301 GNX393301 GXT393301 HHP393301 HRL393301 IBH393301 ILD393301 IUZ393301 JEV393301 JOR393301 JYN393301 KIJ393301 KSF393301 LCB393301 LLX393301 LVT393301 MFP393301 MPL393301 MZH393301 NJD393301 NSZ393301 OCV393301 OMR393301 OWN393301 PGJ393301 PQF393301 QAB393301 QJX393301 QTT393301 RDP393301 RNL393301 RXH393301 SHD393301 SQZ393301 TAV393301 TKR393301 TUN393301 UEJ393301 UOF393301 UYB393301 VHX393301 VRT393301 WBP393301 WLL393301 WVH393301 C458838 IV458837 SR458837 ACN458837 AMJ458837 AWF458837 BGB458837 BPX458837 BZT458837 CJP458837 CTL458837 DDH458837 DND458837 DWZ458837 EGV458837 EQR458837 FAN458837 FKJ458837 FUF458837 GEB458837 GNX458837 GXT458837 HHP458837 HRL458837 IBH458837 ILD458837 IUZ458837 JEV458837 JOR458837 JYN458837 KIJ458837 KSF458837 LCB458837 LLX458837 LVT458837 MFP458837 MPL458837 MZH458837 NJD458837 NSZ458837 OCV458837 OMR458837 OWN458837 PGJ458837 PQF458837 QAB458837 QJX458837 QTT458837 RDP458837 RNL458837 RXH458837 SHD458837 SQZ458837 TAV458837 TKR458837 TUN458837 UEJ458837 UOF458837 UYB458837 VHX458837 VRT458837 WBP458837 WLL458837 WVH458837 C524374 IV524373 SR524373 ACN524373 AMJ524373 AWF524373 BGB524373 BPX524373 BZT524373 CJP524373 CTL524373 DDH524373 DND524373 DWZ524373 EGV524373 EQR524373 FAN524373 FKJ524373 FUF524373 GEB524373 GNX524373 GXT524373 HHP524373 HRL524373 IBH524373 ILD524373 IUZ524373 JEV524373 JOR524373 JYN524373 KIJ524373 KSF524373 LCB524373 LLX524373 LVT524373 MFP524373 MPL524373 MZH524373 NJD524373 NSZ524373 OCV524373 OMR524373 OWN524373 PGJ524373 PQF524373 QAB524373 QJX524373 QTT524373 RDP524373 RNL524373 RXH524373 SHD524373 SQZ524373 TAV524373 TKR524373 TUN524373 UEJ524373 UOF524373 UYB524373 VHX524373 VRT524373 WBP524373 WLL524373 WVH524373 C589910 IV589909 SR589909 ACN589909 AMJ589909 AWF589909 BGB589909 BPX589909 BZT589909 CJP589909 CTL589909 DDH589909 DND589909 DWZ589909 EGV589909 EQR589909 FAN589909 FKJ589909 FUF589909 GEB589909 GNX589909 GXT589909 HHP589909 HRL589909 IBH589909 ILD589909 IUZ589909 JEV589909 JOR589909 JYN589909 KIJ589909 KSF589909 LCB589909 LLX589909 LVT589909 MFP589909 MPL589909 MZH589909 NJD589909 NSZ589909 OCV589909 OMR589909 OWN589909 PGJ589909 PQF589909 QAB589909 QJX589909 QTT589909 RDP589909 RNL589909 RXH589909 SHD589909 SQZ589909 TAV589909 TKR589909 TUN589909 UEJ589909 UOF589909 UYB589909 VHX589909 VRT589909 WBP589909 WLL589909 WVH589909 C655446 IV655445 SR655445 ACN655445 AMJ655445 AWF655445 BGB655445 BPX655445 BZT655445 CJP655445 CTL655445 DDH655445 DND655445 DWZ655445 EGV655445 EQR655445 FAN655445 FKJ655445 FUF655445 GEB655445 GNX655445 GXT655445 HHP655445 HRL655445 IBH655445 ILD655445 IUZ655445 JEV655445 JOR655445 JYN655445 KIJ655445 KSF655445 LCB655445 LLX655445 LVT655445 MFP655445 MPL655445 MZH655445 NJD655445 NSZ655445 OCV655445 OMR655445 OWN655445 PGJ655445 PQF655445 QAB655445 QJX655445 QTT655445 RDP655445 RNL655445 RXH655445 SHD655445 SQZ655445 TAV655445 TKR655445 TUN655445 UEJ655445 UOF655445 UYB655445 VHX655445 VRT655445 WBP655445 WLL655445 WVH655445 C720982 IV720981 SR720981 ACN720981 AMJ720981 AWF720981 BGB720981 BPX720981 BZT720981 CJP720981 CTL720981 DDH720981 DND720981 DWZ720981 EGV720981 EQR720981 FAN720981 FKJ720981 FUF720981 GEB720981 GNX720981 GXT720981 HHP720981 HRL720981 IBH720981 ILD720981 IUZ720981 JEV720981 JOR720981 JYN720981 KIJ720981 KSF720981 LCB720981 LLX720981 LVT720981 MFP720981 MPL720981 MZH720981 NJD720981 NSZ720981 OCV720981 OMR720981 OWN720981 PGJ720981 PQF720981 QAB720981 QJX720981 QTT720981 RDP720981 RNL720981 RXH720981 SHD720981 SQZ720981 TAV720981 TKR720981 TUN720981 UEJ720981 UOF720981 UYB720981 VHX720981 VRT720981 WBP720981 WLL720981 WVH720981 C786518 IV786517 SR786517 ACN786517 AMJ786517 AWF786517 BGB786517 BPX786517 BZT786517 CJP786517 CTL786517 DDH786517 DND786517 DWZ786517 EGV786517 EQR786517 FAN786517 FKJ786517 FUF786517 GEB786517 GNX786517 GXT786517 HHP786517 HRL786517 IBH786517 ILD786517 IUZ786517 JEV786517 JOR786517 JYN786517 KIJ786517 KSF786517 LCB786517 LLX786517 LVT786517 MFP786517 MPL786517 MZH786517 NJD786517 NSZ786517 OCV786517 OMR786517 OWN786517 PGJ786517 PQF786517 QAB786517 QJX786517 QTT786517 RDP786517 RNL786517 RXH786517 SHD786517 SQZ786517 TAV786517 TKR786517 TUN786517 UEJ786517 UOF786517 UYB786517 VHX786517 VRT786517 WBP786517 WLL786517 WVH786517 C852054 IV852053 SR852053 ACN852053 AMJ852053 AWF852053 BGB852053 BPX852053 BZT852053 CJP852053 CTL852053 DDH852053 DND852053 DWZ852053 EGV852053 EQR852053 FAN852053 FKJ852053 FUF852053 GEB852053 GNX852053 GXT852053 HHP852053 HRL852053 IBH852053 ILD852053 IUZ852053 JEV852053 JOR852053 JYN852053 KIJ852053 KSF852053 LCB852053 LLX852053 LVT852053 MFP852053 MPL852053 MZH852053 NJD852053 NSZ852053 OCV852053 OMR852053 OWN852053 PGJ852053 PQF852053 QAB852053 QJX852053 QTT852053 RDP852053 RNL852053 RXH852053 SHD852053 SQZ852053 TAV852053 TKR852053 TUN852053 UEJ852053 UOF852053 UYB852053 VHX852053 VRT852053 WBP852053 WLL852053 WVH852053 C917590 IV917589 SR917589 ACN917589 AMJ917589 AWF917589 BGB917589 BPX917589 BZT917589 CJP917589 CTL917589 DDH917589 DND917589 DWZ917589 EGV917589 EQR917589 FAN917589 FKJ917589 FUF917589 GEB917589 GNX917589 GXT917589 HHP917589 HRL917589 IBH917589 ILD917589 IUZ917589 JEV917589 JOR917589 JYN917589 KIJ917589 KSF917589 LCB917589 LLX917589 LVT917589 MFP917589 MPL917589 MZH917589 NJD917589 NSZ917589 OCV917589 OMR917589 OWN917589 PGJ917589 PQF917589 QAB917589 QJX917589 QTT917589 RDP917589 RNL917589 RXH917589 SHD917589 SQZ917589 TAV917589 TKR917589 TUN917589 UEJ917589 UOF917589 UYB917589 VHX917589 VRT917589 WBP917589 WLL917589 WVH917589 C983126 IV983125 SR983125 ACN983125 AMJ983125 AWF983125 BGB983125 BPX983125 BZT983125 CJP983125 CTL983125 DDH983125 DND983125 DWZ983125 EGV983125 EQR983125 FAN983125 FKJ983125 FUF983125 GEB983125 GNX983125 GXT983125 HHP983125 HRL983125 IBH983125 ILD983125 IUZ983125 JEV983125 JOR983125 JYN983125 KIJ983125 KSF983125 LCB983125 LLX983125 LVT983125 MFP983125 MPL983125 MZH983125 NJD983125 NSZ983125 OCV983125 OMR983125 OWN983125 PGJ983125 PQF983125 QAB983125 QJX983125 QTT983125 RDP983125 RNL983125 RXH983125 SHD983125 SQZ983125 TAV983125 TKR983125 TUN983125 UEJ983125 UOF983125 UYB983125 VHX983125 VRT983125 WBP983125 WLL983125 WVH983125 C65624 IV65623 SR65623 ACN65623 AMJ65623 AWF65623 BGB65623 BPX65623 BZT65623 CJP65623 CTL65623 DDH65623 DND65623 DWZ65623 EGV65623 EQR65623 FAN65623 FKJ65623 FUF65623 GEB65623 GNX65623 GXT65623 HHP65623 HRL65623 IBH65623 ILD65623 IUZ65623 JEV65623 JOR65623 JYN65623 KIJ65623 KSF65623 LCB65623 LLX65623 LVT65623 MFP65623 MPL65623 MZH65623 NJD65623 NSZ65623 OCV65623 OMR65623 OWN65623 PGJ65623 PQF65623 QAB65623 QJX65623 QTT65623 RDP65623 RNL65623 RXH65623 SHD65623 SQZ65623 TAV65623 TKR65623 TUN65623 UEJ65623 UOF65623 UYB65623 VHX65623 VRT65623 WBP65623 WLL65623 WVH65623 C131160 IV131159 SR131159 ACN131159 AMJ131159 AWF131159 BGB131159 BPX131159 BZT131159 CJP131159 CTL131159 DDH131159 DND131159 DWZ131159 EGV131159 EQR131159 FAN131159 FKJ131159 FUF131159 GEB131159 GNX131159 GXT131159 HHP131159 HRL131159 IBH131159 ILD131159 IUZ131159 JEV131159 JOR131159 JYN131159 KIJ131159 KSF131159 LCB131159 LLX131159 LVT131159 MFP131159 MPL131159 MZH131159 NJD131159 NSZ131159 OCV131159 OMR131159 OWN131159 PGJ131159 PQF131159 QAB131159 QJX131159 QTT131159 RDP131159 RNL131159 RXH131159 SHD131159 SQZ131159 TAV131159 TKR131159 TUN131159 UEJ131159 UOF131159 UYB131159 VHX131159 VRT131159 WBP131159 WLL131159 WVH131159 C196696 IV196695 SR196695 ACN196695 AMJ196695 AWF196695 BGB196695 BPX196695 BZT196695 CJP196695 CTL196695 DDH196695 DND196695 DWZ196695 EGV196695 EQR196695 FAN196695 FKJ196695 FUF196695 GEB196695 GNX196695 GXT196695 HHP196695 HRL196695 IBH196695 ILD196695 IUZ196695 JEV196695 JOR196695 JYN196695 KIJ196695 KSF196695 LCB196695 LLX196695 LVT196695 MFP196695 MPL196695 MZH196695 NJD196695 NSZ196695 OCV196695 OMR196695 OWN196695 PGJ196695 PQF196695 QAB196695 QJX196695 QTT196695 RDP196695 RNL196695 RXH196695 SHD196695 SQZ196695 TAV196695 TKR196695 TUN196695 UEJ196695 UOF196695 UYB196695 VHX196695 VRT196695 WBP196695 WLL196695 WVH196695 C262232 IV262231 SR262231 ACN262231 AMJ262231 AWF262231 BGB262231 BPX262231 BZT262231 CJP262231 CTL262231 DDH262231 DND262231 DWZ262231 EGV262231 EQR262231 FAN262231 FKJ262231 FUF262231 GEB262231 GNX262231 GXT262231 HHP262231 HRL262231 IBH262231 ILD262231 IUZ262231 JEV262231 JOR262231 JYN262231 KIJ262231 KSF262231 LCB262231 LLX262231 LVT262231 MFP262231 MPL262231 MZH262231 NJD262231 NSZ262231 OCV262231 OMR262231 OWN262231 PGJ262231 PQF262231 QAB262231 QJX262231 QTT262231 RDP262231 RNL262231 RXH262231 SHD262231 SQZ262231 TAV262231 TKR262231 TUN262231 UEJ262231 UOF262231 UYB262231 VHX262231 VRT262231 WBP262231 WLL262231 WVH262231 C327768 IV327767 SR327767 ACN327767 AMJ327767 AWF327767 BGB327767 BPX327767 BZT327767 CJP327767 CTL327767 DDH327767 DND327767 DWZ327767 EGV327767 EQR327767 FAN327767 FKJ327767 FUF327767 GEB327767 GNX327767 GXT327767 HHP327767 HRL327767 IBH327767 ILD327767 IUZ327767 JEV327767 JOR327767 JYN327767 KIJ327767 KSF327767 LCB327767 LLX327767 LVT327767 MFP327767 MPL327767 MZH327767 NJD327767 NSZ327767 OCV327767 OMR327767 OWN327767 PGJ327767 PQF327767 QAB327767 QJX327767 QTT327767 RDP327767 RNL327767 RXH327767 SHD327767 SQZ327767 TAV327767 TKR327767 TUN327767 UEJ327767 UOF327767 UYB327767 VHX327767 VRT327767 WBP327767 WLL327767 WVH327767 C393304 IV393303 SR393303 ACN393303 AMJ393303 AWF393303 BGB393303 BPX393303 BZT393303 CJP393303 CTL393303 DDH393303 DND393303 DWZ393303 EGV393303 EQR393303 FAN393303 FKJ393303 FUF393303 GEB393303 GNX393303 GXT393303 HHP393303 HRL393303 IBH393303 ILD393303 IUZ393303 JEV393303 JOR393303 JYN393303 KIJ393303 KSF393303 LCB393303 LLX393303 LVT393303 MFP393303 MPL393303 MZH393303 NJD393303 NSZ393303 OCV393303 OMR393303 OWN393303 PGJ393303 PQF393303 QAB393303 QJX393303 QTT393303 RDP393303 RNL393303 RXH393303 SHD393303 SQZ393303 TAV393303 TKR393303 TUN393303 UEJ393303 UOF393303 UYB393303 VHX393303 VRT393303 WBP393303 WLL393303 WVH393303 C458840 IV458839 SR458839 ACN458839 AMJ458839 AWF458839 BGB458839 BPX458839 BZT458839 CJP458839 CTL458839 DDH458839 DND458839 DWZ458839 EGV458839 EQR458839 FAN458839 FKJ458839 FUF458839 GEB458839 GNX458839 GXT458839 HHP458839 HRL458839 IBH458839 ILD458839 IUZ458839 JEV458839 JOR458839 JYN458839 KIJ458839 KSF458839 LCB458839 LLX458839 LVT458839 MFP458839 MPL458839 MZH458839 NJD458839 NSZ458839 OCV458839 OMR458839 OWN458839 PGJ458839 PQF458839 QAB458839 QJX458839 QTT458839 RDP458839 RNL458839 RXH458839 SHD458839 SQZ458839 TAV458839 TKR458839 TUN458839 UEJ458839 UOF458839 UYB458839 VHX458839 VRT458839 WBP458839 WLL458839 WVH458839 C524376 IV524375 SR524375 ACN524375 AMJ524375 AWF524375 BGB524375 BPX524375 BZT524375 CJP524375 CTL524375 DDH524375 DND524375 DWZ524375 EGV524375 EQR524375 FAN524375 FKJ524375 FUF524375 GEB524375 GNX524375 GXT524375 HHP524375 HRL524375 IBH524375 ILD524375 IUZ524375 JEV524375 JOR524375 JYN524375 KIJ524375 KSF524375 LCB524375 LLX524375 LVT524375 MFP524375 MPL524375 MZH524375 NJD524375 NSZ524375 OCV524375 OMR524375 OWN524375 PGJ524375 PQF524375 QAB524375 QJX524375 QTT524375 RDP524375 RNL524375 RXH524375 SHD524375 SQZ524375 TAV524375 TKR524375 TUN524375 UEJ524375 UOF524375 UYB524375 VHX524375 VRT524375 WBP524375 WLL524375 WVH524375 C589912 IV589911 SR589911 ACN589911 AMJ589911 AWF589911 BGB589911 BPX589911 BZT589911 CJP589911 CTL589911 DDH589911 DND589911 DWZ589911 EGV589911 EQR589911 FAN589911 FKJ589911 FUF589911 GEB589911 GNX589911 GXT589911 HHP589911 HRL589911 IBH589911 ILD589911 IUZ589911 JEV589911 JOR589911 JYN589911 KIJ589911 KSF589911 LCB589911 LLX589911 LVT589911 MFP589911 MPL589911 MZH589911 NJD589911 NSZ589911 OCV589911 OMR589911 OWN589911 PGJ589911 PQF589911 QAB589911 QJX589911 QTT589911 RDP589911 RNL589911 RXH589911 SHD589911 SQZ589911 TAV589911 TKR589911 TUN589911 UEJ589911 UOF589911 UYB589911 VHX589911 VRT589911 WBP589911 WLL589911 WVH589911 C655448 IV655447 SR655447 ACN655447 AMJ655447 AWF655447 BGB655447 BPX655447 BZT655447 CJP655447 CTL655447 DDH655447 DND655447 DWZ655447 EGV655447 EQR655447 FAN655447 FKJ655447 FUF655447 GEB655447 GNX655447 GXT655447 HHP655447 HRL655447 IBH655447 ILD655447 IUZ655447 JEV655447 JOR655447 JYN655447 KIJ655447 KSF655447 LCB655447 LLX655447 LVT655447 MFP655447 MPL655447 MZH655447 NJD655447 NSZ655447 OCV655447 OMR655447 OWN655447 PGJ655447 PQF655447 QAB655447 QJX655447 QTT655447 RDP655447 RNL655447 RXH655447 SHD655447 SQZ655447 TAV655447 TKR655447 TUN655447 UEJ655447 UOF655447 UYB655447 VHX655447 VRT655447 WBP655447 WLL655447 WVH655447 C720984 IV720983 SR720983 ACN720983 AMJ720983 AWF720983 BGB720983 BPX720983 BZT720983 CJP720983 CTL720983 DDH720983 DND720983 DWZ720983 EGV720983 EQR720983 FAN720983 FKJ720983 FUF720983 GEB720983 GNX720983 GXT720983 HHP720983 HRL720983 IBH720983 ILD720983 IUZ720983 JEV720983 JOR720983 JYN720983 KIJ720983 KSF720983 LCB720983 LLX720983 LVT720983 MFP720983 MPL720983 MZH720983 NJD720983 NSZ720983 OCV720983 OMR720983 OWN720983 PGJ720983 PQF720983 QAB720983 QJX720983 QTT720983 RDP720983 RNL720983 RXH720983 SHD720983 SQZ720983 TAV720983 TKR720983 TUN720983 UEJ720983 UOF720983 UYB720983 VHX720983 VRT720983 WBP720983 WLL720983 WVH720983 C786520 IV786519 SR786519 ACN786519 AMJ786519 AWF786519 BGB786519 BPX786519 BZT786519 CJP786519 CTL786519 DDH786519 DND786519 DWZ786519 EGV786519 EQR786519 FAN786519 FKJ786519 FUF786519 GEB786519 GNX786519 GXT786519 HHP786519 HRL786519 IBH786519 ILD786519 IUZ786519 JEV786519 JOR786519 JYN786519 KIJ786519 KSF786519 LCB786519 LLX786519 LVT786519 MFP786519 MPL786519 MZH786519 NJD786519 NSZ786519 OCV786519 OMR786519 OWN786519 PGJ786519 PQF786519 QAB786519 QJX786519 QTT786519 RDP786519 RNL786519 RXH786519 SHD786519 SQZ786519 TAV786519 TKR786519 TUN786519 UEJ786519 UOF786519 UYB786519 VHX786519 VRT786519 WBP786519 WLL786519 WVH786519 C852056 IV852055 SR852055 ACN852055 AMJ852055 AWF852055 BGB852055 BPX852055 BZT852055 CJP852055 CTL852055 DDH852055 DND852055 DWZ852055 EGV852055 EQR852055 FAN852055 FKJ852055 FUF852055 GEB852055 GNX852055 GXT852055 HHP852055 HRL852055 IBH852055 ILD852055 IUZ852055 JEV852055 JOR852055 JYN852055 KIJ852055 KSF852055 LCB852055 LLX852055 LVT852055 MFP852055 MPL852055 MZH852055 NJD852055 NSZ852055 OCV852055 OMR852055 OWN852055 PGJ852055 PQF852055 QAB852055 QJX852055 QTT852055 RDP852055 RNL852055 RXH852055 SHD852055 SQZ852055 TAV852055 TKR852055 TUN852055 UEJ852055 UOF852055 UYB852055 VHX852055 VRT852055 WBP852055 WLL852055 WVH852055 C917592 IV917591 SR917591 ACN917591 AMJ917591 AWF917591 BGB917591 BPX917591 BZT917591 CJP917591 CTL917591 DDH917591 DND917591 DWZ917591 EGV917591 EQR917591 FAN917591 FKJ917591 FUF917591 GEB917591 GNX917591 GXT917591 HHP917591 HRL917591 IBH917591 ILD917591 IUZ917591 JEV917591 JOR917591 JYN917591 KIJ917591 KSF917591 LCB917591 LLX917591 LVT917591 MFP917591 MPL917591 MZH917591 NJD917591 NSZ917591 OCV917591 OMR917591 OWN917591 PGJ917591 PQF917591 QAB917591 QJX917591 QTT917591 RDP917591 RNL917591 RXH917591 SHD917591 SQZ917591 TAV917591 TKR917591 TUN917591 UEJ917591 UOF917591 UYB917591 VHX917591 VRT917591 WBP917591 WLL917591 WVH917591 C983128 IV983127 SR983127 ACN983127 AMJ983127 AWF983127 BGB983127 BPX983127 BZT983127 CJP983127 CTL983127 DDH983127 DND983127 DWZ983127 EGV983127 EQR983127 FAN983127 FKJ983127 FUF983127 GEB983127 GNX983127 GXT983127 HHP983127 HRL983127 IBH983127 ILD983127 IUZ983127 JEV983127 JOR983127 JYN983127 KIJ983127 KSF983127 LCB983127 LLX983127 LVT983127 MFP983127 MPL983127 MZH983127 NJD983127 NSZ983127 OCV983127 OMR983127 OWN983127 PGJ983127 PQF983127 QAB983127 QJX983127 QTT983127 RDP983127 RNL983127 RXH983127 SHD983127 SQZ983127 TAV983127 TKR983127 TUN983127 UEJ983127 UOF983127 UYB983127 VHX983127 VRT983127 WBP983127 WLL983127 WVH983127 C65626:C65628 IV65625:IV65627 SR65625:SR65627 ACN65625:ACN65627 AMJ65625:AMJ65627 AWF65625:AWF65627 BGB65625:BGB65627 BPX65625:BPX65627 BZT65625:BZT65627 CJP65625:CJP65627 CTL65625:CTL65627 DDH65625:DDH65627 DND65625:DND65627 DWZ65625:DWZ65627 EGV65625:EGV65627 EQR65625:EQR65627 FAN65625:FAN65627 FKJ65625:FKJ65627 FUF65625:FUF65627 GEB65625:GEB65627 GNX65625:GNX65627 GXT65625:GXT65627 HHP65625:HHP65627 HRL65625:HRL65627 IBH65625:IBH65627 ILD65625:ILD65627 IUZ65625:IUZ65627 JEV65625:JEV65627 JOR65625:JOR65627 JYN65625:JYN65627 KIJ65625:KIJ65627 KSF65625:KSF65627 LCB65625:LCB65627 LLX65625:LLX65627 LVT65625:LVT65627 MFP65625:MFP65627 MPL65625:MPL65627 MZH65625:MZH65627 NJD65625:NJD65627 NSZ65625:NSZ65627 OCV65625:OCV65627 OMR65625:OMR65627 OWN65625:OWN65627 PGJ65625:PGJ65627 PQF65625:PQF65627 QAB65625:QAB65627 QJX65625:QJX65627 QTT65625:QTT65627 RDP65625:RDP65627 RNL65625:RNL65627 RXH65625:RXH65627 SHD65625:SHD65627 SQZ65625:SQZ65627 TAV65625:TAV65627 TKR65625:TKR65627 TUN65625:TUN65627 UEJ65625:UEJ65627 UOF65625:UOF65627 UYB65625:UYB65627 VHX65625:VHX65627 VRT65625:VRT65627 WBP65625:WBP65627 WLL65625:WLL65627 WVH65625:WVH65627 C131162:C131164 IV131161:IV131163 SR131161:SR131163 ACN131161:ACN131163 AMJ131161:AMJ131163 AWF131161:AWF131163 BGB131161:BGB131163 BPX131161:BPX131163 BZT131161:BZT131163 CJP131161:CJP131163 CTL131161:CTL131163 DDH131161:DDH131163 DND131161:DND131163 DWZ131161:DWZ131163 EGV131161:EGV131163 EQR131161:EQR131163 FAN131161:FAN131163 FKJ131161:FKJ131163 FUF131161:FUF131163 GEB131161:GEB131163 GNX131161:GNX131163 GXT131161:GXT131163 HHP131161:HHP131163 HRL131161:HRL131163 IBH131161:IBH131163 ILD131161:ILD131163 IUZ131161:IUZ131163 JEV131161:JEV131163 JOR131161:JOR131163 JYN131161:JYN131163 KIJ131161:KIJ131163 KSF131161:KSF131163 LCB131161:LCB131163 LLX131161:LLX131163 LVT131161:LVT131163 MFP131161:MFP131163 MPL131161:MPL131163 MZH131161:MZH131163 NJD131161:NJD131163 NSZ131161:NSZ131163 OCV131161:OCV131163 OMR131161:OMR131163 OWN131161:OWN131163 PGJ131161:PGJ131163 PQF131161:PQF131163 QAB131161:QAB131163 QJX131161:QJX131163 QTT131161:QTT131163 RDP131161:RDP131163 RNL131161:RNL131163 RXH131161:RXH131163 SHD131161:SHD131163 SQZ131161:SQZ131163 TAV131161:TAV131163 TKR131161:TKR131163 TUN131161:TUN131163 UEJ131161:UEJ131163 UOF131161:UOF131163 UYB131161:UYB131163 VHX131161:VHX131163 VRT131161:VRT131163 WBP131161:WBP131163 WLL131161:WLL131163 WVH131161:WVH131163 C196698:C196700 IV196697:IV196699 SR196697:SR196699 ACN196697:ACN196699 AMJ196697:AMJ196699 AWF196697:AWF196699 BGB196697:BGB196699 BPX196697:BPX196699 BZT196697:BZT196699 CJP196697:CJP196699 CTL196697:CTL196699 DDH196697:DDH196699 DND196697:DND196699 DWZ196697:DWZ196699 EGV196697:EGV196699 EQR196697:EQR196699 FAN196697:FAN196699 FKJ196697:FKJ196699 FUF196697:FUF196699 GEB196697:GEB196699 GNX196697:GNX196699 GXT196697:GXT196699 HHP196697:HHP196699 HRL196697:HRL196699 IBH196697:IBH196699 ILD196697:ILD196699 IUZ196697:IUZ196699 JEV196697:JEV196699 JOR196697:JOR196699 JYN196697:JYN196699 KIJ196697:KIJ196699 KSF196697:KSF196699 LCB196697:LCB196699 LLX196697:LLX196699 LVT196697:LVT196699 MFP196697:MFP196699 MPL196697:MPL196699 MZH196697:MZH196699 NJD196697:NJD196699 NSZ196697:NSZ196699 OCV196697:OCV196699 OMR196697:OMR196699 OWN196697:OWN196699 PGJ196697:PGJ196699 PQF196697:PQF196699 QAB196697:QAB196699 QJX196697:QJX196699 QTT196697:QTT196699 RDP196697:RDP196699 RNL196697:RNL196699 RXH196697:RXH196699 SHD196697:SHD196699 SQZ196697:SQZ196699 TAV196697:TAV196699 TKR196697:TKR196699 TUN196697:TUN196699 UEJ196697:UEJ196699 UOF196697:UOF196699 UYB196697:UYB196699 VHX196697:VHX196699 VRT196697:VRT196699 WBP196697:WBP196699 WLL196697:WLL196699 WVH196697:WVH196699 C262234:C262236 IV262233:IV262235 SR262233:SR262235 ACN262233:ACN262235 AMJ262233:AMJ262235 AWF262233:AWF262235 BGB262233:BGB262235 BPX262233:BPX262235 BZT262233:BZT262235 CJP262233:CJP262235 CTL262233:CTL262235 DDH262233:DDH262235 DND262233:DND262235 DWZ262233:DWZ262235 EGV262233:EGV262235 EQR262233:EQR262235 FAN262233:FAN262235 FKJ262233:FKJ262235 FUF262233:FUF262235 GEB262233:GEB262235 GNX262233:GNX262235 GXT262233:GXT262235 HHP262233:HHP262235 HRL262233:HRL262235 IBH262233:IBH262235 ILD262233:ILD262235 IUZ262233:IUZ262235 JEV262233:JEV262235 JOR262233:JOR262235 JYN262233:JYN262235 KIJ262233:KIJ262235 KSF262233:KSF262235 LCB262233:LCB262235 LLX262233:LLX262235 LVT262233:LVT262235 MFP262233:MFP262235 MPL262233:MPL262235 MZH262233:MZH262235 NJD262233:NJD262235 NSZ262233:NSZ262235 OCV262233:OCV262235 OMR262233:OMR262235 OWN262233:OWN262235 PGJ262233:PGJ262235 PQF262233:PQF262235 QAB262233:QAB262235 QJX262233:QJX262235 QTT262233:QTT262235 RDP262233:RDP262235 RNL262233:RNL262235 RXH262233:RXH262235 SHD262233:SHD262235 SQZ262233:SQZ262235 TAV262233:TAV262235 TKR262233:TKR262235 TUN262233:TUN262235 UEJ262233:UEJ262235 UOF262233:UOF262235 UYB262233:UYB262235 VHX262233:VHX262235 VRT262233:VRT262235 WBP262233:WBP262235 WLL262233:WLL262235 WVH262233:WVH262235 C327770:C327772 IV327769:IV327771 SR327769:SR327771 ACN327769:ACN327771 AMJ327769:AMJ327771 AWF327769:AWF327771 BGB327769:BGB327771 BPX327769:BPX327771 BZT327769:BZT327771 CJP327769:CJP327771 CTL327769:CTL327771 DDH327769:DDH327771 DND327769:DND327771 DWZ327769:DWZ327771 EGV327769:EGV327771 EQR327769:EQR327771 FAN327769:FAN327771 FKJ327769:FKJ327771 FUF327769:FUF327771 GEB327769:GEB327771 GNX327769:GNX327771 GXT327769:GXT327771 HHP327769:HHP327771 HRL327769:HRL327771 IBH327769:IBH327771 ILD327769:ILD327771 IUZ327769:IUZ327771 JEV327769:JEV327771 JOR327769:JOR327771 JYN327769:JYN327771 KIJ327769:KIJ327771 KSF327769:KSF327771 LCB327769:LCB327771 LLX327769:LLX327771 LVT327769:LVT327771 MFP327769:MFP327771 MPL327769:MPL327771 MZH327769:MZH327771 NJD327769:NJD327771 NSZ327769:NSZ327771 OCV327769:OCV327771 OMR327769:OMR327771 OWN327769:OWN327771 PGJ327769:PGJ327771 PQF327769:PQF327771 QAB327769:QAB327771 QJX327769:QJX327771 QTT327769:QTT327771 RDP327769:RDP327771 RNL327769:RNL327771 RXH327769:RXH327771 SHD327769:SHD327771 SQZ327769:SQZ327771 TAV327769:TAV327771 TKR327769:TKR327771 TUN327769:TUN327771 UEJ327769:UEJ327771 UOF327769:UOF327771 UYB327769:UYB327771 VHX327769:VHX327771 VRT327769:VRT327771 WBP327769:WBP327771 WLL327769:WLL327771 WVH327769:WVH327771 C393306:C393308 IV393305:IV393307 SR393305:SR393307 ACN393305:ACN393307 AMJ393305:AMJ393307 AWF393305:AWF393307 BGB393305:BGB393307 BPX393305:BPX393307 BZT393305:BZT393307 CJP393305:CJP393307 CTL393305:CTL393307 DDH393305:DDH393307 DND393305:DND393307 DWZ393305:DWZ393307 EGV393305:EGV393307 EQR393305:EQR393307 FAN393305:FAN393307 FKJ393305:FKJ393307 FUF393305:FUF393307 GEB393305:GEB393307 GNX393305:GNX393307 GXT393305:GXT393307 HHP393305:HHP393307 HRL393305:HRL393307 IBH393305:IBH393307 ILD393305:ILD393307 IUZ393305:IUZ393307 JEV393305:JEV393307 JOR393305:JOR393307 JYN393305:JYN393307 KIJ393305:KIJ393307 KSF393305:KSF393307 LCB393305:LCB393307 LLX393305:LLX393307 LVT393305:LVT393307 MFP393305:MFP393307 MPL393305:MPL393307 MZH393305:MZH393307 NJD393305:NJD393307 NSZ393305:NSZ393307 OCV393305:OCV393307 OMR393305:OMR393307 OWN393305:OWN393307 PGJ393305:PGJ393307 PQF393305:PQF393307 QAB393305:QAB393307 QJX393305:QJX393307 QTT393305:QTT393307 RDP393305:RDP393307 RNL393305:RNL393307 RXH393305:RXH393307 SHD393305:SHD393307 SQZ393305:SQZ393307 TAV393305:TAV393307 TKR393305:TKR393307 TUN393305:TUN393307 UEJ393305:UEJ393307 UOF393305:UOF393307 UYB393305:UYB393307 VHX393305:VHX393307 VRT393305:VRT393307 WBP393305:WBP393307 WLL393305:WLL393307 WVH393305:WVH393307 C458842:C458844 IV458841:IV458843 SR458841:SR458843 ACN458841:ACN458843 AMJ458841:AMJ458843 AWF458841:AWF458843 BGB458841:BGB458843 BPX458841:BPX458843 BZT458841:BZT458843 CJP458841:CJP458843 CTL458841:CTL458843 DDH458841:DDH458843 DND458841:DND458843 DWZ458841:DWZ458843 EGV458841:EGV458843 EQR458841:EQR458843 FAN458841:FAN458843 FKJ458841:FKJ458843 FUF458841:FUF458843 GEB458841:GEB458843 GNX458841:GNX458843 GXT458841:GXT458843 HHP458841:HHP458843 HRL458841:HRL458843 IBH458841:IBH458843 ILD458841:ILD458843 IUZ458841:IUZ458843 JEV458841:JEV458843 JOR458841:JOR458843 JYN458841:JYN458843 KIJ458841:KIJ458843 KSF458841:KSF458843 LCB458841:LCB458843 LLX458841:LLX458843 LVT458841:LVT458843 MFP458841:MFP458843 MPL458841:MPL458843 MZH458841:MZH458843 NJD458841:NJD458843 NSZ458841:NSZ458843 OCV458841:OCV458843 OMR458841:OMR458843 OWN458841:OWN458843 PGJ458841:PGJ458843 PQF458841:PQF458843 QAB458841:QAB458843 QJX458841:QJX458843 QTT458841:QTT458843 RDP458841:RDP458843 RNL458841:RNL458843 RXH458841:RXH458843 SHD458841:SHD458843 SQZ458841:SQZ458843 TAV458841:TAV458843 TKR458841:TKR458843 TUN458841:TUN458843 UEJ458841:UEJ458843 UOF458841:UOF458843 UYB458841:UYB458843 VHX458841:VHX458843 VRT458841:VRT458843 WBP458841:WBP458843 WLL458841:WLL458843 WVH458841:WVH458843 C524378:C524380 IV524377:IV524379 SR524377:SR524379 ACN524377:ACN524379 AMJ524377:AMJ524379 AWF524377:AWF524379 BGB524377:BGB524379 BPX524377:BPX524379 BZT524377:BZT524379 CJP524377:CJP524379 CTL524377:CTL524379 DDH524377:DDH524379 DND524377:DND524379 DWZ524377:DWZ524379 EGV524377:EGV524379 EQR524377:EQR524379 FAN524377:FAN524379 FKJ524377:FKJ524379 FUF524377:FUF524379 GEB524377:GEB524379 GNX524377:GNX524379 GXT524377:GXT524379 HHP524377:HHP524379 HRL524377:HRL524379 IBH524377:IBH524379 ILD524377:ILD524379 IUZ524377:IUZ524379 JEV524377:JEV524379 JOR524377:JOR524379 JYN524377:JYN524379 KIJ524377:KIJ524379 KSF524377:KSF524379 LCB524377:LCB524379 LLX524377:LLX524379 LVT524377:LVT524379 MFP524377:MFP524379 MPL524377:MPL524379 MZH524377:MZH524379 NJD524377:NJD524379 NSZ524377:NSZ524379 OCV524377:OCV524379 OMR524377:OMR524379 OWN524377:OWN524379 PGJ524377:PGJ524379 PQF524377:PQF524379 QAB524377:QAB524379 QJX524377:QJX524379 QTT524377:QTT524379 RDP524377:RDP524379 RNL524377:RNL524379 RXH524377:RXH524379 SHD524377:SHD524379 SQZ524377:SQZ524379 TAV524377:TAV524379 TKR524377:TKR524379 TUN524377:TUN524379 UEJ524377:UEJ524379 UOF524377:UOF524379 UYB524377:UYB524379 VHX524377:VHX524379 VRT524377:VRT524379 WBP524377:WBP524379 WLL524377:WLL524379 WVH524377:WVH524379 C589914:C589916 IV589913:IV589915 SR589913:SR589915 ACN589913:ACN589915 AMJ589913:AMJ589915 AWF589913:AWF589915 BGB589913:BGB589915 BPX589913:BPX589915 BZT589913:BZT589915 CJP589913:CJP589915 CTL589913:CTL589915 DDH589913:DDH589915 DND589913:DND589915 DWZ589913:DWZ589915 EGV589913:EGV589915 EQR589913:EQR589915 FAN589913:FAN589915 FKJ589913:FKJ589915 FUF589913:FUF589915 GEB589913:GEB589915 GNX589913:GNX589915 GXT589913:GXT589915 HHP589913:HHP589915 HRL589913:HRL589915 IBH589913:IBH589915 ILD589913:ILD589915 IUZ589913:IUZ589915 JEV589913:JEV589915 JOR589913:JOR589915 JYN589913:JYN589915 KIJ589913:KIJ589915 KSF589913:KSF589915 LCB589913:LCB589915 LLX589913:LLX589915 LVT589913:LVT589915 MFP589913:MFP589915 MPL589913:MPL589915 MZH589913:MZH589915 NJD589913:NJD589915 NSZ589913:NSZ589915 OCV589913:OCV589915 OMR589913:OMR589915 OWN589913:OWN589915 PGJ589913:PGJ589915 PQF589913:PQF589915 QAB589913:QAB589915 QJX589913:QJX589915 QTT589913:QTT589915 RDP589913:RDP589915 RNL589913:RNL589915 RXH589913:RXH589915 SHD589913:SHD589915 SQZ589913:SQZ589915 TAV589913:TAV589915 TKR589913:TKR589915 TUN589913:TUN589915 UEJ589913:UEJ589915 UOF589913:UOF589915 UYB589913:UYB589915 VHX589913:VHX589915 VRT589913:VRT589915 WBP589913:WBP589915 WLL589913:WLL589915 WVH589913:WVH589915 C655450:C655452 IV655449:IV655451 SR655449:SR655451 ACN655449:ACN655451 AMJ655449:AMJ655451 AWF655449:AWF655451 BGB655449:BGB655451 BPX655449:BPX655451 BZT655449:BZT655451 CJP655449:CJP655451 CTL655449:CTL655451 DDH655449:DDH655451 DND655449:DND655451 DWZ655449:DWZ655451 EGV655449:EGV655451 EQR655449:EQR655451 FAN655449:FAN655451 FKJ655449:FKJ655451 FUF655449:FUF655451 GEB655449:GEB655451 GNX655449:GNX655451 GXT655449:GXT655451 HHP655449:HHP655451 HRL655449:HRL655451 IBH655449:IBH655451 ILD655449:ILD655451 IUZ655449:IUZ655451 JEV655449:JEV655451 JOR655449:JOR655451 JYN655449:JYN655451 KIJ655449:KIJ655451 KSF655449:KSF655451 LCB655449:LCB655451 LLX655449:LLX655451 LVT655449:LVT655451 MFP655449:MFP655451 MPL655449:MPL655451 MZH655449:MZH655451 NJD655449:NJD655451 NSZ655449:NSZ655451 OCV655449:OCV655451 OMR655449:OMR655451 OWN655449:OWN655451 PGJ655449:PGJ655451 PQF655449:PQF655451 QAB655449:QAB655451 QJX655449:QJX655451 QTT655449:QTT655451 RDP655449:RDP655451 RNL655449:RNL655451 RXH655449:RXH655451 SHD655449:SHD655451 SQZ655449:SQZ655451 TAV655449:TAV655451 TKR655449:TKR655451 TUN655449:TUN655451 UEJ655449:UEJ655451 UOF655449:UOF655451 UYB655449:UYB655451 VHX655449:VHX655451 VRT655449:VRT655451 WBP655449:WBP655451 WLL655449:WLL655451 WVH655449:WVH655451 C720986:C720988 IV720985:IV720987 SR720985:SR720987 ACN720985:ACN720987 AMJ720985:AMJ720987 AWF720985:AWF720987 BGB720985:BGB720987 BPX720985:BPX720987 BZT720985:BZT720987 CJP720985:CJP720987 CTL720985:CTL720987 DDH720985:DDH720987 DND720985:DND720987 DWZ720985:DWZ720987 EGV720985:EGV720987 EQR720985:EQR720987 FAN720985:FAN720987 FKJ720985:FKJ720987 FUF720985:FUF720987 GEB720985:GEB720987 GNX720985:GNX720987 GXT720985:GXT720987 HHP720985:HHP720987 HRL720985:HRL720987 IBH720985:IBH720987 ILD720985:ILD720987 IUZ720985:IUZ720987 JEV720985:JEV720987 JOR720985:JOR720987 JYN720985:JYN720987 KIJ720985:KIJ720987 KSF720985:KSF720987 LCB720985:LCB720987 LLX720985:LLX720987 LVT720985:LVT720987 MFP720985:MFP720987 MPL720985:MPL720987 MZH720985:MZH720987 NJD720985:NJD720987 NSZ720985:NSZ720987 OCV720985:OCV720987 OMR720985:OMR720987 OWN720985:OWN720987 PGJ720985:PGJ720987 PQF720985:PQF720987 QAB720985:QAB720987 QJX720985:QJX720987 QTT720985:QTT720987 RDP720985:RDP720987 RNL720985:RNL720987 RXH720985:RXH720987 SHD720985:SHD720987 SQZ720985:SQZ720987 TAV720985:TAV720987 TKR720985:TKR720987 TUN720985:TUN720987 UEJ720985:UEJ720987 UOF720985:UOF720987 UYB720985:UYB720987 VHX720985:VHX720987 VRT720985:VRT720987 WBP720985:WBP720987 WLL720985:WLL720987 WVH720985:WVH720987 C786522:C786524 IV786521:IV786523 SR786521:SR786523 ACN786521:ACN786523 AMJ786521:AMJ786523 AWF786521:AWF786523 BGB786521:BGB786523 BPX786521:BPX786523 BZT786521:BZT786523 CJP786521:CJP786523 CTL786521:CTL786523 DDH786521:DDH786523 DND786521:DND786523 DWZ786521:DWZ786523 EGV786521:EGV786523 EQR786521:EQR786523 FAN786521:FAN786523 FKJ786521:FKJ786523 FUF786521:FUF786523 GEB786521:GEB786523 GNX786521:GNX786523 GXT786521:GXT786523 HHP786521:HHP786523 HRL786521:HRL786523 IBH786521:IBH786523 ILD786521:ILD786523 IUZ786521:IUZ786523 JEV786521:JEV786523 JOR786521:JOR786523 JYN786521:JYN786523 KIJ786521:KIJ786523 KSF786521:KSF786523 LCB786521:LCB786523 LLX786521:LLX786523 LVT786521:LVT786523 MFP786521:MFP786523 MPL786521:MPL786523 MZH786521:MZH786523 NJD786521:NJD786523 NSZ786521:NSZ786523 OCV786521:OCV786523 OMR786521:OMR786523 OWN786521:OWN786523 PGJ786521:PGJ786523 PQF786521:PQF786523 QAB786521:QAB786523 QJX786521:QJX786523 QTT786521:QTT786523 RDP786521:RDP786523 RNL786521:RNL786523 RXH786521:RXH786523 SHD786521:SHD786523 SQZ786521:SQZ786523 TAV786521:TAV786523 TKR786521:TKR786523 TUN786521:TUN786523 UEJ786521:UEJ786523 UOF786521:UOF786523 UYB786521:UYB786523 VHX786521:VHX786523 VRT786521:VRT786523 WBP786521:WBP786523 WLL786521:WLL786523 WVH786521:WVH786523 C852058:C852060 IV852057:IV852059 SR852057:SR852059 ACN852057:ACN852059 AMJ852057:AMJ852059 AWF852057:AWF852059 BGB852057:BGB852059 BPX852057:BPX852059 BZT852057:BZT852059 CJP852057:CJP852059 CTL852057:CTL852059 DDH852057:DDH852059 DND852057:DND852059 DWZ852057:DWZ852059 EGV852057:EGV852059 EQR852057:EQR852059 FAN852057:FAN852059 FKJ852057:FKJ852059 FUF852057:FUF852059 GEB852057:GEB852059 GNX852057:GNX852059 GXT852057:GXT852059 HHP852057:HHP852059 HRL852057:HRL852059 IBH852057:IBH852059 ILD852057:ILD852059 IUZ852057:IUZ852059 JEV852057:JEV852059 JOR852057:JOR852059 JYN852057:JYN852059 KIJ852057:KIJ852059 KSF852057:KSF852059 LCB852057:LCB852059 LLX852057:LLX852059 LVT852057:LVT852059 MFP852057:MFP852059 MPL852057:MPL852059 MZH852057:MZH852059 NJD852057:NJD852059 NSZ852057:NSZ852059 OCV852057:OCV852059 OMR852057:OMR852059 OWN852057:OWN852059 PGJ852057:PGJ852059 PQF852057:PQF852059 QAB852057:QAB852059 QJX852057:QJX852059 QTT852057:QTT852059 RDP852057:RDP852059 RNL852057:RNL852059 RXH852057:RXH852059 SHD852057:SHD852059 SQZ852057:SQZ852059 TAV852057:TAV852059 TKR852057:TKR852059 TUN852057:TUN852059 UEJ852057:UEJ852059 UOF852057:UOF852059 UYB852057:UYB852059 VHX852057:VHX852059 VRT852057:VRT852059 WBP852057:WBP852059 WLL852057:WLL852059 WVH852057:WVH852059 C917594:C917596 IV917593:IV917595 SR917593:SR917595 ACN917593:ACN917595 AMJ917593:AMJ917595 AWF917593:AWF917595 BGB917593:BGB917595 BPX917593:BPX917595 BZT917593:BZT917595 CJP917593:CJP917595 CTL917593:CTL917595 DDH917593:DDH917595 DND917593:DND917595 DWZ917593:DWZ917595 EGV917593:EGV917595 EQR917593:EQR917595 FAN917593:FAN917595 FKJ917593:FKJ917595 FUF917593:FUF917595 GEB917593:GEB917595 GNX917593:GNX917595 GXT917593:GXT917595 HHP917593:HHP917595 HRL917593:HRL917595 IBH917593:IBH917595 ILD917593:ILD917595 IUZ917593:IUZ917595 JEV917593:JEV917595 JOR917593:JOR917595 JYN917593:JYN917595 KIJ917593:KIJ917595 KSF917593:KSF917595 LCB917593:LCB917595 LLX917593:LLX917595 LVT917593:LVT917595 MFP917593:MFP917595 MPL917593:MPL917595 MZH917593:MZH917595 NJD917593:NJD917595 NSZ917593:NSZ917595 OCV917593:OCV917595 OMR917593:OMR917595 OWN917593:OWN917595 PGJ917593:PGJ917595 PQF917593:PQF917595 QAB917593:QAB917595 QJX917593:QJX917595 QTT917593:QTT917595 RDP917593:RDP917595 RNL917593:RNL917595 RXH917593:RXH917595 SHD917593:SHD917595 SQZ917593:SQZ917595 TAV917593:TAV917595 TKR917593:TKR917595 TUN917593:TUN917595 UEJ917593:UEJ917595 UOF917593:UOF917595 UYB917593:UYB917595 VHX917593:VHX917595 VRT917593:VRT917595 WBP917593:WBP917595 WLL917593:WLL917595 WVH917593:WVH917595 C983130:C983132 IV983129:IV983131 SR983129:SR983131 ACN983129:ACN983131 AMJ983129:AMJ983131 AWF983129:AWF983131 BGB983129:BGB983131 BPX983129:BPX983131 BZT983129:BZT983131 CJP983129:CJP983131 CTL983129:CTL983131 DDH983129:DDH983131 DND983129:DND983131 DWZ983129:DWZ983131 EGV983129:EGV983131 EQR983129:EQR983131 FAN983129:FAN983131 FKJ983129:FKJ983131 FUF983129:FUF983131 GEB983129:GEB983131 GNX983129:GNX983131 GXT983129:GXT983131 HHP983129:HHP983131 HRL983129:HRL983131 IBH983129:IBH983131 ILD983129:ILD983131 IUZ983129:IUZ983131 JEV983129:JEV983131 JOR983129:JOR983131 JYN983129:JYN983131 KIJ983129:KIJ983131 KSF983129:KSF983131 LCB983129:LCB983131 LLX983129:LLX983131 LVT983129:LVT983131 MFP983129:MFP983131 MPL983129:MPL983131 MZH983129:MZH983131 NJD983129:NJD983131 NSZ983129:NSZ983131 OCV983129:OCV983131 OMR983129:OMR983131 OWN983129:OWN983131 PGJ983129:PGJ983131 PQF983129:PQF983131 QAB983129:QAB983131 QJX983129:QJX983131 QTT983129:QTT983131 RDP983129:RDP983131 RNL983129:RNL983131 RXH983129:RXH983131 SHD983129:SHD983131 SQZ983129:SQZ983131 TAV983129:TAV983131 TKR983129:TKR983131 TUN983129:TUN983131 UEJ983129:UEJ983131 UOF983129:UOF983131 UYB983129:UYB983131 VHX983129:VHX983131 VRT983129:VRT983131 WBP983129:WBP983131 WLL983129:WLL983131 WVH983129:WVH983131 C65630 IV65629 SR65629 ACN65629 AMJ65629 AWF65629 BGB65629 BPX65629 BZT65629 CJP65629 CTL65629 DDH65629 DND65629 DWZ65629 EGV65629 EQR65629 FAN65629 FKJ65629 FUF65629 GEB65629 GNX65629 GXT65629 HHP65629 HRL65629 IBH65629 ILD65629 IUZ65629 JEV65629 JOR65629 JYN65629 KIJ65629 KSF65629 LCB65629 LLX65629 LVT65629 MFP65629 MPL65629 MZH65629 NJD65629 NSZ65629 OCV65629 OMR65629 OWN65629 PGJ65629 PQF65629 QAB65629 QJX65629 QTT65629 RDP65629 RNL65629 RXH65629 SHD65629 SQZ65629 TAV65629 TKR65629 TUN65629 UEJ65629 UOF65629 UYB65629 VHX65629 VRT65629 WBP65629 WLL65629 WVH65629 C131166 IV131165 SR131165 ACN131165 AMJ131165 AWF131165 BGB131165 BPX131165 BZT131165 CJP131165 CTL131165 DDH131165 DND131165 DWZ131165 EGV131165 EQR131165 FAN131165 FKJ131165 FUF131165 GEB131165 GNX131165 GXT131165 HHP131165 HRL131165 IBH131165 ILD131165 IUZ131165 JEV131165 JOR131165 JYN131165 KIJ131165 KSF131165 LCB131165 LLX131165 LVT131165 MFP131165 MPL131165 MZH131165 NJD131165 NSZ131165 OCV131165 OMR131165 OWN131165 PGJ131165 PQF131165 QAB131165 QJX131165 QTT131165 RDP131165 RNL131165 RXH131165 SHD131165 SQZ131165 TAV131165 TKR131165 TUN131165 UEJ131165 UOF131165 UYB131165 VHX131165 VRT131165 WBP131165 WLL131165 WVH131165 C196702 IV196701 SR196701 ACN196701 AMJ196701 AWF196701 BGB196701 BPX196701 BZT196701 CJP196701 CTL196701 DDH196701 DND196701 DWZ196701 EGV196701 EQR196701 FAN196701 FKJ196701 FUF196701 GEB196701 GNX196701 GXT196701 HHP196701 HRL196701 IBH196701 ILD196701 IUZ196701 JEV196701 JOR196701 JYN196701 KIJ196701 KSF196701 LCB196701 LLX196701 LVT196701 MFP196701 MPL196701 MZH196701 NJD196701 NSZ196701 OCV196701 OMR196701 OWN196701 PGJ196701 PQF196701 QAB196701 QJX196701 QTT196701 RDP196701 RNL196701 RXH196701 SHD196701 SQZ196701 TAV196701 TKR196701 TUN196701 UEJ196701 UOF196701 UYB196701 VHX196701 VRT196701 WBP196701 WLL196701 WVH196701 C262238 IV262237 SR262237 ACN262237 AMJ262237 AWF262237 BGB262237 BPX262237 BZT262237 CJP262237 CTL262237 DDH262237 DND262237 DWZ262237 EGV262237 EQR262237 FAN262237 FKJ262237 FUF262237 GEB262237 GNX262237 GXT262237 HHP262237 HRL262237 IBH262237 ILD262237 IUZ262237 JEV262237 JOR262237 JYN262237 KIJ262237 KSF262237 LCB262237 LLX262237 LVT262237 MFP262237 MPL262237 MZH262237 NJD262237 NSZ262237 OCV262237 OMR262237 OWN262237 PGJ262237 PQF262237 QAB262237 QJX262237 QTT262237 RDP262237 RNL262237 RXH262237 SHD262237 SQZ262237 TAV262237 TKR262237 TUN262237 UEJ262237 UOF262237 UYB262237 VHX262237 VRT262237 WBP262237 WLL262237 WVH262237 C327774 IV327773 SR327773 ACN327773 AMJ327773 AWF327773 BGB327773 BPX327773 BZT327773 CJP327773 CTL327773 DDH327773 DND327773 DWZ327773 EGV327773 EQR327773 FAN327773 FKJ327773 FUF327773 GEB327773 GNX327773 GXT327773 HHP327773 HRL327773 IBH327773 ILD327773 IUZ327773 JEV327773 JOR327773 JYN327773 KIJ327773 KSF327773 LCB327773 LLX327773 LVT327773 MFP327773 MPL327773 MZH327773 NJD327773 NSZ327773 OCV327773 OMR327773 OWN327773 PGJ327773 PQF327773 QAB327773 QJX327773 QTT327773 RDP327773 RNL327773 RXH327773 SHD327773 SQZ327773 TAV327773 TKR327773 TUN327773 UEJ327773 UOF327773 UYB327773 VHX327773 VRT327773 WBP327773 WLL327773 WVH327773 C393310 IV393309 SR393309 ACN393309 AMJ393309 AWF393309 BGB393309 BPX393309 BZT393309 CJP393309 CTL393309 DDH393309 DND393309 DWZ393309 EGV393309 EQR393309 FAN393309 FKJ393309 FUF393309 GEB393309 GNX393309 GXT393309 HHP393309 HRL393309 IBH393309 ILD393309 IUZ393309 JEV393309 JOR393309 JYN393309 KIJ393309 KSF393309 LCB393309 LLX393309 LVT393309 MFP393309 MPL393309 MZH393309 NJD393309 NSZ393309 OCV393309 OMR393309 OWN393309 PGJ393309 PQF393309 QAB393309 QJX393309 QTT393309 RDP393309 RNL393309 RXH393309 SHD393309 SQZ393309 TAV393309 TKR393309 TUN393309 UEJ393309 UOF393309 UYB393309 VHX393309 VRT393309 WBP393309 WLL393309 WVH393309 C458846 IV458845 SR458845 ACN458845 AMJ458845 AWF458845 BGB458845 BPX458845 BZT458845 CJP458845 CTL458845 DDH458845 DND458845 DWZ458845 EGV458845 EQR458845 FAN458845 FKJ458845 FUF458845 GEB458845 GNX458845 GXT458845 HHP458845 HRL458845 IBH458845 ILD458845 IUZ458845 JEV458845 JOR458845 JYN458845 KIJ458845 KSF458845 LCB458845 LLX458845 LVT458845 MFP458845 MPL458845 MZH458845 NJD458845 NSZ458845 OCV458845 OMR458845 OWN458845 PGJ458845 PQF458845 QAB458845 QJX458845 QTT458845 RDP458845 RNL458845 RXH458845 SHD458845 SQZ458845 TAV458845 TKR458845 TUN458845 UEJ458845 UOF458845 UYB458845 VHX458845 VRT458845 WBP458845 WLL458845 WVH458845 C524382 IV524381 SR524381 ACN524381 AMJ524381 AWF524381 BGB524381 BPX524381 BZT524381 CJP524381 CTL524381 DDH524381 DND524381 DWZ524381 EGV524381 EQR524381 FAN524381 FKJ524381 FUF524381 GEB524381 GNX524381 GXT524381 HHP524381 HRL524381 IBH524381 ILD524381 IUZ524381 JEV524381 JOR524381 JYN524381 KIJ524381 KSF524381 LCB524381 LLX524381 LVT524381 MFP524381 MPL524381 MZH524381 NJD524381 NSZ524381 OCV524381 OMR524381 OWN524381 PGJ524381 PQF524381 QAB524381 QJX524381 QTT524381 RDP524381 RNL524381 RXH524381 SHD524381 SQZ524381 TAV524381 TKR524381 TUN524381 UEJ524381 UOF524381 UYB524381 VHX524381 VRT524381 WBP524381 WLL524381 WVH524381 C589918 IV589917 SR589917 ACN589917 AMJ589917 AWF589917 BGB589917 BPX589917 BZT589917 CJP589917 CTL589917 DDH589917 DND589917 DWZ589917 EGV589917 EQR589917 FAN589917 FKJ589917 FUF589917 GEB589917 GNX589917 GXT589917 HHP589917 HRL589917 IBH589917 ILD589917 IUZ589917 JEV589917 JOR589917 JYN589917 KIJ589917 KSF589917 LCB589917 LLX589917 LVT589917 MFP589917 MPL589917 MZH589917 NJD589917 NSZ589917 OCV589917 OMR589917 OWN589917 PGJ589917 PQF589917 QAB589917 QJX589917 QTT589917 RDP589917 RNL589917 RXH589917 SHD589917 SQZ589917 TAV589917 TKR589917 TUN589917 UEJ589917 UOF589917 UYB589917 VHX589917 VRT589917 WBP589917 WLL589917 WVH589917 C655454 IV655453 SR655453 ACN655453 AMJ655453 AWF655453 BGB655453 BPX655453 BZT655453 CJP655453 CTL655453 DDH655453 DND655453 DWZ655453 EGV655453 EQR655453 FAN655453 FKJ655453 FUF655453 GEB655453 GNX655453 GXT655453 HHP655453 HRL655453 IBH655453 ILD655453 IUZ655453 JEV655453 JOR655453 JYN655453 KIJ655453 KSF655453 LCB655453 LLX655453 LVT655453 MFP655453 MPL655453 MZH655453 NJD655453 NSZ655453 OCV655453 OMR655453 OWN655453 PGJ655453 PQF655453 QAB655453 QJX655453 QTT655453 RDP655453 RNL655453 RXH655453 SHD655453 SQZ655453 TAV655453 TKR655453 TUN655453 UEJ655453 UOF655453 UYB655453 VHX655453 VRT655453 WBP655453 WLL655453 WVH655453 C720990 IV720989 SR720989 ACN720989 AMJ720989 AWF720989 BGB720989 BPX720989 BZT720989 CJP720989 CTL720989 DDH720989 DND720989 DWZ720989 EGV720989 EQR720989 FAN720989 FKJ720989 FUF720989 GEB720989 GNX720989 GXT720989 HHP720989 HRL720989 IBH720989 ILD720989 IUZ720989 JEV720989 JOR720989 JYN720989 KIJ720989 KSF720989 LCB720989 LLX720989 LVT720989 MFP720989 MPL720989 MZH720989 NJD720989 NSZ720989 OCV720989 OMR720989 OWN720989 PGJ720989 PQF720989 QAB720989 QJX720989 QTT720989 RDP720989 RNL720989 RXH720989 SHD720989 SQZ720989 TAV720989 TKR720989 TUN720989 UEJ720989 UOF720989 UYB720989 VHX720989 VRT720989 WBP720989 WLL720989 WVH720989 C786526 IV786525 SR786525 ACN786525 AMJ786525 AWF786525 BGB786525 BPX786525 BZT786525 CJP786525 CTL786525 DDH786525 DND786525 DWZ786525 EGV786525 EQR786525 FAN786525 FKJ786525 FUF786525 GEB786525 GNX786525 GXT786525 HHP786525 HRL786525 IBH786525 ILD786525 IUZ786525 JEV786525 JOR786525 JYN786525 KIJ786525 KSF786525 LCB786525 LLX786525 LVT786525 MFP786525 MPL786525 MZH786525 NJD786525 NSZ786525 OCV786525 OMR786525 OWN786525 PGJ786525 PQF786525 QAB786525 QJX786525 QTT786525 RDP786525 RNL786525 RXH786525 SHD786525 SQZ786525 TAV786525 TKR786525 TUN786525 UEJ786525 UOF786525 UYB786525 VHX786525 VRT786525 WBP786525 WLL786525 WVH786525 C852062 IV852061 SR852061 ACN852061 AMJ852061 AWF852061 BGB852061 BPX852061 BZT852061 CJP852061 CTL852061 DDH852061 DND852061 DWZ852061 EGV852061 EQR852061 FAN852061 FKJ852061 FUF852061 GEB852061 GNX852061 GXT852061 HHP852061 HRL852061 IBH852061 ILD852061 IUZ852061 JEV852061 JOR852061 JYN852061 KIJ852061 KSF852061 LCB852061 LLX852061 LVT852061 MFP852061 MPL852061 MZH852061 NJD852061 NSZ852061 OCV852061 OMR852061 OWN852061 PGJ852061 PQF852061 QAB852061 QJX852061 QTT852061 RDP852061 RNL852061 RXH852061 SHD852061 SQZ852061 TAV852061 TKR852061 TUN852061 UEJ852061 UOF852061 UYB852061 VHX852061 VRT852061 WBP852061 WLL852061 WVH852061 C917598 IV917597 SR917597 ACN917597 AMJ917597 AWF917597 BGB917597 BPX917597 BZT917597 CJP917597 CTL917597 DDH917597 DND917597 DWZ917597 EGV917597 EQR917597 FAN917597 FKJ917597 FUF917597 GEB917597 GNX917597 GXT917597 HHP917597 HRL917597 IBH917597 ILD917597 IUZ917597 JEV917597 JOR917597 JYN917597 KIJ917597 KSF917597 LCB917597 LLX917597 LVT917597 MFP917597 MPL917597 MZH917597 NJD917597 NSZ917597 OCV917597 OMR917597 OWN917597 PGJ917597 PQF917597 QAB917597 QJX917597 QTT917597 RDP917597 RNL917597 RXH917597 SHD917597 SQZ917597 TAV917597 TKR917597 TUN917597 UEJ917597 UOF917597 UYB917597 VHX917597 VRT917597 WBP917597 WLL917597 WVH917597 C983134 IV983133 SR983133 ACN983133 AMJ983133 AWF983133 BGB983133 BPX983133 BZT983133 CJP983133 CTL983133 DDH983133 DND983133 DWZ983133 EGV983133 EQR983133 FAN983133 FKJ983133 FUF983133 GEB983133 GNX983133 GXT983133 HHP983133 HRL983133 IBH983133 ILD983133 IUZ983133 JEV983133 JOR983133 JYN983133 KIJ983133 KSF983133 LCB983133 LLX983133 LVT983133 MFP983133 MPL983133 MZH983133 NJD983133 NSZ983133 OCV983133 OMR983133 OWN983133 PGJ983133 PQF983133 QAB983133 QJX983133 QTT983133 RDP983133 RNL983133 RXH983133 SHD983133 SQZ983133 TAV983133 TKR983133 TUN983133 UEJ983133 UOF983133 UYB983133 VHX983133 VRT983133 WBP983133 WLL983133 IV37:IV43 ACN37:ACN43 SR45:SR52 ACN45:ACN52 AMJ45:AMJ52 AWF45:AWF52 BGB45:BGB52 BPX45:BPX52 BZT45:BZT52 CJP45:CJP52 CTL45:CTL52 DDH45:DDH52 DND45:DND52 DWZ45:DWZ52 EGV45:EGV52 EQR45:EQR52 FAN45:FAN52 FKJ45:FKJ52 FUF45:FUF52 GEB45:GEB52 GNX45:GNX52 GXT45:GXT52 HHP45:HHP52 HRL45:HRL52 IBH45:IBH52 ILD45:ILD52 IUZ45:IUZ52 JEV45:JEV52 JOR45:JOR52 JYN45:JYN52 KIJ45:KIJ52 KSF45:KSF52 LCB45:LCB52 LLX45:LLX52 LVT45:LVT52 MFP45:MFP52 MPL45:MPL52 MZH45:MZH52 NJD45:NJD52 NSZ45:NSZ52 OCV45:OCV52 OMR45:OMR52 OWN45:OWN52 PGJ45:PGJ52 PQF45:PQF52 QAB45:QAB52 QJX45:QJX52 QTT45:QTT52 RDP45:RDP52 RNL45:RNL52 RXH45:RXH52 SHD45:SHD52 SQZ45:SQZ52 TAV45:TAV52 TKR45:TKR52 TUN45:TUN52 UEJ45:UEJ52 UOF45:UOF52 UYB45:UYB52 VHX45:VHX52 VRT45:VRT52 WBP45:WBP52 WLL45:WLL52 WVH45:WVH52 IV45:IV52 AMJ37:AMJ43 AWF37:AWF43 BGB37:BGB43 BPX37:BPX43 BZT37:BZT43 CJP37:CJP43 CTL37:CTL43 C37:C132" xr:uid="{54D5DAC0-5652-4149-A4B5-9D6F602200D2}">
      <formula1>$B$18:$B$31</formula1>
    </dataValidation>
  </dataValidations>
  <printOptions horizontalCentered="1"/>
  <pageMargins left="0.23622047244094491" right="0.23622047244094491" top="0.74803149606299213" bottom="0.74803149606299213" header="0.31496062992125984" footer="0.31496062992125984"/>
  <pageSetup paperSize="9" scale="30" fitToHeight="2" orientation="landscape" r:id="rId1"/>
  <headerFooter alignWithMargins="0">
    <oddHeader>&amp;C&amp;14OFFICIAL - SENSITIVE - COMMERCIAL
(When Completed)</oddHeader>
    <oddFooter>&amp;C&amp;14OFFICIAL - SENSITIVE - COMMERCIAL
(When Completed)</oddFooter>
  </headerFooter>
  <rowBreaks count="2" manualBreakCount="2">
    <brk id="32" max="12" man="1"/>
    <brk id="165"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B6859-F59E-445F-9677-1228E07540F7}">
  <sheetPr>
    <tabColor theme="7" tint="0.79998168889431442"/>
  </sheetPr>
  <dimension ref="B1:W303"/>
  <sheetViews>
    <sheetView topLeftCell="A31" zoomScale="70" zoomScaleNormal="70" zoomScaleSheetLayoutView="100" workbookViewId="0">
      <selection activeCell="C205" sqref="C205"/>
    </sheetView>
  </sheetViews>
  <sheetFormatPr defaultRowHeight="12.5"/>
  <cols>
    <col min="1" max="1" width="1.54296875" style="25" customWidth="1"/>
    <col min="2" max="2" width="39.81640625" style="25" customWidth="1"/>
    <col min="3" max="3" width="11.453125" style="256" customWidth="1"/>
    <col min="4" max="10" width="13.54296875" style="256" customWidth="1"/>
    <col min="11" max="11" width="11.453125" style="256" customWidth="1"/>
    <col min="12" max="17" width="11.1796875" style="25" customWidth="1"/>
    <col min="18" max="18" width="10.453125" style="25" bestFit="1" customWidth="1"/>
    <col min="19" max="21" width="8.81640625" style="25"/>
    <col min="22" max="23" width="8.81640625" style="889"/>
    <col min="24" max="238" width="8.81640625" style="25"/>
    <col min="239" max="239" width="1.54296875" style="25" customWidth="1"/>
    <col min="240" max="240" width="35" style="25" customWidth="1"/>
    <col min="241" max="244" width="10.453125" style="25" customWidth="1"/>
    <col min="245" max="245" width="11.1796875" style="25" customWidth="1"/>
    <col min="246" max="246" width="14.54296875" style="25" customWidth="1"/>
    <col min="247" max="248" width="10.453125" style="25" customWidth="1"/>
    <col min="249" max="249" width="11.453125" style="25" customWidth="1"/>
    <col min="250" max="494" width="8.81640625" style="25"/>
    <col min="495" max="495" width="1.54296875" style="25" customWidth="1"/>
    <col min="496" max="496" width="35" style="25" customWidth="1"/>
    <col min="497" max="500" width="10.453125" style="25" customWidth="1"/>
    <col min="501" max="501" width="11.1796875" style="25" customWidth="1"/>
    <col min="502" max="502" width="14.54296875" style="25" customWidth="1"/>
    <col min="503" max="504" width="10.453125" style="25" customWidth="1"/>
    <col min="505" max="505" width="11.453125" style="25" customWidth="1"/>
    <col min="506" max="750" width="8.81640625" style="25"/>
    <col min="751" max="751" width="1.54296875" style="25" customWidth="1"/>
    <col min="752" max="752" width="35" style="25" customWidth="1"/>
    <col min="753" max="756" width="10.453125" style="25" customWidth="1"/>
    <col min="757" max="757" width="11.1796875" style="25" customWidth="1"/>
    <col min="758" max="758" width="14.54296875" style="25" customWidth="1"/>
    <col min="759" max="760" width="10.453125" style="25" customWidth="1"/>
    <col min="761" max="761" width="11.453125" style="25" customWidth="1"/>
    <col min="762" max="1006" width="8.81640625" style="25"/>
    <col min="1007" max="1007" width="1.54296875" style="25" customWidth="1"/>
    <col min="1008" max="1008" width="35" style="25" customWidth="1"/>
    <col min="1009" max="1012" width="10.453125" style="25" customWidth="1"/>
    <col min="1013" max="1013" width="11.1796875" style="25" customWidth="1"/>
    <col min="1014" max="1014" width="14.54296875" style="25" customWidth="1"/>
    <col min="1015" max="1016" width="10.453125" style="25" customWidth="1"/>
    <col min="1017" max="1017" width="11.453125" style="25" customWidth="1"/>
    <col min="1018" max="1262" width="8.81640625" style="25"/>
    <col min="1263" max="1263" width="1.54296875" style="25" customWidth="1"/>
    <col min="1264" max="1264" width="35" style="25" customWidth="1"/>
    <col min="1265" max="1268" width="10.453125" style="25" customWidth="1"/>
    <col min="1269" max="1269" width="11.1796875" style="25" customWidth="1"/>
    <col min="1270" max="1270" width="14.54296875" style="25" customWidth="1"/>
    <col min="1271" max="1272" width="10.453125" style="25" customWidth="1"/>
    <col min="1273" max="1273" width="11.453125" style="25" customWidth="1"/>
    <col min="1274" max="1518" width="8.81640625" style="25"/>
    <col min="1519" max="1519" width="1.54296875" style="25" customWidth="1"/>
    <col min="1520" max="1520" width="35" style="25" customWidth="1"/>
    <col min="1521" max="1524" width="10.453125" style="25" customWidth="1"/>
    <col min="1525" max="1525" width="11.1796875" style="25" customWidth="1"/>
    <col min="1526" max="1526" width="14.54296875" style="25" customWidth="1"/>
    <col min="1527" max="1528" width="10.453125" style="25" customWidth="1"/>
    <col min="1529" max="1529" width="11.453125" style="25" customWidth="1"/>
    <col min="1530" max="1774" width="8.81640625" style="25"/>
    <col min="1775" max="1775" width="1.54296875" style="25" customWidth="1"/>
    <col min="1776" max="1776" width="35" style="25" customWidth="1"/>
    <col min="1777" max="1780" width="10.453125" style="25" customWidth="1"/>
    <col min="1781" max="1781" width="11.1796875" style="25" customWidth="1"/>
    <col min="1782" max="1782" width="14.54296875" style="25" customWidth="1"/>
    <col min="1783" max="1784" width="10.453125" style="25" customWidth="1"/>
    <col min="1785" max="1785" width="11.453125" style="25" customWidth="1"/>
    <col min="1786" max="2030" width="8.81640625" style="25"/>
    <col min="2031" max="2031" width="1.54296875" style="25" customWidth="1"/>
    <col min="2032" max="2032" width="35" style="25" customWidth="1"/>
    <col min="2033" max="2036" width="10.453125" style="25" customWidth="1"/>
    <col min="2037" max="2037" width="11.1796875" style="25" customWidth="1"/>
    <col min="2038" max="2038" width="14.54296875" style="25" customWidth="1"/>
    <col min="2039" max="2040" width="10.453125" style="25" customWidth="1"/>
    <col min="2041" max="2041" width="11.453125" style="25" customWidth="1"/>
    <col min="2042" max="2286" width="8.81640625" style="25"/>
    <col min="2287" max="2287" width="1.54296875" style="25" customWidth="1"/>
    <col min="2288" max="2288" width="35" style="25" customWidth="1"/>
    <col min="2289" max="2292" width="10.453125" style="25" customWidth="1"/>
    <col min="2293" max="2293" width="11.1796875" style="25" customWidth="1"/>
    <col min="2294" max="2294" width="14.54296875" style="25" customWidth="1"/>
    <col min="2295" max="2296" width="10.453125" style="25" customWidth="1"/>
    <col min="2297" max="2297" width="11.453125" style="25" customWidth="1"/>
    <col min="2298" max="2542" width="8.81640625" style="25"/>
    <col min="2543" max="2543" width="1.54296875" style="25" customWidth="1"/>
    <col min="2544" max="2544" width="35" style="25" customWidth="1"/>
    <col min="2545" max="2548" width="10.453125" style="25" customWidth="1"/>
    <col min="2549" max="2549" width="11.1796875" style="25" customWidth="1"/>
    <col min="2550" max="2550" width="14.54296875" style="25" customWidth="1"/>
    <col min="2551" max="2552" width="10.453125" style="25" customWidth="1"/>
    <col min="2553" max="2553" width="11.453125" style="25" customWidth="1"/>
    <col min="2554" max="2798" width="8.81640625" style="25"/>
    <col min="2799" max="2799" width="1.54296875" style="25" customWidth="1"/>
    <col min="2800" max="2800" width="35" style="25" customWidth="1"/>
    <col min="2801" max="2804" width="10.453125" style="25" customWidth="1"/>
    <col min="2805" max="2805" width="11.1796875" style="25" customWidth="1"/>
    <col min="2806" max="2806" width="14.54296875" style="25" customWidth="1"/>
    <col min="2807" max="2808" width="10.453125" style="25" customWidth="1"/>
    <col min="2809" max="2809" width="11.453125" style="25" customWidth="1"/>
    <col min="2810" max="3054" width="8.81640625" style="25"/>
    <col min="3055" max="3055" width="1.54296875" style="25" customWidth="1"/>
    <col min="3056" max="3056" width="35" style="25" customWidth="1"/>
    <col min="3057" max="3060" width="10.453125" style="25" customWidth="1"/>
    <col min="3061" max="3061" width="11.1796875" style="25" customWidth="1"/>
    <col min="3062" max="3062" width="14.54296875" style="25" customWidth="1"/>
    <col min="3063" max="3064" width="10.453125" style="25" customWidth="1"/>
    <col min="3065" max="3065" width="11.453125" style="25" customWidth="1"/>
    <col min="3066" max="3310" width="8.81640625" style="25"/>
    <col min="3311" max="3311" width="1.54296875" style="25" customWidth="1"/>
    <col min="3312" max="3312" width="35" style="25" customWidth="1"/>
    <col min="3313" max="3316" width="10.453125" style="25" customWidth="1"/>
    <col min="3317" max="3317" width="11.1796875" style="25" customWidth="1"/>
    <col min="3318" max="3318" width="14.54296875" style="25" customWidth="1"/>
    <col min="3319" max="3320" width="10.453125" style="25" customWidth="1"/>
    <col min="3321" max="3321" width="11.453125" style="25" customWidth="1"/>
    <col min="3322" max="3566" width="8.81640625" style="25"/>
    <col min="3567" max="3567" width="1.54296875" style="25" customWidth="1"/>
    <col min="3568" max="3568" width="35" style="25" customWidth="1"/>
    <col min="3569" max="3572" width="10.453125" style="25" customWidth="1"/>
    <col min="3573" max="3573" width="11.1796875" style="25" customWidth="1"/>
    <col min="3574" max="3574" width="14.54296875" style="25" customWidth="1"/>
    <col min="3575" max="3576" width="10.453125" style="25" customWidth="1"/>
    <col min="3577" max="3577" width="11.453125" style="25" customWidth="1"/>
    <col min="3578" max="3822" width="8.81640625" style="25"/>
    <col min="3823" max="3823" width="1.54296875" style="25" customWidth="1"/>
    <col min="3824" max="3824" width="35" style="25" customWidth="1"/>
    <col min="3825" max="3828" width="10.453125" style="25" customWidth="1"/>
    <col min="3829" max="3829" width="11.1796875" style="25" customWidth="1"/>
    <col min="3830" max="3830" width="14.54296875" style="25" customWidth="1"/>
    <col min="3831" max="3832" width="10.453125" style="25" customWidth="1"/>
    <col min="3833" max="3833" width="11.453125" style="25" customWidth="1"/>
    <col min="3834" max="4078" width="8.81640625" style="25"/>
    <col min="4079" max="4079" width="1.54296875" style="25" customWidth="1"/>
    <col min="4080" max="4080" width="35" style="25" customWidth="1"/>
    <col min="4081" max="4084" width="10.453125" style="25" customWidth="1"/>
    <col min="4085" max="4085" width="11.1796875" style="25" customWidth="1"/>
    <col min="4086" max="4086" width="14.54296875" style="25" customWidth="1"/>
    <col min="4087" max="4088" width="10.453125" style="25" customWidth="1"/>
    <col min="4089" max="4089" width="11.453125" style="25" customWidth="1"/>
    <col min="4090" max="4334" width="8.81640625" style="25"/>
    <col min="4335" max="4335" width="1.54296875" style="25" customWidth="1"/>
    <col min="4336" max="4336" width="35" style="25" customWidth="1"/>
    <col min="4337" max="4340" width="10.453125" style="25" customWidth="1"/>
    <col min="4341" max="4341" width="11.1796875" style="25" customWidth="1"/>
    <col min="4342" max="4342" width="14.54296875" style="25" customWidth="1"/>
    <col min="4343" max="4344" width="10.453125" style="25" customWidth="1"/>
    <col min="4345" max="4345" width="11.453125" style="25" customWidth="1"/>
    <col min="4346" max="4590" width="8.81640625" style="25"/>
    <col min="4591" max="4591" width="1.54296875" style="25" customWidth="1"/>
    <col min="4592" max="4592" width="35" style="25" customWidth="1"/>
    <col min="4593" max="4596" width="10.453125" style="25" customWidth="1"/>
    <col min="4597" max="4597" width="11.1796875" style="25" customWidth="1"/>
    <col min="4598" max="4598" width="14.54296875" style="25" customWidth="1"/>
    <col min="4599" max="4600" width="10.453125" style="25" customWidth="1"/>
    <col min="4601" max="4601" width="11.453125" style="25" customWidth="1"/>
    <col min="4602" max="4846" width="8.81640625" style="25"/>
    <col min="4847" max="4847" width="1.54296875" style="25" customWidth="1"/>
    <col min="4848" max="4848" width="35" style="25" customWidth="1"/>
    <col min="4849" max="4852" width="10.453125" style="25" customWidth="1"/>
    <col min="4853" max="4853" width="11.1796875" style="25" customWidth="1"/>
    <col min="4854" max="4854" width="14.54296875" style="25" customWidth="1"/>
    <col min="4855" max="4856" width="10.453125" style="25" customWidth="1"/>
    <col min="4857" max="4857" width="11.453125" style="25" customWidth="1"/>
    <col min="4858" max="5102" width="8.81640625" style="25"/>
    <col min="5103" max="5103" width="1.54296875" style="25" customWidth="1"/>
    <col min="5104" max="5104" width="35" style="25" customWidth="1"/>
    <col min="5105" max="5108" width="10.453125" style="25" customWidth="1"/>
    <col min="5109" max="5109" width="11.1796875" style="25" customWidth="1"/>
    <col min="5110" max="5110" width="14.54296875" style="25" customWidth="1"/>
    <col min="5111" max="5112" width="10.453125" style="25" customWidth="1"/>
    <col min="5113" max="5113" width="11.453125" style="25" customWidth="1"/>
    <col min="5114" max="5358" width="8.81640625" style="25"/>
    <col min="5359" max="5359" width="1.54296875" style="25" customWidth="1"/>
    <col min="5360" max="5360" width="35" style="25" customWidth="1"/>
    <col min="5361" max="5364" width="10.453125" style="25" customWidth="1"/>
    <col min="5365" max="5365" width="11.1796875" style="25" customWidth="1"/>
    <col min="5366" max="5366" width="14.54296875" style="25" customWidth="1"/>
    <col min="5367" max="5368" width="10.453125" style="25" customWidth="1"/>
    <col min="5369" max="5369" width="11.453125" style="25" customWidth="1"/>
    <col min="5370" max="5614" width="8.81640625" style="25"/>
    <col min="5615" max="5615" width="1.54296875" style="25" customWidth="1"/>
    <col min="5616" max="5616" width="35" style="25" customWidth="1"/>
    <col min="5617" max="5620" width="10.453125" style="25" customWidth="1"/>
    <col min="5621" max="5621" width="11.1796875" style="25" customWidth="1"/>
    <col min="5622" max="5622" width="14.54296875" style="25" customWidth="1"/>
    <col min="5623" max="5624" width="10.453125" style="25" customWidth="1"/>
    <col min="5625" max="5625" width="11.453125" style="25" customWidth="1"/>
    <col min="5626" max="5870" width="8.81640625" style="25"/>
    <col min="5871" max="5871" width="1.54296875" style="25" customWidth="1"/>
    <col min="5872" max="5872" width="35" style="25" customWidth="1"/>
    <col min="5873" max="5876" width="10.453125" style="25" customWidth="1"/>
    <col min="5877" max="5877" width="11.1796875" style="25" customWidth="1"/>
    <col min="5878" max="5878" width="14.54296875" style="25" customWidth="1"/>
    <col min="5879" max="5880" width="10.453125" style="25" customWidth="1"/>
    <col min="5881" max="5881" width="11.453125" style="25" customWidth="1"/>
    <col min="5882" max="6126" width="8.81640625" style="25"/>
    <col min="6127" max="6127" width="1.54296875" style="25" customWidth="1"/>
    <col min="6128" max="6128" width="35" style="25" customWidth="1"/>
    <col min="6129" max="6132" width="10.453125" style="25" customWidth="1"/>
    <col min="6133" max="6133" width="11.1796875" style="25" customWidth="1"/>
    <col min="6134" max="6134" width="14.54296875" style="25" customWidth="1"/>
    <col min="6135" max="6136" width="10.453125" style="25" customWidth="1"/>
    <col min="6137" max="6137" width="11.453125" style="25" customWidth="1"/>
    <col min="6138" max="6382" width="8.81640625" style="25"/>
    <col min="6383" max="6383" width="1.54296875" style="25" customWidth="1"/>
    <col min="6384" max="6384" width="35" style="25" customWidth="1"/>
    <col min="6385" max="6388" width="10.453125" style="25" customWidth="1"/>
    <col min="6389" max="6389" width="11.1796875" style="25" customWidth="1"/>
    <col min="6390" max="6390" width="14.54296875" style="25" customWidth="1"/>
    <col min="6391" max="6392" width="10.453125" style="25" customWidth="1"/>
    <col min="6393" max="6393" width="11.453125" style="25" customWidth="1"/>
    <col min="6394" max="6638" width="8.81640625" style="25"/>
    <col min="6639" max="6639" width="1.54296875" style="25" customWidth="1"/>
    <col min="6640" max="6640" width="35" style="25" customWidth="1"/>
    <col min="6641" max="6644" width="10.453125" style="25" customWidth="1"/>
    <col min="6645" max="6645" width="11.1796875" style="25" customWidth="1"/>
    <col min="6646" max="6646" width="14.54296875" style="25" customWidth="1"/>
    <col min="6647" max="6648" width="10.453125" style="25" customWidth="1"/>
    <col min="6649" max="6649" width="11.453125" style="25" customWidth="1"/>
    <col min="6650" max="6894" width="8.81640625" style="25"/>
    <col min="6895" max="6895" width="1.54296875" style="25" customWidth="1"/>
    <col min="6896" max="6896" width="35" style="25" customWidth="1"/>
    <col min="6897" max="6900" width="10.453125" style="25" customWidth="1"/>
    <col min="6901" max="6901" width="11.1796875" style="25" customWidth="1"/>
    <col min="6902" max="6902" width="14.54296875" style="25" customWidth="1"/>
    <col min="6903" max="6904" width="10.453125" style="25" customWidth="1"/>
    <col min="6905" max="6905" width="11.453125" style="25" customWidth="1"/>
    <col min="6906" max="7150" width="8.81640625" style="25"/>
    <col min="7151" max="7151" width="1.54296875" style="25" customWidth="1"/>
    <col min="7152" max="7152" width="35" style="25" customWidth="1"/>
    <col min="7153" max="7156" width="10.453125" style="25" customWidth="1"/>
    <col min="7157" max="7157" width="11.1796875" style="25" customWidth="1"/>
    <col min="7158" max="7158" width="14.54296875" style="25" customWidth="1"/>
    <col min="7159" max="7160" width="10.453125" style="25" customWidth="1"/>
    <col min="7161" max="7161" width="11.453125" style="25" customWidth="1"/>
    <col min="7162" max="7406" width="8.81640625" style="25"/>
    <col min="7407" max="7407" width="1.54296875" style="25" customWidth="1"/>
    <col min="7408" max="7408" width="35" style="25" customWidth="1"/>
    <col min="7409" max="7412" width="10.453125" style="25" customWidth="1"/>
    <col min="7413" max="7413" width="11.1796875" style="25" customWidth="1"/>
    <col min="7414" max="7414" width="14.54296875" style="25" customWidth="1"/>
    <col min="7415" max="7416" width="10.453125" style="25" customWidth="1"/>
    <col min="7417" max="7417" width="11.453125" style="25" customWidth="1"/>
    <col min="7418" max="7662" width="8.81640625" style="25"/>
    <col min="7663" max="7663" width="1.54296875" style="25" customWidth="1"/>
    <col min="7664" max="7664" width="35" style="25" customWidth="1"/>
    <col min="7665" max="7668" width="10.453125" style="25" customWidth="1"/>
    <col min="7669" max="7669" width="11.1796875" style="25" customWidth="1"/>
    <col min="7670" max="7670" width="14.54296875" style="25" customWidth="1"/>
    <col min="7671" max="7672" width="10.453125" style="25" customWidth="1"/>
    <col min="7673" max="7673" width="11.453125" style="25" customWidth="1"/>
    <col min="7674" max="7918" width="8.81640625" style="25"/>
    <col min="7919" max="7919" width="1.54296875" style="25" customWidth="1"/>
    <col min="7920" max="7920" width="35" style="25" customWidth="1"/>
    <col min="7921" max="7924" width="10.453125" style="25" customWidth="1"/>
    <col min="7925" max="7925" width="11.1796875" style="25" customWidth="1"/>
    <col min="7926" max="7926" width="14.54296875" style="25" customWidth="1"/>
    <col min="7927" max="7928" width="10.453125" style="25" customWidth="1"/>
    <col min="7929" max="7929" width="11.453125" style="25" customWidth="1"/>
    <col min="7930" max="8174" width="8.81640625" style="25"/>
    <col min="8175" max="8175" width="1.54296875" style="25" customWidth="1"/>
    <col min="8176" max="8176" width="35" style="25" customWidth="1"/>
    <col min="8177" max="8180" width="10.453125" style="25" customWidth="1"/>
    <col min="8181" max="8181" width="11.1796875" style="25" customWidth="1"/>
    <col min="8182" max="8182" width="14.54296875" style="25" customWidth="1"/>
    <col min="8183" max="8184" width="10.453125" style="25" customWidth="1"/>
    <col min="8185" max="8185" width="11.453125" style="25" customWidth="1"/>
    <col min="8186" max="8430" width="8.81640625" style="25"/>
    <col min="8431" max="8431" width="1.54296875" style="25" customWidth="1"/>
    <col min="8432" max="8432" width="35" style="25" customWidth="1"/>
    <col min="8433" max="8436" width="10.453125" style="25" customWidth="1"/>
    <col min="8437" max="8437" width="11.1796875" style="25" customWidth="1"/>
    <col min="8438" max="8438" width="14.54296875" style="25" customWidth="1"/>
    <col min="8439" max="8440" width="10.453125" style="25" customWidth="1"/>
    <col min="8441" max="8441" width="11.453125" style="25" customWidth="1"/>
    <col min="8442" max="8686" width="8.81640625" style="25"/>
    <col min="8687" max="8687" width="1.54296875" style="25" customWidth="1"/>
    <col min="8688" max="8688" width="35" style="25" customWidth="1"/>
    <col min="8689" max="8692" width="10.453125" style="25" customWidth="1"/>
    <col min="8693" max="8693" width="11.1796875" style="25" customWidth="1"/>
    <col min="8694" max="8694" width="14.54296875" style="25" customWidth="1"/>
    <col min="8695" max="8696" width="10.453125" style="25" customWidth="1"/>
    <col min="8697" max="8697" width="11.453125" style="25" customWidth="1"/>
    <col min="8698" max="8942" width="8.81640625" style="25"/>
    <col min="8943" max="8943" width="1.54296875" style="25" customWidth="1"/>
    <col min="8944" max="8944" width="35" style="25" customWidth="1"/>
    <col min="8945" max="8948" width="10.453125" style="25" customWidth="1"/>
    <col min="8949" max="8949" width="11.1796875" style="25" customWidth="1"/>
    <col min="8950" max="8950" width="14.54296875" style="25" customWidth="1"/>
    <col min="8951" max="8952" width="10.453125" style="25" customWidth="1"/>
    <col min="8953" max="8953" width="11.453125" style="25" customWidth="1"/>
    <col min="8954" max="9198" width="8.81640625" style="25"/>
    <col min="9199" max="9199" width="1.54296875" style="25" customWidth="1"/>
    <col min="9200" max="9200" width="35" style="25" customWidth="1"/>
    <col min="9201" max="9204" width="10.453125" style="25" customWidth="1"/>
    <col min="9205" max="9205" width="11.1796875" style="25" customWidth="1"/>
    <col min="9206" max="9206" width="14.54296875" style="25" customWidth="1"/>
    <col min="9207" max="9208" width="10.453125" style="25" customWidth="1"/>
    <col min="9209" max="9209" width="11.453125" style="25" customWidth="1"/>
    <col min="9210" max="9454" width="8.81640625" style="25"/>
    <col min="9455" max="9455" width="1.54296875" style="25" customWidth="1"/>
    <col min="9456" max="9456" width="35" style="25" customWidth="1"/>
    <col min="9457" max="9460" width="10.453125" style="25" customWidth="1"/>
    <col min="9461" max="9461" width="11.1796875" style="25" customWidth="1"/>
    <col min="9462" max="9462" width="14.54296875" style="25" customWidth="1"/>
    <col min="9463" max="9464" width="10.453125" style="25" customWidth="1"/>
    <col min="9465" max="9465" width="11.453125" style="25" customWidth="1"/>
    <col min="9466" max="9710" width="8.81640625" style="25"/>
    <col min="9711" max="9711" width="1.54296875" style="25" customWidth="1"/>
    <col min="9712" max="9712" width="35" style="25" customWidth="1"/>
    <col min="9713" max="9716" width="10.453125" style="25" customWidth="1"/>
    <col min="9717" max="9717" width="11.1796875" style="25" customWidth="1"/>
    <col min="9718" max="9718" width="14.54296875" style="25" customWidth="1"/>
    <col min="9719" max="9720" width="10.453125" style="25" customWidth="1"/>
    <col min="9721" max="9721" width="11.453125" style="25" customWidth="1"/>
    <col min="9722" max="9966" width="8.81640625" style="25"/>
    <col min="9967" max="9967" width="1.54296875" style="25" customWidth="1"/>
    <col min="9968" max="9968" width="35" style="25" customWidth="1"/>
    <col min="9969" max="9972" width="10.453125" style="25" customWidth="1"/>
    <col min="9973" max="9973" width="11.1796875" style="25" customWidth="1"/>
    <col min="9974" max="9974" width="14.54296875" style="25" customWidth="1"/>
    <col min="9975" max="9976" width="10.453125" style="25" customWidth="1"/>
    <col min="9977" max="9977" width="11.453125" style="25" customWidth="1"/>
    <col min="9978" max="10222" width="8.81640625" style="25"/>
    <col min="10223" max="10223" width="1.54296875" style="25" customWidth="1"/>
    <col min="10224" max="10224" width="35" style="25" customWidth="1"/>
    <col min="10225" max="10228" width="10.453125" style="25" customWidth="1"/>
    <col min="10229" max="10229" width="11.1796875" style="25" customWidth="1"/>
    <col min="10230" max="10230" width="14.54296875" style="25" customWidth="1"/>
    <col min="10231" max="10232" width="10.453125" style="25" customWidth="1"/>
    <col min="10233" max="10233" width="11.453125" style="25" customWidth="1"/>
    <col min="10234" max="10478" width="8.81640625" style="25"/>
    <col min="10479" max="10479" width="1.54296875" style="25" customWidth="1"/>
    <col min="10480" max="10480" width="35" style="25" customWidth="1"/>
    <col min="10481" max="10484" width="10.453125" style="25" customWidth="1"/>
    <col min="10485" max="10485" width="11.1796875" style="25" customWidth="1"/>
    <col min="10486" max="10486" width="14.54296875" style="25" customWidth="1"/>
    <col min="10487" max="10488" width="10.453125" style="25" customWidth="1"/>
    <col min="10489" max="10489" width="11.453125" style="25" customWidth="1"/>
    <col min="10490" max="10734" width="8.81640625" style="25"/>
    <col min="10735" max="10735" width="1.54296875" style="25" customWidth="1"/>
    <col min="10736" max="10736" width="35" style="25" customWidth="1"/>
    <col min="10737" max="10740" width="10.453125" style="25" customWidth="1"/>
    <col min="10741" max="10741" width="11.1796875" style="25" customWidth="1"/>
    <col min="10742" max="10742" width="14.54296875" style="25" customWidth="1"/>
    <col min="10743" max="10744" width="10.453125" style="25" customWidth="1"/>
    <col min="10745" max="10745" width="11.453125" style="25" customWidth="1"/>
    <col min="10746" max="10990" width="8.81640625" style="25"/>
    <col min="10991" max="10991" width="1.54296875" style="25" customWidth="1"/>
    <col min="10992" max="10992" width="35" style="25" customWidth="1"/>
    <col min="10993" max="10996" width="10.453125" style="25" customWidth="1"/>
    <col min="10997" max="10997" width="11.1796875" style="25" customWidth="1"/>
    <col min="10998" max="10998" width="14.54296875" style="25" customWidth="1"/>
    <col min="10999" max="11000" width="10.453125" style="25" customWidth="1"/>
    <col min="11001" max="11001" width="11.453125" style="25" customWidth="1"/>
    <col min="11002" max="11246" width="8.81640625" style="25"/>
    <col min="11247" max="11247" width="1.54296875" style="25" customWidth="1"/>
    <col min="11248" max="11248" width="35" style="25" customWidth="1"/>
    <col min="11249" max="11252" width="10.453125" style="25" customWidth="1"/>
    <col min="11253" max="11253" width="11.1796875" style="25" customWidth="1"/>
    <col min="11254" max="11254" width="14.54296875" style="25" customWidth="1"/>
    <col min="11255" max="11256" width="10.453125" style="25" customWidth="1"/>
    <col min="11257" max="11257" width="11.453125" style="25" customWidth="1"/>
    <col min="11258" max="11502" width="8.81640625" style="25"/>
    <col min="11503" max="11503" width="1.54296875" style="25" customWidth="1"/>
    <col min="11504" max="11504" width="35" style="25" customWidth="1"/>
    <col min="11505" max="11508" width="10.453125" style="25" customWidth="1"/>
    <col min="11509" max="11509" width="11.1796875" style="25" customWidth="1"/>
    <col min="11510" max="11510" width="14.54296875" style="25" customWidth="1"/>
    <col min="11511" max="11512" width="10.453125" style="25" customWidth="1"/>
    <col min="11513" max="11513" width="11.453125" style="25" customWidth="1"/>
    <col min="11514" max="11758" width="8.81640625" style="25"/>
    <col min="11759" max="11759" width="1.54296875" style="25" customWidth="1"/>
    <col min="11760" max="11760" width="35" style="25" customWidth="1"/>
    <col min="11761" max="11764" width="10.453125" style="25" customWidth="1"/>
    <col min="11765" max="11765" width="11.1796875" style="25" customWidth="1"/>
    <col min="11766" max="11766" width="14.54296875" style="25" customWidth="1"/>
    <col min="11767" max="11768" width="10.453125" style="25" customWidth="1"/>
    <col min="11769" max="11769" width="11.453125" style="25" customWidth="1"/>
    <col min="11770" max="12014" width="8.81640625" style="25"/>
    <col min="12015" max="12015" width="1.54296875" style="25" customWidth="1"/>
    <col min="12016" max="12016" width="35" style="25" customWidth="1"/>
    <col min="12017" max="12020" width="10.453125" style="25" customWidth="1"/>
    <col min="12021" max="12021" width="11.1796875" style="25" customWidth="1"/>
    <col min="12022" max="12022" width="14.54296875" style="25" customWidth="1"/>
    <col min="12023" max="12024" width="10.453125" style="25" customWidth="1"/>
    <col min="12025" max="12025" width="11.453125" style="25" customWidth="1"/>
    <col min="12026" max="12270" width="8.81640625" style="25"/>
    <col min="12271" max="12271" width="1.54296875" style="25" customWidth="1"/>
    <col min="12272" max="12272" width="35" style="25" customWidth="1"/>
    <col min="12273" max="12276" width="10.453125" style="25" customWidth="1"/>
    <col min="12277" max="12277" width="11.1796875" style="25" customWidth="1"/>
    <col min="12278" max="12278" width="14.54296875" style="25" customWidth="1"/>
    <col min="12279" max="12280" width="10.453125" style="25" customWidth="1"/>
    <col min="12281" max="12281" width="11.453125" style="25" customWidth="1"/>
    <col min="12282" max="12526" width="8.81640625" style="25"/>
    <col min="12527" max="12527" width="1.54296875" style="25" customWidth="1"/>
    <col min="12528" max="12528" width="35" style="25" customWidth="1"/>
    <col min="12529" max="12532" width="10.453125" style="25" customWidth="1"/>
    <col min="12533" max="12533" width="11.1796875" style="25" customWidth="1"/>
    <col min="12534" max="12534" width="14.54296875" style="25" customWidth="1"/>
    <col min="12535" max="12536" width="10.453125" style="25" customWidth="1"/>
    <col min="12537" max="12537" width="11.453125" style="25" customWidth="1"/>
    <col min="12538" max="12782" width="8.81640625" style="25"/>
    <col min="12783" max="12783" width="1.54296875" style="25" customWidth="1"/>
    <col min="12784" max="12784" width="35" style="25" customWidth="1"/>
    <col min="12785" max="12788" width="10.453125" style="25" customWidth="1"/>
    <col min="12789" max="12789" width="11.1796875" style="25" customWidth="1"/>
    <col min="12790" max="12790" width="14.54296875" style="25" customWidth="1"/>
    <col min="12791" max="12792" width="10.453125" style="25" customWidth="1"/>
    <col min="12793" max="12793" width="11.453125" style="25" customWidth="1"/>
    <col min="12794" max="13038" width="8.81640625" style="25"/>
    <col min="13039" max="13039" width="1.54296875" style="25" customWidth="1"/>
    <col min="13040" max="13040" width="35" style="25" customWidth="1"/>
    <col min="13041" max="13044" width="10.453125" style="25" customWidth="1"/>
    <col min="13045" max="13045" width="11.1796875" style="25" customWidth="1"/>
    <col min="13046" max="13046" width="14.54296875" style="25" customWidth="1"/>
    <col min="13047" max="13048" width="10.453125" style="25" customWidth="1"/>
    <col min="13049" max="13049" width="11.453125" style="25" customWidth="1"/>
    <col min="13050" max="13294" width="8.81640625" style="25"/>
    <col min="13295" max="13295" width="1.54296875" style="25" customWidth="1"/>
    <col min="13296" max="13296" width="35" style="25" customWidth="1"/>
    <col min="13297" max="13300" width="10.453125" style="25" customWidth="1"/>
    <col min="13301" max="13301" width="11.1796875" style="25" customWidth="1"/>
    <col min="13302" max="13302" width="14.54296875" style="25" customWidth="1"/>
    <col min="13303" max="13304" width="10.453125" style="25" customWidth="1"/>
    <col min="13305" max="13305" width="11.453125" style="25" customWidth="1"/>
    <col min="13306" max="13550" width="8.81640625" style="25"/>
    <col min="13551" max="13551" width="1.54296875" style="25" customWidth="1"/>
    <col min="13552" max="13552" width="35" style="25" customWidth="1"/>
    <col min="13553" max="13556" width="10.453125" style="25" customWidth="1"/>
    <col min="13557" max="13557" width="11.1796875" style="25" customWidth="1"/>
    <col min="13558" max="13558" width="14.54296875" style="25" customWidth="1"/>
    <col min="13559" max="13560" width="10.453125" style="25" customWidth="1"/>
    <col min="13561" max="13561" width="11.453125" style="25" customWidth="1"/>
    <col min="13562" max="13806" width="8.81640625" style="25"/>
    <col min="13807" max="13807" width="1.54296875" style="25" customWidth="1"/>
    <col min="13808" max="13808" width="35" style="25" customWidth="1"/>
    <col min="13809" max="13812" width="10.453125" style="25" customWidth="1"/>
    <col min="13813" max="13813" width="11.1796875" style="25" customWidth="1"/>
    <col min="13814" max="13814" width="14.54296875" style="25" customWidth="1"/>
    <col min="13815" max="13816" width="10.453125" style="25" customWidth="1"/>
    <col min="13817" max="13817" width="11.453125" style="25" customWidth="1"/>
    <col min="13818" max="14062" width="8.81640625" style="25"/>
    <col min="14063" max="14063" width="1.54296875" style="25" customWidth="1"/>
    <col min="14064" max="14064" width="35" style="25" customWidth="1"/>
    <col min="14065" max="14068" width="10.453125" style="25" customWidth="1"/>
    <col min="14069" max="14069" width="11.1796875" style="25" customWidth="1"/>
    <col min="14070" max="14070" width="14.54296875" style="25" customWidth="1"/>
    <col min="14071" max="14072" width="10.453125" style="25" customWidth="1"/>
    <col min="14073" max="14073" width="11.453125" style="25" customWidth="1"/>
    <col min="14074" max="14318" width="8.81640625" style="25"/>
    <col min="14319" max="14319" width="1.54296875" style="25" customWidth="1"/>
    <col min="14320" max="14320" width="35" style="25" customWidth="1"/>
    <col min="14321" max="14324" width="10.453125" style="25" customWidth="1"/>
    <col min="14325" max="14325" width="11.1796875" style="25" customWidth="1"/>
    <col min="14326" max="14326" width="14.54296875" style="25" customWidth="1"/>
    <col min="14327" max="14328" width="10.453125" style="25" customWidth="1"/>
    <col min="14329" max="14329" width="11.453125" style="25" customWidth="1"/>
    <col min="14330" max="14574" width="8.81640625" style="25"/>
    <col min="14575" max="14575" width="1.54296875" style="25" customWidth="1"/>
    <col min="14576" max="14576" width="35" style="25" customWidth="1"/>
    <col min="14577" max="14580" width="10.453125" style="25" customWidth="1"/>
    <col min="14581" max="14581" width="11.1796875" style="25" customWidth="1"/>
    <col min="14582" max="14582" width="14.54296875" style="25" customWidth="1"/>
    <col min="14583" max="14584" width="10.453125" style="25" customWidth="1"/>
    <col min="14585" max="14585" width="11.453125" style="25" customWidth="1"/>
    <col min="14586" max="14830" width="8.81640625" style="25"/>
    <col min="14831" max="14831" width="1.54296875" style="25" customWidth="1"/>
    <col min="14832" max="14832" width="35" style="25" customWidth="1"/>
    <col min="14833" max="14836" width="10.453125" style="25" customWidth="1"/>
    <col min="14837" max="14837" width="11.1796875" style="25" customWidth="1"/>
    <col min="14838" max="14838" width="14.54296875" style="25" customWidth="1"/>
    <col min="14839" max="14840" width="10.453125" style="25" customWidth="1"/>
    <col min="14841" max="14841" width="11.453125" style="25" customWidth="1"/>
    <col min="14842" max="15086" width="8.81640625" style="25"/>
    <col min="15087" max="15087" width="1.54296875" style="25" customWidth="1"/>
    <col min="15088" max="15088" width="35" style="25" customWidth="1"/>
    <col min="15089" max="15092" width="10.453125" style="25" customWidth="1"/>
    <col min="15093" max="15093" width="11.1796875" style="25" customWidth="1"/>
    <col min="15094" max="15094" width="14.54296875" style="25" customWidth="1"/>
    <col min="15095" max="15096" width="10.453125" style="25" customWidth="1"/>
    <col min="15097" max="15097" width="11.453125" style="25" customWidth="1"/>
    <col min="15098" max="15342" width="8.81640625" style="25"/>
    <col min="15343" max="15343" width="1.54296875" style="25" customWidth="1"/>
    <col min="15344" max="15344" width="35" style="25" customWidth="1"/>
    <col min="15345" max="15348" width="10.453125" style="25" customWidth="1"/>
    <col min="15349" max="15349" width="11.1796875" style="25" customWidth="1"/>
    <col min="15350" max="15350" width="14.54296875" style="25" customWidth="1"/>
    <col min="15351" max="15352" width="10.453125" style="25" customWidth="1"/>
    <col min="15353" max="15353" width="11.453125" style="25" customWidth="1"/>
    <col min="15354" max="15598" width="8.81640625" style="25"/>
    <col min="15599" max="15599" width="1.54296875" style="25" customWidth="1"/>
    <col min="15600" max="15600" width="35" style="25" customWidth="1"/>
    <col min="15601" max="15604" width="10.453125" style="25" customWidth="1"/>
    <col min="15605" max="15605" width="11.1796875" style="25" customWidth="1"/>
    <col min="15606" max="15606" width="14.54296875" style="25" customWidth="1"/>
    <col min="15607" max="15608" width="10.453125" style="25" customWidth="1"/>
    <col min="15609" max="15609" width="11.453125" style="25" customWidth="1"/>
    <col min="15610" max="15854" width="8.81640625" style="25"/>
    <col min="15855" max="15855" width="1.54296875" style="25" customWidth="1"/>
    <col min="15856" max="15856" width="35" style="25" customWidth="1"/>
    <col min="15857" max="15860" width="10.453125" style="25" customWidth="1"/>
    <col min="15861" max="15861" width="11.1796875" style="25" customWidth="1"/>
    <col min="15862" max="15862" width="14.54296875" style="25" customWidth="1"/>
    <col min="15863" max="15864" width="10.453125" style="25" customWidth="1"/>
    <col min="15865" max="15865" width="11.453125" style="25" customWidth="1"/>
    <col min="15866" max="16110" width="8.81640625" style="25"/>
    <col min="16111" max="16111" width="1.54296875" style="25" customWidth="1"/>
    <col min="16112" max="16112" width="35" style="25" customWidth="1"/>
    <col min="16113" max="16116" width="10.453125" style="25" customWidth="1"/>
    <col min="16117" max="16117" width="11.1796875" style="25" customWidth="1"/>
    <col min="16118" max="16118" width="14.54296875" style="25" customWidth="1"/>
    <col min="16119" max="16120" width="10.453125" style="25" customWidth="1"/>
    <col min="16121" max="16121" width="11.453125" style="25" customWidth="1"/>
    <col min="16122" max="16366" width="8.81640625" style="25"/>
    <col min="16367" max="16384" width="8.81640625" style="25" customWidth="1"/>
  </cols>
  <sheetData>
    <row r="1" spans="2:23" ht="25">
      <c r="B1" s="26"/>
    </row>
    <row r="2" spans="2:23" ht="22.5">
      <c r="B2" s="277" t="s">
        <v>1082</v>
      </c>
      <c r="C2" s="300"/>
      <c r="D2" s="300"/>
      <c r="E2" s="300"/>
      <c r="F2" s="301"/>
      <c r="G2" s="300"/>
      <c r="H2" s="300"/>
      <c r="I2" s="302"/>
      <c r="J2" s="300"/>
    </row>
    <row r="3" spans="2:23" ht="23" thickBot="1">
      <c r="C3" s="300"/>
      <c r="D3" s="300"/>
      <c r="E3" s="300"/>
      <c r="F3" s="301"/>
      <c r="G3" s="300"/>
      <c r="H3" s="300"/>
      <c r="I3" s="302"/>
      <c r="J3" s="300"/>
    </row>
    <row r="4" spans="2:23" ht="32.9" customHeight="1">
      <c r="B4" s="294" t="s">
        <v>1083</v>
      </c>
      <c r="C4" s="1307" t="s">
        <v>491</v>
      </c>
      <c r="D4" s="1307"/>
      <c r="E4" s="1307"/>
      <c r="F4" s="1307"/>
      <c r="G4" s="1307"/>
      <c r="H4" s="1307"/>
      <c r="I4" s="1307"/>
      <c r="J4" s="1307"/>
      <c r="K4" s="1308"/>
      <c r="N4" s="473"/>
      <c r="O4" s="473"/>
      <c r="P4" s="473"/>
      <c r="Q4" s="473"/>
      <c r="R4" s="473"/>
      <c r="S4" s="473"/>
      <c r="T4" s="473"/>
    </row>
    <row r="5" spans="2:23" ht="34.4" customHeight="1">
      <c r="B5" s="295" t="s">
        <v>551</v>
      </c>
      <c r="C5" s="348" t="s">
        <v>493</v>
      </c>
      <c r="D5" s="348" t="s">
        <v>494</v>
      </c>
      <c r="E5" s="348" t="s">
        <v>495</v>
      </c>
      <c r="F5" s="348" t="s">
        <v>496</v>
      </c>
      <c r="G5" s="348" t="s">
        <v>497</v>
      </c>
      <c r="H5" s="292" t="s">
        <v>498</v>
      </c>
      <c r="I5" s="348" t="s">
        <v>499</v>
      </c>
      <c r="J5" s="348" t="s">
        <v>500</v>
      </c>
      <c r="K5" s="293" t="s">
        <v>501</v>
      </c>
      <c r="N5" s="473"/>
      <c r="O5" s="473"/>
      <c r="P5" s="473"/>
      <c r="Q5" s="473"/>
      <c r="R5" s="473"/>
      <c r="S5" s="473"/>
      <c r="T5" s="473"/>
    </row>
    <row r="6" spans="2:23" s="223" customFormat="1" ht="13.4" customHeight="1">
      <c r="B6" s="370" t="s">
        <v>77</v>
      </c>
      <c r="C6" s="474"/>
      <c r="D6" s="474"/>
      <c r="E6" s="474"/>
      <c r="F6" s="474"/>
      <c r="G6" s="474"/>
      <c r="H6" s="474"/>
      <c r="I6" s="474"/>
      <c r="J6" s="474"/>
      <c r="K6" s="475"/>
      <c r="M6" s="25"/>
      <c r="N6" s="473"/>
      <c r="O6" s="473"/>
      <c r="P6" s="473"/>
      <c r="Q6" s="473"/>
      <c r="R6" s="473"/>
      <c r="S6" s="473"/>
      <c r="T6" s="473"/>
      <c r="V6" s="890"/>
      <c r="W6" s="890"/>
    </row>
    <row r="7" spans="2:23" s="223" customFormat="1" ht="13.4" customHeight="1">
      <c r="B7" s="464" t="s">
        <v>1084</v>
      </c>
      <c r="C7" s="477">
        <f>D79</f>
        <v>0</v>
      </c>
      <c r="D7" s="478">
        <f>E79</f>
        <v>0</v>
      </c>
      <c r="E7" s="478">
        <f>F79</f>
        <v>0</v>
      </c>
      <c r="F7" s="478">
        <f>G79</f>
        <v>0</v>
      </c>
      <c r="G7" s="478">
        <f>H79</f>
        <v>0</v>
      </c>
      <c r="H7" s="479">
        <f>SUM(C7:G7)</f>
        <v>0</v>
      </c>
      <c r="I7" s="478">
        <f>I79</f>
        <v>0</v>
      </c>
      <c r="J7" s="478">
        <f>J79</f>
        <v>0</v>
      </c>
      <c r="K7" s="480">
        <f>SUM(H7:J7)</f>
        <v>0</v>
      </c>
      <c r="M7" s="25"/>
      <c r="N7" s="473"/>
      <c r="O7" s="473"/>
      <c r="P7" s="473"/>
      <c r="Q7" s="473"/>
      <c r="R7" s="473"/>
      <c r="S7" s="473"/>
      <c r="T7" s="473"/>
      <c r="V7" s="890"/>
      <c r="W7" s="890"/>
    </row>
    <row r="8" spans="2:23" s="223" customFormat="1" ht="13.4" customHeight="1">
      <c r="B8" s="224" t="s">
        <v>1085</v>
      </c>
      <c r="C8" s="478">
        <f>D93</f>
        <v>0</v>
      </c>
      <c r="D8" s="478">
        <f>E93</f>
        <v>0</v>
      </c>
      <c r="E8" s="478">
        <f>F93</f>
        <v>0</v>
      </c>
      <c r="F8" s="478">
        <f>G93</f>
        <v>0</v>
      </c>
      <c r="G8" s="478">
        <f>H93</f>
        <v>0</v>
      </c>
      <c r="H8" s="479">
        <f>SUM(C8:G8)</f>
        <v>0</v>
      </c>
      <c r="I8" s="478">
        <f>I93</f>
        <v>0</v>
      </c>
      <c r="J8" s="478">
        <f>J93</f>
        <v>0</v>
      </c>
      <c r="K8" s="480">
        <f t="shared" ref="K8:K27" si="0">SUM(H8:J8)</f>
        <v>0</v>
      </c>
      <c r="M8" s="25"/>
      <c r="N8" s="473"/>
      <c r="O8" s="473"/>
      <c r="P8" s="473"/>
      <c r="Q8" s="473"/>
      <c r="R8" s="473"/>
      <c r="S8" s="473"/>
      <c r="T8" s="473"/>
      <c r="V8" s="890"/>
      <c r="W8" s="890"/>
    </row>
    <row r="9" spans="2:23" s="223" customFormat="1" ht="13.4" customHeight="1">
      <c r="B9" s="224" t="s">
        <v>1086</v>
      </c>
      <c r="C9" s="478">
        <f>D107</f>
        <v>0</v>
      </c>
      <c r="D9" s="478">
        <f t="shared" ref="D9:G9" si="1">E107</f>
        <v>0</v>
      </c>
      <c r="E9" s="478">
        <f t="shared" si="1"/>
        <v>0</v>
      </c>
      <c r="F9" s="478">
        <f t="shared" si="1"/>
        <v>0</v>
      </c>
      <c r="G9" s="478">
        <f t="shared" si="1"/>
        <v>0</v>
      </c>
      <c r="H9" s="479">
        <f>SUM(C9:G9)</f>
        <v>0</v>
      </c>
      <c r="I9" s="478">
        <f>I107</f>
        <v>0</v>
      </c>
      <c r="J9" s="478">
        <f>J107</f>
        <v>0</v>
      </c>
      <c r="K9" s="480">
        <f t="shared" si="0"/>
        <v>0</v>
      </c>
      <c r="M9" s="25"/>
      <c r="N9" s="25"/>
      <c r="O9" s="473"/>
      <c r="P9" s="473"/>
      <c r="Q9" s="473"/>
      <c r="R9" s="473"/>
      <c r="S9" s="473"/>
      <c r="T9" s="473"/>
      <c r="V9" s="890"/>
      <c r="W9" s="890"/>
    </row>
    <row r="10" spans="2:23" s="223" customFormat="1" ht="13.4" customHeight="1">
      <c r="B10" s="370" t="s">
        <v>1087</v>
      </c>
      <c r="C10" s="474"/>
      <c r="D10" s="474"/>
      <c r="E10" s="474"/>
      <c r="F10" s="474"/>
      <c r="G10" s="474"/>
      <c r="H10" s="474"/>
      <c r="I10" s="474"/>
      <c r="J10" s="474"/>
      <c r="K10" s="475"/>
      <c r="M10" s="25"/>
      <c r="N10" s="25"/>
      <c r="O10" s="473"/>
      <c r="P10" s="473"/>
      <c r="Q10" s="473"/>
      <c r="R10" s="473"/>
      <c r="S10" s="473"/>
      <c r="T10" s="473"/>
      <c r="V10" s="890"/>
      <c r="W10" s="890"/>
    </row>
    <row r="11" spans="2:23" s="223" customFormat="1" ht="13.4" customHeight="1">
      <c r="B11" s="224" t="s">
        <v>1088</v>
      </c>
      <c r="C11" s="477">
        <f>D121</f>
        <v>0</v>
      </c>
      <c r="D11" s="478">
        <f t="shared" ref="D11:G11" si="2">E121</f>
        <v>0</v>
      </c>
      <c r="E11" s="478">
        <f t="shared" si="2"/>
        <v>0</v>
      </c>
      <c r="F11" s="478">
        <f t="shared" si="2"/>
        <v>0</v>
      </c>
      <c r="G11" s="478">
        <f t="shared" si="2"/>
        <v>0</v>
      </c>
      <c r="H11" s="479">
        <f>SUM(C11:G11)</f>
        <v>0</v>
      </c>
      <c r="I11" s="478">
        <f>I121</f>
        <v>0</v>
      </c>
      <c r="J11" s="478">
        <f>J121</f>
        <v>0</v>
      </c>
      <c r="K11" s="480">
        <f t="shared" ref="K11:K13" si="3">SUM(H11:J11)</f>
        <v>0</v>
      </c>
      <c r="M11" s="473"/>
      <c r="N11" s="473"/>
      <c r="O11" s="473"/>
      <c r="P11" s="473"/>
      <c r="Q11" s="473"/>
      <c r="R11" s="473"/>
      <c r="S11" s="473"/>
      <c r="T11" s="473"/>
      <c r="V11" s="890"/>
      <c r="W11" s="890"/>
    </row>
    <row r="12" spans="2:23" s="223" customFormat="1" ht="13.4" customHeight="1">
      <c r="B12" s="224" t="s">
        <v>1089</v>
      </c>
      <c r="C12" s="478">
        <f>D135</f>
        <v>0</v>
      </c>
      <c r="D12" s="478">
        <f t="shared" ref="D12:G12" si="4">E135</f>
        <v>0</v>
      </c>
      <c r="E12" s="478">
        <f t="shared" si="4"/>
        <v>0</v>
      </c>
      <c r="F12" s="478">
        <f t="shared" si="4"/>
        <v>0</v>
      </c>
      <c r="G12" s="478">
        <f t="shared" si="4"/>
        <v>0</v>
      </c>
      <c r="H12" s="479">
        <f>SUM(C12:G12)</f>
        <v>0</v>
      </c>
      <c r="I12" s="478">
        <f>I135</f>
        <v>0</v>
      </c>
      <c r="J12" s="478">
        <f>J135</f>
        <v>0</v>
      </c>
      <c r="K12" s="480">
        <f t="shared" si="3"/>
        <v>0</v>
      </c>
      <c r="M12" s="473"/>
      <c r="N12" s="473"/>
      <c r="O12" s="473"/>
      <c r="P12" s="473"/>
      <c r="Q12" s="473"/>
      <c r="R12" s="473"/>
      <c r="S12" s="473"/>
      <c r="T12" s="473"/>
      <c r="V12" s="890"/>
      <c r="W12" s="890"/>
    </row>
    <row r="13" spans="2:23" s="223" customFormat="1" ht="13.4" customHeight="1">
      <c r="B13" s="224" t="s">
        <v>1090</v>
      </c>
      <c r="C13" s="478">
        <f>D149</f>
        <v>0</v>
      </c>
      <c r="D13" s="478">
        <f>E149</f>
        <v>0</v>
      </c>
      <c r="E13" s="478">
        <f>F149</f>
        <v>0</v>
      </c>
      <c r="F13" s="478">
        <f>G149</f>
        <v>0</v>
      </c>
      <c r="G13" s="478">
        <f>H149</f>
        <v>0</v>
      </c>
      <c r="H13" s="479">
        <f>SUM(C13:G13)</f>
        <v>0</v>
      </c>
      <c r="I13" s="478">
        <f>I149</f>
        <v>0</v>
      </c>
      <c r="J13" s="478">
        <f>J149</f>
        <v>0</v>
      </c>
      <c r="K13" s="480">
        <f t="shared" si="3"/>
        <v>0</v>
      </c>
      <c r="M13" s="473"/>
      <c r="N13" s="473"/>
      <c r="O13" s="473"/>
      <c r="P13" s="473"/>
      <c r="Q13" s="473"/>
      <c r="R13" s="473"/>
      <c r="S13" s="473"/>
      <c r="T13" s="473"/>
      <c r="V13" s="890"/>
      <c r="W13" s="890"/>
    </row>
    <row r="14" spans="2:23" s="223" customFormat="1" ht="13.4" customHeight="1">
      <c r="B14" s="370" t="s">
        <v>1091</v>
      </c>
      <c r="C14" s="474"/>
      <c r="D14" s="474"/>
      <c r="E14" s="474"/>
      <c r="F14" s="474"/>
      <c r="G14" s="474"/>
      <c r="H14" s="474"/>
      <c r="I14" s="474"/>
      <c r="J14" s="474"/>
      <c r="K14" s="475"/>
      <c r="M14" s="473"/>
      <c r="N14" s="473"/>
      <c r="O14" s="473"/>
      <c r="P14" s="473"/>
      <c r="Q14" s="473"/>
      <c r="R14" s="473"/>
      <c r="S14" s="473"/>
      <c r="T14" s="473"/>
      <c r="V14" s="890"/>
      <c r="W14" s="890"/>
    </row>
    <row r="15" spans="2:23" s="223" customFormat="1" ht="13.4" customHeight="1">
      <c r="B15" s="224" t="s">
        <v>1092</v>
      </c>
      <c r="C15" s="477">
        <f>D163</f>
        <v>0</v>
      </c>
      <c r="D15" s="478">
        <f>E163</f>
        <v>0</v>
      </c>
      <c r="E15" s="478">
        <f>F163</f>
        <v>0</v>
      </c>
      <c r="F15" s="478">
        <f>G163</f>
        <v>0</v>
      </c>
      <c r="G15" s="478">
        <f>H163</f>
        <v>0</v>
      </c>
      <c r="H15" s="479">
        <f>SUM(C15:G15)</f>
        <v>0</v>
      </c>
      <c r="I15" s="478">
        <f>I163</f>
        <v>0</v>
      </c>
      <c r="J15" s="478">
        <f>J163</f>
        <v>0</v>
      </c>
      <c r="K15" s="480">
        <f>SUM(H15:J15)</f>
        <v>0</v>
      </c>
      <c r="M15" s="473"/>
      <c r="N15" s="473"/>
      <c r="O15" s="473"/>
      <c r="P15" s="473"/>
      <c r="Q15" s="473"/>
      <c r="R15" s="473"/>
      <c r="S15" s="473"/>
      <c r="T15" s="473"/>
      <c r="V15" s="890"/>
      <c r="W15" s="890"/>
    </row>
    <row r="16" spans="2:23" s="223" customFormat="1" ht="13.4" customHeight="1">
      <c r="B16" s="224" t="s">
        <v>1093</v>
      </c>
      <c r="C16" s="478">
        <f>D177</f>
        <v>0</v>
      </c>
      <c r="D16" s="478">
        <f t="shared" ref="D16:G16" si="5">E177</f>
        <v>0</v>
      </c>
      <c r="E16" s="478">
        <f t="shared" si="5"/>
        <v>0</v>
      </c>
      <c r="F16" s="478">
        <f t="shared" si="5"/>
        <v>0</v>
      </c>
      <c r="G16" s="478">
        <f t="shared" si="5"/>
        <v>0</v>
      </c>
      <c r="H16" s="479">
        <f>SUM(C16:G16)</f>
        <v>0</v>
      </c>
      <c r="I16" s="478">
        <f>I177</f>
        <v>0</v>
      </c>
      <c r="J16" s="478">
        <f>J177</f>
        <v>0</v>
      </c>
      <c r="K16" s="480">
        <f t="shared" ref="K16:K17" si="6">SUM(H16:J16)</f>
        <v>0</v>
      </c>
      <c r="M16" s="473"/>
      <c r="N16" s="473"/>
      <c r="O16" s="473"/>
      <c r="P16" s="473"/>
      <c r="Q16" s="473"/>
      <c r="R16" s="473"/>
      <c r="S16" s="473"/>
      <c r="T16" s="473"/>
      <c r="V16" s="890"/>
      <c r="W16" s="890"/>
    </row>
    <row r="17" spans="2:23" s="223" customFormat="1" ht="13.4" customHeight="1">
      <c r="B17" s="224" t="s">
        <v>1094</v>
      </c>
      <c r="C17" s="478">
        <f>D191</f>
        <v>0</v>
      </c>
      <c r="D17" s="478">
        <f t="shared" ref="D17:G17" si="7">E191</f>
        <v>0</v>
      </c>
      <c r="E17" s="478">
        <f t="shared" si="7"/>
        <v>0</v>
      </c>
      <c r="F17" s="478">
        <f t="shared" si="7"/>
        <v>0</v>
      </c>
      <c r="G17" s="478">
        <f t="shared" si="7"/>
        <v>0</v>
      </c>
      <c r="H17" s="479">
        <f>SUM(C17:G17)</f>
        <v>0</v>
      </c>
      <c r="I17" s="478">
        <f>I191</f>
        <v>0</v>
      </c>
      <c r="J17" s="478">
        <f>J191</f>
        <v>0</v>
      </c>
      <c r="K17" s="480">
        <f t="shared" si="6"/>
        <v>0</v>
      </c>
      <c r="M17" s="473"/>
      <c r="N17" s="473"/>
      <c r="O17" s="473"/>
      <c r="P17" s="473"/>
      <c r="Q17" s="473"/>
      <c r="R17" s="473"/>
      <c r="S17" s="473"/>
      <c r="T17" s="473"/>
      <c r="V17" s="890"/>
      <c r="W17" s="890"/>
    </row>
    <row r="18" spans="2:23" s="223" customFormat="1" ht="13.4" customHeight="1">
      <c r="B18" s="370" t="s">
        <v>88</v>
      </c>
      <c r="C18" s="474"/>
      <c r="D18" s="474"/>
      <c r="E18" s="474"/>
      <c r="F18" s="474"/>
      <c r="G18" s="474"/>
      <c r="H18" s="474"/>
      <c r="I18" s="474"/>
      <c r="J18" s="474"/>
      <c r="K18" s="475"/>
      <c r="M18" s="473"/>
      <c r="N18" s="473"/>
      <c r="O18" s="473"/>
      <c r="P18" s="473"/>
      <c r="Q18" s="473"/>
      <c r="R18" s="473"/>
      <c r="S18" s="473"/>
      <c r="T18" s="473"/>
      <c r="V18" s="890"/>
      <c r="W18" s="890"/>
    </row>
    <row r="19" spans="2:23" s="223" customFormat="1" ht="13.4" customHeight="1">
      <c r="B19" s="224" t="s">
        <v>1095</v>
      </c>
      <c r="C19" s="477">
        <f>D205</f>
        <v>0</v>
      </c>
      <c r="D19" s="478">
        <f t="shared" ref="D19:G19" si="8">E205</f>
        <v>0</v>
      </c>
      <c r="E19" s="478">
        <f t="shared" si="8"/>
        <v>0</v>
      </c>
      <c r="F19" s="478">
        <f t="shared" si="8"/>
        <v>0</v>
      </c>
      <c r="G19" s="478">
        <f t="shared" si="8"/>
        <v>0</v>
      </c>
      <c r="H19" s="479">
        <f>SUM(C19:G19)</f>
        <v>0</v>
      </c>
      <c r="I19" s="478">
        <f>I205</f>
        <v>0</v>
      </c>
      <c r="J19" s="478">
        <f>J205</f>
        <v>0</v>
      </c>
      <c r="K19" s="480">
        <f t="shared" ref="K19:K21" si="9">SUM(H19:J19)</f>
        <v>0</v>
      </c>
      <c r="M19" s="473"/>
      <c r="N19" s="473"/>
      <c r="O19" s="473"/>
      <c r="P19" s="473"/>
      <c r="Q19" s="473"/>
      <c r="R19" s="473"/>
      <c r="S19" s="473"/>
      <c r="T19" s="473"/>
      <c r="V19" s="890"/>
      <c r="W19" s="890"/>
    </row>
    <row r="20" spans="2:23" s="223" customFormat="1" ht="13.4" customHeight="1">
      <c r="B20" s="224" t="s">
        <v>1096</v>
      </c>
      <c r="C20" s="478">
        <f>D219</f>
        <v>0</v>
      </c>
      <c r="D20" s="478">
        <f t="shared" ref="D20:G20" si="10">E219</f>
        <v>0</v>
      </c>
      <c r="E20" s="478">
        <f t="shared" si="10"/>
        <v>0</v>
      </c>
      <c r="F20" s="478">
        <f t="shared" si="10"/>
        <v>0</v>
      </c>
      <c r="G20" s="478">
        <f t="shared" si="10"/>
        <v>0</v>
      </c>
      <c r="H20" s="479">
        <f>SUM(C20:G20)</f>
        <v>0</v>
      </c>
      <c r="I20" s="478">
        <f>I219</f>
        <v>0</v>
      </c>
      <c r="J20" s="478">
        <f>J219</f>
        <v>0</v>
      </c>
      <c r="K20" s="480">
        <f t="shared" si="9"/>
        <v>0</v>
      </c>
      <c r="M20" s="473"/>
      <c r="N20" s="473"/>
      <c r="O20" s="473"/>
      <c r="P20" s="473"/>
      <c r="Q20" s="473"/>
      <c r="R20" s="473"/>
      <c r="S20" s="473"/>
      <c r="T20" s="473"/>
      <c r="V20" s="890"/>
      <c r="W20" s="890"/>
    </row>
    <row r="21" spans="2:23" s="223" customFormat="1" ht="29.15" customHeight="1">
      <c r="B21" s="224" t="s">
        <v>1097</v>
      </c>
      <c r="C21" s="478">
        <f>D233</f>
        <v>0</v>
      </c>
      <c r="D21" s="478">
        <f t="shared" ref="D21:G21" si="11">E233</f>
        <v>0</v>
      </c>
      <c r="E21" s="478">
        <f t="shared" si="11"/>
        <v>0</v>
      </c>
      <c r="F21" s="478">
        <f t="shared" si="11"/>
        <v>0</v>
      </c>
      <c r="G21" s="478">
        <f t="shared" si="11"/>
        <v>0</v>
      </c>
      <c r="H21" s="479">
        <f>SUM(C21:G21)</f>
        <v>0</v>
      </c>
      <c r="I21" s="478">
        <f>I233</f>
        <v>0</v>
      </c>
      <c r="J21" s="478">
        <f>J233</f>
        <v>0</v>
      </c>
      <c r="K21" s="480">
        <f t="shared" si="9"/>
        <v>0</v>
      </c>
      <c r="M21" s="473"/>
      <c r="N21" s="473"/>
      <c r="O21" s="473"/>
      <c r="P21" s="473"/>
      <c r="Q21" s="473"/>
      <c r="R21" s="473"/>
      <c r="S21" s="473"/>
      <c r="T21" s="473"/>
      <c r="V21" s="890"/>
      <c r="W21" s="890"/>
    </row>
    <row r="22" spans="2:23" s="223" customFormat="1" ht="13.4" customHeight="1">
      <c r="B22" s="370" t="s">
        <v>85</v>
      </c>
      <c r="C22" s="474"/>
      <c r="D22" s="474"/>
      <c r="E22" s="474"/>
      <c r="F22" s="474"/>
      <c r="G22" s="474"/>
      <c r="H22" s="474"/>
      <c r="I22" s="474"/>
      <c r="J22" s="474"/>
      <c r="K22" s="475"/>
      <c r="M22" s="473"/>
      <c r="N22" s="473"/>
      <c r="O22" s="473"/>
      <c r="P22" s="473"/>
      <c r="Q22" s="473"/>
      <c r="R22" s="473"/>
      <c r="S22" s="473"/>
      <c r="T22" s="473"/>
      <c r="V22" s="890"/>
      <c r="W22" s="890"/>
    </row>
    <row r="23" spans="2:23" s="223" customFormat="1" ht="14.9" customHeight="1">
      <c r="B23" s="224" t="s">
        <v>1098</v>
      </c>
      <c r="C23" s="477">
        <f>D247</f>
        <v>0</v>
      </c>
      <c r="D23" s="478">
        <f t="shared" ref="D23:G23" si="12">E247</f>
        <v>0</v>
      </c>
      <c r="E23" s="478">
        <f t="shared" si="12"/>
        <v>0</v>
      </c>
      <c r="F23" s="478">
        <f t="shared" si="12"/>
        <v>0</v>
      </c>
      <c r="G23" s="478">
        <f t="shared" si="12"/>
        <v>0</v>
      </c>
      <c r="H23" s="479">
        <f>SUM(C23:G23)</f>
        <v>0</v>
      </c>
      <c r="I23" s="478">
        <f>I247</f>
        <v>0</v>
      </c>
      <c r="J23" s="478">
        <f>J247</f>
        <v>0</v>
      </c>
      <c r="K23" s="480">
        <f t="shared" si="0"/>
        <v>0</v>
      </c>
      <c r="M23" s="473"/>
      <c r="N23" s="473"/>
      <c r="O23" s="473"/>
      <c r="P23" s="473"/>
      <c r="Q23" s="473"/>
      <c r="R23" s="473"/>
      <c r="S23" s="473"/>
      <c r="T23" s="473"/>
      <c r="V23" s="890"/>
      <c r="W23" s="890"/>
    </row>
    <row r="24" spans="2:23" s="223" customFormat="1" ht="14.9" customHeight="1">
      <c r="B24" s="224" t="s">
        <v>1099</v>
      </c>
      <c r="C24" s="478">
        <f>D261</f>
        <v>0</v>
      </c>
      <c r="D24" s="478">
        <f t="shared" ref="D24:G24" si="13">E261</f>
        <v>0</v>
      </c>
      <c r="E24" s="478">
        <f t="shared" si="13"/>
        <v>0</v>
      </c>
      <c r="F24" s="478">
        <f t="shared" si="13"/>
        <v>0</v>
      </c>
      <c r="G24" s="478">
        <f t="shared" si="13"/>
        <v>0</v>
      </c>
      <c r="H24" s="479">
        <f>SUM(C24:G24)</f>
        <v>0</v>
      </c>
      <c r="I24" s="478">
        <f>I261</f>
        <v>0</v>
      </c>
      <c r="J24" s="478">
        <f>J261</f>
        <v>0</v>
      </c>
      <c r="K24" s="480">
        <f t="shared" si="0"/>
        <v>0</v>
      </c>
      <c r="M24" s="473"/>
      <c r="N24" s="473"/>
      <c r="O24" s="473"/>
      <c r="P24" s="473"/>
      <c r="Q24" s="473"/>
      <c r="R24" s="473"/>
      <c r="S24" s="473"/>
      <c r="T24" s="473"/>
      <c r="V24" s="890"/>
      <c r="W24" s="890"/>
    </row>
    <row r="25" spans="2:23" s="223" customFormat="1" ht="14.9" customHeight="1">
      <c r="B25" s="224" t="s">
        <v>1100</v>
      </c>
      <c r="C25" s="478">
        <f>D275</f>
        <v>0</v>
      </c>
      <c r="D25" s="478">
        <f t="shared" ref="D25:G25" si="14">E275</f>
        <v>0</v>
      </c>
      <c r="E25" s="478">
        <f t="shared" si="14"/>
        <v>0</v>
      </c>
      <c r="F25" s="478">
        <f t="shared" si="14"/>
        <v>0</v>
      </c>
      <c r="G25" s="478">
        <f t="shared" si="14"/>
        <v>0</v>
      </c>
      <c r="H25" s="479">
        <f>SUM(C25:G25)</f>
        <v>0</v>
      </c>
      <c r="I25" s="478">
        <f>I275</f>
        <v>0</v>
      </c>
      <c r="J25" s="478">
        <f>J275</f>
        <v>0</v>
      </c>
      <c r="K25" s="480">
        <f t="shared" si="0"/>
        <v>0</v>
      </c>
      <c r="M25" s="473"/>
      <c r="N25" s="473"/>
      <c r="O25" s="473"/>
      <c r="P25" s="473"/>
      <c r="Q25" s="473"/>
      <c r="R25" s="473"/>
      <c r="S25" s="473"/>
      <c r="T25" s="473"/>
      <c r="V25" s="890"/>
      <c r="W25" s="890"/>
    </row>
    <row r="26" spans="2:23" s="223" customFormat="1" ht="13.4" customHeight="1">
      <c r="B26" s="370" t="s">
        <v>87</v>
      </c>
      <c r="C26" s="474"/>
      <c r="D26" s="474"/>
      <c r="E26" s="474"/>
      <c r="F26" s="474"/>
      <c r="G26" s="474"/>
      <c r="H26" s="474"/>
      <c r="I26" s="474"/>
      <c r="J26" s="474"/>
      <c r="K26" s="475"/>
      <c r="M26" s="473"/>
      <c r="N26" s="473"/>
      <c r="O26" s="473"/>
      <c r="P26" s="473"/>
      <c r="Q26" s="473"/>
      <c r="R26" s="473"/>
      <c r="S26" s="473"/>
      <c r="T26" s="473"/>
      <c r="V26" s="890"/>
      <c r="W26" s="890"/>
    </row>
    <row r="27" spans="2:23" s="223" customFormat="1" ht="13.4" customHeight="1">
      <c r="B27" s="224" t="s">
        <v>1101</v>
      </c>
      <c r="C27" s="478">
        <f>D289</f>
        <v>0</v>
      </c>
      <c r="D27" s="478">
        <f t="shared" ref="D27:G27" si="15">E289</f>
        <v>0</v>
      </c>
      <c r="E27" s="478">
        <f t="shared" si="15"/>
        <v>0</v>
      </c>
      <c r="F27" s="478">
        <f t="shared" si="15"/>
        <v>0</v>
      </c>
      <c r="G27" s="478">
        <f t="shared" si="15"/>
        <v>0</v>
      </c>
      <c r="H27" s="479">
        <f>SUM(C27:G27)</f>
        <v>0</v>
      </c>
      <c r="I27" s="478">
        <f>I289</f>
        <v>0</v>
      </c>
      <c r="J27" s="478">
        <f>J289</f>
        <v>0</v>
      </c>
      <c r="K27" s="480">
        <f t="shared" si="0"/>
        <v>0</v>
      </c>
      <c r="M27" s="473"/>
      <c r="N27" s="473"/>
      <c r="O27" s="473"/>
      <c r="P27" s="473"/>
      <c r="Q27" s="473"/>
      <c r="R27" s="473"/>
      <c r="S27" s="473"/>
      <c r="T27" s="473"/>
      <c r="V27" s="890"/>
      <c r="W27" s="890"/>
    </row>
    <row r="28" spans="2:23" s="223" customFormat="1" ht="13.4" customHeight="1">
      <c r="B28" s="370" t="s">
        <v>1102</v>
      </c>
      <c r="C28" s="474"/>
      <c r="D28" s="474"/>
      <c r="E28" s="474"/>
      <c r="F28" s="474"/>
      <c r="G28" s="474"/>
      <c r="H28" s="474"/>
      <c r="I28" s="474"/>
      <c r="J28" s="474"/>
      <c r="K28" s="475"/>
      <c r="M28" s="473"/>
      <c r="N28" s="473"/>
      <c r="O28" s="473"/>
      <c r="P28" s="473"/>
      <c r="Q28" s="473"/>
      <c r="R28" s="473"/>
      <c r="S28" s="473"/>
      <c r="T28" s="473"/>
      <c r="V28" s="890"/>
      <c r="W28" s="890"/>
    </row>
    <row r="29" spans="2:23" s="223" customFormat="1" ht="13.4" customHeight="1">
      <c r="B29" s="224" t="s">
        <v>1102</v>
      </c>
      <c r="C29" s="478">
        <f>D59</f>
        <v>0</v>
      </c>
      <c r="D29" s="478">
        <f>E59</f>
        <v>0</v>
      </c>
      <c r="E29" s="478">
        <f>F59</f>
        <v>0</v>
      </c>
      <c r="F29" s="478">
        <f>G59</f>
        <v>0</v>
      </c>
      <c r="G29" s="478">
        <f>H59</f>
        <v>0</v>
      </c>
      <c r="H29" s="479">
        <f>SUM(C29:G29)</f>
        <v>0</v>
      </c>
      <c r="I29" s="478">
        <f>I59</f>
        <v>0</v>
      </c>
      <c r="J29" s="478">
        <f>J59</f>
        <v>0</v>
      </c>
      <c r="K29" s="480">
        <f>SUM(H29:J29)</f>
        <v>0</v>
      </c>
      <c r="M29" s="473"/>
      <c r="N29" s="473"/>
      <c r="O29" s="473"/>
      <c r="P29" s="473"/>
      <c r="Q29" s="473"/>
      <c r="R29" s="473"/>
      <c r="S29" s="473"/>
      <c r="T29" s="473"/>
      <c r="V29" s="890"/>
      <c r="W29" s="890"/>
    </row>
    <row r="30" spans="2:23" s="223" customFormat="1" ht="13.4" customHeight="1">
      <c r="B30" s="370" t="s">
        <v>1103</v>
      </c>
      <c r="C30" s="474"/>
      <c r="D30" s="474"/>
      <c r="E30" s="474"/>
      <c r="F30" s="474"/>
      <c r="G30" s="474"/>
      <c r="H30" s="474"/>
      <c r="I30" s="474"/>
      <c r="J30" s="474"/>
      <c r="K30" s="475"/>
      <c r="M30" s="473"/>
      <c r="N30" s="473"/>
      <c r="O30" s="473"/>
      <c r="P30" s="473"/>
      <c r="Q30" s="473"/>
      <c r="R30" s="473"/>
      <c r="S30" s="473"/>
      <c r="T30" s="473"/>
      <c r="V30" s="890"/>
      <c r="W30" s="890"/>
    </row>
    <row r="31" spans="2:23" s="223" customFormat="1" ht="13.4" customHeight="1">
      <c r="B31" s="224" t="s">
        <v>1104</v>
      </c>
      <c r="C31" s="478">
        <f>F42</f>
        <v>0</v>
      </c>
      <c r="D31" s="478">
        <f t="shared" ref="D31:G31" si="16">G42</f>
        <v>0</v>
      </c>
      <c r="E31" s="478">
        <f t="shared" si="16"/>
        <v>0</v>
      </c>
      <c r="F31" s="478">
        <f t="shared" si="16"/>
        <v>0</v>
      </c>
      <c r="G31" s="478">
        <f t="shared" si="16"/>
        <v>0</v>
      </c>
      <c r="H31" s="479">
        <f>SUM(C31:G31)</f>
        <v>0</v>
      </c>
      <c r="I31" s="478">
        <f>K42</f>
        <v>0</v>
      </c>
      <c r="J31" s="478">
        <f>L42</f>
        <v>0</v>
      </c>
      <c r="K31" s="480">
        <f>SUM(H31:J31)</f>
        <v>0</v>
      </c>
      <c r="M31" s="473"/>
      <c r="N31" s="473"/>
      <c r="O31" s="473"/>
      <c r="P31" s="473"/>
      <c r="Q31" s="473"/>
      <c r="R31" s="473"/>
      <c r="S31" s="473"/>
      <c r="T31" s="473"/>
      <c r="V31" s="890"/>
      <c r="W31" s="890"/>
    </row>
    <row r="32" spans="2:23" ht="13.4" customHeight="1">
      <c r="B32" s="370" t="s">
        <v>89</v>
      </c>
      <c r="C32" s="474"/>
      <c r="D32" s="474"/>
      <c r="E32" s="474"/>
      <c r="F32" s="474"/>
      <c r="G32" s="474"/>
      <c r="H32" s="474"/>
      <c r="I32" s="474"/>
      <c r="J32" s="474"/>
      <c r="K32" s="475"/>
      <c r="M32" s="473"/>
      <c r="N32" s="473"/>
      <c r="O32" s="473"/>
      <c r="P32" s="473"/>
      <c r="Q32" s="473"/>
      <c r="R32" s="473"/>
      <c r="S32" s="473"/>
      <c r="T32" s="473"/>
    </row>
    <row r="33" spans="2:23" ht="14.15" customHeight="1" thickBot="1">
      <c r="B33" s="476" t="s">
        <v>1105</v>
      </c>
      <c r="C33" s="483"/>
      <c r="D33" s="762"/>
      <c r="E33" s="762"/>
      <c r="F33" s="762"/>
      <c r="G33" s="497"/>
      <c r="H33" s="498"/>
      <c r="I33" s="483"/>
      <c r="J33" s="497"/>
      <c r="K33" s="499"/>
      <c r="M33" s="473"/>
      <c r="N33" s="473"/>
      <c r="O33" s="473"/>
      <c r="P33" s="473"/>
      <c r="Q33" s="473"/>
      <c r="R33" s="473"/>
      <c r="S33" s="473"/>
      <c r="T33" s="473"/>
    </row>
    <row r="34" spans="2:23" ht="18.649999999999999" customHeight="1" thickBot="1">
      <c r="B34" s="496"/>
      <c r="C34" s="883">
        <f>SUM(C7:C33)</f>
        <v>0</v>
      </c>
      <c r="D34" s="884">
        <f>SUM(D7:D33)</f>
        <v>0</v>
      </c>
      <c r="E34" s="884">
        <f>SUM(E7:E33)</f>
        <v>0</v>
      </c>
      <c r="F34" s="884">
        <f>SUM(F7:F33)</f>
        <v>0</v>
      </c>
      <c r="G34" s="884">
        <f>SUM(G7:G33)</f>
        <v>0</v>
      </c>
      <c r="H34" s="885">
        <f>SUM(C34:G34)</f>
        <v>0</v>
      </c>
      <c r="I34" s="884">
        <f>SUM(I7:I33)</f>
        <v>0</v>
      </c>
      <c r="J34" s="884">
        <f>SUM(J7:J33)</f>
        <v>0</v>
      </c>
      <c r="K34" s="886">
        <f>SUM(H34:J34)</f>
        <v>0</v>
      </c>
      <c r="M34" s="473"/>
      <c r="N34" s="473"/>
      <c r="O34" s="473"/>
      <c r="P34" s="473"/>
      <c r="Q34" s="473"/>
      <c r="R34" s="473"/>
      <c r="S34" s="473"/>
      <c r="T34" s="473"/>
    </row>
    <row r="35" spans="2:23" customFormat="1" ht="18.649999999999999" customHeight="1" thickBot="1">
      <c r="V35" s="891"/>
      <c r="W35" s="891"/>
    </row>
    <row r="36" spans="2:23" ht="53.9" customHeight="1">
      <c r="B36" s="1291" t="s">
        <v>1106</v>
      </c>
      <c r="C36" s="1292"/>
      <c r="D36" s="1292"/>
      <c r="E36" s="1292"/>
      <c r="F36" s="1293" t="s">
        <v>1107</v>
      </c>
      <c r="G36" s="1293"/>
      <c r="H36" s="1293"/>
      <c r="I36" s="1293"/>
      <c r="J36" s="1293"/>
      <c r="K36" s="1293"/>
      <c r="L36" s="1293"/>
      <c r="M36" s="1294" t="s">
        <v>1108</v>
      </c>
      <c r="N36" s="1294"/>
      <c r="O36" s="1294"/>
      <c r="P36" s="1294"/>
      <c r="Q36" s="1294"/>
      <c r="R36" s="1294"/>
      <c r="S36" s="1295"/>
    </row>
    <row r="37" spans="2:23" ht="50">
      <c r="B37" s="466" t="s">
        <v>1109</v>
      </c>
      <c r="C37" s="1064" t="s">
        <v>1110</v>
      </c>
      <c r="D37" s="468" t="s">
        <v>1111</v>
      </c>
      <c r="E37" s="468" t="s">
        <v>1112</v>
      </c>
      <c r="F37" s="468" t="s">
        <v>1113</v>
      </c>
      <c r="G37" s="468" t="s">
        <v>1114</v>
      </c>
      <c r="H37" s="468" t="s">
        <v>1115</v>
      </c>
      <c r="I37" s="468" t="s">
        <v>1116</v>
      </c>
      <c r="J37" s="468" t="s">
        <v>1117</v>
      </c>
      <c r="K37" s="468" t="s">
        <v>1118</v>
      </c>
      <c r="L37" s="468" t="s">
        <v>1119</v>
      </c>
      <c r="M37" s="469" t="s">
        <v>1120</v>
      </c>
      <c r="N37" s="469" t="s">
        <v>1121</v>
      </c>
      <c r="O37" s="469" t="s">
        <v>1122</v>
      </c>
      <c r="P37" s="469" t="s">
        <v>1123</v>
      </c>
      <c r="Q37" s="469" t="s">
        <v>1124</v>
      </c>
      <c r="R37" s="469" t="s">
        <v>1125</v>
      </c>
      <c r="S37" s="467" t="s">
        <v>1126</v>
      </c>
    </row>
    <row r="38" spans="2:23">
      <c r="B38" s="470" t="s">
        <v>1127</v>
      </c>
      <c r="C38" s="505"/>
      <c r="D38" s="505"/>
      <c r="E38" s="777">
        <f>$E$42*(1+200%)</f>
        <v>244461</v>
      </c>
      <c r="F38" s="1065">
        <f>M38*$E38</f>
        <v>0</v>
      </c>
      <c r="G38" s="1065">
        <f t="shared" ref="G38:L38" si="17">N38*$E38</f>
        <v>0</v>
      </c>
      <c r="H38" s="1065">
        <f t="shared" si="17"/>
        <v>0</v>
      </c>
      <c r="I38" s="1065">
        <f t="shared" si="17"/>
        <v>0</v>
      </c>
      <c r="J38" s="1065">
        <f t="shared" si="17"/>
        <v>0</v>
      </c>
      <c r="K38" s="1065">
        <f t="shared" si="17"/>
        <v>0</v>
      </c>
      <c r="L38" s="1065">
        <f t="shared" si="17"/>
        <v>0</v>
      </c>
      <c r="M38" s="1066"/>
      <c r="N38" s="1066"/>
      <c r="O38" s="1066"/>
      <c r="P38" s="1066"/>
      <c r="Q38" s="1066"/>
      <c r="R38" s="1066"/>
      <c r="S38" s="1067"/>
    </row>
    <row r="39" spans="2:23">
      <c r="B39" s="470" t="s">
        <v>1128</v>
      </c>
      <c r="C39" s="505"/>
      <c r="D39" s="772"/>
      <c r="E39" s="777">
        <f>$E$42*(1+100%)</f>
        <v>162974</v>
      </c>
      <c r="F39" s="1065">
        <f t="shared" ref="F39:F41" si="18">M39*$E39</f>
        <v>0</v>
      </c>
      <c r="G39" s="1065">
        <f t="shared" ref="G39:G41" si="19">N39*$E39</f>
        <v>0</v>
      </c>
      <c r="H39" s="1065">
        <f t="shared" ref="H39:H41" si="20">O39*$E39</f>
        <v>0</v>
      </c>
      <c r="I39" s="1065">
        <f t="shared" ref="I39:I41" si="21">P39*$E39</f>
        <v>0</v>
      </c>
      <c r="J39" s="1065">
        <f t="shared" ref="J39:J41" si="22">Q39*$E39</f>
        <v>0</v>
      </c>
      <c r="K39" s="1065">
        <f t="shared" ref="K39:K41" si="23">R39*$E39</f>
        <v>0</v>
      </c>
      <c r="L39" s="1065">
        <f t="shared" ref="L39:L41" si="24">S39*$E39</f>
        <v>0</v>
      </c>
      <c r="M39" s="1066"/>
      <c r="N39" s="1066"/>
      <c r="O39" s="1066"/>
      <c r="P39" s="1066"/>
      <c r="Q39" s="1066"/>
      <c r="R39" s="1066"/>
      <c r="S39" s="1067"/>
    </row>
    <row r="40" spans="2:23">
      <c r="B40" s="470" t="s">
        <v>1129</v>
      </c>
      <c r="C40" s="505"/>
      <c r="D40" s="505"/>
      <c r="E40" s="777">
        <f>$E$42*(1+50%)</f>
        <v>122230.5</v>
      </c>
      <c r="F40" s="1065">
        <f t="shared" si="18"/>
        <v>0</v>
      </c>
      <c r="G40" s="1065">
        <f t="shared" si="19"/>
        <v>0</v>
      </c>
      <c r="H40" s="1065">
        <f t="shared" si="20"/>
        <v>0</v>
      </c>
      <c r="I40" s="1065">
        <f t="shared" si="21"/>
        <v>0</v>
      </c>
      <c r="J40" s="1065">
        <f t="shared" si="22"/>
        <v>0</v>
      </c>
      <c r="K40" s="1065">
        <f t="shared" si="23"/>
        <v>0</v>
      </c>
      <c r="L40" s="1065">
        <f t="shared" si="24"/>
        <v>0</v>
      </c>
      <c r="M40" s="1066"/>
      <c r="N40" s="1066"/>
      <c r="O40" s="1066"/>
      <c r="P40" s="1066"/>
      <c r="Q40" s="1066"/>
      <c r="R40" s="1066"/>
      <c r="S40" s="1067"/>
    </row>
    <row r="41" spans="2:23">
      <c r="B41" s="470" t="s">
        <v>1130</v>
      </c>
      <c r="C41" s="505"/>
      <c r="D41" s="505"/>
      <c r="E41" s="777">
        <f>$E$42*(1+25%)</f>
        <v>101858.75</v>
      </c>
      <c r="F41" s="1065">
        <f t="shared" si="18"/>
        <v>0</v>
      </c>
      <c r="G41" s="1065">
        <f t="shared" si="19"/>
        <v>0</v>
      </c>
      <c r="H41" s="1065">
        <f t="shared" si="20"/>
        <v>0</v>
      </c>
      <c r="I41" s="1065">
        <f t="shared" si="21"/>
        <v>0</v>
      </c>
      <c r="J41" s="1065">
        <f t="shared" si="22"/>
        <v>0</v>
      </c>
      <c r="K41" s="1065">
        <f t="shared" si="23"/>
        <v>0</v>
      </c>
      <c r="L41" s="1065">
        <f t="shared" si="24"/>
        <v>0</v>
      </c>
      <c r="M41" s="1066"/>
      <c r="N41" s="1066"/>
      <c r="O41" s="1066"/>
      <c r="P41" s="1066"/>
      <c r="Q41" s="1066"/>
      <c r="R41" s="1066"/>
      <c r="S41" s="1067"/>
    </row>
    <row r="42" spans="2:23" ht="26.9" customHeight="1">
      <c r="B42" s="1310" t="s">
        <v>1131</v>
      </c>
      <c r="C42" s="548" t="s">
        <v>1132</v>
      </c>
      <c r="D42" s="506">
        <v>8698</v>
      </c>
      <c r="E42" s="1311">
        <f>SUM(D42:D48)</f>
        <v>81487</v>
      </c>
      <c r="F42" s="1301">
        <f>$E42*M42</f>
        <v>0</v>
      </c>
      <c r="G42" s="1301">
        <f t="shared" ref="G42:L42" si="25">$E42*N42</f>
        <v>0</v>
      </c>
      <c r="H42" s="1301">
        <f t="shared" si="25"/>
        <v>0</v>
      </c>
      <c r="I42" s="1301">
        <f t="shared" si="25"/>
        <v>0</v>
      </c>
      <c r="J42" s="1301">
        <f t="shared" si="25"/>
        <v>0</v>
      </c>
      <c r="K42" s="1301">
        <f t="shared" si="25"/>
        <v>0</v>
      </c>
      <c r="L42" s="1301">
        <f t="shared" si="25"/>
        <v>0</v>
      </c>
      <c r="M42" s="1299"/>
      <c r="N42" s="1299"/>
      <c r="O42" s="1299"/>
      <c r="P42" s="1299"/>
      <c r="Q42" s="1299"/>
      <c r="R42" s="1299"/>
      <c r="S42" s="1300"/>
    </row>
    <row r="43" spans="2:23" ht="37.5">
      <c r="B43" s="1310"/>
      <c r="C43" s="548" t="s">
        <v>1133</v>
      </c>
      <c r="D43" s="506">
        <v>2351</v>
      </c>
      <c r="E43" s="1311"/>
      <c r="F43" s="1301" t="e">
        <f>#REF!*M43</f>
        <v>#REF!</v>
      </c>
      <c r="G43" s="1301" t="e">
        <f>#REF!*N43</f>
        <v>#REF!</v>
      </c>
      <c r="H43" s="1301" t="e">
        <f>#REF!*O43</f>
        <v>#REF!</v>
      </c>
      <c r="I43" s="1301" t="e">
        <f>#REF!*P43</f>
        <v>#REF!</v>
      </c>
      <c r="J43" s="1301" t="e">
        <f>#REF!*Q43</f>
        <v>#REF!</v>
      </c>
      <c r="K43" s="1301" t="e">
        <f>#REF!*R43</f>
        <v>#REF!</v>
      </c>
      <c r="L43" s="1301" t="e">
        <f>#REF!*S43</f>
        <v>#REF!</v>
      </c>
      <c r="M43" s="1299"/>
      <c r="N43" s="1299"/>
      <c r="O43" s="1299"/>
      <c r="P43" s="1299"/>
      <c r="Q43" s="1299"/>
      <c r="R43" s="1299"/>
      <c r="S43" s="1300"/>
    </row>
    <row r="44" spans="2:23" ht="25">
      <c r="B44" s="1310"/>
      <c r="C44" s="548" t="s">
        <v>1134</v>
      </c>
      <c r="D44" s="506">
        <v>2891</v>
      </c>
      <c r="E44" s="1311"/>
      <c r="F44" s="1301" t="e">
        <f>#REF!*M44</f>
        <v>#REF!</v>
      </c>
      <c r="G44" s="1301" t="e">
        <f>#REF!*N44</f>
        <v>#REF!</v>
      </c>
      <c r="H44" s="1301" t="e">
        <f>#REF!*O44</f>
        <v>#REF!</v>
      </c>
      <c r="I44" s="1301" t="e">
        <f>#REF!*P44</f>
        <v>#REF!</v>
      </c>
      <c r="J44" s="1301" t="e">
        <f>#REF!*Q44</f>
        <v>#REF!</v>
      </c>
      <c r="K44" s="1301" t="e">
        <f>#REF!*R44</f>
        <v>#REF!</v>
      </c>
      <c r="L44" s="1301" t="e">
        <f>#REF!*S44</f>
        <v>#REF!</v>
      </c>
      <c r="M44" s="1299"/>
      <c r="N44" s="1299"/>
      <c r="O44" s="1299"/>
      <c r="P44" s="1299"/>
      <c r="Q44" s="1299"/>
      <c r="R44" s="1299"/>
      <c r="S44" s="1300"/>
    </row>
    <row r="45" spans="2:23" ht="25">
      <c r="B45" s="1310"/>
      <c r="C45" s="548" t="s">
        <v>1135</v>
      </c>
      <c r="D45" s="506">
        <v>2351</v>
      </c>
      <c r="E45" s="1311"/>
      <c r="F45" s="1301" t="e">
        <f>#REF!*M45</f>
        <v>#REF!</v>
      </c>
      <c r="G45" s="1301" t="e">
        <f>#REF!*N45</f>
        <v>#REF!</v>
      </c>
      <c r="H45" s="1301" t="e">
        <f>#REF!*O45</f>
        <v>#REF!</v>
      </c>
      <c r="I45" s="1301" t="e">
        <f>#REF!*P45</f>
        <v>#REF!</v>
      </c>
      <c r="J45" s="1301" t="e">
        <f>#REF!*Q45</f>
        <v>#REF!</v>
      </c>
      <c r="K45" s="1301" t="e">
        <f>#REF!*R45</f>
        <v>#REF!</v>
      </c>
      <c r="L45" s="1301" t="e">
        <f>#REF!*S45</f>
        <v>#REF!</v>
      </c>
      <c r="M45" s="1299"/>
      <c r="N45" s="1299"/>
      <c r="O45" s="1299"/>
      <c r="P45" s="1299"/>
      <c r="Q45" s="1299"/>
      <c r="R45" s="1299"/>
      <c r="S45" s="1300"/>
      <c r="T45" s="887"/>
    </row>
    <row r="46" spans="2:23" ht="76.5">
      <c r="B46" s="1310"/>
      <c r="C46" s="548" t="s">
        <v>1136</v>
      </c>
      <c r="D46" s="770">
        <v>9691</v>
      </c>
      <c r="E46" s="1311"/>
      <c r="F46" s="1301" t="e">
        <f>#REF!*M46</f>
        <v>#REF!</v>
      </c>
      <c r="G46" s="1301" t="e">
        <f>#REF!*N46</f>
        <v>#REF!</v>
      </c>
      <c r="H46" s="1301" t="e">
        <f>#REF!*O46</f>
        <v>#REF!</v>
      </c>
      <c r="I46" s="1301" t="e">
        <f>#REF!*P46</f>
        <v>#REF!</v>
      </c>
      <c r="J46" s="1301" t="e">
        <f>#REF!*Q46</f>
        <v>#REF!</v>
      </c>
      <c r="K46" s="1301" t="e">
        <f>#REF!*R46</f>
        <v>#REF!</v>
      </c>
      <c r="L46" s="1301" t="e">
        <f>#REF!*S46</f>
        <v>#REF!</v>
      </c>
      <c r="M46" s="1299"/>
      <c r="N46" s="1299"/>
      <c r="O46" s="1299"/>
      <c r="P46" s="1299"/>
      <c r="Q46" s="1299"/>
      <c r="R46" s="1299"/>
      <c r="S46" s="1300"/>
    </row>
    <row r="47" spans="2:23">
      <c r="B47" s="1310"/>
      <c r="C47" s="548" t="s">
        <v>1137</v>
      </c>
      <c r="D47" s="506">
        <v>54947</v>
      </c>
      <c r="E47" s="1311"/>
      <c r="F47" s="1301" t="e">
        <f>#REF!*M47</f>
        <v>#REF!</v>
      </c>
      <c r="G47" s="1301" t="e">
        <f>#REF!*N47</f>
        <v>#REF!</v>
      </c>
      <c r="H47" s="1301" t="e">
        <f>#REF!*O47</f>
        <v>#REF!</v>
      </c>
      <c r="I47" s="1301" t="e">
        <f>#REF!*P47</f>
        <v>#REF!</v>
      </c>
      <c r="J47" s="1301" t="e">
        <f>#REF!*Q47</f>
        <v>#REF!</v>
      </c>
      <c r="K47" s="1301" t="e">
        <f>#REF!*R47</f>
        <v>#REF!</v>
      </c>
      <c r="L47" s="1301" t="e">
        <f>#REF!*S47</f>
        <v>#REF!</v>
      </c>
      <c r="M47" s="1299"/>
      <c r="N47" s="1299"/>
      <c r="O47" s="1299"/>
      <c r="P47" s="1299"/>
      <c r="Q47" s="1299"/>
      <c r="R47" s="1299"/>
      <c r="S47" s="1300"/>
    </row>
    <row r="48" spans="2:23">
      <c r="B48" s="1310"/>
      <c r="C48" s="548" t="s">
        <v>87</v>
      </c>
      <c r="D48" s="506">
        <v>558</v>
      </c>
      <c r="E48" s="1311"/>
      <c r="F48" s="1301" t="e">
        <f>#REF!*M48</f>
        <v>#REF!</v>
      </c>
      <c r="G48" s="1301" t="e">
        <f>#REF!*N48</f>
        <v>#REF!</v>
      </c>
      <c r="H48" s="1301" t="e">
        <f>#REF!*O48</f>
        <v>#REF!</v>
      </c>
      <c r="I48" s="1301" t="e">
        <f>#REF!*P48</f>
        <v>#REF!</v>
      </c>
      <c r="J48" s="1301" t="e">
        <f>#REF!*Q48</f>
        <v>#REF!</v>
      </c>
      <c r="K48" s="1301" t="e">
        <f>#REF!*R48</f>
        <v>#REF!</v>
      </c>
      <c r="L48" s="1301" t="e">
        <f>#REF!*S48</f>
        <v>#REF!</v>
      </c>
      <c r="M48" s="1299"/>
      <c r="N48" s="1299"/>
      <c r="O48" s="1299"/>
      <c r="P48" s="1299"/>
      <c r="Q48" s="1299"/>
      <c r="R48" s="1299"/>
      <c r="S48" s="1300"/>
    </row>
    <row r="49" spans="2:21" ht="13" thickBot="1">
      <c r="B49" s="472" t="s">
        <v>1138</v>
      </c>
      <c r="C49" s="1077"/>
      <c r="D49" s="1077"/>
      <c r="E49" s="1078">
        <f>$E$42*(1-25%)</f>
        <v>61115.25</v>
      </c>
      <c r="F49" s="1079">
        <f t="shared" ref="F49" si="26">M49*$E49</f>
        <v>0</v>
      </c>
      <c r="G49" s="1079">
        <f t="shared" ref="G49" si="27">N49*$E49</f>
        <v>0</v>
      </c>
      <c r="H49" s="1079">
        <f t="shared" ref="H49" si="28">O49*$E49</f>
        <v>0</v>
      </c>
      <c r="I49" s="1079">
        <f t="shared" ref="I49" si="29">P49*$E49</f>
        <v>0</v>
      </c>
      <c r="J49" s="1079">
        <f t="shared" ref="J49" si="30">Q49*$E49</f>
        <v>0</v>
      </c>
      <c r="K49" s="1079">
        <f t="shared" ref="K49" si="31">R49*$E49</f>
        <v>0</v>
      </c>
      <c r="L49" s="1079">
        <f t="shared" ref="L49" si="32">S49*$E49</f>
        <v>0</v>
      </c>
      <c r="M49" s="1080"/>
      <c r="N49" s="1080"/>
      <c r="O49" s="1080"/>
      <c r="P49" s="1080"/>
      <c r="Q49" s="1080"/>
      <c r="R49" s="1080"/>
      <c r="S49" s="1081"/>
    </row>
    <row r="50" spans="2:21">
      <c r="B50" s="1082"/>
      <c r="C50" s="544"/>
      <c r="D50" s="545"/>
      <c r="E50" s="546"/>
      <c r="F50" s="547"/>
      <c r="G50" s="547"/>
      <c r="H50" s="547"/>
      <c r="I50" s="547"/>
      <c r="J50" s="547"/>
      <c r="K50" s="547"/>
      <c r="L50" s="547"/>
      <c r="M50" s="547"/>
      <c r="N50" s="547"/>
      <c r="O50" s="547"/>
      <c r="P50" s="547"/>
      <c r="Q50" s="547"/>
      <c r="R50" s="547"/>
      <c r="S50" s="547"/>
    </row>
    <row r="51" spans="2:21" customFormat="1" ht="13" thickBot="1"/>
    <row r="52" spans="2:21" ht="53.9" customHeight="1">
      <c r="B52" s="1291" t="s">
        <v>1139</v>
      </c>
      <c r="C52" s="1296"/>
      <c r="D52" s="1293" t="s">
        <v>1140</v>
      </c>
      <c r="E52" s="1293"/>
      <c r="F52" s="1293"/>
      <c r="G52" s="1293"/>
      <c r="H52" s="1293"/>
      <c r="I52" s="1293"/>
      <c r="J52" s="1293"/>
      <c r="K52" s="1294" t="s">
        <v>1141</v>
      </c>
      <c r="L52" s="1294"/>
      <c r="M52" s="1294"/>
      <c r="N52" s="1294"/>
      <c r="O52" s="1294"/>
      <c r="P52" s="1294"/>
      <c r="Q52" s="1295"/>
      <c r="R52" s="21"/>
      <c r="S52" s="21"/>
      <c r="T52" s="21"/>
      <c r="U52" s="21"/>
    </row>
    <row r="53" spans="2:21" ht="50">
      <c r="B53" s="466" t="s">
        <v>1109</v>
      </c>
      <c r="C53" s="469" t="s">
        <v>1142</v>
      </c>
      <c r="D53" s="468" t="s">
        <v>1143</v>
      </c>
      <c r="E53" s="468" t="s">
        <v>1144</v>
      </c>
      <c r="F53" s="468" t="s">
        <v>1145</v>
      </c>
      <c r="G53" s="468" t="s">
        <v>1146</v>
      </c>
      <c r="H53" s="468" t="s">
        <v>1147</v>
      </c>
      <c r="I53" s="468" t="s">
        <v>1148</v>
      </c>
      <c r="J53" s="468" t="s">
        <v>1149</v>
      </c>
      <c r="K53" s="469" t="s">
        <v>1150</v>
      </c>
      <c r="L53" s="469" t="s">
        <v>1151</v>
      </c>
      <c r="M53" s="469" t="s">
        <v>1152</v>
      </c>
      <c r="N53" s="469" t="s">
        <v>1153</v>
      </c>
      <c r="O53" s="469" t="s">
        <v>1154</v>
      </c>
      <c r="P53" s="469" t="s">
        <v>1155</v>
      </c>
      <c r="Q53" s="467" t="s">
        <v>1156</v>
      </c>
      <c r="R53" s="21"/>
      <c r="S53" s="21"/>
      <c r="T53" s="21"/>
      <c r="U53" s="21"/>
    </row>
    <row r="54" spans="2:21">
      <c r="B54" s="470" t="s">
        <v>1129</v>
      </c>
      <c r="C54" s="778"/>
      <c r="D54" s="549"/>
      <c r="E54" s="549"/>
      <c r="F54" s="549"/>
      <c r="G54" s="549"/>
      <c r="H54" s="549"/>
      <c r="I54" s="549"/>
      <c r="J54" s="549"/>
      <c r="K54" s="1286" t="s">
        <v>1157</v>
      </c>
      <c r="L54" s="1286"/>
      <c r="M54" s="1286"/>
      <c r="N54" s="1286"/>
      <c r="O54" s="1286"/>
      <c r="P54" s="1286"/>
      <c r="Q54" s="1287"/>
      <c r="R54" s="21"/>
      <c r="S54" s="21"/>
      <c r="T54" s="21"/>
      <c r="U54" s="21"/>
    </row>
    <row r="55" spans="2:21">
      <c r="B55" s="470" t="s">
        <v>1158</v>
      </c>
      <c r="C55" s="777">
        <f>$C$59*(1+40%)</f>
        <v>62220.2</v>
      </c>
      <c r="D55" s="550">
        <f>K55*$C55</f>
        <v>0</v>
      </c>
      <c r="E55" s="550">
        <f t="shared" ref="E55:J55" si="33">L55*$C55</f>
        <v>0</v>
      </c>
      <c r="F55" s="550">
        <f t="shared" si="33"/>
        <v>0</v>
      </c>
      <c r="G55" s="550">
        <f t="shared" si="33"/>
        <v>0</v>
      </c>
      <c r="H55" s="550">
        <f t="shared" si="33"/>
        <v>0</v>
      </c>
      <c r="I55" s="550">
        <f t="shared" si="33"/>
        <v>0</v>
      </c>
      <c r="J55" s="550">
        <f t="shared" si="33"/>
        <v>0</v>
      </c>
      <c r="K55" s="967"/>
      <c r="L55" s="967"/>
      <c r="M55" s="967"/>
      <c r="N55" s="967"/>
      <c r="O55" s="967"/>
      <c r="P55" s="967"/>
      <c r="Q55" s="968"/>
      <c r="R55" s="21"/>
      <c r="S55" s="21"/>
      <c r="T55" s="21"/>
      <c r="U55" s="21"/>
    </row>
    <row r="56" spans="2:21">
      <c r="B56" s="470" t="s">
        <v>1159</v>
      </c>
      <c r="C56" s="777">
        <f>$C$59*(1+30%)</f>
        <v>57775.9</v>
      </c>
      <c r="D56" s="550">
        <f t="shared" ref="D56:D63" si="34">K56*$C56</f>
        <v>0</v>
      </c>
      <c r="E56" s="550">
        <f t="shared" ref="E56:E63" si="35">L56*$C56</f>
        <v>0</v>
      </c>
      <c r="F56" s="550">
        <f t="shared" ref="F56:F63" si="36">M56*$C56</f>
        <v>0</v>
      </c>
      <c r="G56" s="550">
        <f t="shared" ref="G56:G63" si="37">N56*$C56</f>
        <v>0</v>
      </c>
      <c r="H56" s="550">
        <f t="shared" ref="H56:H63" si="38">O56*$C56</f>
        <v>0</v>
      </c>
      <c r="I56" s="550">
        <f t="shared" ref="I56:I63" si="39">P56*$C56</f>
        <v>0</v>
      </c>
      <c r="J56" s="550">
        <f t="shared" ref="J56:J63" si="40">Q56*$C56</f>
        <v>0</v>
      </c>
      <c r="K56" s="967"/>
      <c r="L56" s="967"/>
      <c r="M56" s="967"/>
      <c r="N56" s="967"/>
      <c r="O56" s="967"/>
      <c r="P56" s="967"/>
      <c r="Q56" s="968"/>
      <c r="R56" s="21"/>
      <c r="S56" s="21"/>
      <c r="T56" s="21"/>
      <c r="U56" s="21"/>
    </row>
    <row r="57" spans="2:21">
      <c r="B57" s="470" t="s">
        <v>1160</v>
      </c>
      <c r="C57" s="777">
        <f>$C$59*(1+20%)</f>
        <v>53331.6</v>
      </c>
      <c r="D57" s="550">
        <f t="shared" si="34"/>
        <v>0</v>
      </c>
      <c r="E57" s="550">
        <f t="shared" si="35"/>
        <v>0</v>
      </c>
      <c r="F57" s="550">
        <f t="shared" si="36"/>
        <v>0</v>
      </c>
      <c r="G57" s="550">
        <f t="shared" si="37"/>
        <v>0</v>
      </c>
      <c r="H57" s="550">
        <f t="shared" si="38"/>
        <v>0</v>
      </c>
      <c r="I57" s="550">
        <f t="shared" si="39"/>
        <v>0</v>
      </c>
      <c r="J57" s="550">
        <f t="shared" si="40"/>
        <v>0</v>
      </c>
      <c r="K57" s="967"/>
      <c r="L57" s="967"/>
      <c r="M57" s="967"/>
      <c r="N57" s="967"/>
      <c r="O57" s="967"/>
      <c r="P57" s="967"/>
      <c r="Q57" s="968"/>
      <c r="R57" s="21"/>
      <c r="S57" s="21"/>
      <c r="T57" s="21"/>
      <c r="U57" s="21"/>
    </row>
    <row r="58" spans="2:21" ht="26.9" customHeight="1">
      <c r="B58" s="470" t="s">
        <v>1161</v>
      </c>
      <c r="C58" s="777">
        <f>$C$59*(1+10%)</f>
        <v>48887.3</v>
      </c>
      <c r="D58" s="550">
        <f t="shared" si="34"/>
        <v>0</v>
      </c>
      <c r="E58" s="550">
        <f t="shared" si="35"/>
        <v>0</v>
      </c>
      <c r="F58" s="550">
        <f t="shared" si="36"/>
        <v>0</v>
      </c>
      <c r="G58" s="550">
        <f t="shared" si="37"/>
        <v>0</v>
      </c>
      <c r="H58" s="550">
        <f t="shared" si="38"/>
        <v>0</v>
      </c>
      <c r="I58" s="550">
        <f t="shared" si="39"/>
        <v>0</v>
      </c>
      <c r="J58" s="550">
        <f t="shared" si="40"/>
        <v>0</v>
      </c>
      <c r="K58" s="967"/>
      <c r="L58" s="967"/>
      <c r="M58" s="967"/>
      <c r="N58" s="967"/>
      <c r="O58" s="967"/>
      <c r="P58" s="967"/>
      <c r="Q58" s="968"/>
      <c r="R58" s="21"/>
      <c r="S58" s="21"/>
      <c r="T58" s="21"/>
      <c r="U58" s="21"/>
    </row>
    <row r="59" spans="2:21" ht="61" customHeight="1">
      <c r="B59" s="471" t="s">
        <v>1430</v>
      </c>
      <c r="C59" s="779">
        <v>44443</v>
      </c>
      <c r="D59" s="550">
        <f t="shared" si="34"/>
        <v>0</v>
      </c>
      <c r="E59" s="550">
        <f t="shared" si="35"/>
        <v>0</v>
      </c>
      <c r="F59" s="550">
        <f t="shared" si="36"/>
        <v>0</v>
      </c>
      <c r="G59" s="550">
        <f t="shared" si="37"/>
        <v>0</v>
      </c>
      <c r="H59" s="550">
        <f t="shared" si="38"/>
        <v>0</v>
      </c>
      <c r="I59" s="550">
        <f t="shared" si="39"/>
        <v>0</v>
      </c>
      <c r="J59" s="550">
        <f t="shared" si="40"/>
        <v>0</v>
      </c>
      <c r="K59" s="967"/>
      <c r="L59" s="967"/>
      <c r="M59" s="967"/>
      <c r="N59" s="967"/>
      <c r="O59" s="967"/>
      <c r="P59" s="967"/>
      <c r="Q59" s="968"/>
      <c r="R59" s="1288" t="s">
        <v>1162</v>
      </c>
      <c r="S59" s="1288"/>
      <c r="T59" s="1288"/>
      <c r="U59" s="1288"/>
    </row>
    <row r="60" spans="2:21">
      <c r="B60" s="470" t="s">
        <v>1163</v>
      </c>
      <c r="C60" s="777">
        <f>$C$59*(1-10%)</f>
        <v>39998.700000000004</v>
      </c>
      <c r="D60" s="550">
        <f t="shared" si="34"/>
        <v>0</v>
      </c>
      <c r="E60" s="550">
        <f t="shared" si="35"/>
        <v>0</v>
      </c>
      <c r="F60" s="550">
        <f t="shared" si="36"/>
        <v>0</v>
      </c>
      <c r="G60" s="550">
        <f t="shared" si="37"/>
        <v>0</v>
      </c>
      <c r="H60" s="550">
        <f t="shared" si="38"/>
        <v>0</v>
      </c>
      <c r="I60" s="550">
        <f t="shared" si="39"/>
        <v>0</v>
      </c>
      <c r="J60" s="550">
        <f t="shared" si="40"/>
        <v>0</v>
      </c>
      <c r="K60" s="967"/>
      <c r="L60" s="967"/>
      <c r="M60" s="967"/>
      <c r="N60" s="967"/>
      <c r="O60" s="967"/>
      <c r="P60" s="967"/>
      <c r="Q60" s="968"/>
      <c r="R60" s="21"/>
      <c r="S60" s="21"/>
      <c r="T60" s="21"/>
      <c r="U60" s="21"/>
    </row>
    <row r="61" spans="2:21">
      <c r="B61" s="470" t="s">
        <v>1164</v>
      </c>
      <c r="C61" s="777">
        <f>$C$59*(1-20%)</f>
        <v>35554.400000000001</v>
      </c>
      <c r="D61" s="550">
        <f t="shared" si="34"/>
        <v>0</v>
      </c>
      <c r="E61" s="550">
        <f t="shared" si="35"/>
        <v>0</v>
      </c>
      <c r="F61" s="550">
        <f t="shared" si="36"/>
        <v>0</v>
      </c>
      <c r="G61" s="550">
        <f t="shared" si="37"/>
        <v>0</v>
      </c>
      <c r="H61" s="550">
        <f t="shared" si="38"/>
        <v>0</v>
      </c>
      <c r="I61" s="550">
        <f t="shared" si="39"/>
        <v>0</v>
      </c>
      <c r="J61" s="550">
        <f t="shared" si="40"/>
        <v>0</v>
      </c>
      <c r="K61" s="967"/>
      <c r="L61" s="967"/>
      <c r="M61" s="967"/>
      <c r="N61" s="967"/>
      <c r="O61" s="967"/>
      <c r="P61" s="967"/>
      <c r="Q61" s="968"/>
      <c r="R61" s="21"/>
      <c r="S61" s="21"/>
      <c r="T61" s="21"/>
      <c r="U61" s="21"/>
    </row>
    <row r="62" spans="2:21">
      <c r="B62" s="470" t="s">
        <v>1165</v>
      </c>
      <c r="C62" s="777">
        <f>$C$59*(1-30%)</f>
        <v>31110.1</v>
      </c>
      <c r="D62" s="550">
        <f t="shared" si="34"/>
        <v>0</v>
      </c>
      <c r="E62" s="550">
        <f t="shared" si="35"/>
        <v>0</v>
      </c>
      <c r="F62" s="550">
        <f t="shared" si="36"/>
        <v>0</v>
      </c>
      <c r="G62" s="550">
        <f t="shared" si="37"/>
        <v>0</v>
      </c>
      <c r="H62" s="550">
        <f t="shared" si="38"/>
        <v>0</v>
      </c>
      <c r="I62" s="550">
        <f t="shared" si="39"/>
        <v>0</v>
      </c>
      <c r="J62" s="550">
        <f t="shared" si="40"/>
        <v>0</v>
      </c>
      <c r="K62" s="967"/>
      <c r="L62" s="967"/>
      <c r="M62" s="967"/>
      <c r="N62" s="967"/>
      <c r="O62" s="967"/>
      <c r="P62" s="967"/>
      <c r="Q62" s="968"/>
      <c r="R62" s="21"/>
      <c r="S62" s="21"/>
      <c r="T62" s="21"/>
      <c r="U62" s="21"/>
    </row>
    <row r="63" spans="2:21">
      <c r="B63" s="470" t="s">
        <v>1166</v>
      </c>
      <c r="C63" s="777">
        <f>$C$59*(1-40%)</f>
        <v>26665.8</v>
      </c>
      <c r="D63" s="550">
        <f t="shared" si="34"/>
        <v>0</v>
      </c>
      <c r="E63" s="550">
        <f t="shared" si="35"/>
        <v>0</v>
      </c>
      <c r="F63" s="550">
        <f t="shared" si="36"/>
        <v>0</v>
      </c>
      <c r="G63" s="550">
        <f t="shared" si="37"/>
        <v>0</v>
      </c>
      <c r="H63" s="550">
        <f t="shared" si="38"/>
        <v>0</v>
      </c>
      <c r="I63" s="550">
        <f t="shared" si="39"/>
        <v>0</v>
      </c>
      <c r="J63" s="550">
        <f t="shared" si="40"/>
        <v>0</v>
      </c>
      <c r="K63" s="967"/>
      <c r="L63" s="967"/>
      <c r="M63" s="967"/>
      <c r="N63" s="967"/>
      <c r="O63" s="967"/>
      <c r="P63" s="967"/>
      <c r="Q63" s="968"/>
      <c r="R63" s="21"/>
      <c r="S63" s="21"/>
      <c r="T63" s="21"/>
      <c r="U63" s="21"/>
    </row>
    <row r="64" spans="2:21" ht="13" thickBot="1">
      <c r="B64" s="472" t="s">
        <v>1167</v>
      </c>
      <c r="C64" s="780"/>
      <c r="D64" s="781"/>
      <c r="E64" s="781"/>
      <c r="F64" s="781"/>
      <c r="G64" s="781"/>
      <c r="H64" s="781"/>
      <c r="I64" s="781"/>
      <c r="J64" s="781"/>
      <c r="K64" s="1289" t="s">
        <v>1157</v>
      </c>
      <c r="L64" s="1289"/>
      <c r="M64" s="1289"/>
      <c r="N64" s="1289"/>
      <c r="O64" s="1289"/>
      <c r="P64" s="1289"/>
      <c r="Q64" s="1290"/>
      <c r="R64" s="21"/>
      <c r="S64" s="21"/>
      <c r="T64" s="21"/>
      <c r="U64" s="21"/>
    </row>
    <row r="65" spans="2:21" ht="25">
      <c r="M65" s="1309"/>
      <c r="N65" s="1309"/>
      <c r="O65" s="1309"/>
      <c r="P65" s="1309"/>
      <c r="Q65" s="1309"/>
      <c r="R65" s="1309"/>
      <c r="S65" s="1309"/>
      <c r="T65" s="1309"/>
      <c r="U65" s="1309"/>
    </row>
    <row r="66" spans="2:21" ht="14.5">
      <c r="B66" s="465"/>
      <c r="C66" s="21"/>
      <c r="D66" s="21"/>
      <c r="E66" s="21"/>
      <c r="F66" s="21"/>
      <c r="G66" s="21"/>
      <c r="H66" s="21"/>
      <c r="I66" s="21"/>
      <c r="J66" s="21"/>
      <c r="K66" s="21"/>
      <c r="L66" s="21"/>
      <c r="M66" s="21"/>
      <c r="N66" s="21"/>
      <c r="O66" s="21"/>
      <c r="P66" s="21"/>
      <c r="Q66" s="21"/>
    </row>
    <row r="67" spans="2:21" ht="14.5">
      <c r="B67" s="465"/>
      <c r="C67" s="21"/>
      <c r="D67" s="21"/>
      <c r="E67" s="21"/>
      <c r="F67" s="21"/>
      <c r="G67" s="21"/>
      <c r="H67" s="21"/>
      <c r="I67" s="21"/>
      <c r="J67" s="21"/>
      <c r="K67" s="21"/>
      <c r="L67" s="21"/>
      <c r="M67" s="21"/>
      <c r="N67" s="21"/>
      <c r="O67" s="21"/>
      <c r="P67" s="21"/>
      <c r="Q67" s="21"/>
    </row>
    <row r="68" spans="2:21" ht="14.5">
      <c r="B68" s="465"/>
      <c r="C68" s="21"/>
      <c r="D68" s="21"/>
      <c r="E68" s="21"/>
      <c r="F68" s="21"/>
      <c r="G68" s="21"/>
      <c r="H68" s="21"/>
      <c r="I68" s="21"/>
      <c r="J68" s="21"/>
      <c r="K68" s="21"/>
      <c r="L68" s="21"/>
      <c r="M68" s="21"/>
      <c r="N68" s="21"/>
      <c r="O68" s="21"/>
      <c r="P68" s="21"/>
      <c r="Q68" s="21"/>
    </row>
    <row r="69" spans="2:21" ht="14.5">
      <c r="B69" s="465"/>
      <c r="C69" s="21"/>
      <c r="D69" s="21"/>
      <c r="E69" s="21"/>
      <c r="F69" s="21"/>
      <c r="G69" s="21"/>
      <c r="H69" s="21"/>
      <c r="I69" s="21"/>
      <c r="J69" s="21"/>
      <c r="K69" s="21"/>
      <c r="L69" s="21"/>
      <c r="M69" s="21"/>
      <c r="N69" s="21"/>
      <c r="O69" s="21"/>
      <c r="P69" s="21"/>
      <c r="Q69" s="21"/>
    </row>
    <row r="70" spans="2:21" ht="14.5">
      <c r="B70" s="465"/>
      <c r="C70" s="21"/>
      <c r="D70" s="21"/>
      <c r="E70" s="21"/>
      <c r="F70" s="21"/>
      <c r="G70" s="21"/>
      <c r="H70" s="21"/>
      <c r="I70" s="21"/>
      <c r="J70" s="21"/>
      <c r="K70" s="21"/>
      <c r="L70" s="21"/>
      <c r="M70" s="21"/>
      <c r="N70" s="21"/>
      <c r="O70" s="21"/>
      <c r="P70" s="21"/>
      <c r="Q70" s="21"/>
    </row>
    <row r="71" spans="2:21" ht="13" thickBot="1">
      <c r="B71" s="21"/>
      <c r="C71" s="21"/>
      <c r="D71" s="21"/>
      <c r="E71" s="21"/>
      <c r="F71" s="21"/>
      <c r="G71" s="21"/>
      <c r="H71" s="21"/>
      <c r="I71" s="21"/>
      <c r="J71" s="21"/>
      <c r="K71" s="21"/>
      <c r="L71" s="21"/>
      <c r="M71" s="21"/>
      <c r="N71" s="21"/>
      <c r="O71" s="21"/>
      <c r="P71" s="21"/>
      <c r="Q71" s="21"/>
    </row>
    <row r="72" spans="2:21" ht="68.25" customHeight="1">
      <c r="B72" s="1291" t="s">
        <v>1168</v>
      </c>
      <c r="C72" s="1296"/>
      <c r="D72" s="1293" t="s">
        <v>1140</v>
      </c>
      <c r="E72" s="1293"/>
      <c r="F72" s="1293"/>
      <c r="G72" s="1293"/>
      <c r="H72" s="1293"/>
      <c r="I72" s="1293"/>
      <c r="J72" s="1293"/>
      <c r="K72" s="1294" t="s">
        <v>1141</v>
      </c>
      <c r="L72" s="1294"/>
      <c r="M72" s="1294"/>
      <c r="N72" s="1294"/>
      <c r="O72" s="1294"/>
      <c r="P72" s="1294"/>
      <c r="Q72" s="1295"/>
      <c r="R72" s="21"/>
      <c r="S72" s="21"/>
      <c r="T72" s="21"/>
      <c r="U72" s="21"/>
    </row>
    <row r="73" spans="2:21" ht="50">
      <c r="B73" s="466" t="s">
        <v>1109</v>
      </c>
      <c r="C73" s="469" t="s">
        <v>1142</v>
      </c>
      <c r="D73" s="468" t="s">
        <v>1143</v>
      </c>
      <c r="E73" s="468" t="s">
        <v>1144</v>
      </c>
      <c r="F73" s="468" t="s">
        <v>1145</v>
      </c>
      <c r="G73" s="468" t="s">
        <v>1146</v>
      </c>
      <c r="H73" s="468" t="s">
        <v>1147</v>
      </c>
      <c r="I73" s="468" t="s">
        <v>1148</v>
      </c>
      <c r="J73" s="468" t="s">
        <v>1149</v>
      </c>
      <c r="K73" s="469" t="s">
        <v>1150</v>
      </c>
      <c r="L73" s="469" t="s">
        <v>1151</v>
      </c>
      <c r="M73" s="469" t="s">
        <v>1152</v>
      </c>
      <c r="N73" s="469" t="s">
        <v>1153</v>
      </c>
      <c r="O73" s="469" t="s">
        <v>1154</v>
      </c>
      <c r="P73" s="469" t="s">
        <v>1155</v>
      </c>
      <c r="Q73" s="467" t="s">
        <v>1156</v>
      </c>
      <c r="R73" s="21"/>
      <c r="S73" s="21"/>
      <c r="T73" s="21"/>
      <c r="U73" s="21"/>
    </row>
    <row r="74" spans="2:21">
      <c r="B74" s="470" t="s">
        <v>1129</v>
      </c>
      <c r="C74" s="778"/>
      <c r="D74" s="549"/>
      <c r="E74" s="549"/>
      <c r="F74" s="549"/>
      <c r="G74" s="549"/>
      <c r="H74" s="549"/>
      <c r="I74" s="549"/>
      <c r="J74" s="549"/>
      <c r="K74" s="1286" t="s">
        <v>1157</v>
      </c>
      <c r="L74" s="1286"/>
      <c r="M74" s="1286"/>
      <c r="N74" s="1286"/>
      <c r="O74" s="1286"/>
      <c r="P74" s="1286"/>
      <c r="Q74" s="1287"/>
      <c r="R74" s="21"/>
      <c r="S74" s="21"/>
      <c r="T74" s="21"/>
      <c r="U74" s="21"/>
    </row>
    <row r="75" spans="2:21">
      <c r="B75" s="470" t="s">
        <v>1158</v>
      </c>
      <c r="C75" s="777">
        <f>$C$79*(1+40%)</f>
        <v>22829.8</v>
      </c>
      <c r="D75" s="550">
        <f>K75*$C75</f>
        <v>0</v>
      </c>
      <c r="E75" s="550">
        <f t="shared" ref="E75:E83" si="41">L75*$C75</f>
        <v>0</v>
      </c>
      <c r="F75" s="550">
        <f t="shared" ref="F75:F83" si="42">M75*$C75</f>
        <v>0</v>
      </c>
      <c r="G75" s="550">
        <f t="shared" ref="G75:G83" si="43">N75*$C75</f>
        <v>0</v>
      </c>
      <c r="H75" s="550">
        <f t="shared" ref="H75:H83" si="44">O75*$C75</f>
        <v>0</v>
      </c>
      <c r="I75" s="550">
        <f t="shared" ref="I75:I83" si="45">P75*$C75</f>
        <v>0</v>
      </c>
      <c r="J75" s="550">
        <f t="shared" ref="J75:J83" si="46">Q75*$C75</f>
        <v>0</v>
      </c>
      <c r="K75" s="967"/>
      <c r="L75" s="967"/>
      <c r="M75" s="967"/>
      <c r="N75" s="967"/>
      <c r="O75" s="967"/>
      <c r="P75" s="967"/>
      <c r="Q75" s="968"/>
      <c r="R75" s="21"/>
      <c r="S75" s="21"/>
      <c r="T75" s="21"/>
      <c r="U75" s="21"/>
    </row>
    <row r="76" spans="2:21">
      <c r="B76" s="470" t="s">
        <v>1159</v>
      </c>
      <c r="C76" s="777">
        <f>$C$79*(1+30%)</f>
        <v>21199.100000000002</v>
      </c>
      <c r="D76" s="550">
        <f t="shared" ref="D76:D83" si="47">K76*$C76</f>
        <v>0</v>
      </c>
      <c r="E76" s="550">
        <f t="shared" si="41"/>
        <v>0</v>
      </c>
      <c r="F76" s="550">
        <f t="shared" si="42"/>
        <v>0</v>
      </c>
      <c r="G76" s="550">
        <f t="shared" si="43"/>
        <v>0</v>
      </c>
      <c r="H76" s="550">
        <f t="shared" si="44"/>
        <v>0</v>
      </c>
      <c r="I76" s="550">
        <f t="shared" si="45"/>
        <v>0</v>
      </c>
      <c r="J76" s="550">
        <f t="shared" si="46"/>
        <v>0</v>
      </c>
      <c r="K76" s="967"/>
      <c r="L76" s="967"/>
      <c r="M76" s="967"/>
      <c r="N76" s="967"/>
      <c r="O76" s="967"/>
      <c r="P76" s="967"/>
      <c r="Q76" s="968"/>
      <c r="R76" s="21"/>
      <c r="S76" s="21"/>
      <c r="T76" s="21"/>
      <c r="U76" s="21"/>
    </row>
    <row r="77" spans="2:21">
      <c r="B77" s="470" t="s">
        <v>1160</v>
      </c>
      <c r="C77" s="777">
        <f>$C$79*(1+20%)</f>
        <v>19568.399999999998</v>
      </c>
      <c r="D77" s="550">
        <f t="shared" si="47"/>
        <v>0</v>
      </c>
      <c r="E77" s="550">
        <f t="shared" si="41"/>
        <v>0</v>
      </c>
      <c r="F77" s="550">
        <f t="shared" si="42"/>
        <v>0</v>
      </c>
      <c r="G77" s="550">
        <f t="shared" si="43"/>
        <v>0</v>
      </c>
      <c r="H77" s="550">
        <f t="shared" si="44"/>
        <v>0</v>
      </c>
      <c r="I77" s="550">
        <f t="shared" si="45"/>
        <v>0</v>
      </c>
      <c r="J77" s="550">
        <f t="shared" si="46"/>
        <v>0</v>
      </c>
      <c r="K77" s="967"/>
      <c r="L77" s="967"/>
      <c r="M77" s="967"/>
      <c r="N77" s="967"/>
      <c r="O77" s="967"/>
      <c r="P77" s="967"/>
      <c r="Q77" s="968"/>
      <c r="R77" s="21"/>
      <c r="S77" s="21"/>
      <c r="T77" s="21"/>
      <c r="U77" s="21"/>
    </row>
    <row r="78" spans="2:21">
      <c r="B78" s="470" t="s">
        <v>1161</v>
      </c>
      <c r="C78" s="777">
        <f>$C$79*(1+10%)</f>
        <v>17937.7</v>
      </c>
      <c r="D78" s="550">
        <f t="shared" si="47"/>
        <v>0</v>
      </c>
      <c r="E78" s="550">
        <f t="shared" si="41"/>
        <v>0</v>
      </c>
      <c r="F78" s="550">
        <f t="shared" si="42"/>
        <v>0</v>
      </c>
      <c r="G78" s="550">
        <f t="shared" si="43"/>
        <v>0</v>
      </c>
      <c r="H78" s="550">
        <f t="shared" si="44"/>
        <v>0</v>
      </c>
      <c r="I78" s="550">
        <f t="shared" si="45"/>
        <v>0</v>
      </c>
      <c r="J78" s="550">
        <f t="shared" si="46"/>
        <v>0</v>
      </c>
      <c r="K78" s="967"/>
      <c r="L78" s="967"/>
      <c r="M78" s="967"/>
      <c r="N78" s="967"/>
      <c r="O78" s="967"/>
      <c r="P78" s="967"/>
      <c r="Q78" s="968"/>
      <c r="R78" s="21"/>
      <c r="S78" s="21"/>
      <c r="T78" s="21"/>
      <c r="U78" s="21"/>
    </row>
    <row r="79" spans="2:21" ht="55.4" customHeight="1">
      <c r="B79" s="471" t="s">
        <v>1430</v>
      </c>
      <c r="C79" s="779">
        <v>16307</v>
      </c>
      <c r="D79" s="550">
        <f t="shared" si="47"/>
        <v>0</v>
      </c>
      <c r="E79" s="550">
        <f t="shared" si="41"/>
        <v>0</v>
      </c>
      <c r="F79" s="550">
        <f t="shared" si="42"/>
        <v>0</v>
      </c>
      <c r="G79" s="550">
        <f t="shared" si="43"/>
        <v>0</v>
      </c>
      <c r="H79" s="550">
        <f t="shared" si="44"/>
        <v>0</v>
      </c>
      <c r="I79" s="550">
        <f t="shared" si="45"/>
        <v>0</v>
      </c>
      <c r="J79" s="550">
        <f t="shared" si="46"/>
        <v>0</v>
      </c>
      <c r="K79" s="967"/>
      <c r="L79" s="967"/>
      <c r="M79" s="967"/>
      <c r="N79" s="967"/>
      <c r="O79" s="967"/>
      <c r="P79" s="967"/>
      <c r="Q79" s="968"/>
      <c r="R79" s="1288" t="s">
        <v>1162</v>
      </c>
      <c r="S79" s="1288"/>
      <c r="T79" s="1288"/>
      <c r="U79" s="1288"/>
    </row>
    <row r="80" spans="2:21">
      <c r="B80" s="470" t="s">
        <v>1163</v>
      </c>
      <c r="C80" s="777">
        <f>$C$79*(1-10%)</f>
        <v>14676.300000000001</v>
      </c>
      <c r="D80" s="550">
        <f t="shared" si="47"/>
        <v>0</v>
      </c>
      <c r="E80" s="550">
        <f t="shared" si="41"/>
        <v>0</v>
      </c>
      <c r="F80" s="550">
        <f t="shared" si="42"/>
        <v>0</v>
      </c>
      <c r="G80" s="550">
        <f t="shared" si="43"/>
        <v>0</v>
      </c>
      <c r="H80" s="550">
        <f t="shared" si="44"/>
        <v>0</v>
      </c>
      <c r="I80" s="550">
        <f t="shared" si="45"/>
        <v>0</v>
      </c>
      <c r="J80" s="550">
        <f t="shared" si="46"/>
        <v>0</v>
      </c>
      <c r="K80" s="967"/>
      <c r="L80" s="967"/>
      <c r="M80" s="967"/>
      <c r="N80" s="967"/>
      <c r="O80" s="967"/>
      <c r="P80" s="967"/>
      <c r="Q80" s="968"/>
      <c r="R80" s="21"/>
      <c r="S80" s="21"/>
      <c r="T80" s="21"/>
      <c r="U80" s="21"/>
    </row>
    <row r="81" spans="2:21">
      <c r="B81" s="470" t="s">
        <v>1164</v>
      </c>
      <c r="C81" s="777">
        <f>$C$79*(1-20%)</f>
        <v>13045.6</v>
      </c>
      <c r="D81" s="550">
        <f t="shared" si="47"/>
        <v>0</v>
      </c>
      <c r="E81" s="550">
        <f t="shared" si="41"/>
        <v>0</v>
      </c>
      <c r="F81" s="550">
        <f t="shared" si="42"/>
        <v>0</v>
      </c>
      <c r="G81" s="550">
        <f t="shared" si="43"/>
        <v>0</v>
      </c>
      <c r="H81" s="550">
        <f t="shared" si="44"/>
        <v>0</v>
      </c>
      <c r="I81" s="550">
        <f t="shared" si="45"/>
        <v>0</v>
      </c>
      <c r="J81" s="550">
        <f t="shared" si="46"/>
        <v>0</v>
      </c>
      <c r="K81" s="967"/>
      <c r="L81" s="967"/>
      <c r="M81" s="967"/>
      <c r="N81" s="967"/>
      <c r="O81" s="967"/>
      <c r="P81" s="967"/>
      <c r="Q81" s="968"/>
      <c r="R81" s="568"/>
      <c r="S81" s="21"/>
      <c r="T81" s="21"/>
      <c r="U81" s="21"/>
    </row>
    <row r="82" spans="2:21">
      <c r="B82" s="470" t="s">
        <v>1165</v>
      </c>
      <c r="C82" s="777">
        <f>$C$79*(1-30%)</f>
        <v>11414.9</v>
      </c>
      <c r="D82" s="550">
        <f t="shared" si="47"/>
        <v>0</v>
      </c>
      <c r="E82" s="550">
        <f t="shared" si="41"/>
        <v>0</v>
      </c>
      <c r="F82" s="550">
        <f t="shared" si="42"/>
        <v>0</v>
      </c>
      <c r="G82" s="550">
        <f t="shared" si="43"/>
        <v>0</v>
      </c>
      <c r="H82" s="550">
        <f t="shared" si="44"/>
        <v>0</v>
      </c>
      <c r="I82" s="550">
        <f t="shared" si="45"/>
        <v>0</v>
      </c>
      <c r="J82" s="550">
        <f t="shared" si="46"/>
        <v>0</v>
      </c>
      <c r="K82" s="967"/>
      <c r="L82" s="967"/>
      <c r="M82" s="967"/>
      <c r="N82" s="967"/>
      <c r="O82" s="967"/>
      <c r="P82" s="967"/>
      <c r="Q82" s="968"/>
      <c r="R82" s="21"/>
      <c r="S82" s="21"/>
      <c r="T82" s="21"/>
      <c r="U82" s="21"/>
    </row>
    <row r="83" spans="2:21">
      <c r="B83" s="470" t="s">
        <v>1166</v>
      </c>
      <c r="C83" s="777">
        <f>$C$79*(1-40%)</f>
        <v>9784.1999999999989</v>
      </c>
      <c r="D83" s="550">
        <f t="shared" si="47"/>
        <v>0</v>
      </c>
      <c r="E83" s="550">
        <f t="shared" si="41"/>
        <v>0</v>
      </c>
      <c r="F83" s="550">
        <f t="shared" si="42"/>
        <v>0</v>
      </c>
      <c r="G83" s="550">
        <f t="shared" si="43"/>
        <v>0</v>
      </c>
      <c r="H83" s="550">
        <f t="shared" si="44"/>
        <v>0</v>
      </c>
      <c r="I83" s="550">
        <f t="shared" si="45"/>
        <v>0</v>
      </c>
      <c r="J83" s="550">
        <f t="shared" si="46"/>
        <v>0</v>
      </c>
      <c r="K83" s="967"/>
      <c r="L83" s="967"/>
      <c r="M83" s="967"/>
      <c r="N83" s="967"/>
      <c r="O83" s="967"/>
      <c r="P83" s="967"/>
      <c r="Q83" s="968"/>
      <c r="R83" s="21"/>
      <c r="S83" s="21"/>
      <c r="T83" s="21"/>
      <c r="U83" s="21"/>
    </row>
    <row r="84" spans="2:21" ht="13" thickBot="1">
      <c r="B84" s="472" t="s">
        <v>1167</v>
      </c>
      <c r="C84" s="780"/>
      <c r="D84" s="781"/>
      <c r="E84" s="781"/>
      <c r="F84" s="781"/>
      <c r="G84" s="781"/>
      <c r="H84" s="781"/>
      <c r="I84" s="781"/>
      <c r="J84" s="781"/>
      <c r="K84" s="1289" t="s">
        <v>1157</v>
      </c>
      <c r="L84" s="1289"/>
      <c r="M84" s="1289"/>
      <c r="N84" s="1289"/>
      <c r="O84" s="1289"/>
      <c r="P84" s="1289"/>
      <c r="Q84" s="1290"/>
      <c r="R84" s="21"/>
      <c r="S84" s="21"/>
      <c r="T84" s="21"/>
      <c r="U84" s="21"/>
    </row>
    <row r="85" spans="2:21" ht="13" thickBot="1"/>
    <row r="86" spans="2:21" ht="59.9" customHeight="1">
      <c r="B86" s="1291" t="s">
        <v>1169</v>
      </c>
      <c r="C86" s="1296"/>
      <c r="D86" s="1293" t="s">
        <v>1140</v>
      </c>
      <c r="E86" s="1293"/>
      <c r="F86" s="1293"/>
      <c r="G86" s="1293"/>
      <c r="H86" s="1293"/>
      <c r="I86" s="1293"/>
      <c r="J86" s="1293"/>
      <c r="K86" s="1294" t="s">
        <v>1141</v>
      </c>
      <c r="L86" s="1294"/>
      <c r="M86" s="1294"/>
      <c r="N86" s="1294"/>
      <c r="O86" s="1294"/>
      <c r="P86" s="1294"/>
      <c r="Q86" s="1295"/>
      <c r="R86" s="21"/>
      <c r="S86" s="21"/>
      <c r="T86" s="21"/>
      <c r="U86" s="21"/>
    </row>
    <row r="87" spans="2:21" ht="50">
      <c r="B87" s="466" t="s">
        <v>1109</v>
      </c>
      <c r="C87" s="469" t="s">
        <v>1142</v>
      </c>
      <c r="D87" s="468" t="s">
        <v>1143</v>
      </c>
      <c r="E87" s="468" t="s">
        <v>1144</v>
      </c>
      <c r="F87" s="468" t="s">
        <v>1145</v>
      </c>
      <c r="G87" s="468" t="s">
        <v>1146</v>
      </c>
      <c r="H87" s="468" t="s">
        <v>1147</v>
      </c>
      <c r="I87" s="468" t="s">
        <v>1148</v>
      </c>
      <c r="J87" s="468" t="s">
        <v>1149</v>
      </c>
      <c r="K87" s="469" t="s">
        <v>1150</v>
      </c>
      <c r="L87" s="469" t="s">
        <v>1151</v>
      </c>
      <c r="M87" s="469" t="s">
        <v>1152</v>
      </c>
      <c r="N87" s="469" t="s">
        <v>1153</v>
      </c>
      <c r="O87" s="469" t="s">
        <v>1154</v>
      </c>
      <c r="P87" s="469" t="s">
        <v>1155</v>
      </c>
      <c r="Q87" s="467" t="s">
        <v>1156</v>
      </c>
      <c r="R87" s="21"/>
      <c r="S87" s="21"/>
      <c r="T87" s="21"/>
      <c r="U87" s="21"/>
    </row>
    <row r="88" spans="2:21">
      <c r="B88" s="470" t="s">
        <v>1129</v>
      </c>
      <c r="C88" s="778"/>
      <c r="D88" s="549"/>
      <c r="E88" s="549"/>
      <c r="F88" s="549"/>
      <c r="G88" s="549"/>
      <c r="H88" s="549"/>
      <c r="I88" s="549"/>
      <c r="J88" s="549"/>
      <c r="K88" s="1286" t="s">
        <v>1157</v>
      </c>
      <c r="L88" s="1286"/>
      <c r="M88" s="1286"/>
      <c r="N88" s="1286"/>
      <c r="O88" s="1286"/>
      <c r="P88" s="1286"/>
      <c r="Q88" s="1287"/>
      <c r="R88" s="21"/>
      <c r="S88" s="21"/>
      <c r="T88" s="21"/>
      <c r="U88" s="21"/>
    </row>
    <row r="89" spans="2:21">
      <c r="B89" s="470" t="s">
        <v>1158</v>
      </c>
      <c r="C89" s="777">
        <f>$C$93*(1+40%)</f>
        <v>16284.8</v>
      </c>
      <c r="D89" s="550">
        <f>K89*$C89</f>
        <v>0</v>
      </c>
      <c r="E89" s="550">
        <f t="shared" ref="E89:E97" si="48">L89*$C89</f>
        <v>0</v>
      </c>
      <c r="F89" s="550">
        <f t="shared" ref="F89:F97" si="49">M89*$C89</f>
        <v>0</v>
      </c>
      <c r="G89" s="550">
        <f t="shared" ref="G89:G97" si="50">N89*$C89</f>
        <v>0</v>
      </c>
      <c r="H89" s="550">
        <f t="shared" ref="H89:H97" si="51">O89*$C89</f>
        <v>0</v>
      </c>
      <c r="I89" s="550">
        <f t="shared" ref="I89:I97" si="52">P89*$C89</f>
        <v>0</v>
      </c>
      <c r="J89" s="550">
        <f t="shared" ref="J89:J97" si="53">Q89*$C89</f>
        <v>0</v>
      </c>
      <c r="K89" s="967"/>
      <c r="L89" s="967"/>
      <c r="M89" s="967"/>
      <c r="N89" s="967"/>
      <c r="O89" s="967"/>
      <c r="P89" s="967"/>
      <c r="Q89" s="968"/>
      <c r="R89" s="21"/>
      <c r="S89" s="21"/>
      <c r="T89" s="21"/>
      <c r="U89" s="21"/>
    </row>
    <row r="90" spans="2:21">
      <c r="B90" s="470" t="s">
        <v>1159</v>
      </c>
      <c r="C90" s="777">
        <f>$C$93*(1+30%)</f>
        <v>15121.6</v>
      </c>
      <c r="D90" s="550">
        <f t="shared" ref="D90:D97" si="54">K90*$C90</f>
        <v>0</v>
      </c>
      <c r="E90" s="550">
        <f t="shared" si="48"/>
        <v>0</v>
      </c>
      <c r="F90" s="550">
        <f t="shared" si="49"/>
        <v>0</v>
      </c>
      <c r="G90" s="550">
        <f t="shared" si="50"/>
        <v>0</v>
      </c>
      <c r="H90" s="550">
        <f t="shared" si="51"/>
        <v>0</v>
      </c>
      <c r="I90" s="550">
        <f t="shared" si="52"/>
        <v>0</v>
      </c>
      <c r="J90" s="550">
        <f t="shared" si="53"/>
        <v>0</v>
      </c>
      <c r="K90" s="967"/>
      <c r="L90" s="967"/>
      <c r="M90" s="967"/>
      <c r="N90" s="967"/>
      <c r="O90" s="967"/>
      <c r="P90" s="967"/>
      <c r="Q90" s="968"/>
      <c r="R90" s="21"/>
      <c r="S90" s="21"/>
      <c r="T90" s="21"/>
      <c r="U90" s="21"/>
    </row>
    <row r="91" spans="2:21">
      <c r="B91" s="470" t="s">
        <v>1160</v>
      </c>
      <c r="C91" s="777">
        <f>$C$93*(1+20%)</f>
        <v>13958.4</v>
      </c>
      <c r="D91" s="550">
        <f t="shared" si="54"/>
        <v>0</v>
      </c>
      <c r="E91" s="550">
        <f t="shared" si="48"/>
        <v>0</v>
      </c>
      <c r="F91" s="550">
        <f t="shared" si="49"/>
        <v>0</v>
      </c>
      <c r="G91" s="550">
        <f t="shared" si="50"/>
        <v>0</v>
      </c>
      <c r="H91" s="550">
        <f t="shared" si="51"/>
        <v>0</v>
      </c>
      <c r="I91" s="550">
        <f t="shared" si="52"/>
        <v>0</v>
      </c>
      <c r="J91" s="550">
        <f t="shared" si="53"/>
        <v>0</v>
      </c>
      <c r="K91" s="967"/>
      <c r="L91" s="967"/>
      <c r="M91" s="967"/>
      <c r="N91" s="967"/>
      <c r="O91" s="967"/>
      <c r="P91" s="967"/>
      <c r="Q91" s="968"/>
      <c r="R91" s="21"/>
      <c r="S91" s="21"/>
      <c r="T91" s="21"/>
      <c r="U91" s="21"/>
    </row>
    <row r="92" spans="2:21">
      <c r="B92" s="470" t="s">
        <v>1161</v>
      </c>
      <c r="C92" s="777">
        <f>$C$93*(1+10%)</f>
        <v>12795.2</v>
      </c>
      <c r="D92" s="550">
        <f t="shared" si="54"/>
        <v>0</v>
      </c>
      <c r="E92" s="550">
        <f t="shared" si="48"/>
        <v>0</v>
      </c>
      <c r="F92" s="550">
        <f t="shared" si="49"/>
        <v>0</v>
      </c>
      <c r="G92" s="550">
        <f t="shared" si="50"/>
        <v>0</v>
      </c>
      <c r="H92" s="550">
        <f t="shared" si="51"/>
        <v>0</v>
      </c>
      <c r="I92" s="550">
        <f t="shared" si="52"/>
        <v>0</v>
      </c>
      <c r="J92" s="550">
        <f t="shared" si="53"/>
        <v>0</v>
      </c>
      <c r="K92" s="967"/>
      <c r="L92" s="967"/>
      <c r="M92" s="967"/>
      <c r="N92" s="967"/>
      <c r="O92" s="967"/>
      <c r="P92" s="967"/>
      <c r="Q92" s="968"/>
      <c r="R92" s="21"/>
      <c r="S92" s="21"/>
      <c r="T92" s="21"/>
      <c r="U92" s="21"/>
    </row>
    <row r="93" spans="2:21" ht="56">
      <c r="B93" s="471" t="s">
        <v>1430</v>
      </c>
      <c r="C93" s="779">
        <v>11632</v>
      </c>
      <c r="D93" s="550">
        <f t="shared" si="54"/>
        <v>0</v>
      </c>
      <c r="E93" s="550">
        <f t="shared" si="48"/>
        <v>0</v>
      </c>
      <c r="F93" s="550">
        <f t="shared" si="49"/>
        <v>0</v>
      </c>
      <c r="G93" s="550">
        <f t="shared" si="50"/>
        <v>0</v>
      </c>
      <c r="H93" s="550">
        <f t="shared" si="51"/>
        <v>0</v>
      </c>
      <c r="I93" s="550">
        <f t="shared" si="52"/>
        <v>0</v>
      </c>
      <c r="J93" s="550">
        <f t="shared" si="53"/>
        <v>0</v>
      </c>
      <c r="K93" s="967"/>
      <c r="L93" s="967"/>
      <c r="M93" s="967"/>
      <c r="N93" s="967"/>
      <c r="O93" s="967"/>
      <c r="P93" s="967"/>
      <c r="Q93" s="968"/>
      <c r="R93" s="1288" t="s">
        <v>1162</v>
      </c>
      <c r="S93" s="1288"/>
      <c r="T93" s="1288"/>
      <c r="U93" s="1288"/>
    </row>
    <row r="94" spans="2:21">
      <c r="B94" s="470" t="s">
        <v>1163</v>
      </c>
      <c r="C94" s="777">
        <f>$C$93*(1-10%)</f>
        <v>10468.800000000001</v>
      </c>
      <c r="D94" s="550">
        <f t="shared" si="54"/>
        <v>0</v>
      </c>
      <c r="E94" s="550">
        <f t="shared" si="48"/>
        <v>0</v>
      </c>
      <c r="F94" s="550">
        <f t="shared" si="49"/>
        <v>0</v>
      </c>
      <c r="G94" s="550">
        <f t="shared" si="50"/>
        <v>0</v>
      </c>
      <c r="H94" s="550">
        <f t="shared" si="51"/>
        <v>0</v>
      </c>
      <c r="I94" s="550">
        <f t="shared" si="52"/>
        <v>0</v>
      </c>
      <c r="J94" s="550">
        <f t="shared" si="53"/>
        <v>0</v>
      </c>
      <c r="K94" s="967"/>
      <c r="L94" s="967"/>
      <c r="M94" s="967"/>
      <c r="N94" s="967"/>
      <c r="O94" s="967"/>
      <c r="P94" s="967"/>
      <c r="Q94" s="968"/>
      <c r="R94" s="21"/>
      <c r="S94" s="21"/>
      <c r="T94" s="21"/>
      <c r="U94" s="21"/>
    </row>
    <row r="95" spans="2:21">
      <c r="B95" s="470" t="s">
        <v>1164</v>
      </c>
      <c r="C95" s="777">
        <f>$C$93*(1-20%)</f>
        <v>9305.6</v>
      </c>
      <c r="D95" s="550">
        <f t="shared" si="54"/>
        <v>0</v>
      </c>
      <c r="E95" s="550">
        <f t="shared" si="48"/>
        <v>0</v>
      </c>
      <c r="F95" s="550">
        <f t="shared" si="49"/>
        <v>0</v>
      </c>
      <c r="G95" s="550">
        <f t="shared" si="50"/>
        <v>0</v>
      </c>
      <c r="H95" s="550">
        <f t="shared" si="51"/>
        <v>0</v>
      </c>
      <c r="I95" s="550">
        <f t="shared" si="52"/>
        <v>0</v>
      </c>
      <c r="J95" s="550">
        <f t="shared" si="53"/>
        <v>0</v>
      </c>
      <c r="K95" s="967"/>
      <c r="L95" s="967"/>
      <c r="M95" s="967"/>
      <c r="N95" s="967"/>
      <c r="O95" s="967"/>
      <c r="P95" s="967"/>
      <c r="Q95" s="968"/>
      <c r="R95" s="21"/>
      <c r="S95" s="21"/>
      <c r="T95" s="21"/>
      <c r="U95" s="21"/>
    </row>
    <row r="96" spans="2:21">
      <c r="B96" s="470" t="s">
        <v>1165</v>
      </c>
      <c r="C96" s="777">
        <f>$C$93*(1-30%)</f>
        <v>8142.4</v>
      </c>
      <c r="D96" s="550">
        <f t="shared" si="54"/>
        <v>0</v>
      </c>
      <c r="E96" s="550">
        <f t="shared" si="48"/>
        <v>0</v>
      </c>
      <c r="F96" s="550">
        <f t="shared" si="49"/>
        <v>0</v>
      </c>
      <c r="G96" s="550">
        <f t="shared" si="50"/>
        <v>0</v>
      </c>
      <c r="H96" s="550">
        <f t="shared" si="51"/>
        <v>0</v>
      </c>
      <c r="I96" s="550">
        <f t="shared" si="52"/>
        <v>0</v>
      </c>
      <c r="J96" s="550">
        <f t="shared" si="53"/>
        <v>0</v>
      </c>
      <c r="K96" s="967"/>
      <c r="L96" s="967"/>
      <c r="M96" s="967"/>
      <c r="N96" s="967"/>
      <c r="O96" s="967"/>
      <c r="P96" s="967"/>
      <c r="Q96" s="968"/>
      <c r="R96" s="21"/>
      <c r="S96" s="21"/>
      <c r="T96" s="21"/>
      <c r="U96" s="21"/>
    </row>
    <row r="97" spans="2:21">
      <c r="B97" s="470" t="s">
        <v>1166</v>
      </c>
      <c r="C97" s="777">
        <f>$C$93*(1-40%)</f>
        <v>6979.2</v>
      </c>
      <c r="D97" s="550">
        <f t="shared" si="54"/>
        <v>0</v>
      </c>
      <c r="E97" s="550">
        <f t="shared" si="48"/>
        <v>0</v>
      </c>
      <c r="F97" s="550">
        <f t="shared" si="49"/>
        <v>0</v>
      </c>
      <c r="G97" s="550">
        <f t="shared" si="50"/>
        <v>0</v>
      </c>
      <c r="H97" s="550">
        <f t="shared" si="51"/>
        <v>0</v>
      </c>
      <c r="I97" s="550">
        <f t="shared" si="52"/>
        <v>0</v>
      </c>
      <c r="J97" s="550">
        <f t="shared" si="53"/>
        <v>0</v>
      </c>
      <c r="K97" s="967"/>
      <c r="L97" s="967"/>
      <c r="M97" s="967"/>
      <c r="N97" s="967"/>
      <c r="O97" s="967"/>
      <c r="P97" s="967"/>
      <c r="Q97" s="968"/>
      <c r="R97" s="21"/>
      <c r="S97" s="21"/>
      <c r="T97" s="21"/>
      <c r="U97" s="21"/>
    </row>
    <row r="98" spans="2:21" ht="13" thickBot="1">
      <c r="B98" s="472" t="s">
        <v>1167</v>
      </c>
      <c r="C98" s="780"/>
      <c r="D98" s="781"/>
      <c r="E98" s="781"/>
      <c r="F98" s="781"/>
      <c r="G98" s="781"/>
      <c r="H98" s="781"/>
      <c r="I98" s="781"/>
      <c r="J98" s="781"/>
      <c r="K98" s="1289" t="s">
        <v>1157</v>
      </c>
      <c r="L98" s="1289"/>
      <c r="M98" s="1289"/>
      <c r="N98" s="1289"/>
      <c r="O98" s="1289"/>
      <c r="P98" s="1289"/>
      <c r="Q98" s="1290"/>
      <c r="R98" s="21"/>
      <c r="S98" s="21"/>
      <c r="T98" s="21"/>
      <c r="U98" s="21"/>
    </row>
    <row r="99" spans="2:21" ht="13" thickBot="1"/>
    <row r="100" spans="2:21" ht="62.15" customHeight="1">
      <c r="B100" s="1291" t="s">
        <v>1170</v>
      </c>
      <c r="C100" s="1292"/>
      <c r="D100" s="1293" t="s">
        <v>1140</v>
      </c>
      <c r="E100" s="1293"/>
      <c r="F100" s="1293"/>
      <c r="G100" s="1293"/>
      <c r="H100" s="1293"/>
      <c r="I100" s="1293"/>
      <c r="J100" s="1293"/>
      <c r="K100" s="1294" t="s">
        <v>1141</v>
      </c>
      <c r="L100" s="1294"/>
      <c r="M100" s="1294"/>
      <c r="N100" s="1294"/>
      <c r="O100" s="1294"/>
      <c r="P100" s="1294"/>
      <c r="Q100" s="1295"/>
      <c r="R100" s="21"/>
      <c r="S100" s="21"/>
      <c r="T100" s="21"/>
      <c r="U100" s="21"/>
    </row>
    <row r="101" spans="2:21" ht="50">
      <c r="B101" s="466" t="s">
        <v>1109</v>
      </c>
      <c r="C101" s="469" t="s">
        <v>1142</v>
      </c>
      <c r="D101" s="468" t="s">
        <v>1143</v>
      </c>
      <c r="E101" s="468" t="s">
        <v>1144</v>
      </c>
      <c r="F101" s="468" t="s">
        <v>1145</v>
      </c>
      <c r="G101" s="468" t="s">
        <v>1146</v>
      </c>
      <c r="H101" s="468" t="s">
        <v>1147</v>
      </c>
      <c r="I101" s="468" t="s">
        <v>1148</v>
      </c>
      <c r="J101" s="468" t="s">
        <v>1149</v>
      </c>
      <c r="K101" s="469" t="s">
        <v>1150</v>
      </c>
      <c r="L101" s="469" t="s">
        <v>1151</v>
      </c>
      <c r="M101" s="469" t="s">
        <v>1152</v>
      </c>
      <c r="N101" s="469" t="s">
        <v>1153</v>
      </c>
      <c r="O101" s="469" t="s">
        <v>1154</v>
      </c>
      <c r="P101" s="469" t="s">
        <v>1155</v>
      </c>
      <c r="Q101" s="467" t="s">
        <v>1156</v>
      </c>
      <c r="R101" s="21"/>
      <c r="S101" s="21"/>
      <c r="T101" s="21"/>
      <c r="U101" s="21"/>
    </row>
    <row r="102" spans="2:21">
      <c r="B102" s="470" t="s">
        <v>1129</v>
      </c>
      <c r="C102" s="778"/>
      <c r="D102" s="549"/>
      <c r="E102" s="549"/>
      <c r="F102" s="549"/>
      <c r="G102" s="549"/>
      <c r="H102" s="549"/>
      <c r="I102" s="549"/>
      <c r="J102" s="549"/>
      <c r="K102" s="1286" t="s">
        <v>1157</v>
      </c>
      <c r="L102" s="1286"/>
      <c r="M102" s="1286"/>
      <c r="N102" s="1286"/>
      <c r="O102" s="1286"/>
      <c r="P102" s="1286"/>
      <c r="Q102" s="1287"/>
      <c r="R102" s="21"/>
      <c r="S102" s="21"/>
      <c r="T102" s="21"/>
      <c r="U102" s="21"/>
    </row>
    <row r="103" spans="2:21">
      <c r="B103" s="470" t="s">
        <v>1158</v>
      </c>
      <c r="C103" s="777">
        <f>$C$107*(1+40%)</f>
        <v>139312.59999999998</v>
      </c>
      <c r="D103" s="550">
        <f>K103*$C103</f>
        <v>0</v>
      </c>
      <c r="E103" s="550">
        <f t="shared" ref="E103:E111" si="55">L103*$C103</f>
        <v>0</v>
      </c>
      <c r="F103" s="550">
        <f t="shared" ref="F103:F111" si="56">M103*$C103</f>
        <v>0</v>
      </c>
      <c r="G103" s="550">
        <f t="shared" ref="G103:G111" si="57">N103*$C103</f>
        <v>0</v>
      </c>
      <c r="H103" s="550">
        <f t="shared" ref="H103:H111" si="58">O103*$C103</f>
        <v>0</v>
      </c>
      <c r="I103" s="550">
        <f t="shared" ref="I103:I111" si="59">P103*$C103</f>
        <v>0</v>
      </c>
      <c r="J103" s="550">
        <f t="shared" ref="J103:J111" si="60">Q103*$C103</f>
        <v>0</v>
      </c>
      <c r="K103" s="967"/>
      <c r="L103" s="967"/>
      <c r="M103" s="967"/>
      <c r="N103" s="967"/>
      <c r="O103" s="967"/>
      <c r="P103" s="967"/>
      <c r="Q103" s="968"/>
      <c r="R103" s="21"/>
      <c r="S103" s="21"/>
      <c r="T103" s="21"/>
      <c r="U103" s="21"/>
    </row>
    <row r="104" spans="2:21">
      <c r="B104" s="470" t="s">
        <v>1159</v>
      </c>
      <c r="C104" s="777">
        <f>$C$107*(1+30%)</f>
        <v>129361.70000000001</v>
      </c>
      <c r="D104" s="550">
        <f t="shared" ref="D104:D111" si="61">K104*$C104</f>
        <v>0</v>
      </c>
      <c r="E104" s="550">
        <f t="shared" si="55"/>
        <v>0</v>
      </c>
      <c r="F104" s="550">
        <f t="shared" si="56"/>
        <v>0</v>
      </c>
      <c r="G104" s="550">
        <f t="shared" si="57"/>
        <v>0</v>
      </c>
      <c r="H104" s="550">
        <f t="shared" si="58"/>
        <v>0</v>
      </c>
      <c r="I104" s="550">
        <f t="shared" si="59"/>
        <v>0</v>
      </c>
      <c r="J104" s="550">
        <f t="shared" si="60"/>
        <v>0</v>
      </c>
      <c r="K104" s="967"/>
      <c r="L104" s="967"/>
      <c r="M104" s="967"/>
      <c r="N104" s="967"/>
      <c r="O104" s="967"/>
      <c r="P104" s="967"/>
      <c r="Q104" s="968"/>
      <c r="R104" s="21"/>
      <c r="S104" s="21"/>
      <c r="T104" s="21"/>
      <c r="U104" s="21"/>
    </row>
    <row r="105" spans="2:21">
      <c r="B105" s="470" t="s">
        <v>1160</v>
      </c>
      <c r="C105" s="777">
        <f>$C$107*(1+20%)</f>
        <v>119410.79999999999</v>
      </c>
      <c r="D105" s="550">
        <f t="shared" si="61"/>
        <v>0</v>
      </c>
      <c r="E105" s="550">
        <f t="shared" si="55"/>
        <v>0</v>
      </c>
      <c r="F105" s="550">
        <f t="shared" si="56"/>
        <v>0</v>
      </c>
      <c r="G105" s="550">
        <f t="shared" si="57"/>
        <v>0</v>
      </c>
      <c r="H105" s="550">
        <f t="shared" si="58"/>
        <v>0</v>
      </c>
      <c r="I105" s="550">
        <f t="shared" si="59"/>
        <v>0</v>
      </c>
      <c r="J105" s="550">
        <f t="shared" si="60"/>
        <v>0</v>
      </c>
      <c r="K105" s="967"/>
      <c r="L105" s="967"/>
      <c r="M105" s="967"/>
      <c r="N105" s="967"/>
      <c r="O105" s="967"/>
      <c r="P105" s="967"/>
      <c r="Q105" s="968"/>
      <c r="R105" s="21"/>
      <c r="S105" s="21"/>
      <c r="T105" s="21"/>
      <c r="U105" s="21"/>
    </row>
    <row r="106" spans="2:21">
      <c r="B106" s="470" t="s">
        <v>1161</v>
      </c>
      <c r="C106" s="777">
        <f>$C$107*(1+10%)</f>
        <v>109459.90000000001</v>
      </c>
      <c r="D106" s="550">
        <f t="shared" si="61"/>
        <v>0</v>
      </c>
      <c r="E106" s="550">
        <f t="shared" si="55"/>
        <v>0</v>
      </c>
      <c r="F106" s="550">
        <f t="shared" si="56"/>
        <v>0</v>
      </c>
      <c r="G106" s="550">
        <f t="shared" si="57"/>
        <v>0</v>
      </c>
      <c r="H106" s="550">
        <f t="shared" si="58"/>
        <v>0</v>
      </c>
      <c r="I106" s="550">
        <f t="shared" si="59"/>
        <v>0</v>
      </c>
      <c r="J106" s="550">
        <f t="shared" si="60"/>
        <v>0</v>
      </c>
      <c r="K106" s="967"/>
      <c r="L106" s="967"/>
      <c r="M106" s="967"/>
      <c r="N106" s="967"/>
      <c r="O106" s="967"/>
      <c r="P106" s="967"/>
      <c r="Q106" s="968"/>
      <c r="R106" s="21"/>
      <c r="S106" s="21"/>
      <c r="T106" s="21"/>
      <c r="U106" s="21"/>
    </row>
    <row r="107" spans="2:21" ht="56">
      <c r="B107" s="471" t="s">
        <v>1430</v>
      </c>
      <c r="C107" s="779">
        <v>99509</v>
      </c>
      <c r="D107" s="550">
        <f t="shared" si="61"/>
        <v>0</v>
      </c>
      <c r="E107" s="550">
        <f t="shared" si="55"/>
        <v>0</v>
      </c>
      <c r="F107" s="550">
        <f t="shared" si="56"/>
        <v>0</v>
      </c>
      <c r="G107" s="550">
        <f t="shared" si="57"/>
        <v>0</v>
      </c>
      <c r="H107" s="550">
        <f t="shared" si="58"/>
        <v>0</v>
      </c>
      <c r="I107" s="550">
        <f t="shared" si="59"/>
        <v>0</v>
      </c>
      <c r="J107" s="550">
        <f t="shared" si="60"/>
        <v>0</v>
      </c>
      <c r="K107" s="967"/>
      <c r="L107" s="967"/>
      <c r="M107" s="967"/>
      <c r="N107" s="967"/>
      <c r="O107" s="967"/>
      <c r="P107" s="967"/>
      <c r="Q107" s="968"/>
      <c r="R107" s="1288" t="s">
        <v>1162</v>
      </c>
      <c r="S107" s="1288"/>
      <c r="T107" s="1288"/>
      <c r="U107" s="1288"/>
    </row>
    <row r="108" spans="2:21">
      <c r="B108" s="470" t="s">
        <v>1163</v>
      </c>
      <c r="C108" s="777">
        <f>$C$107*(1-10%)</f>
        <v>89558.1</v>
      </c>
      <c r="D108" s="550">
        <f t="shared" si="61"/>
        <v>0</v>
      </c>
      <c r="E108" s="550">
        <f t="shared" si="55"/>
        <v>0</v>
      </c>
      <c r="F108" s="550">
        <f t="shared" si="56"/>
        <v>0</v>
      </c>
      <c r="G108" s="550">
        <f t="shared" si="57"/>
        <v>0</v>
      </c>
      <c r="H108" s="550">
        <f t="shared" si="58"/>
        <v>0</v>
      </c>
      <c r="I108" s="550">
        <f t="shared" si="59"/>
        <v>0</v>
      </c>
      <c r="J108" s="550">
        <f t="shared" si="60"/>
        <v>0</v>
      </c>
      <c r="K108" s="967"/>
      <c r="L108" s="967"/>
      <c r="M108" s="967"/>
      <c r="N108" s="967"/>
      <c r="O108" s="967"/>
      <c r="P108" s="967"/>
      <c r="Q108" s="968"/>
      <c r="R108" s="21"/>
      <c r="S108" s="21"/>
      <c r="T108" s="21"/>
      <c r="U108" s="21"/>
    </row>
    <row r="109" spans="2:21">
      <c r="B109" s="470" t="s">
        <v>1164</v>
      </c>
      <c r="C109" s="777">
        <f>$C$107*(1-20%)</f>
        <v>79607.200000000012</v>
      </c>
      <c r="D109" s="550">
        <f t="shared" si="61"/>
        <v>0</v>
      </c>
      <c r="E109" s="550">
        <f t="shared" si="55"/>
        <v>0</v>
      </c>
      <c r="F109" s="550">
        <f t="shared" si="56"/>
        <v>0</v>
      </c>
      <c r="G109" s="550">
        <f t="shared" si="57"/>
        <v>0</v>
      </c>
      <c r="H109" s="550">
        <f t="shared" si="58"/>
        <v>0</v>
      </c>
      <c r="I109" s="550">
        <f t="shared" si="59"/>
        <v>0</v>
      </c>
      <c r="J109" s="550">
        <f t="shared" si="60"/>
        <v>0</v>
      </c>
      <c r="K109" s="967"/>
      <c r="L109" s="967"/>
      <c r="M109" s="967"/>
      <c r="N109" s="967"/>
      <c r="O109" s="967"/>
      <c r="P109" s="967"/>
      <c r="Q109" s="968"/>
      <c r="R109" s="21"/>
      <c r="S109" s="21"/>
      <c r="T109" s="21"/>
      <c r="U109" s="21"/>
    </row>
    <row r="110" spans="2:21">
      <c r="B110" s="470" t="s">
        <v>1165</v>
      </c>
      <c r="C110" s="777">
        <f>$C$107*(1-30%)</f>
        <v>69656.299999999988</v>
      </c>
      <c r="D110" s="550">
        <f t="shared" si="61"/>
        <v>0</v>
      </c>
      <c r="E110" s="550">
        <f t="shared" si="55"/>
        <v>0</v>
      </c>
      <c r="F110" s="550">
        <f t="shared" si="56"/>
        <v>0</v>
      </c>
      <c r="G110" s="550">
        <f t="shared" si="57"/>
        <v>0</v>
      </c>
      <c r="H110" s="550">
        <f t="shared" si="58"/>
        <v>0</v>
      </c>
      <c r="I110" s="550">
        <f t="shared" si="59"/>
        <v>0</v>
      </c>
      <c r="J110" s="550">
        <f t="shared" si="60"/>
        <v>0</v>
      </c>
      <c r="K110" s="967"/>
      <c r="L110" s="967"/>
      <c r="M110" s="967"/>
      <c r="N110" s="967"/>
      <c r="O110" s="967"/>
      <c r="P110" s="967"/>
      <c r="Q110" s="968"/>
      <c r="R110" s="21"/>
      <c r="S110" s="21"/>
      <c r="T110" s="21"/>
      <c r="U110" s="21"/>
    </row>
    <row r="111" spans="2:21">
      <c r="B111" s="470" t="s">
        <v>1166</v>
      </c>
      <c r="C111" s="777">
        <f>$C$107*(1-40%)</f>
        <v>59705.399999999994</v>
      </c>
      <c r="D111" s="550">
        <f t="shared" si="61"/>
        <v>0</v>
      </c>
      <c r="E111" s="550">
        <f t="shared" si="55"/>
        <v>0</v>
      </c>
      <c r="F111" s="550">
        <f t="shared" si="56"/>
        <v>0</v>
      </c>
      <c r="G111" s="550">
        <f t="shared" si="57"/>
        <v>0</v>
      </c>
      <c r="H111" s="550">
        <f t="shared" si="58"/>
        <v>0</v>
      </c>
      <c r="I111" s="550">
        <f t="shared" si="59"/>
        <v>0</v>
      </c>
      <c r="J111" s="550">
        <f t="shared" si="60"/>
        <v>0</v>
      </c>
      <c r="K111" s="967"/>
      <c r="L111" s="967"/>
      <c r="M111" s="967"/>
      <c r="N111" s="967"/>
      <c r="O111" s="967"/>
      <c r="P111" s="967"/>
      <c r="Q111" s="968"/>
      <c r="R111" s="21"/>
      <c r="S111" s="21"/>
      <c r="T111" s="21"/>
      <c r="U111" s="21"/>
    </row>
    <row r="112" spans="2:21" ht="13" thickBot="1">
      <c r="B112" s="472" t="s">
        <v>1167</v>
      </c>
      <c r="C112" s="780"/>
      <c r="D112" s="781"/>
      <c r="E112" s="781"/>
      <c r="F112" s="781"/>
      <c r="G112" s="781"/>
      <c r="H112" s="781"/>
      <c r="I112" s="781"/>
      <c r="J112" s="781"/>
      <c r="K112" s="1289" t="s">
        <v>1157</v>
      </c>
      <c r="L112" s="1289"/>
      <c r="M112" s="1289"/>
      <c r="N112" s="1289"/>
      <c r="O112" s="1289"/>
      <c r="P112" s="1289"/>
      <c r="Q112" s="1290"/>
      <c r="R112" s="21"/>
      <c r="S112" s="21"/>
      <c r="T112" s="21"/>
      <c r="U112" s="21"/>
    </row>
    <row r="113" spans="2:21" ht="13" thickBot="1"/>
    <row r="114" spans="2:21" ht="47.15" customHeight="1">
      <c r="B114" s="1291" t="s">
        <v>1171</v>
      </c>
      <c r="C114" s="1292"/>
      <c r="D114" s="1293" t="s">
        <v>1140</v>
      </c>
      <c r="E114" s="1293"/>
      <c r="F114" s="1293"/>
      <c r="G114" s="1293"/>
      <c r="H114" s="1293"/>
      <c r="I114" s="1293"/>
      <c r="J114" s="1293"/>
      <c r="K114" s="1294" t="s">
        <v>1141</v>
      </c>
      <c r="L114" s="1294"/>
      <c r="M114" s="1294"/>
      <c r="N114" s="1294"/>
      <c r="O114" s="1294"/>
      <c r="P114" s="1294"/>
      <c r="Q114" s="1295"/>
      <c r="R114" s="21"/>
      <c r="S114" s="21"/>
      <c r="T114" s="21"/>
      <c r="U114" s="21"/>
    </row>
    <row r="115" spans="2:21" ht="50">
      <c r="B115" s="466" t="s">
        <v>1109</v>
      </c>
      <c r="C115" s="469" t="s">
        <v>1142</v>
      </c>
      <c r="D115" s="468" t="s">
        <v>1143</v>
      </c>
      <c r="E115" s="468" t="s">
        <v>1144</v>
      </c>
      <c r="F115" s="468" t="s">
        <v>1145</v>
      </c>
      <c r="G115" s="468" t="s">
        <v>1146</v>
      </c>
      <c r="H115" s="468" t="s">
        <v>1147</v>
      </c>
      <c r="I115" s="468" t="s">
        <v>1148</v>
      </c>
      <c r="J115" s="468" t="s">
        <v>1149</v>
      </c>
      <c r="K115" s="469" t="s">
        <v>1150</v>
      </c>
      <c r="L115" s="469" t="s">
        <v>1151</v>
      </c>
      <c r="M115" s="469" t="s">
        <v>1152</v>
      </c>
      <c r="N115" s="469" t="s">
        <v>1153</v>
      </c>
      <c r="O115" s="469" t="s">
        <v>1154</v>
      </c>
      <c r="P115" s="469" t="s">
        <v>1155</v>
      </c>
      <c r="Q115" s="467" t="s">
        <v>1156</v>
      </c>
      <c r="R115" s="21"/>
      <c r="S115" s="21"/>
      <c r="T115" s="21"/>
      <c r="U115" s="21"/>
    </row>
    <row r="116" spans="2:21">
      <c r="B116" s="470" t="s">
        <v>1129</v>
      </c>
      <c r="C116" s="778"/>
      <c r="D116" s="549"/>
      <c r="E116" s="549"/>
      <c r="F116" s="549"/>
      <c r="G116" s="549"/>
      <c r="H116" s="549"/>
      <c r="I116" s="549"/>
      <c r="J116" s="549"/>
      <c r="K116" s="1286" t="s">
        <v>1157</v>
      </c>
      <c r="L116" s="1286"/>
      <c r="M116" s="1286"/>
      <c r="N116" s="1286"/>
      <c r="O116" s="1286"/>
      <c r="P116" s="1286"/>
      <c r="Q116" s="1287"/>
      <c r="R116" s="21"/>
      <c r="S116" s="21"/>
      <c r="T116" s="21"/>
      <c r="U116" s="21"/>
    </row>
    <row r="117" spans="2:21">
      <c r="B117" s="470" t="s">
        <v>1158</v>
      </c>
      <c r="C117" s="777">
        <f>$C$121*(1+40%)</f>
        <v>14954.8</v>
      </c>
      <c r="D117" s="550">
        <f>K117*$C117</f>
        <v>0</v>
      </c>
      <c r="E117" s="550">
        <f t="shared" ref="E117:E125" si="62">L117*$C117</f>
        <v>0</v>
      </c>
      <c r="F117" s="550">
        <f t="shared" ref="F117:F125" si="63">M117*$C117</f>
        <v>0</v>
      </c>
      <c r="G117" s="550">
        <f t="shared" ref="G117:G125" si="64">N117*$C117</f>
        <v>0</v>
      </c>
      <c r="H117" s="550">
        <f t="shared" ref="H117:H125" si="65">O117*$C117</f>
        <v>0</v>
      </c>
      <c r="I117" s="550">
        <f t="shared" ref="I117:I125" si="66">P117*$C117</f>
        <v>0</v>
      </c>
      <c r="J117" s="550">
        <f t="shared" ref="J117:J125" si="67">Q117*$C117</f>
        <v>0</v>
      </c>
      <c r="K117" s="967"/>
      <c r="L117" s="967"/>
      <c r="M117" s="967"/>
      <c r="N117" s="967"/>
      <c r="O117" s="967"/>
      <c r="P117" s="967"/>
      <c r="Q117" s="968"/>
      <c r="R117" s="21"/>
      <c r="S117" s="21"/>
      <c r="T117" s="21"/>
      <c r="U117" s="21"/>
    </row>
    <row r="118" spans="2:21">
      <c r="B118" s="470" t="s">
        <v>1159</v>
      </c>
      <c r="C118" s="777">
        <f>$C$121*(1+30%)</f>
        <v>13886.6</v>
      </c>
      <c r="D118" s="550">
        <f t="shared" ref="D118:D125" si="68">K118*$C118</f>
        <v>0</v>
      </c>
      <c r="E118" s="550">
        <f t="shared" si="62"/>
        <v>0</v>
      </c>
      <c r="F118" s="550">
        <f t="shared" si="63"/>
        <v>0</v>
      </c>
      <c r="G118" s="550">
        <f t="shared" si="64"/>
        <v>0</v>
      </c>
      <c r="H118" s="550">
        <f t="shared" si="65"/>
        <v>0</v>
      </c>
      <c r="I118" s="550">
        <f t="shared" si="66"/>
        <v>0</v>
      </c>
      <c r="J118" s="550">
        <f t="shared" si="67"/>
        <v>0</v>
      </c>
      <c r="K118" s="967"/>
      <c r="L118" s="967"/>
      <c r="M118" s="967"/>
      <c r="N118" s="967"/>
      <c r="O118" s="967"/>
      <c r="P118" s="967"/>
      <c r="Q118" s="968"/>
      <c r="R118" s="21"/>
      <c r="S118" s="21"/>
      <c r="T118" s="21"/>
      <c r="U118" s="21"/>
    </row>
    <row r="119" spans="2:21">
      <c r="B119" s="470" t="s">
        <v>1160</v>
      </c>
      <c r="C119" s="777">
        <f>$C$121*(1+20%)</f>
        <v>12818.4</v>
      </c>
      <c r="D119" s="550">
        <f t="shared" si="68"/>
        <v>0</v>
      </c>
      <c r="E119" s="550">
        <f t="shared" si="62"/>
        <v>0</v>
      </c>
      <c r="F119" s="550">
        <f t="shared" si="63"/>
        <v>0</v>
      </c>
      <c r="G119" s="550">
        <f t="shared" si="64"/>
        <v>0</v>
      </c>
      <c r="H119" s="550">
        <f t="shared" si="65"/>
        <v>0</v>
      </c>
      <c r="I119" s="550">
        <f t="shared" si="66"/>
        <v>0</v>
      </c>
      <c r="J119" s="550">
        <f t="shared" si="67"/>
        <v>0</v>
      </c>
      <c r="K119" s="967"/>
      <c r="L119" s="967"/>
      <c r="M119" s="967"/>
      <c r="N119" s="967"/>
      <c r="O119" s="967"/>
      <c r="P119" s="967"/>
      <c r="Q119" s="968"/>
      <c r="R119" s="21"/>
      <c r="S119" s="21"/>
      <c r="T119" s="21"/>
      <c r="U119" s="21"/>
    </row>
    <row r="120" spans="2:21">
      <c r="B120" s="470" t="s">
        <v>1161</v>
      </c>
      <c r="C120" s="777">
        <f>$C$121*(1+10%)</f>
        <v>11750.2</v>
      </c>
      <c r="D120" s="550">
        <f t="shared" si="68"/>
        <v>0</v>
      </c>
      <c r="E120" s="550">
        <f t="shared" si="62"/>
        <v>0</v>
      </c>
      <c r="F120" s="550">
        <f t="shared" si="63"/>
        <v>0</v>
      </c>
      <c r="G120" s="550">
        <f t="shared" si="64"/>
        <v>0</v>
      </c>
      <c r="H120" s="550">
        <f t="shared" si="65"/>
        <v>0</v>
      </c>
      <c r="I120" s="550">
        <f t="shared" si="66"/>
        <v>0</v>
      </c>
      <c r="J120" s="550">
        <f t="shared" si="67"/>
        <v>0</v>
      </c>
      <c r="K120" s="967"/>
      <c r="L120" s="967"/>
      <c r="M120" s="967"/>
      <c r="N120" s="967"/>
      <c r="O120" s="967"/>
      <c r="P120" s="967"/>
      <c r="Q120" s="968"/>
      <c r="R120" s="21"/>
      <c r="S120" s="21"/>
      <c r="T120" s="21"/>
      <c r="U120" s="21"/>
    </row>
    <row r="121" spans="2:21" ht="56">
      <c r="B121" s="471" t="s">
        <v>1430</v>
      </c>
      <c r="C121" s="779">
        <v>10682</v>
      </c>
      <c r="D121" s="550">
        <f t="shared" si="68"/>
        <v>0</v>
      </c>
      <c r="E121" s="550">
        <f t="shared" si="62"/>
        <v>0</v>
      </c>
      <c r="F121" s="550">
        <f t="shared" si="63"/>
        <v>0</v>
      </c>
      <c r="G121" s="550">
        <f t="shared" si="64"/>
        <v>0</v>
      </c>
      <c r="H121" s="550">
        <f t="shared" si="65"/>
        <v>0</v>
      </c>
      <c r="I121" s="550">
        <f t="shared" si="66"/>
        <v>0</v>
      </c>
      <c r="J121" s="550">
        <f t="shared" si="67"/>
        <v>0</v>
      </c>
      <c r="K121" s="967"/>
      <c r="L121" s="967"/>
      <c r="M121" s="967"/>
      <c r="N121" s="967"/>
      <c r="O121" s="967"/>
      <c r="P121" s="967"/>
      <c r="Q121" s="968"/>
      <c r="R121" s="1288" t="s">
        <v>1162</v>
      </c>
      <c r="S121" s="1288"/>
      <c r="T121" s="1288"/>
      <c r="U121" s="1288"/>
    </row>
    <row r="122" spans="2:21">
      <c r="B122" s="470" t="s">
        <v>1163</v>
      </c>
      <c r="C122" s="777">
        <f>$C$121*(1-10%)</f>
        <v>9613.8000000000011</v>
      </c>
      <c r="D122" s="550">
        <f t="shared" si="68"/>
        <v>0</v>
      </c>
      <c r="E122" s="550">
        <f t="shared" si="62"/>
        <v>0</v>
      </c>
      <c r="F122" s="550">
        <f t="shared" si="63"/>
        <v>0</v>
      </c>
      <c r="G122" s="550">
        <f t="shared" si="64"/>
        <v>0</v>
      </c>
      <c r="H122" s="550">
        <f t="shared" si="65"/>
        <v>0</v>
      </c>
      <c r="I122" s="550">
        <f t="shared" si="66"/>
        <v>0</v>
      </c>
      <c r="J122" s="550">
        <f t="shared" si="67"/>
        <v>0</v>
      </c>
      <c r="K122" s="967"/>
      <c r="L122" s="967"/>
      <c r="M122" s="967"/>
      <c r="N122" s="967"/>
      <c r="O122" s="967"/>
      <c r="P122" s="967"/>
      <c r="Q122" s="968"/>
      <c r="R122" s="21"/>
      <c r="S122" s="21"/>
      <c r="T122" s="21"/>
      <c r="U122" s="21"/>
    </row>
    <row r="123" spans="2:21">
      <c r="B123" s="470" t="s">
        <v>1164</v>
      </c>
      <c r="C123" s="777">
        <f>$C$121*(1-20%)</f>
        <v>8545.6</v>
      </c>
      <c r="D123" s="550">
        <f t="shared" si="68"/>
        <v>0</v>
      </c>
      <c r="E123" s="550">
        <f t="shared" si="62"/>
        <v>0</v>
      </c>
      <c r="F123" s="550">
        <f t="shared" si="63"/>
        <v>0</v>
      </c>
      <c r="G123" s="550">
        <f t="shared" si="64"/>
        <v>0</v>
      </c>
      <c r="H123" s="550">
        <f t="shared" si="65"/>
        <v>0</v>
      </c>
      <c r="I123" s="550">
        <f t="shared" si="66"/>
        <v>0</v>
      </c>
      <c r="J123" s="550">
        <f t="shared" si="67"/>
        <v>0</v>
      </c>
      <c r="K123" s="967"/>
      <c r="L123" s="967"/>
      <c r="M123" s="967"/>
      <c r="N123" s="967"/>
      <c r="O123" s="967"/>
      <c r="P123" s="967"/>
      <c r="Q123" s="968"/>
      <c r="R123" s="21"/>
      <c r="S123" s="21"/>
      <c r="T123" s="21"/>
      <c r="U123" s="21"/>
    </row>
    <row r="124" spans="2:21">
      <c r="B124" s="470" t="s">
        <v>1165</v>
      </c>
      <c r="C124" s="777">
        <f>$C$121*(1-30%)</f>
        <v>7477.4</v>
      </c>
      <c r="D124" s="550">
        <f t="shared" si="68"/>
        <v>0</v>
      </c>
      <c r="E124" s="550">
        <f t="shared" si="62"/>
        <v>0</v>
      </c>
      <c r="F124" s="550">
        <f t="shared" si="63"/>
        <v>0</v>
      </c>
      <c r="G124" s="550">
        <f t="shared" si="64"/>
        <v>0</v>
      </c>
      <c r="H124" s="550">
        <f t="shared" si="65"/>
        <v>0</v>
      </c>
      <c r="I124" s="550">
        <f t="shared" si="66"/>
        <v>0</v>
      </c>
      <c r="J124" s="550">
        <f t="shared" si="67"/>
        <v>0</v>
      </c>
      <c r="K124" s="967"/>
      <c r="L124" s="967"/>
      <c r="M124" s="967"/>
      <c r="N124" s="967"/>
      <c r="O124" s="967"/>
      <c r="P124" s="967"/>
      <c r="Q124" s="968"/>
      <c r="R124" s="21"/>
      <c r="S124" s="21"/>
      <c r="T124" s="21"/>
      <c r="U124" s="21"/>
    </row>
    <row r="125" spans="2:21">
      <c r="B125" s="470" t="s">
        <v>1166</v>
      </c>
      <c r="C125" s="777">
        <f>$C$121*(1-40%)</f>
        <v>6409.2</v>
      </c>
      <c r="D125" s="550">
        <f t="shared" si="68"/>
        <v>0</v>
      </c>
      <c r="E125" s="550">
        <f t="shared" si="62"/>
        <v>0</v>
      </c>
      <c r="F125" s="550">
        <f t="shared" si="63"/>
        <v>0</v>
      </c>
      <c r="G125" s="550">
        <f t="shared" si="64"/>
        <v>0</v>
      </c>
      <c r="H125" s="550">
        <f t="shared" si="65"/>
        <v>0</v>
      </c>
      <c r="I125" s="550">
        <f t="shared" si="66"/>
        <v>0</v>
      </c>
      <c r="J125" s="550">
        <f t="shared" si="67"/>
        <v>0</v>
      </c>
      <c r="K125" s="967"/>
      <c r="L125" s="967"/>
      <c r="M125" s="967"/>
      <c r="N125" s="967"/>
      <c r="O125" s="967"/>
      <c r="P125" s="967"/>
      <c r="Q125" s="968"/>
      <c r="R125" s="21"/>
      <c r="S125" s="21"/>
      <c r="T125" s="21"/>
      <c r="U125" s="21"/>
    </row>
    <row r="126" spans="2:21" ht="13" thickBot="1">
      <c r="B126" s="472" t="s">
        <v>1167</v>
      </c>
      <c r="C126" s="780"/>
      <c r="D126" s="781"/>
      <c r="E126" s="781"/>
      <c r="F126" s="781"/>
      <c r="G126" s="781"/>
      <c r="H126" s="781"/>
      <c r="I126" s="781"/>
      <c r="J126" s="781"/>
      <c r="K126" s="1289" t="s">
        <v>1157</v>
      </c>
      <c r="L126" s="1289"/>
      <c r="M126" s="1289"/>
      <c r="N126" s="1289"/>
      <c r="O126" s="1289"/>
      <c r="P126" s="1289"/>
      <c r="Q126" s="1290"/>
      <c r="R126" s="21"/>
      <c r="S126" s="21"/>
      <c r="T126" s="21"/>
      <c r="U126" s="21"/>
    </row>
    <row r="127" spans="2:21" ht="13" thickBot="1"/>
    <row r="128" spans="2:21" ht="50.9" customHeight="1">
      <c r="B128" s="1291" t="s">
        <v>1172</v>
      </c>
      <c r="C128" s="1292"/>
      <c r="D128" s="1293" t="s">
        <v>1140</v>
      </c>
      <c r="E128" s="1293"/>
      <c r="F128" s="1293"/>
      <c r="G128" s="1293"/>
      <c r="H128" s="1293"/>
      <c r="I128" s="1293"/>
      <c r="J128" s="1293"/>
      <c r="K128" s="1294" t="s">
        <v>1141</v>
      </c>
      <c r="L128" s="1294"/>
      <c r="M128" s="1294"/>
      <c r="N128" s="1294"/>
      <c r="O128" s="1294"/>
      <c r="P128" s="1294"/>
      <c r="Q128" s="1295"/>
      <c r="R128" s="21"/>
      <c r="S128" s="21"/>
      <c r="T128" s="21"/>
      <c r="U128" s="21"/>
    </row>
    <row r="129" spans="2:21" ht="50">
      <c r="B129" s="466" t="s">
        <v>1109</v>
      </c>
      <c r="C129" s="469" t="s">
        <v>1142</v>
      </c>
      <c r="D129" s="468" t="s">
        <v>1143</v>
      </c>
      <c r="E129" s="468" t="s">
        <v>1144</v>
      </c>
      <c r="F129" s="468" t="s">
        <v>1145</v>
      </c>
      <c r="G129" s="468" t="s">
        <v>1146</v>
      </c>
      <c r="H129" s="468" t="s">
        <v>1147</v>
      </c>
      <c r="I129" s="468" t="s">
        <v>1148</v>
      </c>
      <c r="J129" s="468" t="s">
        <v>1149</v>
      </c>
      <c r="K129" s="469" t="s">
        <v>1150</v>
      </c>
      <c r="L129" s="469" t="s">
        <v>1151</v>
      </c>
      <c r="M129" s="469" t="s">
        <v>1152</v>
      </c>
      <c r="N129" s="469" t="s">
        <v>1153</v>
      </c>
      <c r="O129" s="469" t="s">
        <v>1154</v>
      </c>
      <c r="P129" s="469" t="s">
        <v>1155</v>
      </c>
      <c r="Q129" s="467" t="s">
        <v>1156</v>
      </c>
      <c r="R129" s="21"/>
      <c r="S129" s="21"/>
      <c r="T129" s="21"/>
      <c r="U129" s="21"/>
    </row>
    <row r="130" spans="2:21">
      <c r="B130" s="470" t="s">
        <v>1129</v>
      </c>
      <c r="C130" s="778"/>
      <c r="D130" s="549"/>
      <c r="E130" s="549"/>
      <c r="F130" s="549"/>
      <c r="G130" s="549"/>
      <c r="H130" s="549"/>
      <c r="I130" s="549"/>
      <c r="J130" s="549"/>
      <c r="K130" s="1286" t="s">
        <v>1157</v>
      </c>
      <c r="L130" s="1286"/>
      <c r="M130" s="1286"/>
      <c r="N130" s="1286"/>
      <c r="O130" s="1286"/>
      <c r="P130" s="1286"/>
      <c r="Q130" s="1287"/>
      <c r="R130" s="21"/>
      <c r="S130" s="21"/>
      <c r="T130" s="21"/>
      <c r="U130" s="21"/>
    </row>
    <row r="131" spans="2:21">
      <c r="B131" s="470" t="s">
        <v>1158</v>
      </c>
      <c r="C131" s="777">
        <f>$C$135*(1+40%)</f>
        <v>8279.6</v>
      </c>
      <c r="D131" s="550">
        <f>K131*$C131</f>
        <v>0</v>
      </c>
      <c r="E131" s="550">
        <f t="shared" ref="E131:E139" si="69">L131*$C131</f>
        <v>0</v>
      </c>
      <c r="F131" s="550">
        <f t="shared" ref="F131:F139" si="70">M131*$C131</f>
        <v>0</v>
      </c>
      <c r="G131" s="550">
        <f t="shared" ref="G131:G139" si="71">N131*$C131</f>
        <v>0</v>
      </c>
      <c r="H131" s="550">
        <f t="shared" ref="H131:H139" si="72">O131*$C131</f>
        <v>0</v>
      </c>
      <c r="I131" s="550">
        <f t="shared" ref="I131:I139" si="73">P131*$C131</f>
        <v>0</v>
      </c>
      <c r="J131" s="550">
        <f t="shared" ref="J131:J139" si="74">Q131*$C131</f>
        <v>0</v>
      </c>
      <c r="K131" s="967"/>
      <c r="L131" s="967"/>
      <c r="M131" s="967"/>
      <c r="N131" s="967"/>
      <c r="O131" s="967"/>
      <c r="P131" s="967"/>
      <c r="Q131" s="968"/>
      <c r="R131" s="21"/>
      <c r="S131" s="21"/>
      <c r="T131" s="21"/>
      <c r="U131" s="21"/>
    </row>
    <row r="132" spans="2:21">
      <c r="B132" s="470" t="s">
        <v>1159</v>
      </c>
      <c r="C132" s="777">
        <f>$C$135*(1+30%)</f>
        <v>7688.2</v>
      </c>
      <c r="D132" s="550">
        <f t="shared" ref="D132:D139" si="75">K132*$C132</f>
        <v>0</v>
      </c>
      <c r="E132" s="550">
        <f t="shared" si="69"/>
        <v>0</v>
      </c>
      <c r="F132" s="550">
        <f t="shared" si="70"/>
        <v>0</v>
      </c>
      <c r="G132" s="550">
        <f t="shared" si="71"/>
        <v>0</v>
      </c>
      <c r="H132" s="550">
        <f t="shared" si="72"/>
        <v>0</v>
      </c>
      <c r="I132" s="550">
        <f t="shared" si="73"/>
        <v>0</v>
      </c>
      <c r="J132" s="550">
        <f t="shared" si="74"/>
        <v>0</v>
      </c>
      <c r="K132" s="967"/>
      <c r="L132" s="967"/>
      <c r="M132" s="967"/>
      <c r="N132" s="967"/>
      <c r="O132" s="967"/>
      <c r="P132" s="967"/>
      <c r="Q132" s="968"/>
      <c r="R132" s="21"/>
      <c r="S132" s="21"/>
      <c r="T132" s="21"/>
      <c r="U132" s="21"/>
    </row>
    <row r="133" spans="2:21">
      <c r="B133" s="470" t="s">
        <v>1160</v>
      </c>
      <c r="C133" s="777">
        <f>$C$135*(1+20%)</f>
        <v>7096.8</v>
      </c>
      <c r="D133" s="550">
        <f t="shared" si="75"/>
        <v>0</v>
      </c>
      <c r="E133" s="550">
        <f t="shared" si="69"/>
        <v>0</v>
      </c>
      <c r="F133" s="550">
        <f t="shared" si="70"/>
        <v>0</v>
      </c>
      <c r="G133" s="550">
        <f t="shared" si="71"/>
        <v>0</v>
      </c>
      <c r="H133" s="550">
        <f t="shared" si="72"/>
        <v>0</v>
      </c>
      <c r="I133" s="550">
        <f t="shared" si="73"/>
        <v>0</v>
      </c>
      <c r="J133" s="550">
        <f t="shared" si="74"/>
        <v>0</v>
      </c>
      <c r="K133" s="967"/>
      <c r="L133" s="967"/>
      <c r="M133" s="967"/>
      <c r="N133" s="967"/>
      <c r="O133" s="967"/>
      <c r="P133" s="967"/>
      <c r="Q133" s="968"/>
      <c r="R133" s="21"/>
      <c r="S133" s="21"/>
      <c r="T133" s="21"/>
      <c r="U133" s="21"/>
    </row>
    <row r="134" spans="2:21">
      <c r="B134" s="470" t="s">
        <v>1161</v>
      </c>
      <c r="C134" s="777">
        <f>$C$135*(1+10%)</f>
        <v>6505.4000000000005</v>
      </c>
      <c r="D134" s="550">
        <f t="shared" si="75"/>
        <v>0</v>
      </c>
      <c r="E134" s="550">
        <f t="shared" si="69"/>
        <v>0</v>
      </c>
      <c r="F134" s="550">
        <f t="shared" si="70"/>
        <v>0</v>
      </c>
      <c r="G134" s="550">
        <f t="shared" si="71"/>
        <v>0</v>
      </c>
      <c r="H134" s="550">
        <f t="shared" si="72"/>
        <v>0</v>
      </c>
      <c r="I134" s="550">
        <f t="shared" si="73"/>
        <v>0</v>
      </c>
      <c r="J134" s="550">
        <f t="shared" si="74"/>
        <v>0</v>
      </c>
      <c r="K134" s="967"/>
      <c r="L134" s="967"/>
      <c r="M134" s="967"/>
      <c r="N134" s="967"/>
      <c r="O134" s="967"/>
      <c r="P134" s="967"/>
      <c r="Q134" s="968"/>
      <c r="R134" s="21"/>
      <c r="S134" s="21"/>
      <c r="T134" s="21"/>
      <c r="U134" s="21"/>
    </row>
    <row r="135" spans="2:21" ht="56">
      <c r="B135" s="471" t="s">
        <v>1430</v>
      </c>
      <c r="C135" s="779">
        <v>5914</v>
      </c>
      <c r="D135" s="550">
        <f t="shared" si="75"/>
        <v>0</v>
      </c>
      <c r="E135" s="550">
        <f t="shared" si="69"/>
        <v>0</v>
      </c>
      <c r="F135" s="550">
        <f t="shared" si="70"/>
        <v>0</v>
      </c>
      <c r="G135" s="550">
        <f t="shared" si="71"/>
        <v>0</v>
      </c>
      <c r="H135" s="550">
        <f t="shared" si="72"/>
        <v>0</v>
      </c>
      <c r="I135" s="550">
        <f t="shared" si="73"/>
        <v>0</v>
      </c>
      <c r="J135" s="550">
        <f t="shared" si="74"/>
        <v>0</v>
      </c>
      <c r="K135" s="967"/>
      <c r="L135" s="967"/>
      <c r="M135" s="967"/>
      <c r="N135" s="967"/>
      <c r="O135" s="967"/>
      <c r="P135" s="967"/>
      <c r="Q135" s="968"/>
      <c r="R135" s="1288" t="s">
        <v>1162</v>
      </c>
      <c r="S135" s="1288"/>
      <c r="T135" s="1288"/>
      <c r="U135" s="1288"/>
    </row>
    <row r="136" spans="2:21">
      <c r="B136" s="470" t="s">
        <v>1163</v>
      </c>
      <c r="C136" s="777">
        <f>$C$135*(1-10%)</f>
        <v>5322.6</v>
      </c>
      <c r="D136" s="550">
        <f t="shared" si="75"/>
        <v>0</v>
      </c>
      <c r="E136" s="550">
        <f t="shared" si="69"/>
        <v>0</v>
      </c>
      <c r="F136" s="550">
        <f t="shared" si="70"/>
        <v>0</v>
      </c>
      <c r="G136" s="550">
        <f t="shared" si="71"/>
        <v>0</v>
      </c>
      <c r="H136" s="550">
        <f t="shared" si="72"/>
        <v>0</v>
      </c>
      <c r="I136" s="550">
        <f t="shared" si="73"/>
        <v>0</v>
      </c>
      <c r="J136" s="550">
        <f t="shared" si="74"/>
        <v>0</v>
      </c>
      <c r="K136" s="967"/>
      <c r="L136" s="967"/>
      <c r="M136" s="967"/>
      <c r="N136" s="967"/>
      <c r="O136" s="967"/>
      <c r="P136" s="967"/>
      <c r="Q136" s="968"/>
      <c r="R136" s="21"/>
      <c r="S136" s="21"/>
      <c r="T136" s="21"/>
      <c r="U136" s="21"/>
    </row>
    <row r="137" spans="2:21">
      <c r="B137" s="470" t="s">
        <v>1164</v>
      </c>
      <c r="C137" s="777">
        <f>$C$135*(1-20%)</f>
        <v>4731.2</v>
      </c>
      <c r="D137" s="550">
        <f t="shared" si="75"/>
        <v>0</v>
      </c>
      <c r="E137" s="550">
        <f t="shared" si="69"/>
        <v>0</v>
      </c>
      <c r="F137" s="550">
        <f t="shared" si="70"/>
        <v>0</v>
      </c>
      <c r="G137" s="550">
        <f t="shared" si="71"/>
        <v>0</v>
      </c>
      <c r="H137" s="550">
        <f t="shared" si="72"/>
        <v>0</v>
      </c>
      <c r="I137" s="550">
        <f t="shared" si="73"/>
        <v>0</v>
      </c>
      <c r="J137" s="550">
        <f t="shared" si="74"/>
        <v>0</v>
      </c>
      <c r="K137" s="967"/>
      <c r="L137" s="967"/>
      <c r="M137" s="967"/>
      <c r="N137" s="967"/>
      <c r="O137" s="967"/>
      <c r="P137" s="967"/>
      <c r="Q137" s="968"/>
      <c r="R137" s="21"/>
      <c r="S137" s="21"/>
      <c r="T137" s="21"/>
      <c r="U137" s="21"/>
    </row>
    <row r="138" spans="2:21">
      <c r="B138" s="470" t="s">
        <v>1165</v>
      </c>
      <c r="C138" s="777">
        <f>$C$135*(1-30%)</f>
        <v>4139.8</v>
      </c>
      <c r="D138" s="550">
        <f t="shared" si="75"/>
        <v>0</v>
      </c>
      <c r="E138" s="550">
        <f t="shared" si="69"/>
        <v>0</v>
      </c>
      <c r="F138" s="550">
        <f t="shared" si="70"/>
        <v>0</v>
      </c>
      <c r="G138" s="550">
        <f t="shared" si="71"/>
        <v>0</v>
      </c>
      <c r="H138" s="550">
        <f t="shared" si="72"/>
        <v>0</v>
      </c>
      <c r="I138" s="550">
        <f t="shared" si="73"/>
        <v>0</v>
      </c>
      <c r="J138" s="550">
        <f t="shared" si="74"/>
        <v>0</v>
      </c>
      <c r="K138" s="967"/>
      <c r="L138" s="967"/>
      <c r="M138" s="967"/>
      <c r="N138" s="967"/>
      <c r="O138" s="967"/>
      <c r="P138" s="967"/>
      <c r="Q138" s="968"/>
      <c r="R138" s="21"/>
      <c r="S138" s="21"/>
      <c r="T138" s="21"/>
      <c r="U138" s="21"/>
    </row>
    <row r="139" spans="2:21">
      <c r="B139" s="470" t="s">
        <v>1166</v>
      </c>
      <c r="C139" s="777">
        <f>$C$135*(1-40%)</f>
        <v>3548.4</v>
      </c>
      <c r="D139" s="550">
        <f t="shared" si="75"/>
        <v>0</v>
      </c>
      <c r="E139" s="550">
        <f t="shared" si="69"/>
        <v>0</v>
      </c>
      <c r="F139" s="550">
        <f t="shared" si="70"/>
        <v>0</v>
      </c>
      <c r="G139" s="550">
        <f t="shared" si="71"/>
        <v>0</v>
      </c>
      <c r="H139" s="550">
        <f t="shared" si="72"/>
        <v>0</v>
      </c>
      <c r="I139" s="550">
        <f t="shared" si="73"/>
        <v>0</v>
      </c>
      <c r="J139" s="550">
        <f t="shared" si="74"/>
        <v>0</v>
      </c>
      <c r="K139" s="967"/>
      <c r="L139" s="967"/>
      <c r="M139" s="967"/>
      <c r="N139" s="967"/>
      <c r="O139" s="967"/>
      <c r="P139" s="967"/>
      <c r="Q139" s="968"/>
      <c r="R139" s="21"/>
      <c r="S139" s="21"/>
      <c r="T139" s="21"/>
      <c r="U139" s="21"/>
    </row>
    <row r="140" spans="2:21" ht="13" thickBot="1">
      <c r="B140" s="472" t="s">
        <v>1167</v>
      </c>
      <c r="C140" s="780"/>
      <c r="D140" s="781"/>
      <c r="E140" s="781"/>
      <c r="F140" s="781"/>
      <c r="G140" s="781"/>
      <c r="H140" s="781"/>
      <c r="I140" s="781"/>
      <c r="J140" s="781"/>
      <c r="K140" s="1289" t="s">
        <v>1157</v>
      </c>
      <c r="L140" s="1289"/>
      <c r="M140" s="1289"/>
      <c r="N140" s="1289"/>
      <c r="O140" s="1289"/>
      <c r="P140" s="1289"/>
      <c r="Q140" s="1290"/>
      <c r="R140" s="21"/>
      <c r="S140" s="21"/>
      <c r="T140" s="21"/>
      <c r="U140" s="21"/>
    </row>
    <row r="141" spans="2:21" ht="13" thickBot="1"/>
    <row r="142" spans="2:21" ht="90.75" customHeight="1">
      <c r="B142" s="1291" t="s">
        <v>1173</v>
      </c>
      <c r="C142" s="1292"/>
      <c r="D142" s="1293" t="s">
        <v>1140</v>
      </c>
      <c r="E142" s="1293"/>
      <c r="F142" s="1293"/>
      <c r="G142" s="1293"/>
      <c r="H142" s="1293"/>
      <c r="I142" s="1293"/>
      <c r="J142" s="1293"/>
      <c r="K142" s="1294" t="s">
        <v>1141</v>
      </c>
      <c r="L142" s="1294"/>
      <c r="M142" s="1294"/>
      <c r="N142" s="1294"/>
      <c r="O142" s="1294"/>
      <c r="P142" s="1294"/>
      <c r="Q142" s="1295"/>
      <c r="R142" s="21"/>
      <c r="S142" s="21"/>
      <c r="T142" s="21"/>
      <c r="U142" s="21"/>
    </row>
    <row r="143" spans="2:21" ht="50">
      <c r="B143" s="466" t="s">
        <v>1109</v>
      </c>
      <c r="C143" s="469" t="s">
        <v>1142</v>
      </c>
      <c r="D143" s="468" t="s">
        <v>1143</v>
      </c>
      <c r="E143" s="468" t="s">
        <v>1144</v>
      </c>
      <c r="F143" s="468" t="s">
        <v>1145</v>
      </c>
      <c r="G143" s="468" t="s">
        <v>1146</v>
      </c>
      <c r="H143" s="468" t="s">
        <v>1147</v>
      </c>
      <c r="I143" s="468" t="s">
        <v>1148</v>
      </c>
      <c r="J143" s="468" t="s">
        <v>1149</v>
      </c>
      <c r="K143" s="469" t="s">
        <v>1150</v>
      </c>
      <c r="L143" s="469" t="s">
        <v>1151</v>
      </c>
      <c r="M143" s="469" t="s">
        <v>1152</v>
      </c>
      <c r="N143" s="469" t="s">
        <v>1153</v>
      </c>
      <c r="O143" s="469" t="s">
        <v>1154</v>
      </c>
      <c r="P143" s="469" t="s">
        <v>1155</v>
      </c>
      <c r="Q143" s="467" t="s">
        <v>1156</v>
      </c>
      <c r="R143" s="21"/>
      <c r="S143" s="21"/>
      <c r="T143" s="21"/>
      <c r="U143" s="21"/>
    </row>
    <row r="144" spans="2:21">
      <c r="B144" s="470" t="s">
        <v>1129</v>
      </c>
      <c r="C144" s="778"/>
      <c r="D144" s="549"/>
      <c r="E144" s="549"/>
      <c r="F144" s="549"/>
      <c r="G144" s="549"/>
      <c r="H144" s="549"/>
      <c r="I144" s="549"/>
      <c r="J144" s="549"/>
      <c r="K144" s="1286" t="s">
        <v>1157</v>
      </c>
      <c r="L144" s="1286"/>
      <c r="M144" s="1286"/>
      <c r="N144" s="1286"/>
      <c r="O144" s="1286"/>
      <c r="P144" s="1286"/>
      <c r="Q144" s="1287"/>
      <c r="R144" s="21"/>
      <c r="S144" s="21"/>
      <c r="T144" s="21"/>
      <c r="U144" s="21"/>
    </row>
    <row r="145" spans="2:21">
      <c r="B145" s="470" t="s">
        <v>1158</v>
      </c>
      <c r="C145" s="777">
        <f>$C$149*(1+40%)</f>
        <v>159014.79999999999</v>
      </c>
      <c r="D145" s="550">
        <f>K145*$C145</f>
        <v>0</v>
      </c>
      <c r="E145" s="550">
        <f t="shared" ref="E145:E153" si="76">L145*$C145</f>
        <v>0</v>
      </c>
      <c r="F145" s="550">
        <f t="shared" ref="F145:F153" si="77">M145*$C145</f>
        <v>0</v>
      </c>
      <c r="G145" s="550">
        <f t="shared" ref="G145:G153" si="78">N145*$C145</f>
        <v>0</v>
      </c>
      <c r="H145" s="550">
        <f t="shared" ref="H145:H153" si="79">O145*$C145</f>
        <v>0</v>
      </c>
      <c r="I145" s="550">
        <f t="shared" ref="I145:I153" si="80">P145*$C145</f>
        <v>0</v>
      </c>
      <c r="J145" s="550">
        <f t="shared" ref="J145:J153" si="81">Q145*$C145</f>
        <v>0</v>
      </c>
      <c r="K145" s="967"/>
      <c r="L145" s="967"/>
      <c r="M145" s="967"/>
      <c r="N145" s="967"/>
      <c r="O145" s="967"/>
      <c r="P145" s="967"/>
      <c r="Q145" s="968"/>
      <c r="R145" s="21"/>
      <c r="S145" s="21"/>
      <c r="T145" s="21"/>
      <c r="U145" s="21"/>
    </row>
    <row r="146" spans="2:21">
      <c r="B146" s="470" t="s">
        <v>1159</v>
      </c>
      <c r="C146" s="777">
        <f>$C$149*(1+30%)</f>
        <v>147656.6</v>
      </c>
      <c r="D146" s="550">
        <f t="shared" ref="D146:D153" si="82">K146*$C146</f>
        <v>0</v>
      </c>
      <c r="E146" s="550">
        <f t="shared" si="76"/>
        <v>0</v>
      </c>
      <c r="F146" s="550">
        <f t="shared" si="77"/>
        <v>0</v>
      </c>
      <c r="G146" s="550">
        <f t="shared" si="78"/>
        <v>0</v>
      </c>
      <c r="H146" s="550">
        <f t="shared" si="79"/>
        <v>0</v>
      </c>
      <c r="I146" s="550">
        <f t="shared" si="80"/>
        <v>0</v>
      </c>
      <c r="J146" s="550">
        <f t="shared" si="81"/>
        <v>0</v>
      </c>
      <c r="K146" s="967"/>
      <c r="L146" s="967"/>
      <c r="M146" s="967"/>
      <c r="N146" s="967"/>
      <c r="O146" s="967"/>
      <c r="P146" s="967"/>
      <c r="Q146" s="968"/>
      <c r="R146" s="21"/>
      <c r="S146" s="21"/>
      <c r="T146" s="21"/>
      <c r="U146" s="21"/>
    </row>
    <row r="147" spans="2:21">
      <c r="B147" s="470" t="s">
        <v>1160</v>
      </c>
      <c r="C147" s="777">
        <f>$C$149*(1+20%)</f>
        <v>136298.4</v>
      </c>
      <c r="D147" s="550">
        <f t="shared" si="82"/>
        <v>0</v>
      </c>
      <c r="E147" s="550">
        <f t="shared" si="76"/>
        <v>0</v>
      </c>
      <c r="F147" s="550">
        <f t="shared" si="77"/>
        <v>0</v>
      </c>
      <c r="G147" s="550">
        <f t="shared" si="78"/>
        <v>0</v>
      </c>
      <c r="H147" s="550">
        <f t="shared" si="79"/>
        <v>0</v>
      </c>
      <c r="I147" s="550">
        <f t="shared" si="80"/>
        <v>0</v>
      </c>
      <c r="J147" s="550">
        <f t="shared" si="81"/>
        <v>0</v>
      </c>
      <c r="K147" s="967"/>
      <c r="L147" s="967"/>
      <c r="M147" s="967"/>
      <c r="N147" s="967"/>
      <c r="O147" s="967"/>
      <c r="P147" s="967"/>
      <c r="Q147" s="968"/>
      <c r="R147" s="21"/>
      <c r="S147" s="21"/>
      <c r="T147" s="21"/>
      <c r="U147" s="21"/>
    </row>
    <row r="148" spans="2:21">
      <c r="B148" s="470" t="s">
        <v>1161</v>
      </c>
      <c r="C148" s="777">
        <f>$C$149*(1+10%)</f>
        <v>124940.20000000001</v>
      </c>
      <c r="D148" s="550">
        <f t="shared" si="82"/>
        <v>0</v>
      </c>
      <c r="E148" s="550">
        <f t="shared" si="76"/>
        <v>0</v>
      </c>
      <c r="F148" s="550">
        <f t="shared" si="77"/>
        <v>0</v>
      </c>
      <c r="G148" s="550">
        <f t="shared" si="78"/>
        <v>0</v>
      </c>
      <c r="H148" s="550">
        <f t="shared" si="79"/>
        <v>0</v>
      </c>
      <c r="I148" s="550">
        <f t="shared" si="80"/>
        <v>0</v>
      </c>
      <c r="J148" s="550">
        <f t="shared" si="81"/>
        <v>0</v>
      </c>
      <c r="K148" s="967"/>
      <c r="L148" s="967"/>
      <c r="M148" s="967"/>
      <c r="N148" s="967"/>
      <c r="O148" s="967"/>
      <c r="P148" s="967"/>
      <c r="Q148" s="968"/>
      <c r="R148" s="21"/>
      <c r="S148" s="21"/>
      <c r="T148" s="21"/>
      <c r="U148" s="21"/>
    </row>
    <row r="149" spans="2:21" ht="51.65" customHeight="1">
      <c r="B149" s="471" t="s">
        <v>1430</v>
      </c>
      <c r="C149" s="779">
        <v>113582</v>
      </c>
      <c r="D149" s="550">
        <f t="shared" si="82"/>
        <v>0</v>
      </c>
      <c r="E149" s="550">
        <f t="shared" si="76"/>
        <v>0</v>
      </c>
      <c r="F149" s="550">
        <f t="shared" si="77"/>
        <v>0</v>
      </c>
      <c r="G149" s="550">
        <f t="shared" si="78"/>
        <v>0</v>
      </c>
      <c r="H149" s="550">
        <f t="shared" si="79"/>
        <v>0</v>
      </c>
      <c r="I149" s="550">
        <f t="shared" si="80"/>
        <v>0</v>
      </c>
      <c r="J149" s="550">
        <f t="shared" si="81"/>
        <v>0</v>
      </c>
      <c r="K149" s="967"/>
      <c r="L149" s="967"/>
      <c r="M149" s="967"/>
      <c r="N149" s="967"/>
      <c r="O149" s="967"/>
      <c r="P149" s="967"/>
      <c r="Q149" s="968"/>
      <c r="R149" s="1288" t="s">
        <v>1162</v>
      </c>
      <c r="S149" s="1288"/>
      <c r="T149" s="1288"/>
      <c r="U149" s="1288"/>
    </row>
    <row r="150" spans="2:21">
      <c r="B150" s="470" t="s">
        <v>1163</v>
      </c>
      <c r="C150" s="777">
        <f>$C$149*(1-10%)</f>
        <v>102223.8</v>
      </c>
      <c r="D150" s="550">
        <f t="shared" si="82"/>
        <v>0</v>
      </c>
      <c r="E150" s="550">
        <f t="shared" si="76"/>
        <v>0</v>
      </c>
      <c r="F150" s="550">
        <f t="shared" si="77"/>
        <v>0</v>
      </c>
      <c r="G150" s="550">
        <f t="shared" si="78"/>
        <v>0</v>
      </c>
      <c r="H150" s="550">
        <f t="shared" si="79"/>
        <v>0</v>
      </c>
      <c r="I150" s="550">
        <f t="shared" si="80"/>
        <v>0</v>
      </c>
      <c r="J150" s="550">
        <f t="shared" si="81"/>
        <v>0</v>
      </c>
      <c r="K150" s="967"/>
      <c r="L150" s="967"/>
      <c r="M150" s="967"/>
      <c r="N150" s="967"/>
      <c r="O150" s="967"/>
      <c r="P150" s="967"/>
      <c r="Q150" s="968"/>
      <c r="R150" s="21"/>
      <c r="S150" s="21"/>
      <c r="T150" s="21"/>
      <c r="U150" s="21"/>
    </row>
    <row r="151" spans="2:21">
      <c r="B151" s="470" t="s">
        <v>1164</v>
      </c>
      <c r="C151" s="777">
        <f>$C$149*(1-20%)</f>
        <v>90865.600000000006</v>
      </c>
      <c r="D151" s="550">
        <f t="shared" si="82"/>
        <v>0</v>
      </c>
      <c r="E151" s="550">
        <f t="shared" si="76"/>
        <v>0</v>
      </c>
      <c r="F151" s="550">
        <f t="shared" si="77"/>
        <v>0</v>
      </c>
      <c r="G151" s="550">
        <f t="shared" si="78"/>
        <v>0</v>
      </c>
      <c r="H151" s="550">
        <f t="shared" si="79"/>
        <v>0</v>
      </c>
      <c r="I151" s="550">
        <f t="shared" si="80"/>
        <v>0</v>
      </c>
      <c r="J151" s="550">
        <f t="shared" si="81"/>
        <v>0</v>
      </c>
      <c r="K151" s="967"/>
      <c r="L151" s="967"/>
      <c r="M151" s="967"/>
      <c r="N151" s="967"/>
      <c r="O151" s="967"/>
      <c r="P151" s="967"/>
      <c r="Q151" s="968"/>
      <c r="R151" s="21"/>
      <c r="S151" s="21"/>
      <c r="T151" s="21"/>
      <c r="U151" s="21"/>
    </row>
    <row r="152" spans="2:21">
      <c r="B152" s="470" t="s">
        <v>1165</v>
      </c>
      <c r="C152" s="777">
        <f>$C$149*(1-30%)</f>
        <v>79507.399999999994</v>
      </c>
      <c r="D152" s="550">
        <f t="shared" si="82"/>
        <v>0</v>
      </c>
      <c r="E152" s="550">
        <f t="shared" si="76"/>
        <v>0</v>
      </c>
      <c r="F152" s="550">
        <f t="shared" si="77"/>
        <v>0</v>
      </c>
      <c r="G152" s="550">
        <f t="shared" si="78"/>
        <v>0</v>
      </c>
      <c r="H152" s="550">
        <f t="shared" si="79"/>
        <v>0</v>
      </c>
      <c r="I152" s="550">
        <f t="shared" si="80"/>
        <v>0</v>
      </c>
      <c r="J152" s="550">
        <f t="shared" si="81"/>
        <v>0</v>
      </c>
      <c r="K152" s="967"/>
      <c r="L152" s="967"/>
      <c r="M152" s="967"/>
      <c r="N152" s="967"/>
      <c r="O152" s="967"/>
      <c r="P152" s="967"/>
      <c r="Q152" s="968"/>
      <c r="R152" s="21"/>
      <c r="S152" s="21"/>
      <c r="T152" s="21"/>
      <c r="U152" s="21"/>
    </row>
    <row r="153" spans="2:21">
      <c r="B153" s="470" t="s">
        <v>1166</v>
      </c>
      <c r="C153" s="777">
        <f>$C$149*(1-40%)</f>
        <v>68149.2</v>
      </c>
      <c r="D153" s="550">
        <f t="shared" si="82"/>
        <v>0</v>
      </c>
      <c r="E153" s="550">
        <f t="shared" si="76"/>
        <v>0</v>
      </c>
      <c r="F153" s="550">
        <f t="shared" si="77"/>
        <v>0</v>
      </c>
      <c r="G153" s="550">
        <f t="shared" si="78"/>
        <v>0</v>
      </c>
      <c r="H153" s="550">
        <f t="shared" si="79"/>
        <v>0</v>
      </c>
      <c r="I153" s="550">
        <f t="shared" si="80"/>
        <v>0</v>
      </c>
      <c r="J153" s="550">
        <f t="shared" si="81"/>
        <v>0</v>
      </c>
      <c r="K153" s="967"/>
      <c r="L153" s="967"/>
      <c r="M153" s="967"/>
      <c r="N153" s="967"/>
      <c r="O153" s="967"/>
      <c r="P153" s="967"/>
      <c r="Q153" s="968"/>
      <c r="R153" s="21"/>
      <c r="S153" s="21"/>
      <c r="T153" s="21"/>
      <c r="U153" s="21"/>
    </row>
    <row r="154" spans="2:21" ht="13" thickBot="1">
      <c r="B154" s="472" t="s">
        <v>1167</v>
      </c>
      <c r="C154" s="780"/>
      <c r="D154" s="781"/>
      <c r="E154" s="781"/>
      <c r="F154" s="781"/>
      <c r="G154" s="781"/>
      <c r="H154" s="781"/>
      <c r="I154" s="781"/>
      <c r="J154" s="781"/>
      <c r="K154" s="1289" t="s">
        <v>1157</v>
      </c>
      <c r="L154" s="1289"/>
      <c r="M154" s="1289"/>
      <c r="N154" s="1289"/>
      <c r="O154" s="1289"/>
      <c r="P154" s="1289"/>
      <c r="Q154" s="1290"/>
      <c r="R154" s="21"/>
      <c r="S154" s="21"/>
      <c r="T154" s="21"/>
      <c r="U154" s="21"/>
    </row>
    <row r="155" spans="2:21" ht="13" thickBot="1"/>
    <row r="156" spans="2:21" ht="55.4" customHeight="1">
      <c r="B156" s="1297" t="s">
        <v>1174</v>
      </c>
      <c r="C156" s="1298"/>
      <c r="D156" s="1293" t="s">
        <v>1140</v>
      </c>
      <c r="E156" s="1293"/>
      <c r="F156" s="1293"/>
      <c r="G156" s="1293"/>
      <c r="H156" s="1293"/>
      <c r="I156" s="1293"/>
      <c r="J156" s="1293"/>
      <c r="K156" s="1294" t="s">
        <v>1141</v>
      </c>
      <c r="L156" s="1294"/>
      <c r="M156" s="1294"/>
      <c r="N156" s="1294"/>
      <c r="O156" s="1294"/>
      <c r="P156" s="1294"/>
      <c r="Q156" s="1295"/>
      <c r="R156" s="21"/>
      <c r="S156" s="21"/>
      <c r="T156" s="21"/>
      <c r="U156" s="21"/>
    </row>
    <row r="157" spans="2:21" ht="50">
      <c r="B157" s="466" t="s">
        <v>1109</v>
      </c>
      <c r="C157" s="469" t="s">
        <v>1142</v>
      </c>
      <c r="D157" s="468" t="s">
        <v>1143</v>
      </c>
      <c r="E157" s="468" t="s">
        <v>1144</v>
      </c>
      <c r="F157" s="468" t="s">
        <v>1145</v>
      </c>
      <c r="G157" s="468" t="s">
        <v>1146</v>
      </c>
      <c r="H157" s="468" t="s">
        <v>1147</v>
      </c>
      <c r="I157" s="468" t="s">
        <v>1148</v>
      </c>
      <c r="J157" s="468" t="s">
        <v>1149</v>
      </c>
      <c r="K157" s="469" t="s">
        <v>1150</v>
      </c>
      <c r="L157" s="469" t="s">
        <v>1151</v>
      </c>
      <c r="M157" s="469" t="s">
        <v>1152</v>
      </c>
      <c r="N157" s="469" t="s">
        <v>1153</v>
      </c>
      <c r="O157" s="469" t="s">
        <v>1154</v>
      </c>
      <c r="P157" s="469" t="s">
        <v>1155</v>
      </c>
      <c r="Q157" s="467" t="s">
        <v>1156</v>
      </c>
      <c r="R157" s="21"/>
      <c r="S157" s="21"/>
      <c r="T157" s="21"/>
      <c r="U157" s="21"/>
    </row>
    <row r="158" spans="2:21">
      <c r="B158" s="470" t="s">
        <v>1129</v>
      </c>
      <c r="C158" s="778"/>
      <c r="D158" s="549"/>
      <c r="E158" s="549"/>
      <c r="F158" s="549"/>
      <c r="G158" s="549"/>
      <c r="H158" s="549"/>
      <c r="I158" s="549"/>
      <c r="J158" s="549"/>
      <c r="K158" s="1286" t="s">
        <v>1157</v>
      </c>
      <c r="L158" s="1286"/>
      <c r="M158" s="1286"/>
      <c r="N158" s="1286"/>
      <c r="O158" s="1286"/>
      <c r="P158" s="1286"/>
      <c r="Q158" s="1287"/>
      <c r="R158" s="21"/>
      <c r="S158" s="21"/>
      <c r="T158" s="21"/>
      <c r="U158" s="21"/>
    </row>
    <row r="159" spans="2:21">
      <c r="B159" s="470" t="s">
        <v>1158</v>
      </c>
      <c r="C159" s="777">
        <f>$C$163*(1+40%)</f>
        <v>10693.199999999999</v>
      </c>
      <c r="D159" s="550">
        <f>K159*$C159</f>
        <v>0</v>
      </c>
      <c r="E159" s="550">
        <f t="shared" ref="E159:E167" si="83">L159*$C159</f>
        <v>0</v>
      </c>
      <c r="F159" s="550">
        <f t="shared" ref="F159:F167" si="84">M159*$C159</f>
        <v>0</v>
      </c>
      <c r="G159" s="550">
        <f t="shared" ref="G159:G167" si="85">N159*$C159</f>
        <v>0</v>
      </c>
      <c r="H159" s="550">
        <f t="shared" ref="H159:H167" si="86">O159*$C159</f>
        <v>0</v>
      </c>
      <c r="I159" s="550">
        <f t="shared" ref="I159:I167" si="87">P159*$C159</f>
        <v>0</v>
      </c>
      <c r="J159" s="550">
        <f t="shared" ref="J159:J167" si="88">Q159*$C159</f>
        <v>0</v>
      </c>
      <c r="K159" s="967"/>
      <c r="L159" s="967"/>
      <c r="M159" s="967"/>
      <c r="N159" s="967"/>
      <c r="O159" s="967"/>
      <c r="P159" s="967"/>
      <c r="Q159" s="968"/>
      <c r="R159" s="21"/>
      <c r="S159" s="21"/>
      <c r="T159" s="21"/>
      <c r="U159" s="21"/>
    </row>
    <row r="160" spans="2:21">
      <c r="B160" s="470" t="s">
        <v>1159</v>
      </c>
      <c r="C160" s="777">
        <f>$C$163*(1+30%)</f>
        <v>9929.4</v>
      </c>
      <c r="D160" s="550">
        <f t="shared" ref="D160:D167" si="89">K160*$C160</f>
        <v>0</v>
      </c>
      <c r="E160" s="550">
        <f t="shared" si="83"/>
        <v>0</v>
      </c>
      <c r="F160" s="550">
        <f t="shared" si="84"/>
        <v>0</v>
      </c>
      <c r="G160" s="550">
        <f t="shared" si="85"/>
        <v>0</v>
      </c>
      <c r="H160" s="550">
        <f t="shared" si="86"/>
        <v>0</v>
      </c>
      <c r="I160" s="550">
        <f t="shared" si="87"/>
        <v>0</v>
      </c>
      <c r="J160" s="550">
        <f t="shared" si="88"/>
        <v>0</v>
      </c>
      <c r="K160" s="967"/>
      <c r="L160" s="967"/>
      <c r="M160" s="967"/>
      <c r="N160" s="967"/>
      <c r="O160" s="967"/>
      <c r="P160" s="967"/>
      <c r="Q160" s="968"/>
      <c r="R160" s="21"/>
      <c r="S160" s="21"/>
      <c r="T160" s="21"/>
      <c r="U160" s="21"/>
    </row>
    <row r="161" spans="2:21">
      <c r="B161" s="470" t="s">
        <v>1160</v>
      </c>
      <c r="C161" s="777">
        <f>$C$163*(1+20%)</f>
        <v>9165.6</v>
      </c>
      <c r="D161" s="550">
        <f t="shared" si="89"/>
        <v>0</v>
      </c>
      <c r="E161" s="550">
        <f t="shared" si="83"/>
        <v>0</v>
      </c>
      <c r="F161" s="550">
        <f t="shared" si="84"/>
        <v>0</v>
      </c>
      <c r="G161" s="550">
        <f t="shared" si="85"/>
        <v>0</v>
      </c>
      <c r="H161" s="550">
        <f t="shared" si="86"/>
        <v>0</v>
      </c>
      <c r="I161" s="550">
        <f t="shared" si="87"/>
        <v>0</v>
      </c>
      <c r="J161" s="550">
        <f t="shared" si="88"/>
        <v>0</v>
      </c>
      <c r="K161" s="967"/>
      <c r="L161" s="967"/>
      <c r="M161" s="967"/>
      <c r="N161" s="967"/>
      <c r="O161" s="967"/>
      <c r="P161" s="967"/>
      <c r="Q161" s="968"/>
      <c r="R161" s="21"/>
      <c r="S161" s="21"/>
      <c r="T161" s="21"/>
      <c r="U161" s="21"/>
    </row>
    <row r="162" spans="2:21">
      <c r="B162" s="470" t="s">
        <v>1161</v>
      </c>
      <c r="C162" s="777">
        <f>$C$163*(1+10%)</f>
        <v>8401.8000000000011</v>
      </c>
      <c r="D162" s="550">
        <f t="shared" si="89"/>
        <v>0</v>
      </c>
      <c r="E162" s="550">
        <f t="shared" si="83"/>
        <v>0</v>
      </c>
      <c r="F162" s="550">
        <f t="shared" si="84"/>
        <v>0</v>
      </c>
      <c r="G162" s="550">
        <f t="shared" si="85"/>
        <v>0</v>
      </c>
      <c r="H162" s="550">
        <f t="shared" si="86"/>
        <v>0</v>
      </c>
      <c r="I162" s="550">
        <f t="shared" si="87"/>
        <v>0</v>
      </c>
      <c r="J162" s="550">
        <f t="shared" si="88"/>
        <v>0</v>
      </c>
      <c r="K162" s="967"/>
      <c r="L162" s="967"/>
      <c r="M162" s="967"/>
      <c r="N162" s="967"/>
      <c r="O162" s="967"/>
      <c r="P162" s="967"/>
      <c r="Q162" s="968"/>
      <c r="R162" s="21"/>
      <c r="S162" s="21"/>
      <c r="T162" s="21"/>
      <c r="U162" s="21"/>
    </row>
    <row r="163" spans="2:21" ht="56">
      <c r="B163" s="471" t="s">
        <v>1430</v>
      </c>
      <c r="C163" s="779">
        <v>7638</v>
      </c>
      <c r="D163" s="550">
        <f t="shared" si="89"/>
        <v>0</v>
      </c>
      <c r="E163" s="550">
        <f t="shared" si="83"/>
        <v>0</v>
      </c>
      <c r="F163" s="550">
        <f t="shared" si="84"/>
        <v>0</v>
      </c>
      <c r="G163" s="550">
        <f t="shared" si="85"/>
        <v>0</v>
      </c>
      <c r="H163" s="550">
        <f t="shared" si="86"/>
        <v>0</v>
      </c>
      <c r="I163" s="550">
        <f t="shared" si="87"/>
        <v>0</v>
      </c>
      <c r="J163" s="550">
        <f t="shared" si="88"/>
        <v>0</v>
      </c>
      <c r="K163" s="967"/>
      <c r="L163" s="967"/>
      <c r="M163" s="967"/>
      <c r="N163" s="967"/>
      <c r="O163" s="967"/>
      <c r="P163" s="967"/>
      <c r="Q163" s="968"/>
      <c r="R163" s="1288" t="s">
        <v>1162</v>
      </c>
      <c r="S163" s="1288"/>
      <c r="T163" s="1288"/>
      <c r="U163" s="1288"/>
    </row>
    <row r="164" spans="2:21">
      <c r="B164" s="470" t="s">
        <v>1163</v>
      </c>
      <c r="C164" s="777">
        <f>$C$163*(1-10%)</f>
        <v>6874.2</v>
      </c>
      <c r="D164" s="550">
        <f t="shared" si="89"/>
        <v>0</v>
      </c>
      <c r="E164" s="550">
        <f t="shared" si="83"/>
        <v>0</v>
      </c>
      <c r="F164" s="550">
        <f t="shared" si="84"/>
        <v>0</v>
      </c>
      <c r="G164" s="550">
        <f t="shared" si="85"/>
        <v>0</v>
      </c>
      <c r="H164" s="550">
        <f t="shared" si="86"/>
        <v>0</v>
      </c>
      <c r="I164" s="550">
        <f t="shared" si="87"/>
        <v>0</v>
      </c>
      <c r="J164" s="550">
        <f t="shared" si="88"/>
        <v>0</v>
      </c>
      <c r="K164" s="967"/>
      <c r="L164" s="967"/>
      <c r="M164" s="967"/>
      <c r="N164" s="967"/>
      <c r="O164" s="967"/>
      <c r="P164" s="967"/>
      <c r="Q164" s="968"/>
      <c r="R164" s="21"/>
      <c r="S164" s="21"/>
      <c r="T164" s="21"/>
      <c r="U164" s="21"/>
    </row>
    <row r="165" spans="2:21">
      <c r="B165" s="470" t="s">
        <v>1164</v>
      </c>
      <c r="C165" s="777">
        <f>$C$163*(1-20%)</f>
        <v>6110.4000000000005</v>
      </c>
      <c r="D165" s="550">
        <f t="shared" si="89"/>
        <v>0</v>
      </c>
      <c r="E165" s="550">
        <f t="shared" si="83"/>
        <v>0</v>
      </c>
      <c r="F165" s="550">
        <f t="shared" si="84"/>
        <v>0</v>
      </c>
      <c r="G165" s="550">
        <f t="shared" si="85"/>
        <v>0</v>
      </c>
      <c r="H165" s="550">
        <f t="shared" si="86"/>
        <v>0</v>
      </c>
      <c r="I165" s="550">
        <f t="shared" si="87"/>
        <v>0</v>
      </c>
      <c r="J165" s="550">
        <f t="shared" si="88"/>
        <v>0</v>
      </c>
      <c r="K165" s="967"/>
      <c r="L165" s="967"/>
      <c r="M165" s="967"/>
      <c r="N165" s="967"/>
      <c r="O165" s="967"/>
      <c r="P165" s="967"/>
      <c r="Q165" s="968"/>
      <c r="R165" s="21"/>
      <c r="S165" s="21"/>
      <c r="T165" s="21"/>
      <c r="U165" s="21"/>
    </row>
    <row r="166" spans="2:21">
      <c r="B166" s="470" t="s">
        <v>1165</v>
      </c>
      <c r="C166" s="777">
        <f>$C$163*(1-30%)</f>
        <v>5346.5999999999995</v>
      </c>
      <c r="D166" s="550">
        <f t="shared" si="89"/>
        <v>0</v>
      </c>
      <c r="E166" s="550">
        <f t="shared" si="83"/>
        <v>0</v>
      </c>
      <c r="F166" s="550">
        <f t="shared" si="84"/>
        <v>0</v>
      </c>
      <c r="G166" s="550">
        <f t="shared" si="85"/>
        <v>0</v>
      </c>
      <c r="H166" s="550">
        <f t="shared" si="86"/>
        <v>0</v>
      </c>
      <c r="I166" s="550">
        <f t="shared" si="87"/>
        <v>0</v>
      </c>
      <c r="J166" s="550">
        <f t="shared" si="88"/>
        <v>0</v>
      </c>
      <c r="K166" s="967"/>
      <c r="L166" s="967"/>
      <c r="M166" s="967"/>
      <c r="N166" s="967"/>
      <c r="O166" s="967"/>
      <c r="P166" s="967"/>
      <c r="Q166" s="968"/>
      <c r="R166" s="21"/>
      <c r="S166" s="21"/>
      <c r="T166" s="21"/>
      <c r="U166" s="21"/>
    </row>
    <row r="167" spans="2:21">
      <c r="B167" s="470" t="s">
        <v>1166</v>
      </c>
      <c r="C167" s="777">
        <f>$C$163*(1-40%)</f>
        <v>4582.8</v>
      </c>
      <c r="D167" s="550">
        <f t="shared" si="89"/>
        <v>0</v>
      </c>
      <c r="E167" s="550">
        <f t="shared" si="83"/>
        <v>0</v>
      </c>
      <c r="F167" s="550">
        <f t="shared" si="84"/>
        <v>0</v>
      </c>
      <c r="G167" s="550">
        <f t="shared" si="85"/>
        <v>0</v>
      </c>
      <c r="H167" s="550">
        <f t="shared" si="86"/>
        <v>0</v>
      </c>
      <c r="I167" s="550">
        <f t="shared" si="87"/>
        <v>0</v>
      </c>
      <c r="J167" s="550">
        <f t="shared" si="88"/>
        <v>0</v>
      </c>
      <c r="K167" s="967"/>
      <c r="L167" s="967"/>
      <c r="M167" s="967"/>
      <c r="N167" s="967"/>
      <c r="O167" s="967"/>
      <c r="P167" s="967"/>
      <c r="Q167" s="968"/>
      <c r="R167" s="21"/>
      <c r="S167" s="21"/>
      <c r="T167" s="21"/>
      <c r="U167" s="21"/>
    </row>
    <row r="168" spans="2:21" ht="13" thickBot="1">
      <c r="B168" s="472" t="s">
        <v>1167</v>
      </c>
      <c r="C168" s="780"/>
      <c r="D168" s="781"/>
      <c r="E168" s="781"/>
      <c r="F168" s="781"/>
      <c r="G168" s="781"/>
      <c r="H168" s="781"/>
      <c r="I168" s="781"/>
      <c r="J168" s="781"/>
      <c r="K168" s="1289" t="s">
        <v>1157</v>
      </c>
      <c r="L168" s="1289"/>
      <c r="M168" s="1289"/>
      <c r="N168" s="1289"/>
      <c r="O168" s="1289"/>
      <c r="P168" s="1289"/>
      <c r="Q168" s="1290"/>
      <c r="R168" s="21"/>
      <c r="S168" s="21"/>
      <c r="T168" s="21"/>
      <c r="U168" s="21"/>
    </row>
    <row r="169" spans="2:21" ht="13" thickBot="1"/>
    <row r="170" spans="2:21" ht="52.4" customHeight="1">
      <c r="B170" s="1291" t="s">
        <v>1175</v>
      </c>
      <c r="C170" s="1292"/>
      <c r="D170" s="1293" t="s">
        <v>1140</v>
      </c>
      <c r="E170" s="1293"/>
      <c r="F170" s="1293"/>
      <c r="G170" s="1293"/>
      <c r="H170" s="1293"/>
      <c r="I170" s="1293"/>
      <c r="J170" s="1293"/>
      <c r="K170" s="1294" t="s">
        <v>1141</v>
      </c>
      <c r="L170" s="1294"/>
      <c r="M170" s="1294"/>
      <c r="N170" s="1294"/>
      <c r="O170" s="1294"/>
      <c r="P170" s="1294"/>
      <c r="Q170" s="1295"/>
      <c r="R170" s="21"/>
      <c r="S170" s="21"/>
      <c r="T170" s="21"/>
      <c r="U170" s="21"/>
    </row>
    <row r="171" spans="2:21" ht="50">
      <c r="B171" s="466" t="s">
        <v>1109</v>
      </c>
      <c r="C171" s="469" t="s">
        <v>1142</v>
      </c>
      <c r="D171" s="468" t="s">
        <v>1143</v>
      </c>
      <c r="E171" s="468" t="s">
        <v>1144</v>
      </c>
      <c r="F171" s="468" t="s">
        <v>1145</v>
      </c>
      <c r="G171" s="468" t="s">
        <v>1146</v>
      </c>
      <c r="H171" s="468" t="s">
        <v>1147</v>
      </c>
      <c r="I171" s="468" t="s">
        <v>1148</v>
      </c>
      <c r="J171" s="468" t="s">
        <v>1149</v>
      </c>
      <c r="K171" s="469" t="s">
        <v>1150</v>
      </c>
      <c r="L171" s="469" t="s">
        <v>1151</v>
      </c>
      <c r="M171" s="469" t="s">
        <v>1152</v>
      </c>
      <c r="N171" s="469" t="s">
        <v>1153</v>
      </c>
      <c r="O171" s="469" t="s">
        <v>1154</v>
      </c>
      <c r="P171" s="469" t="s">
        <v>1155</v>
      </c>
      <c r="Q171" s="467" t="s">
        <v>1156</v>
      </c>
      <c r="R171" s="21"/>
      <c r="S171" s="21"/>
      <c r="T171" s="21"/>
      <c r="U171" s="21"/>
    </row>
    <row r="172" spans="2:21">
      <c r="B172" s="470" t="s">
        <v>1129</v>
      </c>
      <c r="C172" s="778"/>
      <c r="D172" s="549"/>
      <c r="E172" s="549"/>
      <c r="F172" s="549"/>
      <c r="G172" s="549"/>
      <c r="H172" s="549"/>
      <c r="I172" s="549"/>
      <c r="J172" s="549"/>
      <c r="K172" s="1286" t="s">
        <v>1157</v>
      </c>
      <c r="L172" s="1286"/>
      <c r="M172" s="1286"/>
      <c r="N172" s="1286"/>
      <c r="O172" s="1286"/>
      <c r="P172" s="1286"/>
      <c r="Q172" s="1287"/>
      <c r="R172" s="21"/>
      <c r="S172" s="21"/>
      <c r="T172" s="21"/>
      <c r="U172" s="21"/>
    </row>
    <row r="173" spans="2:21">
      <c r="B173" s="470" t="s">
        <v>1158</v>
      </c>
      <c r="C173" s="777">
        <f>$C$177*(1+40%)</f>
        <v>11537.4</v>
      </c>
      <c r="D173" s="550">
        <f>K173*$C173</f>
        <v>0</v>
      </c>
      <c r="E173" s="550">
        <f t="shared" ref="E173:E181" si="90">L173*$C173</f>
        <v>0</v>
      </c>
      <c r="F173" s="550">
        <f t="shared" ref="F173:F181" si="91">M173*$C173</f>
        <v>0</v>
      </c>
      <c r="G173" s="550">
        <f t="shared" ref="G173:G181" si="92">N173*$C173</f>
        <v>0</v>
      </c>
      <c r="H173" s="550">
        <f t="shared" ref="H173:H181" si="93">O173*$C173</f>
        <v>0</v>
      </c>
      <c r="I173" s="550">
        <f t="shared" ref="I173:I181" si="94">P173*$C173</f>
        <v>0</v>
      </c>
      <c r="J173" s="550">
        <f t="shared" ref="J173:J181" si="95">Q173*$C173</f>
        <v>0</v>
      </c>
      <c r="K173" s="967"/>
      <c r="L173" s="967"/>
      <c r="M173" s="967"/>
      <c r="N173" s="967"/>
      <c r="O173" s="967"/>
      <c r="P173" s="967"/>
      <c r="Q173" s="968"/>
      <c r="R173" s="21"/>
      <c r="S173" s="21"/>
      <c r="T173" s="21"/>
      <c r="U173" s="21"/>
    </row>
    <row r="174" spans="2:21">
      <c r="B174" s="470" t="s">
        <v>1159</v>
      </c>
      <c r="C174" s="777">
        <f>$C$177*(1+30%)</f>
        <v>10713.300000000001</v>
      </c>
      <c r="D174" s="550">
        <f t="shared" ref="D174:D181" si="96">K174*$C174</f>
        <v>0</v>
      </c>
      <c r="E174" s="550">
        <f t="shared" si="90"/>
        <v>0</v>
      </c>
      <c r="F174" s="550">
        <f t="shared" si="91"/>
        <v>0</v>
      </c>
      <c r="G174" s="550">
        <f t="shared" si="92"/>
        <v>0</v>
      </c>
      <c r="H174" s="550">
        <f t="shared" si="93"/>
        <v>0</v>
      </c>
      <c r="I174" s="550">
        <f t="shared" si="94"/>
        <v>0</v>
      </c>
      <c r="J174" s="550">
        <f t="shared" si="95"/>
        <v>0</v>
      </c>
      <c r="K174" s="967"/>
      <c r="L174" s="967"/>
      <c r="M174" s="967"/>
      <c r="N174" s="967"/>
      <c r="O174" s="967"/>
      <c r="P174" s="967"/>
      <c r="Q174" s="968"/>
      <c r="R174" s="21"/>
      <c r="S174" s="21"/>
      <c r="T174" s="21"/>
      <c r="U174" s="21"/>
    </row>
    <row r="175" spans="2:21">
      <c r="B175" s="470" t="s">
        <v>1160</v>
      </c>
      <c r="C175" s="777">
        <f>$C$177*(1+20%)</f>
        <v>9889.1999999999989</v>
      </c>
      <c r="D175" s="550">
        <f t="shared" si="96"/>
        <v>0</v>
      </c>
      <c r="E175" s="550">
        <f t="shared" si="90"/>
        <v>0</v>
      </c>
      <c r="F175" s="550">
        <f t="shared" si="91"/>
        <v>0</v>
      </c>
      <c r="G175" s="550">
        <f t="shared" si="92"/>
        <v>0</v>
      </c>
      <c r="H175" s="550">
        <f t="shared" si="93"/>
        <v>0</v>
      </c>
      <c r="I175" s="550">
        <f t="shared" si="94"/>
        <v>0</v>
      </c>
      <c r="J175" s="550">
        <f t="shared" si="95"/>
        <v>0</v>
      </c>
      <c r="K175" s="967"/>
      <c r="L175" s="967"/>
      <c r="M175" s="967"/>
      <c r="N175" s="967"/>
      <c r="O175" s="967"/>
      <c r="P175" s="967"/>
      <c r="Q175" s="968"/>
      <c r="R175" s="21"/>
      <c r="S175" s="21"/>
      <c r="T175" s="21"/>
      <c r="U175" s="21"/>
    </row>
    <row r="176" spans="2:21">
      <c r="B176" s="470" t="s">
        <v>1161</v>
      </c>
      <c r="C176" s="777">
        <f>$C$177*(1+10%)</f>
        <v>9065.1</v>
      </c>
      <c r="D176" s="550">
        <f t="shared" si="96"/>
        <v>0</v>
      </c>
      <c r="E176" s="550">
        <f t="shared" si="90"/>
        <v>0</v>
      </c>
      <c r="F176" s="550">
        <f t="shared" si="91"/>
        <v>0</v>
      </c>
      <c r="G176" s="550">
        <f t="shared" si="92"/>
        <v>0</v>
      </c>
      <c r="H176" s="550">
        <f t="shared" si="93"/>
        <v>0</v>
      </c>
      <c r="I176" s="550">
        <f t="shared" si="94"/>
        <v>0</v>
      </c>
      <c r="J176" s="550">
        <f t="shared" si="95"/>
        <v>0</v>
      </c>
      <c r="K176" s="967"/>
      <c r="L176" s="967"/>
      <c r="M176" s="967"/>
      <c r="N176" s="967"/>
      <c r="O176" s="967"/>
      <c r="P176" s="967"/>
      <c r="Q176" s="968"/>
      <c r="R176" s="21"/>
      <c r="S176" s="21"/>
      <c r="T176" s="21"/>
      <c r="U176" s="21"/>
    </row>
    <row r="177" spans="2:21" ht="56">
      <c r="B177" s="471" t="s">
        <v>1430</v>
      </c>
      <c r="C177" s="779">
        <v>8241</v>
      </c>
      <c r="D177" s="550">
        <f t="shared" si="96"/>
        <v>0</v>
      </c>
      <c r="E177" s="550">
        <f t="shared" si="90"/>
        <v>0</v>
      </c>
      <c r="F177" s="550">
        <f t="shared" si="91"/>
        <v>0</v>
      </c>
      <c r="G177" s="550">
        <f t="shared" si="92"/>
        <v>0</v>
      </c>
      <c r="H177" s="550">
        <f t="shared" si="93"/>
        <v>0</v>
      </c>
      <c r="I177" s="550">
        <f t="shared" si="94"/>
        <v>0</v>
      </c>
      <c r="J177" s="550">
        <f t="shared" si="95"/>
        <v>0</v>
      </c>
      <c r="K177" s="967"/>
      <c r="L177" s="967"/>
      <c r="M177" s="967"/>
      <c r="N177" s="967"/>
      <c r="O177" s="967"/>
      <c r="P177" s="967"/>
      <c r="Q177" s="968"/>
      <c r="R177" s="1288" t="s">
        <v>1162</v>
      </c>
      <c r="S177" s="1288"/>
      <c r="T177" s="1288"/>
      <c r="U177" s="1288"/>
    </row>
    <row r="178" spans="2:21">
      <c r="B178" s="470" t="s">
        <v>1163</v>
      </c>
      <c r="C178" s="777">
        <f>$C$177*(1-10%)</f>
        <v>7416.9000000000005</v>
      </c>
      <c r="D178" s="550">
        <f t="shared" si="96"/>
        <v>0</v>
      </c>
      <c r="E178" s="550">
        <f t="shared" si="90"/>
        <v>0</v>
      </c>
      <c r="F178" s="550">
        <f t="shared" si="91"/>
        <v>0</v>
      </c>
      <c r="G178" s="550">
        <f t="shared" si="92"/>
        <v>0</v>
      </c>
      <c r="H178" s="550">
        <f t="shared" si="93"/>
        <v>0</v>
      </c>
      <c r="I178" s="550">
        <f t="shared" si="94"/>
        <v>0</v>
      </c>
      <c r="J178" s="550">
        <f t="shared" si="95"/>
        <v>0</v>
      </c>
      <c r="K178" s="967"/>
      <c r="L178" s="967"/>
      <c r="M178" s="967"/>
      <c r="N178" s="967"/>
      <c r="O178" s="967"/>
      <c r="P178" s="967"/>
      <c r="Q178" s="968"/>
      <c r="R178" s="21"/>
      <c r="S178" s="21"/>
      <c r="T178" s="21"/>
      <c r="U178" s="21"/>
    </row>
    <row r="179" spans="2:21">
      <c r="B179" s="470" t="s">
        <v>1164</v>
      </c>
      <c r="C179" s="777">
        <f>$C$177*(1-20%)</f>
        <v>6592.8</v>
      </c>
      <c r="D179" s="550">
        <f t="shared" si="96"/>
        <v>0</v>
      </c>
      <c r="E179" s="550">
        <f t="shared" si="90"/>
        <v>0</v>
      </c>
      <c r="F179" s="550">
        <f t="shared" si="91"/>
        <v>0</v>
      </c>
      <c r="G179" s="550">
        <f t="shared" si="92"/>
        <v>0</v>
      </c>
      <c r="H179" s="550">
        <f t="shared" si="93"/>
        <v>0</v>
      </c>
      <c r="I179" s="550">
        <f t="shared" si="94"/>
        <v>0</v>
      </c>
      <c r="J179" s="550">
        <f t="shared" si="95"/>
        <v>0</v>
      </c>
      <c r="K179" s="967"/>
      <c r="L179" s="967"/>
      <c r="M179" s="967"/>
      <c r="N179" s="967"/>
      <c r="O179" s="967"/>
      <c r="P179" s="967"/>
      <c r="Q179" s="968"/>
      <c r="R179" s="21"/>
      <c r="S179" s="21"/>
      <c r="T179" s="21"/>
      <c r="U179" s="21"/>
    </row>
    <row r="180" spans="2:21">
      <c r="B180" s="470" t="s">
        <v>1165</v>
      </c>
      <c r="C180" s="777">
        <f>$C$177*(1-30%)</f>
        <v>5768.7</v>
      </c>
      <c r="D180" s="550">
        <f t="shared" si="96"/>
        <v>0</v>
      </c>
      <c r="E180" s="550">
        <f t="shared" si="90"/>
        <v>0</v>
      </c>
      <c r="F180" s="550">
        <f t="shared" si="91"/>
        <v>0</v>
      </c>
      <c r="G180" s="550">
        <f t="shared" si="92"/>
        <v>0</v>
      </c>
      <c r="H180" s="550">
        <f t="shared" si="93"/>
        <v>0</v>
      </c>
      <c r="I180" s="550">
        <f t="shared" si="94"/>
        <v>0</v>
      </c>
      <c r="J180" s="550">
        <f t="shared" si="95"/>
        <v>0</v>
      </c>
      <c r="K180" s="967"/>
      <c r="L180" s="967"/>
      <c r="M180" s="967"/>
      <c r="N180" s="967"/>
      <c r="O180" s="967"/>
      <c r="P180" s="967"/>
      <c r="Q180" s="968"/>
      <c r="R180" s="21"/>
      <c r="S180" s="21"/>
      <c r="T180" s="21"/>
      <c r="U180" s="21"/>
    </row>
    <row r="181" spans="2:21">
      <c r="B181" s="470" t="s">
        <v>1166</v>
      </c>
      <c r="C181" s="777">
        <f>$C$177*(1-40%)</f>
        <v>4944.5999999999995</v>
      </c>
      <c r="D181" s="550">
        <f t="shared" si="96"/>
        <v>0</v>
      </c>
      <c r="E181" s="550">
        <f t="shared" si="90"/>
        <v>0</v>
      </c>
      <c r="F181" s="550">
        <f t="shared" si="91"/>
        <v>0</v>
      </c>
      <c r="G181" s="550">
        <f t="shared" si="92"/>
        <v>0</v>
      </c>
      <c r="H181" s="550">
        <f t="shared" si="93"/>
        <v>0</v>
      </c>
      <c r="I181" s="550">
        <f t="shared" si="94"/>
        <v>0</v>
      </c>
      <c r="J181" s="550">
        <f t="shared" si="95"/>
        <v>0</v>
      </c>
      <c r="K181" s="967"/>
      <c r="L181" s="967"/>
      <c r="M181" s="967"/>
      <c r="N181" s="967"/>
      <c r="O181" s="967"/>
      <c r="P181" s="967"/>
      <c r="Q181" s="968"/>
      <c r="R181" s="21"/>
      <c r="S181" s="21"/>
      <c r="T181" s="21"/>
      <c r="U181" s="21"/>
    </row>
    <row r="182" spans="2:21" ht="13" thickBot="1">
      <c r="B182" s="472" t="s">
        <v>1167</v>
      </c>
      <c r="C182" s="780"/>
      <c r="D182" s="781"/>
      <c r="E182" s="781"/>
      <c r="F182" s="781"/>
      <c r="G182" s="781"/>
      <c r="H182" s="781"/>
      <c r="I182" s="781"/>
      <c r="J182" s="781"/>
      <c r="K182" s="1289" t="s">
        <v>1157</v>
      </c>
      <c r="L182" s="1289"/>
      <c r="M182" s="1289"/>
      <c r="N182" s="1289"/>
      <c r="O182" s="1289"/>
      <c r="P182" s="1289"/>
      <c r="Q182" s="1290"/>
      <c r="R182" s="21"/>
      <c r="S182" s="21"/>
      <c r="T182" s="21"/>
      <c r="U182" s="21"/>
    </row>
    <row r="183" spans="2:21" ht="13" thickBot="1"/>
    <row r="184" spans="2:21" ht="56.9" customHeight="1">
      <c r="B184" s="1291" t="s">
        <v>1176</v>
      </c>
      <c r="C184" s="1292"/>
      <c r="D184" s="1293" t="s">
        <v>1140</v>
      </c>
      <c r="E184" s="1293"/>
      <c r="F184" s="1293"/>
      <c r="G184" s="1293"/>
      <c r="H184" s="1293"/>
      <c r="I184" s="1293"/>
      <c r="J184" s="1293"/>
      <c r="K184" s="1294" t="s">
        <v>1141</v>
      </c>
      <c r="L184" s="1294"/>
      <c r="M184" s="1294"/>
      <c r="N184" s="1294"/>
      <c r="O184" s="1294"/>
      <c r="P184" s="1294"/>
      <c r="Q184" s="1295"/>
      <c r="R184" s="21"/>
      <c r="S184" s="21"/>
      <c r="T184" s="21"/>
      <c r="U184" s="21"/>
    </row>
    <row r="185" spans="2:21" ht="50">
      <c r="B185" s="466" t="s">
        <v>1109</v>
      </c>
      <c r="C185" s="469" t="s">
        <v>1142</v>
      </c>
      <c r="D185" s="468" t="s">
        <v>1143</v>
      </c>
      <c r="E185" s="468" t="s">
        <v>1144</v>
      </c>
      <c r="F185" s="468" t="s">
        <v>1145</v>
      </c>
      <c r="G185" s="468" t="s">
        <v>1146</v>
      </c>
      <c r="H185" s="468" t="s">
        <v>1147</v>
      </c>
      <c r="I185" s="468" t="s">
        <v>1148</v>
      </c>
      <c r="J185" s="468" t="s">
        <v>1149</v>
      </c>
      <c r="K185" s="469" t="s">
        <v>1150</v>
      </c>
      <c r="L185" s="469" t="s">
        <v>1151</v>
      </c>
      <c r="M185" s="469" t="s">
        <v>1152</v>
      </c>
      <c r="N185" s="469" t="s">
        <v>1153</v>
      </c>
      <c r="O185" s="469" t="s">
        <v>1154</v>
      </c>
      <c r="P185" s="469" t="s">
        <v>1155</v>
      </c>
      <c r="Q185" s="467" t="s">
        <v>1156</v>
      </c>
      <c r="R185" s="21"/>
      <c r="S185" s="21"/>
      <c r="T185" s="21"/>
      <c r="U185" s="21"/>
    </row>
    <row r="186" spans="2:21">
      <c r="B186" s="470" t="s">
        <v>1129</v>
      </c>
      <c r="C186" s="778"/>
      <c r="D186" s="549"/>
      <c r="E186" s="549"/>
      <c r="F186" s="549"/>
      <c r="G186" s="549"/>
      <c r="H186" s="549"/>
      <c r="I186" s="549"/>
      <c r="J186" s="549"/>
      <c r="K186" s="1286" t="s">
        <v>1157</v>
      </c>
      <c r="L186" s="1286"/>
      <c r="M186" s="1286"/>
      <c r="N186" s="1286"/>
      <c r="O186" s="1286"/>
      <c r="P186" s="1286"/>
      <c r="Q186" s="1287"/>
      <c r="R186" s="21"/>
      <c r="S186" s="21"/>
      <c r="T186" s="21"/>
      <c r="U186" s="21"/>
    </row>
    <row r="187" spans="2:21">
      <c r="B187" s="470" t="s">
        <v>1158</v>
      </c>
      <c r="C187" s="777">
        <f>$C191*(1+40%)</f>
        <v>112946.4</v>
      </c>
      <c r="D187" s="550">
        <f>K187*$C187</f>
        <v>0</v>
      </c>
      <c r="E187" s="550">
        <f t="shared" ref="E187:E195" si="97">L187*$C187</f>
        <v>0</v>
      </c>
      <c r="F187" s="550">
        <f t="shared" ref="F187:F195" si="98">M187*$C187</f>
        <v>0</v>
      </c>
      <c r="G187" s="550">
        <f t="shared" ref="G187:G195" si="99">N187*$C187</f>
        <v>0</v>
      </c>
      <c r="H187" s="550">
        <f t="shared" ref="H187:H195" si="100">O187*$C187</f>
        <v>0</v>
      </c>
      <c r="I187" s="550">
        <f t="shared" ref="I187:I195" si="101">P187*$C187</f>
        <v>0</v>
      </c>
      <c r="J187" s="550">
        <f t="shared" ref="J187:J195" si="102">Q187*$C187</f>
        <v>0</v>
      </c>
      <c r="K187" s="967"/>
      <c r="L187" s="967"/>
      <c r="M187" s="967"/>
      <c r="N187" s="967"/>
      <c r="O187" s="967"/>
      <c r="P187" s="967"/>
      <c r="Q187" s="968"/>
      <c r="R187" s="21"/>
      <c r="S187" s="21"/>
      <c r="T187" s="21"/>
      <c r="U187" s="21"/>
    </row>
    <row r="188" spans="2:21">
      <c r="B188" s="470" t="s">
        <v>1159</v>
      </c>
      <c r="C188" s="777">
        <f>$C191*(1+30%)</f>
        <v>104878.8</v>
      </c>
      <c r="D188" s="550">
        <f t="shared" ref="D188:D195" si="103">K188*$C188</f>
        <v>0</v>
      </c>
      <c r="E188" s="550">
        <f t="shared" si="97"/>
        <v>0</v>
      </c>
      <c r="F188" s="550">
        <f t="shared" si="98"/>
        <v>0</v>
      </c>
      <c r="G188" s="550">
        <f t="shared" si="99"/>
        <v>0</v>
      </c>
      <c r="H188" s="550">
        <f t="shared" si="100"/>
        <v>0</v>
      </c>
      <c r="I188" s="550">
        <f t="shared" si="101"/>
        <v>0</v>
      </c>
      <c r="J188" s="550">
        <f t="shared" si="102"/>
        <v>0</v>
      </c>
      <c r="K188" s="967"/>
      <c r="L188" s="967"/>
      <c r="M188" s="967"/>
      <c r="N188" s="967"/>
      <c r="O188" s="967"/>
      <c r="P188" s="967"/>
      <c r="Q188" s="968"/>
      <c r="R188" s="21"/>
      <c r="S188" s="21"/>
      <c r="T188" s="21"/>
      <c r="U188" s="21"/>
    </row>
    <row r="189" spans="2:21">
      <c r="B189" s="470" t="s">
        <v>1160</v>
      </c>
      <c r="C189" s="777">
        <f>$C191*(1+20%)</f>
        <v>96811.199999999997</v>
      </c>
      <c r="D189" s="550">
        <f t="shared" si="103"/>
        <v>0</v>
      </c>
      <c r="E189" s="550">
        <f t="shared" si="97"/>
        <v>0</v>
      </c>
      <c r="F189" s="550">
        <f t="shared" si="98"/>
        <v>0</v>
      </c>
      <c r="G189" s="550">
        <f t="shared" si="99"/>
        <v>0</v>
      </c>
      <c r="H189" s="550">
        <f t="shared" si="100"/>
        <v>0</v>
      </c>
      <c r="I189" s="550">
        <f t="shared" si="101"/>
        <v>0</v>
      </c>
      <c r="J189" s="550">
        <f t="shared" si="102"/>
        <v>0</v>
      </c>
      <c r="K189" s="967"/>
      <c r="L189" s="967"/>
      <c r="M189" s="967"/>
      <c r="N189" s="967"/>
      <c r="O189" s="967"/>
      <c r="P189" s="967"/>
      <c r="Q189" s="968"/>
      <c r="R189" s="21"/>
      <c r="S189" s="21"/>
      <c r="T189" s="21"/>
      <c r="U189" s="21"/>
    </row>
    <row r="190" spans="2:21">
      <c r="B190" s="470" t="s">
        <v>1161</v>
      </c>
      <c r="C190" s="777">
        <f>$C191*(1+10%)</f>
        <v>88743.6</v>
      </c>
      <c r="D190" s="550">
        <f t="shared" si="103"/>
        <v>0</v>
      </c>
      <c r="E190" s="550">
        <f t="shared" si="97"/>
        <v>0</v>
      </c>
      <c r="F190" s="550">
        <f t="shared" si="98"/>
        <v>0</v>
      </c>
      <c r="G190" s="550">
        <f t="shared" si="99"/>
        <v>0</v>
      </c>
      <c r="H190" s="550">
        <f t="shared" si="100"/>
        <v>0</v>
      </c>
      <c r="I190" s="550">
        <f t="shared" si="101"/>
        <v>0</v>
      </c>
      <c r="J190" s="550">
        <f t="shared" si="102"/>
        <v>0</v>
      </c>
      <c r="K190" s="967"/>
      <c r="L190" s="967"/>
      <c r="M190" s="967"/>
      <c r="N190" s="967"/>
      <c r="O190" s="967"/>
      <c r="P190" s="967"/>
      <c r="Q190" s="968"/>
      <c r="R190" s="21"/>
      <c r="S190" s="21"/>
      <c r="T190" s="21"/>
      <c r="U190" s="21"/>
    </row>
    <row r="191" spans="2:21" ht="56">
      <c r="B191" s="471" t="s">
        <v>1430</v>
      </c>
      <c r="C191" s="779">
        <v>80676</v>
      </c>
      <c r="D191" s="550">
        <f t="shared" si="103"/>
        <v>0</v>
      </c>
      <c r="E191" s="550">
        <f t="shared" si="97"/>
        <v>0</v>
      </c>
      <c r="F191" s="550">
        <f t="shared" si="98"/>
        <v>0</v>
      </c>
      <c r="G191" s="550">
        <f t="shared" si="99"/>
        <v>0</v>
      </c>
      <c r="H191" s="550">
        <f t="shared" si="100"/>
        <v>0</v>
      </c>
      <c r="I191" s="550">
        <f t="shared" si="101"/>
        <v>0</v>
      </c>
      <c r="J191" s="550">
        <f t="shared" si="102"/>
        <v>0</v>
      </c>
      <c r="K191" s="967"/>
      <c r="L191" s="967"/>
      <c r="M191" s="967"/>
      <c r="N191" s="967"/>
      <c r="O191" s="967"/>
      <c r="P191" s="967"/>
      <c r="Q191" s="968"/>
      <c r="R191" s="1288" t="s">
        <v>1162</v>
      </c>
      <c r="S191" s="1288"/>
      <c r="T191" s="1288"/>
      <c r="U191" s="1288"/>
    </row>
    <row r="192" spans="2:21">
      <c r="B192" s="470" t="s">
        <v>1163</v>
      </c>
      <c r="C192" s="777">
        <f>$C$191*(1-10%)</f>
        <v>72608.400000000009</v>
      </c>
      <c r="D192" s="550">
        <f t="shared" si="103"/>
        <v>0</v>
      </c>
      <c r="E192" s="550">
        <f t="shared" si="97"/>
        <v>0</v>
      </c>
      <c r="F192" s="550">
        <f t="shared" si="98"/>
        <v>0</v>
      </c>
      <c r="G192" s="550">
        <f t="shared" si="99"/>
        <v>0</v>
      </c>
      <c r="H192" s="550">
        <f t="shared" si="100"/>
        <v>0</v>
      </c>
      <c r="I192" s="550">
        <f t="shared" si="101"/>
        <v>0</v>
      </c>
      <c r="J192" s="550">
        <f t="shared" si="102"/>
        <v>0</v>
      </c>
      <c r="K192" s="967"/>
      <c r="L192" s="967"/>
      <c r="M192" s="967"/>
      <c r="N192" s="967"/>
      <c r="O192" s="967"/>
      <c r="P192" s="967"/>
      <c r="Q192" s="968"/>
      <c r="R192" s="21"/>
      <c r="S192" s="21"/>
      <c r="T192" s="21"/>
      <c r="U192" s="21"/>
    </row>
    <row r="193" spans="2:21">
      <c r="B193" s="470" t="s">
        <v>1164</v>
      </c>
      <c r="C193" s="777">
        <f>$C$191*(1-20%)</f>
        <v>64540.800000000003</v>
      </c>
      <c r="D193" s="550">
        <f t="shared" si="103"/>
        <v>0</v>
      </c>
      <c r="E193" s="550">
        <f t="shared" si="97"/>
        <v>0</v>
      </c>
      <c r="F193" s="550">
        <f t="shared" si="98"/>
        <v>0</v>
      </c>
      <c r="G193" s="550">
        <f t="shared" si="99"/>
        <v>0</v>
      </c>
      <c r="H193" s="550">
        <f t="shared" si="100"/>
        <v>0</v>
      </c>
      <c r="I193" s="550">
        <f t="shared" si="101"/>
        <v>0</v>
      </c>
      <c r="J193" s="550">
        <f t="shared" si="102"/>
        <v>0</v>
      </c>
      <c r="K193" s="967"/>
      <c r="L193" s="967"/>
      <c r="M193" s="967"/>
      <c r="N193" s="967"/>
      <c r="O193" s="967"/>
      <c r="P193" s="967"/>
      <c r="Q193" s="968"/>
      <c r="R193" s="21"/>
      <c r="S193" s="21"/>
      <c r="T193" s="21"/>
      <c r="U193" s="21"/>
    </row>
    <row r="194" spans="2:21">
      <c r="B194" s="470" t="s">
        <v>1165</v>
      </c>
      <c r="C194" s="777">
        <f>$C$191*(1-30%)</f>
        <v>56473.2</v>
      </c>
      <c r="D194" s="550">
        <f t="shared" si="103"/>
        <v>0</v>
      </c>
      <c r="E194" s="550">
        <f t="shared" si="97"/>
        <v>0</v>
      </c>
      <c r="F194" s="550">
        <f t="shared" si="98"/>
        <v>0</v>
      </c>
      <c r="G194" s="550">
        <f t="shared" si="99"/>
        <v>0</v>
      </c>
      <c r="H194" s="550">
        <f t="shared" si="100"/>
        <v>0</v>
      </c>
      <c r="I194" s="550">
        <f t="shared" si="101"/>
        <v>0</v>
      </c>
      <c r="J194" s="550">
        <f t="shared" si="102"/>
        <v>0</v>
      </c>
      <c r="K194" s="967"/>
      <c r="L194" s="967"/>
      <c r="M194" s="967"/>
      <c r="N194" s="967"/>
      <c r="O194" s="967"/>
      <c r="P194" s="967"/>
      <c r="Q194" s="968"/>
      <c r="R194" s="21"/>
      <c r="S194" s="21"/>
      <c r="T194" s="21"/>
      <c r="U194" s="21"/>
    </row>
    <row r="195" spans="2:21">
      <c r="B195" s="470" t="s">
        <v>1166</v>
      </c>
      <c r="C195" s="777">
        <f>$C$191*(1-40%)</f>
        <v>48405.599999999999</v>
      </c>
      <c r="D195" s="550">
        <f t="shared" si="103"/>
        <v>0</v>
      </c>
      <c r="E195" s="550">
        <f t="shared" si="97"/>
        <v>0</v>
      </c>
      <c r="F195" s="550">
        <f t="shared" si="98"/>
        <v>0</v>
      </c>
      <c r="G195" s="550">
        <f t="shared" si="99"/>
        <v>0</v>
      </c>
      <c r="H195" s="550">
        <f t="shared" si="100"/>
        <v>0</v>
      </c>
      <c r="I195" s="550">
        <f t="shared" si="101"/>
        <v>0</v>
      </c>
      <c r="J195" s="550">
        <f t="shared" si="102"/>
        <v>0</v>
      </c>
      <c r="K195" s="967"/>
      <c r="L195" s="967"/>
      <c r="M195" s="967"/>
      <c r="N195" s="967"/>
      <c r="O195" s="967"/>
      <c r="P195" s="967"/>
      <c r="Q195" s="968"/>
      <c r="R195" s="21"/>
      <c r="S195" s="21"/>
      <c r="T195" s="21"/>
      <c r="U195" s="21"/>
    </row>
    <row r="196" spans="2:21" ht="13" thickBot="1">
      <c r="B196" s="472" t="s">
        <v>1167</v>
      </c>
      <c r="C196" s="780"/>
      <c r="D196" s="781"/>
      <c r="E196" s="781"/>
      <c r="F196" s="781"/>
      <c r="G196" s="781"/>
      <c r="H196" s="781"/>
      <c r="I196" s="781"/>
      <c r="J196" s="781"/>
      <c r="K196" s="1289" t="s">
        <v>1157</v>
      </c>
      <c r="L196" s="1289"/>
      <c r="M196" s="1289"/>
      <c r="N196" s="1289"/>
      <c r="O196" s="1289"/>
      <c r="P196" s="1289"/>
      <c r="Q196" s="1290"/>
      <c r="R196" s="21"/>
      <c r="S196" s="21"/>
      <c r="T196" s="21"/>
      <c r="U196" s="21"/>
    </row>
    <row r="197" spans="2:21" ht="13" thickBot="1"/>
    <row r="198" spans="2:21" ht="51.65" customHeight="1">
      <c r="B198" s="1291" t="s">
        <v>1177</v>
      </c>
      <c r="C198" s="1292"/>
      <c r="D198" s="1293" t="s">
        <v>1140</v>
      </c>
      <c r="E198" s="1293"/>
      <c r="F198" s="1293"/>
      <c r="G198" s="1293"/>
      <c r="H198" s="1293"/>
      <c r="I198" s="1293"/>
      <c r="J198" s="1293"/>
      <c r="K198" s="1294" t="s">
        <v>1141</v>
      </c>
      <c r="L198" s="1294"/>
      <c r="M198" s="1294"/>
      <c r="N198" s="1294"/>
      <c r="O198" s="1294"/>
      <c r="P198" s="1294"/>
      <c r="Q198" s="1295"/>
      <c r="R198" s="21"/>
      <c r="S198" s="21"/>
      <c r="T198" s="21"/>
      <c r="U198" s="21"/>
    </row>
    <row r="199" spans="2:21" ht="50">
      <c r="B199" s="466" t="s">
        <v>1109</v>
      </c>
      <c r="C199" s="469" t="s">
        <v>1142</v>
      </c>
      <c r="D199" s="468" t="s">
        <v>1143</v>
      </c>
      <c r="E199" s="468" t="s">
        <v>1144</v>
      </c>
      <c r="F199" s="468" t="s">
        <v>1145</v>
      </c>
      <c r="G199" s="468" t="s">
        <v>1146</v>
      </c>
      <c r="H199" s="468" t="s">
        <v>1147</v>
      </c>
      <c r="I199" s="468" t="s">
        <v>1148</v>
      </c>
      <c r="J199" s="468" t="s">
        <v>1149</v>
      </c>
      <c r="K199" s="469" t="s">
        <v>1150</v>
      </c>
      <c r="L199" s="469" t="s">
        <v>1151</v>
      </c>
      <c r="M199" s="469" t="s">
        <v>1152</v>
      </c>
      <c r="N199" s="469" t="s">
        <v>1153</v>
      </c>
      <c r="O199" s="469" t="s">
        <v>1154</v>
      </c>
      <c r="P199" s="469" t="s">
        <v>1155</v>
      </c>
      <c r="Q199" s="467" t="s">
        <v>1156</v>
      </c>
      <c r="R199" s="21"/>
      <c r="S199" s="21"/>
      <c r="T199" s="21"/>
      <c r="U199" s="21"/>
    </row>
    <row r="200" spans="2:21">
      <c r="B200" s="470" t="s">
        <v>1129</v>
      </c>
      <c r="C200" s="778"/>
      <c r="D200" s="549"/>
      <c r="E200" s="549"/>
      <c r="F200" s="549"/>
      <c r="G200" s="549"/>
      <c r="H200" s="549"/>
      <c r="I200" s="549"/>
      <c r="J200" s="549"/>
      <c r="K200" s="1286" t="s">
        <v>1157</v>
      </c>
      <c r="L200" s="1286"/>
      <c r="M200" s="1286"/>
      <c r="N200" s="1286"/>
      <c r="O200" s="1286"/>
      <c r="P200" s="1286"/>
      <c r="Q200" s="1287"/>
      <c r="R200" s="21"/>
      <c r="S200" s="21"/>
      <c r="T200" s="21"/>
      <c r="U200" s="21"/>
    </row>
    <row r="201" spans="2:21">
      <c r="B201" s="470" t="s">
        <v>1158</v>
      </c>
      <c r="C201" s="777">
        <f>$C205*(1+40%)</f>
        <v>8474.1999999999989</v>
      </c>
      <c r="D201" s="550">
        <f>K201*$C201</f>
        <v>0</v>
      </c>
      <c r="E201" s="550">
        <f t="shared" ref="E201:E209" si="104">L201*$C201</f>
        <v>0</v>
      </c>
      <c r="F201" s="550">
        <f t="shared" ref="F201:F209" si="105">M201*$C201</f>
        <v>0</v>
      </c>
      <c r="G201" s="550">
        <f t="shared" ref="G201:G209" si="106">N201*$C201</f>
        <v>0</v>
      </c>
      <c r="H201" s="550">
        <f t="shared" ref="H201:H209" si="107">O201*$C201</f>
        <v>0</v>
      </c>
      <c r="I201" s="550">
        <f t="shared" ref="I201:I209" si="108">P201*$C201</f>
        <v>0</v>
      </c>
      <c r="J201" s="550">
        <f t="shared" ref="J201:J209" si="109">Q201*$C201</f>
        <v>0</v>
      </c>
      <c r="K201" s="967"/>
      <c r="L201" s="967"/>
      <c r="M201" s="967"/>
      <c r="N201" s="967"/>
      <c r="O201" s="967"/>
      <c r="P201" s="967"/>
      <c r="Q201" s="968"/>
      <c r="R201" s="21"/>
      <c r="S201" s="21"/>
      <c r="T201" s="21"/>
      <c r="U201" s="21"/>
    </row>
    <row r="202" spans="2:21">
      <c r="B202" s="470" t="s">
        <v>1159</v>
      </c>
      <c r="C202" s="777">
        <f>$C205*(1+30%)</f>
        <v>7868.9000000000005</v>
      </c>
      <c r="D202" s="550">
        <f t="shared" ref="D202:D209" si="110">K202*$C202</f>
        <v>0</v>
      </c>
      <c r="E202" s="550">
        <f t="shared" si="104"/>
        <v>0</v>
      </c>
      <c r="F202" s="550">
        <f t="shared" si="105"/>
        <v>0</v>
      </c>
      <c r="G202" s="550">
        <f t="shared" si="106"/>
        <v>0</v>
      </c>
      <c r="H202" s="550">
        <f t="shared" si="107"/>
        <v>0</v>
      </c>
      <c r="I202" s="550">
        <f t="shared" si="108"/>
        <v>0</v>
      </c>
      <c r="J202" s="550">
        <f t="shared" si="109"/>
        <v>0</v>
      </c>
      <c r="K202" s="967"/>
      <c r="L202" s="967"/>
      <c r="M202" s="967"/>
      <c r="N202" s="967"/>
      <c r="O202" s="967"/>
      <c r="P202" s="967"/>
      <c r="Q202" s="968"/>
      <c r="R202" s="21"/>
      <c r="S202" s="21"/>
      <c r="T202" s="21"/>
      <c r="U202" s="21"/>
    </row>
    <row r="203" spans="2:21">
      <c r="B203" s="470" t="s">
        <v>1160</v>
      </c>
      <c r="C203" s="777">
        <f>$C205*(1+20%)</f>
        <v>7263.5999999999995</v>
      </c>
      <c r="D203" s="550">
        <f t="shared" si="110"/>
        <v>0</v>
      </c>
      <c r="E203" s="550">
        <f t="shared" si="104"/>
        <v>0</v>
      </c>
      <c r="F203" s="550">
        <f t="shared" si="105"/>
        <v>0</v>
      </c>
      <c r="G203" s="550">
        <f t="shared" si="106"/>
        <v>0</v>
      </c>
      <c r="H203" s="550">
        <f t="shared" si="107"/>
        <v>0</v>
      </c>
      <c r="I203" s="550">
        <f t="shared" si="108"/>
        <v>0</v>
      </c>
      <c r="J203" s="550">
        <f t="shared" si="109"/>
        <v>0</v>
      </c>
      <c r="K203" s="967"/>
      <c r="L203" s="967"/>
      <c r="M203" s="967"/>
      <c r="N203" s="967"/>
      <c r="O203" s="967"/>
      <c r="P203" s="967"/>
      <c r="Q203" s="968"/>
      <c r="R203" s="21"/>
      <c r="S203" s="21"/>
      <c r="T203" s="21"/>
      <c r="U203" s="21"/>
    </row>
    <row r="204" spans="2:21">
      <c r="B204" s="470" t="s">
        <v>1161</v>
      </c>
      <c r="C204" s="777">
        <f>$C205*(1+10%)</f>
        <v>6658.3</v>
      </c>
      <c r="D204" s="550">
        <f t="shared" si="110"/>
        <v>0</v>
      </c>
      <c r="E204" s="550">
        <f t="shared" si="104"/>
        <v>0</v>
      </c>
      <c r="F204" s="550">
        <f t="shared" si="105"/>
        <v>0</v>
      </c>
      <c r="G204" s="550">
        <f t="shared" si="106"/>
        <v>0</v>
      </c>
      <c r="H204" s="550">
        <f t="shared" si="107"/>
        <v>0</v>
      </c>
      <c r="I204" s="550">
        <f t="shared" si="108"/>
        <v>0</v>
      </c>
      <c r="J204" s="550">
        <f t="shared" si="109"/>
        <v>0</v>
      </c>
      <c r="K204" s="967"/>
      <c r="L204" s="967"/>
      <c r="M204" s="967"/>
      <c r="N204" s="967"/>
      <c r="O204" s="967"/>
      <c r="P204" s="967"/>
      <c r="Q204" s="968"/>
      <c r="R204" s="21"/>
      <c r="S204" s="21"/>
      <c r="T204" s="21"/>
      <c r="U204" s="21"/>
    </row>
    <row r="205" spans="2:21" ht="56">
      <c r="B205" s="471" t="s">
        <v>1430</v>
      </c>
      <c r="C205" s="779">
        <v>6053</v>
      </c>
      <c r="D205" s="550">
        <f t="shared" si="110"/>
        <v>0</v>
      </c>
      <c r="E205" s="550">
        <f t="shared" si="104"/>
        <v>0</v>
      </c>
      <c r="F205" s="550">
        <f t="shared" si="105"/>
        <v>0</v>
      </c>
      <c r="G205" s="550">
        <f t="shared" si="106"/>
        <v>0</v>
      </c>
      <c r="H205" s="550">
        <f t="shared" si="107"/>
        <v>0</v>
      </c>
      <c r="I205" s="550">
        <f t="shared" si="108"/>
        <v>0</v>
      </c>
      <c r="J205" s="550">
        <f t="shared" si="109"/>
        <v>0</v>
      </c>
      <c r="K205" s="967"/>
      <c r="L205" s="967"/>
      <c r="M205" s="967"/>
      <c r="N205" s="967"/>
      <c r="O205" s="967"/>
      <c r="P205" s="967"/>
      <c r="Q205" s="968"/>
      <c r="R205" s="1288" t="s">
        <v>1162</v>
      </c>
      <c r="S205" s="1288"/>
      <c r="T205" s="1288"/>
      <c r="U205" s="1288"/>
    </row>
    <row r="206" spans="2:21">
      <c r="B206" s="470" t="s">
        <v>1163</v>
      </c>
      <c r="C206" s="777">
        <f>$C205*(1-10%)</f>
        <v>5447.7</v>
      </c>
      <c r="D206" s="550">
        <f t="shared" si="110"/>
        <v>0</v>
      </c>
      <c r="E206" s="550">
        <f t="shared" si="104"/>
        <v>0</v>
      </c>
      <c r="F206" s="550">
        <f t="shared" si="105"/>
        <v>0</v>
      </c>
      <c r="G206" s="550">
        <f t="shared" si="106"/>
        <v>0</v>
      </c>
      <c r="H206" s="550">
        <f t="shared" si="107"/>
        <v>0</v>
      </c>
      <c r="I206" s="550">
        <f t="shared" si="108"/>
        <v>0</v>
      </c>
      <c r="J206" s="550">
        <f t="shared" si="109"/>
        <v>0</v>
      </c>
      <c r="K206" s="967"/>
      <c r="L206" s="967"/>
      <c r="M206" s="967"/>
      <c r="N206" s="967"/>
      <c r="O206" s="967"/>
      <c r="P206" s="967"/>
      <c r="Q206" s="968"/>
      <c r="R206" s="21"/>
      <c r="S206" s="21"/>
      <c r="T206" s="21"/>
      <c r="U206" s="21"/>
    </row>
    <row r="207" spans="2:21">
      <c r="B207" s="470" t="s">
        <v>1164</v>
      </c>
      <c r="C207" s="777">
        <f>$C205*(1-20%)</f>
        <v>4842.4000000000005</v>
      </c>
      <c r="D207" s="550">
        <f t="shared" si="110"/>
        <v>0</v>
      </c>
      <c r="E207" s="550">
        <f t="shared" si="104"/>
        <v>0</v>
      </c>
      <c r="F207" s="550">
        <f t="shared" si="105"/>
        <v>0</v>
      </c>
      <c r="G207" s="550">
        <f t="shared" si="106"/>
        <v>0</v>
      </c>
      <c r="H207" s="550">
        <f t="shared" si="107"/>
        <v>0</v>
      </c>
      <c r="I207" s="550">
        <f t="shared" si="108"/>
        <v>0</v>
      </c>
      <c r="J207" s="550">
        <f t="shared" si="109"/>
        <v>0</v>
      </c>
      <c r="K207" s="967"/>
      <c r="L207" s="967"/>
      <c r="M207" s="967"/>
      <c r="N207" s="967"/>
      <c r="O207" s="967"/>
      <c r="P207" s="967"/>
      <c r="Q207" s="968"/>
      <c r="R207" s="21"/>
      <c r="S207" s="21"/>
      <c r="T207" s="21"/>
      <c r="U207" s="21"/>
    </row>
    <row r="208" spans="2:21">
      <c r="B208" s="470" t="s">
        <v>1165</v>
      </c>
      <c r="C208" s="777">
        <f>$C205*(1-30%)</f>
        <v>4237.0999999999995</v>
      </c>
      <c r="D208" s="550">
        <f t="shared" si="110"/>
        <v>0</v>
      </c>
      <c r="E208" s="550">
        <f t="shared" si="104"/>
        <v>0</v>
      </c>
      <c r="F208" s="550">
        <f t="shared" si="105"/>
        <v>0</v>
      </c>
      <c r="G208" s="550">
        <f t="shared" si="106"/>
        <v>0</v>
      </c>
      <c r="H208" s="550">
        <f t="shared" si="107"/>
        <v>0</v>
      </c>
      <c r="I208" s="550">
        <f t="shared" si="108"/>
        <v>0</v>
      </c>
      <c r="J208" s="550">
        <f t="shared" si="109"/>
        <v>0</v>
      </c>
      <c r="K208" s="967"/>
      <c r="L208" s="967"/>
      <c r="M208" s="967"/>
      <c r="N208" s="967"/>
      <c r="O208" s="967"/>
      <c r="P208" s="967"/>
      <c r="Q208" s="968"/>
      <c r="R208" s="21"/>
      <c r="S208" s="21"/>
      <c r="T208" s="21"/>
      <c r="U208" s="21"/>
    </row>
    <row r="209" spans="2:21">
      <c r="B209" s="470" t="s">
        <v>1166</v>
      </c>
      <c r="C209" s="777">
        <f>$C205*(1-40%)</f>
        <v>3631.7999999999997</v>
      </c>
      <c r="D209" s="550">
        <f t="shared" si="110"/>
        <v>0</v>
      </c>
      <c r="E209" s="550">
        <f t="shared" si="104"/>
        <v>0</v>
      </c>
      <c r="F209" s="550">
        <f t="shared" si="105"/>
        <v>0</v>
      </c>
      <c r="G209" s="550">
        <f t="shared" si="106"/>
        <v>0</v>
      </c>
      <c r="H209" s="550">
        <f t="shared" si="107"/>
        <v>0</v>
      </c>
      <c r="I209" s="550">
        <f t="shared" si="108"/>
        <v>0</v>
      </c>
      <c r="J209" s="550">
        <f t="shared" si="109"/>
        <v>0</v>
      </c>
      <c r="K209" s="967"/>
      <c r="L209" s="967"/>
      <c r="M209" s="967"/>
      <c r="N209" s="967"/>
      <c r="O209" s="967"/>
      <c r="P209" s="967"/>
      <c r="Q209" s="968"/>
      <c r="R209" s="21"/>
      <c r="S209" s="21"/>
      <c r="T209" s="21"/>
      <c r="U209" s="21"/>
    </row>
    <row r="210" spans="2:21" ht="13" thickBot="1">
      <c r="B210" s="472" t="s">
        <v>1167</v>
      </c>
      <c r="C210" s="780"/>
      <c r="D210" s="781"/>
      <c r="E210" s="781"/>
      <c r="F210" s="781"/>
      <c r="G210" s="781"/>
      <c r="H210" s="781"/>
      <c r="I210" s="781"/>
      <c r="J210" s="781"/>
      <c r="K210" s="1289" t="s">
        <v>1157</v>
      </c>
      <c r="L210" s="1289"/>
      <c r="M210" s="1289"/>
      <c r="N210" s="1289"/>
      <c r="O210" s="1289"/>
      <c r="P210" s="1289"/>
      <c r="Q210" s="1290"/>
      <c r="R210" s="21"/>
      <c r="S210" s="21"/>
      <c r="T210" s="21"/>
      <c r="U210" s="21"/>
    </row>
    <row r="211" spans="2:21" ht="13" thickBot="1"/>
    <row r="212" spans="2:21" ht="57.65" customHeight="1">
      <c r="B212" s="1291" t="s">
        <v>1178</v>
      </c>
      <c r="C212" s="1292"/>
      <c r="D212" s="1293" t="s">
        <v>1140</v>
      </c>
      <c r="E212" s="1293"/>
      <c r="F212" s="1293"/>
      <c r="G212" s="1293"/>
      <c r="H212" s="1293"/>
      <c r="I212" s="1293"/>
      <c r="J212" s="1293"/>
      <c r="K212" s="1294" t="s">
        <v>1141</v>
      </c>
      <c r="L212" s="1294"/>
      <c r="M212" s="1294"/>
      <c r="N212" s="1294"/>
      <c r="O212" s="1294"/>
      <c r="P212" s="1294"/>
      <c r="Q212" s="1295"/>
      <c r="R212" s="21"/>
      <c r="S212" s="21"/>
      <c r="T212" s="21"/>
      <c r="U212" s="21"/>
    </row>
    <row r="213" spans="2:21" ht="50">
      <c r="B213" s="466" t="s">
        <v>1109</v>
      </c>
      <c r="C213" s="469" t="s">
        <v>1142</v>
      </c>
      <c r="D213" s="468" t="s">
        <v>1143</v>
      </c>
      <c r="E213" s="468" t="s">
        <v>1144</v>
      </c>
      <c r="F213" s="468" t="s">
        <v>1145</v>
      </c>
      <c r="G213" s="468" t="s">
        <v>1146</v>
      </c>
      <c r="H213" s="468" t="s">
        <v>1147</v>
      </c>
      <c r="I213" s="468" t="s">
        <v>1148</v>
      </c>
      <c r="J213" s="468" t="s">
        <v>1149</v>
      </c>
      <c r="K213" s="469" t="s">
        <v>1150</v>
      </c>
      <c r="L213" s="469" t="s">
        <v>1151</v>
      </c>
      <c r="M213" s="469" t="s">
        <v>1152</v>
      </c>
      <c r="N213" s="469" t="s">
        <v>1153</v>
      </c>
      <c r="O213" s="469" t="s">
        <v>1154</v>
      </c>
      <c r="P213" s="469" t="s">
        <v>1155</v>
      </c>
      <c r="Q213" s="467" t="s">
        <v>1156</v>
      </c>
      <c r="R213" s="21"/>
      <c r="S213" s="21"/>
      <c r="T213" s="21"/>
      <c r="U213" s="21"/>
    </row>
    <row r="214" spans="2:21">
      <c r="B214" s="470" t="s">
        <v>1129</v>
      </c>
      <c r="C214" s="778"/>
      <c r="D214" s="549"/>
      <c r="E214" s="549"/>
      <c r="F214" s="549"/>
      <c r="G214" s="549"/>
      <c r="H214" s="549"/>
      <c r="I214" s="549"/>
      <c r="J214" s="549"/>
      <c r="K214" s="1286" t="s">
        <v>1157</v>
      </c>
      <c r="L214" s="1286"/>
      <c r="M214" s="1286"/>
      <c r="N214" s="1286"/>
      <c r="O214" s="1286"/>
      <c r="P214" s="1286"/>
      <c r="Q214" s="1287"/>
      <c r="R214" s="21"/>
      <c r="S214" s="21"/>
      <c r="T214" s="21"/>
      <c r="U214" s="21"/>
    </row>
    <row r="215" spans="2:21">
      <c r="B215" s="470" t="s">
        <v>1158</v>
      </c>
      <c r="C215" s="777">
        <f>$C219*(1+40%)</f>
        <v>5026</v>
      </c>
      <c r="D215" s="550">
        <f>K215*$C215</f>
        <v>0</v>
      </c>
      <c r="E215" s="550">
        <f t="shared" ref="E215:E223" si="111">L215*$C215</f>
        <v>0</v>
      </c>
      <c r="F215" s="550">
        <f t="shared" ref="F215:F223" si="112">M215*$C215</f>
        <v>0</v>
      </c>
      <c r="G215" s="550">
        <f t="shared" ref="G215:G223" si="113">N215*$C215</f>
        <v>0</v>
      </c>
      <c r="H215" s="550">
        <f t="shared" ref="H215:H223" si="114">O215*$C215</f>
        <v>0</v>
      </c>
      <c r="I215" s="550">
        <f t="shared" ref="I215:I223" si="115">P215*$C215</f>
        <v>0</v>
      </c>
      <c r="J215" s="550">
        <f t="shared" ref="J215:J223" si="116">Q215*$C215</f>
        <v>0</v>
      </c>
      <c r="K215" s="967"/>
      <c r="L215" s="967"/>
      <c r="M215" s="967"/>
      <c r="N215" s="967"/>
      <c r="O215" s="967"/>
      <c r="P215" s="967"/>
      <c r="Q215" s="968"/>
      <c r="R215" s="21"/>
      <c r="S215" s="21"/>
      <c r="T215" s="21"/>
      <c r="U215" s="21"/>
    </row>
    <row r="216" spans="2:21">
      <c r="B216" s="470" t="s">
        <v>1159</v>
      </c>
      <c r="C216" s="777">
        <f>$C219*(1+30%)</f>
        <v>4667</v>
      </c>
      <c r="D216" s="550">
        <f t="shared" ref="D216:D223" si="117">K216*$C216</f>
        <v>0</v>
      </c>
      <c r="E216" s="550">
        <f t="shared" si="111"/>
        <v>0</v>
      </c>
      <c r="F216" s="550">
        <f t="shared" si="112"/>
        <v>0</v>
      </c>
      <c r="G216" s="550">
        <f t="shared" si="113"/>
        <v>0</v>
      </c>
      <c r="H216" s="550">
        <f t="shared" si="114"/>
        <v>0</v>
      </c>
      <c r="I216" s="550">
        <f t="shared" si="115"/>
        <v>0</v>
      </c>
      <c r="J216" s="550">
        <f t="shared" si="116"/>
        <v>0</v>
      </c>
      <c r="K216" s="967"/>
      <c r="L216" s="967"/>
      <c r="M216" s="967"/>
      <c r="N216" s="967"/>
      <c r="O216" s="967"/>
      <c r="P216" s="967"/>
      <c r="Q216" s="968"/>
      <c r="R216" s="21"/>
      <c r="S216" s="21"/>
      <c r="T216" s="21"/>
      <c r="U216" s="21"/>
    </row>
    <row r="217" spans="2:21">
      <c r="B217" s="470" t="s">
        <v>1160</v>
      </c>
      <c r="C217" s="777">
        <f>$C219*(1+20%)</f>
        <v>4308</v>
      </c>
      <c r="D217" s="550">
        <f t="shared" si="117"/>
        <v>0</v>
      </c>
      <c r="E217" s="550">
        <f t="shared" si="111"/>
        <v>0</v>
      </c>
      <c r="F217" s="550">
        <f t="shared" si="112"/>
        <v>0</v>
      </c>
      <c r="G217" s="550">
        <f t="shared" si="113"/>
        <v>0</v>
      </c>
      <c r="H217" s="550">
        <f t="shared" si="114"/>
        <v>0</v>
      </c>
      <c r="I217" s="550">
        <f t="shared" si="115"/>
        <v>0</v>
      </c>
      <c r="J217" s="550">
        <f t="shared" si="116"/>
        <v>0</v>
      </c>
      <c r="K217" s="967"/>
      <c r="L217" s="967"/>
      <c r="M217" s="967"/>
      <c r="N217" s="967"/>
      <c r="O217" s="967"/>
      <c r="P217" s="967"/>
      <c r="Q217" s="968"/>
      <c r="R217" s="21"/>
      <c r="S217" s="21"/>
      <c r="T217" s="21"/>
      <c r="U217" s="21"/>
    </row>
    <row r="218" spans="2:21">
      <c r="B218" s="470" t="s">
        <v>1161</v>
      </c>
      <c r="C218" s="777">
        <f>$C219*(1+10%)</f>
        <v>3949.0000000000005</v>
      </c>
      <c r="D218" s="550">
        <f t="shared" si="117"/>
        <v>0</v>
      </c>
      <c r="E218" s="550">
        <f t="shared" si="111"/>
        <v>0</v>
      </c>
      <c r="F218" s="550">
        <f t="shared" si="112"/>
        <v>0</v>
      </c>
      <c r="G218" s="550">
        <f t="shared" si="113"/>
        <v>0</v>
      </c>
      <c r="H218" s="550">
        <f t="shared" si="114"/>
        <v>0</v>
      </c>
      <c r="I218" s="550">
        <f t="shared" si="115"/>
        <v>0</v>
      </c>
      <c r="J218" s="550">
        <f t="shared" si="116"/>
        <v>0</v>
      </c>
      <c r="K218" s="967"/>
      <c r="L218" s="967"/>
      <c r="M218" s="967"/>
      <c r="N218" s="967"/>
      <c r="O218" s="967"/>
      <c r="P218" s="967"/>
      <c r="Q218" s="968"/>
      <c r="R218" s="21"/>
      <c r="S218" s="21"/>
      <c r="T218" s="21"/>
      <c r="U218" s="21"/>
    </row>
    <row r="219" spans="2:21" ht="56">
      <c r="B219" s="471" t="s">
        <v>1430</v>
      </c>
      <c r="C219" s="779">
        <v>3590</v>
      </c>
      <c r="D219" s="550">
        <f t="shared" si="117"/>
        <v>0</v>
      </c>
      <c r="E219" s="550">
        <f t="shared" si="111"/>
        <v>0</v>
      </c>
      <c r="F219" s="550">
        <f t="shared" si="112"/>
        <v>0</v>
      </c>
      <c r="G219" s="550">
        <f t="shared" si="113"/>
        <v>0</v>
      </c>
      <c r="H219" s="550">
        <f t="shared" si="114"/>
        <v>0</v>
      </c>
      <c r="I219" s="550">
        <f t="shared" si="115"/>
        <v>0</v>
      </c>
      <c r="J219" s="550">
        <f t="shared" si="116"/>
        <v>0</v>
      </c>
      <c r="K219" s="967"/>
      <c r="L219" s="967"/>
      <c r="M219" s="967"/>
      <c r="N219" s="967"/>
      <c r="O219" s="967"/>
      <c r="P219" s="967"/>
      <c r="Q219" s="968"/>
      <c r="R219" s="1288" t="s">
        <v>1162</v>
      </c>
      <c r="S219" s="1288"/>
      <c r="T219" s="1288"/>
      <c r="U219" s="1288"/>
    </row>
    <row r="220" spans="2:21">
      <c r="B220" s="470" t="s">
        <v>1163</v>
      </c>
      <c r="C220" s="777">
        <f>$C219*(1-10%)</f>
        <v>3231</v>
      </c>
      <c r="D220" s="550">
        <f t="shared" si="117"/>
        <v>0</v>
      </c>
      <c r="E220" s="550">
        <f t="shared" si="111"/>
        <v>0</v>
      </c>
      <c r="F220" s="550">
        <f t="shared" si="112"/>
        <v>0</v>
      </c>
      <c r="G220" s="550">
        <f t="shared" si="113"/>
        <v>0</v>
      </c>
      <c r="H220" s="550">
        <f t="shared" si="114"/>
        <v>0</v>
      </c>
      <c r="I220" s="550">
        <f t="shared" si="115"/>
        <v>0</v>
      </c>
      <c r="J220" s="550">
        <f t="shared" si="116"/>
        <v>0</v>
      </c>
      <c r="K220" s="967"/>
      <c r="L220" s="967"/>
      <c r="M220" s="967"/>
      <c r="N220" s="967"/>
      <c r="O220" s="967"/>
      <c r="P220" s="967"/>
      <c r="Q220" s="968"/>
      <c r="R220" s="21"/>
      <c r="S220" s="21"/>
      <c r="T220" s="21"/>
      <c r="U220" s="21"/>
    </row>
    <row r="221" spans="2:21">
      <c r="B221" s="470" t="s">
        <v>1164</v>
      </c>
      <c r="C221" s="777">
        <f>$C219*(1-20%)</f>
        <v>2872</v>
      </c>
      <c r="D221" s="550">
        <f t="shared" si="117"/>
        <v>0</v>
      </c>
      <c r="E221" s="550">
        <f t="shared" si="111"/>
        <v>0</v>
      </c>
      <c r="F221" s="550">
        <f t="shared" si="112"/>
        <v>0</v>
      </c>
      <c r="G221" s="550">
        <f t="shared" si="113"/>
        <v>0</v>
      </c>
      <c r="H221" s="550">
        <f t="shared" si="114"/>
        <v>0</v>
      </c>
      <c r="I221" s="550">
        <f t="shared" si="115"/>
        <v>0</v>
      </c>
      <c r="J221" s="550">
        <f t="shared" si="116"/>
        <v>0</v>
      </c>
      <c r="K221" s="967"/>
      <c r="L221" s="967"/>
      <c r="M221" s="967"/>
      <c r="N221" s="967"/>
      <c r="O221" s="967"/>
      <c r="P221" s="967"/>
      <c r="Q221" s="968"/>
      <c r="R221" s="21"/>
      <c r="S221" s="21"/>
      <c r="T221" s="21"/>
      <c r="U221" s="21"/>
    </row>
    <row r="222" spans="2:21">
      <c r="B222" s="470" t="s">
        <v>1165</v>
      </c>
      <c r="C222" s="777">
        <f>$C219*(1-30%)</f>
        <v>2513</v>
      </c>
      <c r="D222" s="550">
        <f t="shared" si="117"/>
        <v>0</v>
      </c>
      <c r="E222" s="550">
        <f t="shared" si="111"/>
        <v>0</v>
      </c>
      <c r="F222" s="550">
        <f t="shared" si="112"/>
        <v>0</v>
      </c>
      <c r="G222" s="550">
        <f t="shared" si="113"/>
        <v>0</v>
      </c>
      <c r="H222" s="550">
        <f t="shared" si="114"/>
        <v>0</v>
      </c>
      <c r="I222" s="550">
        <f t="shared" si="115"/>
        <v>0</v>
      </c>
      <c r="J222" s="550">
        <f t="shared" si="116"/>
        <v>0</v>
      </c>
      <c r="K222" s="967"/>
      <c r="L222" s="967"/>
      <c r="M222" s="967"/>
      <c r="N222" s="967"/>
      <c r="O222" s="967"/>
      <c r="P222" s="967"/>
      <c r="Q222" s="968"/>
      <c r="R222" s="21"/>
      <c r="S222" s="21"/>
      <c r="T222" s="21"/>
      <c r="U222" s="21"/>
    </row>
    <row r="223" spans="2:21">
      <c r="B223" s="470" t="s">
        <v>1166</v>
      </c>
      <c r="C223" s="777">
        <f>$C219*(1-40%)</f>
        <v>2154</v>
      </c>
      <c r="D223" s="550">
        <f t="shared" si="117"/>
        <v>0</v>
      </c>
      <c r="E223" s="550">
        <f t="shared" si="111"/>
        <v>0</v>
      </c>
      <c r="F223" s="550">
        <f t="shared" si="112"/>
        <v>0</v>
      </c>
      <c r="G223" s="550">
        <f t="shared" si="113"/>
        <v>0</v>
      </c>
      <c r="H223" s="550">
        <f t="shared" si="114"/>
        <v>0</v>
      </c>
      <c r="I223" s="550">
        <f t="shared" si="115"/>
        <v>0</v>
      </c>
      <c r="J223" s="550">
        <f t="shared" si="116"/>
        <v>0</v>
      </c>
      <c r="K223" s="967"/>
      <c r="L223" s="967"/>
      <c r="M223" s="967"/>
      <c r="N223" s="967"/>
      <c r="O223" s="967"/>
      <c r="P223" s="967"/>
      <c r="Q223" s="968"/>
      <c r="R223" s="21"/>
      <c r="S223" s="21"/>
      <c r="T223" s="21"/>
      <c r="U223" s="21"/>
    </row>
    <row r="224" spans="2:21" ht="13" thickBot="1">
      <c r="B224" s="472" t="s">
        <v>1167</v>
      </c>
      <c r="C224" s="780"/>
      <c r="D224" s="781"/>
      <c r="E224" s="781"/>
      <c r="F224" s="781"/>
      <c r="G224" s="781"/>
      <c r="H224" s="781"/>
      <c r="I224" s="781"/>
      <c r="J224" s="781"/>
      <c r="K224" s="1289" t="s">
        <v>1157</v>
      </c>
      <c r="L224" s="1289"/>
      <c r="M224" s="1289"/>
      <c r="N224" s="1289"/>
      <c r="O224" s="1289"/>
      <c r="P224" s="1289"/>
      <c r="Q224" s="1290"/>
      <c r="R224" s="21"/>
      <c r="S224" s="21"/>
      <c r="T224" s="21"/>
      <c r="U224" s="21"/>
    </row>
    <row r="225" spans="2:21" ht="13" thickBot="1"/>
    <row r="226" spans="2:21" ht="66.650000000000006" customHeight="1">
      <c r="B226" s="1291" t="s">
        <v>1179</v>
      </c>
      <c r="C226" s="1292"/>
      <c r="D226" s="1293" t="s">
        <v>1140</v>
      </c>
      <c r="E226" s="1293"/>
      <c r="F226" s="1293"/>
      <c r="G226" s="1293"/>
      <c r="H226" s="1293"/>
      <c r="I226" s="1293"/>
      <c r="J226" s="1293"/>
      <c r="K226" s="1294" t="s">
        <v>1141</v>
      </c>
      <c r="L226" s="1294"/>
      <c r="M226" s="1294"/>
      <c r="N226" s="1294"/>
      <c r="O226" s="1294"/>
      <c r="P226" s="1294"/>
      <c r="Q226" s="1295"/>
      <c r="R226" s="21"/>
      <c r="S226" s="21"/>
      <c r="T226" s="21"/>
      <c r="U226" s="21"/>
    </row>
    <row r="227" spans="2:21" ht="50">
      <c r="B227" s="466" t="s">
        <v>1109</v>
      </c>
      <c r="C227" s="469" t="s">
        <v>1142</v>
      </c>
      <c r="D227" s="468" t="s">
        <v>1143</v>
      </c>
      <c r="E227" s="468" t="s">
        <v>1144</v>
      </c>
      <c r="F227" s="468" t="s">
        <v>1145</v>
      </c>
      <c r="G227" s="468" t="s">
        <v>1146</v>
      </c>
      <c r="H227" s="468" t="s">
        <v>1147</v>
      </c>
      <c r="I227" s="468" t="s">
        <v>1148</v>
      </c>
      <c r="J227" s="468" t="s">
        <v>1149</v>
      </c>
      <c r="K227" s="469" t="s">
        <v>1150</v>
      </c>
      <c r="L227" s="469" t="s">
        <v>1151</v>
      </c>
      <c r="M227" s="469" t="s">
        <v>1152</v>
      </c>
      <c r="N227" s="469" t="s">
        <v>1153</v>
      </c>
      <c r="O227" s="469" t="s">
        <v>1154</v>
      </c>
      <c r="P227" s="469" t="s">
        <v>1155</v>
      </c>
      <c r="Q227" s="467" t="s">
        <v>1156</v>
      </c>
      <c r="R227" s="21"/>
      <c r="S227" s="21"/>
      <c r="T227" s="21"/>
      <c r="U227" s="21"/>
    </row>
    <row r="228" spans="2:21">
      <c r="B228" s="470" t="s">
        <v>1129</v>
      </c>
      <c r="C228" s="778"/>
      <c r="D228" s="549"/>
      <c r="E228" s="549"/>
      <c r="F228" s="549"/>
      <c r="G228" s="549"/>
      <c r="H228" s="549"/>
      <c r="I228" s="549"/>
      <c r="J228" s="549"/>
      <c r="K228" s="1286" t="s">
        <v>1157</v>
      </c>
      <c r="L228" s="1286"/>
      <c r="M228" s="1286"/>
      <c r="N228" s="1286"/>
      <c r="O228" s="1286"/>
      <c r="P228" s="1286"/>
      <c r="Q228" s="1287"/>
      <c r="R228" s="21"/>
      <c r="S228" s="21"/>
      <c r="T228" s="21"/>
      <c r="U228" s="21"/>
    </row>
    <row r="229" spans="2:21">
      <c r="B229" s="470" t="s">
        <v>1158</v>
      </c>
      <c r="C229" s="777">
        <f>$C233*(1+40%)</f>
        <v>82880</v>
      </c>
      <c r="D229" s="550">
        <f>K229*$C229</f>
        <v>0</v>
      </c>
      <c r="E229" s="550">
        <f t="shared" ref="E229:E237" si="118">L229*$C229</f>
        <v>0</v>
      </c>
      <c r="F229" s="550">
        <f t="shared" ref="F229:F237" si="119">M229*$C229</f>
        <v>0</v>
      </c>
      <c r="G229" s="550">
        <f t="shared" ref="G229:G237" si="120">N229*$C229</f>
        <v>0</v>
      </c>
      <c r="H229" s="550">
        <f t="shared" ref="H229:H237" si="121">O229*$C229</f>
        <v>0</v>
      </c>
      <c r="I229" s="550">
        <f t="shared" ref="I229:I237" si="122">P229*$C229</f>
        <v>0</v>
      </c>
      <c r="J229" s="550">
        <f t="shared" ref="J229:J237" si="123">Q229*$C229</f>
        <v>0</v>
      </c>
      <c r="K229" s="967"/>
      <c r="L229" s="967"/>
      <c r="M229" s="967"/>
      <c r="N229" s="967"/>
      <c r="O229" s="967"/>
      <c r="P229" s="967"/>
      <c r="Q229" s="968"/>
      <c r="R229" s="21"/>
      <c r="S229" s="21"/>
      <c r="T229" s="21"/>
      <c r="U229" s="21"/>
    </row>
    <row r="230" spans="2:21">
      <c r="B230" s="470" t="s">
        <v>1159</v>
      </c>
      <c r="C230" s="777">
        <f>$C233*(1+30%)</f>
        <v>76960</v>
      </c>
      <c r="D230" s="550">
        <f t="shared" ref="D230:D237" si="124">K230*$C230</f>
        <v>0</v>
      </c>
      <c r="E230" s="550">
        <f t="shared" si="118"/>
        <v>0</v>
      </c>
      <c r="F230" s="550">
        <f t="shared" si="119"/>
        <v>0</v>
      </c>
      <c r="G230" s="550">
        <f t="shared" si="120"/>
        <v>0</v>
      </c>
      <c r="H230" s="550">
        <f t="shared" si="121"/>
        <v>0</v>
      </c>
      <c r="I230" s="550">
        <f t="shared" si="122"/>
        <v>0</v>
      </c>
      <c r="J230" s="550">
        <f t="shared" si="123"/>
        <v>0</v>
      </c>
      <c r="K230" s="967"/>
      <c r="L230" s="967"/>
      <c r="M230" s="967"/>
      <c r="N230" s="967"/>
      <c r="O230" s="967"/>
      <c r="P230" s="967"/>
      <c r="Q230" s="968"/>
      <c r="R230" s="21"/>
      <c r="S230" s="21"/>
      <c r="T230" s="21"/>
      <c r="U230" s="21"/>
    </row>
    <row r="231" spans="2:21">
      <c r="B231" s="470" t="s">
        <v>1160</v>
      </c>
      <c r="C231" s="777">
        <f>$C233*(1+20%)</f>
        <v>71040</v>
      </c>
      <c r="D231" s="550">
        <f t="shared" si="124"/>
        <v>0</v>
      </c>
      <c r="E231" s="550">
        <f t="shared" si="118"/>
        <v>0</v>
      </c>
      <c r="F231" s="550">
        <f t="shared" si="119"/>
        <v>0</v>
      </c>
      <c r="G231" s="550">
        <f t="shared" si="120"/>
        <v>0</v>
      </c>
      <c r="H231" s="550">
        <f t="shared" si="121"/>
        <v>0</v>
      </c>
      <c r="I231" s="550">
        <f t="shared" si="122"/>
        <v>0</v>
      </c>
      <c r="J231" s="550">
        <f t="shared" si="123"/>
        <v>0</v>
      </c>
      <c r="K231" s="967"/>
      <c r="L231" s="967"/>
      <c r="M231" s="967"/>
      <c r="N231" s="967"/>
      <c r="O231" s="967"/>
      <c r="P231" s="967"/>
      <c r="Q231" s="968"/>
      <c r="R231" s="21"/>
      <c r="S231" s="21"/>
      <c r="T231" s="21"/>
      <c r="U231" s="21"/>
    </row>
    <row r="232" spans="2:21">
      <c r="B232" s="470" t="s">
        <v>1161</v>
      </c>
      <c r="C232" s="777">
        <f>$C233*(1+10%)</f>
        <v>65120.000000000007</v>
      </c>
      <c r="D232" s="550">
        <f t="shared" si="124"/>
        <v>0</v>
      </c>
      <c r="E232" s="550">
        <f t="shared" si="118"/>
        <v>0</v>
      </c>
      <c r="F232" s="550">
        <f t="shared" si="119"/>
        <v>0</v>
      </c>
      <c r="G232" s="550">
        <f t="shared" si="120"/>
        <v>0</v>
      </c>
      <c r="H232" s="550">
        <f t="shared" si="121"/>
        <v>0</v>
      </c>
      <c r="I232" s="550">
        <f t="shared" si="122"/>
        <v>0</v>
      </c>
      <c r="J232" s="550">
        <f t="shared" si="123"/>
        <v>0</v>
      </c>
      <c r="K232" s="967"/>
      <c r="L232" s="967"/>
      <c r="M232" s="967"/>
      <c r="N232" s="967"/>
      <c r="O232" s="967"/>
      <c r="P232" s="967"/>
      <c r="Q232" s="968"/>
      <c r="R232" s="21"/>
      <c r="S232" s="21"/>
      <c r="T232" s="21"/>
      <c r="U232" s="21"/>
    </row>
    <row r="233" spans="2:21" ht="56">
      <c r="B233" s="471" t="s">
        <v>1430</v>
      </c>
      <c r="C233" s="779">
        <v>59200</v>
      </c>
      <c r="D233" s="550">
        <f t="shared" si="124"/>
        <v>0</v>
      </c>
      <c r="E233" s="550">
        <f t="shared" si="118"/>
        <v>0</v>
      </c>
      <c r="F233" s="550">
        <f t="shared" si="119"/>
        <v>0</v>
      </c>
      <c r="G233" s="550">
        <f t="shared" si="120"/>
        <v>0</v>
      </c>
      <c r="H233" s="550">
        <f t="shared" si="121"/>
        <v>0</v>
      </c>
      <c r="I233" s="550">
        <f t="shared" si="122"/>
        <v>0</v>
      </c>
      <c r="J233" s="550">
        <f t="shared" si="123"/>
        <v>0</v>
      </c>
      <c r="K233" s="967"/>
      <c r="L233" s="967"/>
      <c r="M233" s="967"/>
      <c r="N233" s="967"/>
      <c r="O233" s="967"/>
      <c r="P233" s="967"/>
      <c r="Q233" s="968"/>
      <c r="R233" s="1288" t="s">
        <v>1162</v>
      </c>
      <c r="S233" s="1288"/>
      <c r="T233" s="1288"/>
      <c r="U233" s="1288"/>
    </row>
    <row r="234" spans="2:21">
      <c r="B234" s="470" t="s">
        <v>1163</v>
      </c>
      <c r="C234" s="777">
        <f>$C233*(1-10%)</f>
        <v>53280</v>
      </c>
      <c r="D234" s="550">
        <f t="shared" si="124"/>
        <v>0</v>
      </c>
      <c r="E234" s="550">
        <f t="shared" si="118"/>
        <v>0</v>
      </c>
      <c r="F234" s="550">
        <f t="shared" si="119"/>
        <v>0</v>
      </c>
      <c r="G234" s="550">
        <f t="shared" si="120"/>
        <v>0</v>
      </c>
      <c r="H234" s="550">
        <f t="shared" si="121"/>
        <v>0</v>
      </c>
      <c r="I234" s="550">
        <f t="shared" si="122"/>
        <v>0</v>
      </c>
      <c r="J234" s="550">
        <f t="shared" si="123"/>
        <v>0</v>
      </c>
      <c r="K234" s="967"/>
      <c r="L234" s="967"/>
      <c r="M234" s="967"/>
      <c r="N234" s="967"/>
      <c r="O234" s="967"/>
      <c r="P234" s="967"/>
      <c r="Q234" s="968"/>
      <c r="R234" s="21"/>
      <c r="S234" s="21"/>
      <c r="T234" s="21"/>
      <c r="U234" s="21"/>
    </row>
    <row r="235" spans="2:21">
      <c r="B235" s="470" t="s">
        <v>1164</v>
      </c>
      <c r="C235" s="777">
        <f>$C233*(1-20%)</f>
        <v>47360</v>
      </c>
      <c r="D235" s="550">
        <f t="shared" si="124"/>
        <v>0</v>
      </c>
      <c r="E235" s="550">
        <f t="shared" si="118"/>
        <v>0</v>
      </c>
      <c r="F235" s="550">
        <f t="shared" si="119"/>
        <v>0</v>
      </c>
      <c r="G235" s="550">
        <f t="shared" si="120"/>
        <v>0</v>
      </c>
      <c r="H235" s="550">
        <f t="shared" si="121"/>
        <v>0</v>
      </c>
      <c r="I235" s="550">
        <f t="shared" si="122"/>
        <v>0</v>
      </c>
      <c r="J235" s="550">
        <f t="shared" si="123"/>
        <v>0</v>
      </c>
      <c r="K235" s="967"/>
      <c r="L235" s="967"/>
      <c r="M235" s="967"/>
      <c r="N235" s="967"/>
      <c r="O235" s="967"/>
      <c r="P235" s="967"/>
      <c r="Q235" s="968"/>
      <c r="R235" s="21"/>
      <c r="S235" s="21"/>
      <c r="T235" s="21"/>
      <c r="U235" s="21"/>
    </row>
    <row r="236" spans="2:21">
      <c r="B236" s="470" t="s">
        <v>1165</v>
      </c>
      <c r="C236" s="777">
        <f>$C233*(1-30%)</f>
        <v>41440</v>
      </c>
      <c r="D236" s="550">
        <f t="shared" si="124"/>
        <v>0</v>
      </c>
      <c r="E236" s="550">
        <f t="shared" si="118"/>
        <v>0</v>
      </c>
      <c r="F236" s="550">
        <f t="shared" si="119"/>
        <v>0</v>
      </c>
      <c r="G236" s="550">
        <f t="shared" si="120"/>
        <v>0</v>
      </c>
      <c r="H236" s="550">
        <f t="shared" si="121"/>
        <v>0</v>
      </c>
      <c r="I236" s="550">
        <f t="shared" si="122"/>
        <v>0</v>
      </c>
      <c r="J236" s="550">
        <f t="shared" si="123"/>
        <v>0</v>
      </c>
      <c r="K236" s="967"/>
      <c r="L236" s="967"/>
      <c r="M236" s="967"/>
      <c r="N236" s="967"/>
      <c r="O236" s="967"/>
      <c r="P236" s="967"/>
      <c r="Q236" s="968"/>
      <c r="R236" s="21"/>
      <c r="S236" s="21"/>
      <c r="T236" s="21"/>
      <c r="U236" s="21"/>
    </row>
    <row r="237" spans="2:21">
      <c r="B237" s="470" t="s">
        <v>1166</v>
      </c>
      <c r="C237" s="777">
        <f>$C233*(1-40%)</f>
        <v>35520</v>
      </c>
      <c r="D237" s="550">
        <f t="shared" si="124"/>
        <v>0</v>
      </c>
      <c r="E237" s="550">
        <f t="shared" si="118"/>
        <v>0</v>
      </c>
      <c r="F237" s="550">
        <f t="shared" si="119"/>
        <v>0</v>
      </c>
      <c r="G237" s="550">
        <f t="shared" si="120"/>
        <v>0</v>
      </c>
      <c r="H237" s="550">
        <f t="shared" si="121"/>
        <v>0</v>
      </c>
      <c r="I237" s="550">
        <f t="shared" si="122"/>
        <v>0</v>
      </c>
      <c r="J237" s="550">
        <f t="shared" si="123"/>
        <v>0</v>
      </c>
      <c r="K237" s="967"/>
      <c r="L237" s="967"/>
      <c r="M237" s="967"/>
      <c r="N237" s="967"/>
      <c r="O237" s="967"/>
      <c r="P237" s="967"/>
      <c r="Q237" s="968"/>
      <c r="R237" s="21"/>
      <c r="S237" s="21"/>
      <c r="T237" s="21"/>
      <c r="U237" s="21"/>
    </row>
    <row r="238" spans="2:21" ht="13" thickBot="1">
      <c r="B238" s="472" t="s">
        <v>1167</v>
      </c>
      <c r="C238" s="780"/>
      <c r="D238" s="781"/>
      <c r="E238" s="781"/>
      <c r="F238" s="781"/>
      <c r="G238" s="781"/>
      <c r="H238" s="781"/>
      <c r="I238" s="781"/>
      <c r="J238" s="781"/>
      <c r="K238" s="1289" t="s">
        <v>1157</v>
      </c>
      <c r="L238" s="1289"/>
      <c r="M238" s="1289"/>
      <c r="N238" s="1289"/>
      <c r="O238" s="1289"/>
      <c r="P238" s="1289"/>
      <c r="Q238" s="1290"/>
      <c r="R238" s="21"/>
      <c r="S238" s="21"/>
      <c r="T238" s="21"/>
      <c r="U238" s="21"/>
    </row>
    <row r="239" spans="2:21" ht="13" thickBot="1"/>
    <row r="240" spans="2:21" ht="56.9" customHeight="1">
      <c r="B240" s="1291" t="s">
        <v>1180</v>
      </c>
      <c r="C240" s="1292"/>
      <c r="D240" s="1293" t="s">
        <v>1140</v>
      </c>
      <c r="E240" s="1293"/>
      <c r="F240" s="1293"/>
      <c r="G240" s="1293"/>
      <c r="H240" s="1293"/>
      <c r="I240" s="1293"/>
      <c r="J240" s="1293"/>
      <c r="K240" s="1294" t="s">
        <v>1141</v>
      </c>
      <c r="L240" s="1294"/>
      <c r="M240" s="1294"/>
      <c r="N240" s="1294"/>
      <c r="O240" s="1294"/>
      <c r="P240" s="1294"/>
      <c r="Q240" s="1295"/>
      <c r="R240" s="21"/>
      <c r="S240" s="21"/>
      <c r="T240" s="21"/>
      <c r="U240" s="21"/>
    </row>
    <row r="241" spans="2:23" ht="50">
      <c r="B241" s="466" t="s">
        <v>1109</v>
      </c>
      <c r="C241" s="469" t="s">
        <v>1142</v>
      </c>
      <c r="D241" s="468" t="s">
        <v>1143</v>
      </c>
      <c r="E241" s="468" t="s">
        <v>1144</v>
      </c>
      <c r="F241" s="468" t="s">
        <v>1145</v>
      </c>
      <c r="G241" s="468" t="s">
        <v>1146</v>
      </c>
      <c r="H241" s="468" t="s">
        <v>1147</v>
      </c>
      <c r="I241" s="468" t="s">
        <v>1148</v>
      </c>
      <c r="J241" s="468" t="s">
        <v>1149</v>
      </c>
      <c r="K241" s="469" t="s">
        <v>1150</v>
      </c>
      <c r="L241" s="469" t="s">
        <v>1151</v>
      </c>
      <c r="M241" s="469" t="s">
        <v>1152</v>
      </c>
      <c r="N241" s="469" t="s">
        <v>1153</v>
      </c>
      <c r="O241" s="469" t="s">
        <v>1154</v>
      </c>
      <c r="P241" s="469" t="s">
        <v>1155</v>
      </c>
      <c r="Q241" s="467" t="s">
        <v>1156</v>
      </c>
      <c r="R241" s="21"/>
      <c r="S241" s="21"/>
      <c r="T241" s="21"/>
      <c r="U241" s="21"/>
    </row>
    <row r="242" spans="2:23">
      <c r="B242" s="470" t="s">
        <v>1129</v>
      </c>
      <c r="C242" s="778"/>
      <c r="D242" s="549"/>
      <c r="E242" s="549"/>
      <c r="F242" s="549"/>
      <c r="G242" s="549"/>
      <c r="H242" s="549"/>
      <c r="I242" s="549"/>
      <c r="J242" s="549"/>
      <c r="K242" s="1286" t="s">
        <v>1157</v>
      </c>
      <c r="L242" s="1286"/>
      <c r="M242" s="1286"/>
      <c r="N242" s="1286"/>
      <c r="O242" s="1286"/>
      <c r="P242" s="1286"/>
      <c r="Q242" s="1287"/>
      <c r="R242" s="21"/>
      <c r="S242" s="21"/>
      <c r="T242" s="21"/>
      <c r="U242" s="21"/>
    </row>
    <row r="243" spans="2:23">
      <c r="B243" s="470" t="s">
        <v>1158</v>
      </c>
      <c r="C243" s="777">
        <f>$C247*(1+40%)</f>
        <v>51951.199999999997</v>
      </c>
      <c r="D243" s="550">
        <f>K243*$C243</f>
        <v>0</v>
      </c>
      <c r="E243" s="550">
        <f t="shared" ref="E243:E251" si="125">L243*$C243</f>
        <v>0</v>
      </c>
      <c r="F243" s="550">
        <f t="shared" ref="F243:F251" si="126">M243*$C243</f>
        <v>0</v>
      </c>
      <c r="G243" s="550">
        <f t="shared" ref="G243:G251" si="127">N243*$C243</f>
        <v>0</v>
      </c>
      <c r="H243" s="550">
        <f t="shared" ref="H243:H251" si="128">O243*$C243</f>
        <v>0</v>
      </c>
      <c r="I243" s="550">
        <f t="shared" ref="I243:I251" si="129">P243*$C243</f>
        <v>0</v>
      </c>
      <c r="J243" s="550">
        <f t="shared" ref="J243:J251" si="130">Q243*$C243</f>
        <v>0</v>
      </c>
      <c r="K243" s="967"/>
      <c r="L243" s="967"/>
      <c r="M243" s="967"/>
      <c r="N243" s="967"/>
      <c r="O243" s="967"/>
      <c r="P243" s="967"/>
      <c r="Q243" s="968"/>
      <c r="R243" s="21"/>
      <c r="S243" s="21"/>
      <c r="T243" s="21"/>
      <c r="U243" s="21"/>
    </row>
    <row r="244" spans="2:23">
      <c r="B244" s="470" t="s">
        <v>1159</v>
      </c>
      <c r="C244" s="777">
        <f>$C247*(1+30%)</f>
        <v>48240.4</v>
      </c>
      <c r="D244" s="550">
        <f t="shared" ref="D244:D251" si="131">K244*$C244</f>
        <v>0</v>
      </c>
      <c r="E244" s="550">
        <f t="shared" si="125"/>
        <v>0</v>
      </c>
      <c r="F244" s="550">
        <f t="shared" si="126"/>
        <v>0</v>
      </c>
      <c r="G244" s="550">
        <f t="shared" si="127"/>
        <v>0</v>
      </c>
      <c r="H244" s="550">
        <f t="shared" si="128"/>
        <v>0</v>
      </c>
      <c r="I244" s="550">
        <f t="shared" si="129"/>
        <v>0</v>
      </c>
      <c r="J244" s="550">
        <f t="shared" si="130"/>
        <v>0</v>
      </c>
      <c r="K244" s="967"/>
      <c r="L244" s="967"/>
      <c r="M244" s="967"/>
      <c r="N244" s="967"/>
      <c r="O244" s="967"/>
      <c r="P244" s="967"/>
      <c r="Q244" s="968"/>
      <c r="R244" s="21"/>
      <c r="S244" s="21"/>
      <c r="T244" s="21"/>
      <c r="U244" s="21"/>
    </row>
    <row r="245" spans="2:23">
      <c r="B245" s="470" t="s">
        <v>1160</v>
      </c>
      <c r="C245" s="777">
        <f>$C247*(1+20%)</f>
        <v>44529.599999999999</v>
      </c>
      <c r="D245" s="550">
        <f t="shared" si="131"/>
        <v>0</v>
      </c>
      <c r="E245" s="550">
        <f t="shared" si="125"/>
        <v>0</v>
      </c>
      <c r="F245" s="550">
        <f t="shared" si="126"/>
        <v>0</v>
      </c>
      <c r="G245" s="550">
        <f t="shared" si="127"/>
        <v>0</v>
      </c>
      <c r="H245" s="550">
        <f t="shared" si="128"/>
        <v>0</v>
      </c>
      <c r="I245" s="550">
        <f t="shared" si="129"/>
        <v>0</v>
      </c>
      <c r="J245" s="550">
        <f t="shared" si="130"/>
        <v>0</v>
      </c>
      <c r="K245" s="967"/>
      <c r="L245" s="967"/>
      <c r="M245" s="967"/>
      <c r="N245" s="967"/>
      <c r="O245" s="967"/>
      <c r="P245" s="967"/>
      <c r="Q245" s="968"/>
      <c r="R245" s="21"/>
      <c r="S245" s="21"/>
      <c r="T245" s="21"/>
      <c r="U245" s="21"/>
    </row>
    <row r="246" spans="2:23">
      <c r="B246" s="470" t="s">
        <v>1161</v>
      </c>
      <c r="C246" s="777">
        <f>$C247*(1+10%)</f>
        <v>40818.800000000003</v>
      </c>
      <c r="D246" s="550">
        <f t="shared" si="131"/>
        <v>0</v>
      </c>
      <c r="E246" s="550">
        <f t="shared" si="125"/>
        <v>0</v>
      </c>
      <c r="F246" s="550">
        <f t="shared" si="126"/>
        <v>0</v>
      </c>
      <c r="G246" s="550">
        <f t="shared" si="127"/>
        <v>0</v>
      </c>
      <c r="H246" s="550">
        <f t="shared" si="128"/>
        <v>0</v>
      </c>
      <c r="I246" s="550">
        <f t="shared" si="129"/>
        <v>0</v>
      </c>
      <c r="J246" s="550">
        <f t="shared" si="130"/>
        <v>0</v>
      </c>
      <c r="K246" s="967"/>
      <c r="L246" s="967"/>
      <c r="M246" s="967"/>
      <c r="N246" s="967"/>
      <c r="O246" s="967"/>
      <c r="P246" s="967"/>
      <c r="Q246" s="968"/>
      <c r="R246" s="21"/>
      <c r="S246" s="21"/>
      <c r="T246" s="21"/>
      <c r="U246" s="21"/>
    </row>
    <row r="247" spans="2:23" ht="56">
      <c r="B247" s="471" t="s">
        <v>1430</v>
      </c>
      <c r="C247" s="779">
        <f>18079+19029</f>
        <v>37108</v>
      </c>
      <c r="D247" s="550">
        <f t="shared" si="131"/>
        <v>0</v>
      </c>
      <c r="E247" s="550">
        <f t="shared" si="125"/>
        <v>0</v>
      </c>
      <c r="F247" s="550">
        <f t="shared" si="126"/>
        <v>0</v>
      </c>
      <c r="G247" s="550">
        <f t="shared" si="127"/>
        <v>0</v>
      </c>
      <c r="H247" s="550">
        <f t="shared" si="128"/>
        <v>0</v>
      </c>
      <c r="I247" s="550">
        <f t="shared" si="129"/>
        <v>0</v>
      </c>
      <c r="J247" s="550">
        <f t="shared" si="130"/>
        <v>0</v>
      </c>
      <c r="K247" s="967"/>
      <c r="L247" s="967"/>
      <c r="M247" s="967"/>
      <c r="N247" s="967"/>
      <c r="O247" s="967"/>
      <c r="P247" s="967"/>
      <c r="Q247" s="968"/>
      <c r="R247" s="1288" t="s">
        <v>1162</v>
      </c>
      <c r="S247" s="1288"/>
      <c r="T247" s="1288"/>
      <c r="U247" s="1288"/>
      <c r="W247" s="892"/>
    </row>
    <row r="248" spans="2:23">
      <c r="B248" s="470" t="s">
        <v>1163</v>
      </c>
      <c r="C248" s="777">
        <f>$C247*(1-10%)</f>
        <v>33397.200000000004</v>
      </c>
      <c r="D248" s="550">
        <f t="shared" si="131"/>
        <v>0</v>
      </c>
      <c r="E248" s="550">
        <f t="shared" si="125"/>
        <v>0</v>
      </c>
      <c r="F248" s="550">
        <f t="shared" si="126"/>
        <v>0</v>
      </c>
      <c r="G248" s="550">
        <f t="shared" si="127"/>
        <v>0</v>
      </c>
      <c r="H248" s="550">
        <f t="shared" si="128"/>
        <v>0</v>
      </c>
      <c r="I248" s="550">
        <f t="shared" si="129"/>
        <v>0</v>
      </c>
      <c r="J248" s="550">
        <f t="shared" si="130"/>
        <v>0</v>
      </c>
      <c r="K248" s="967"/>
      <c r="L248" s="967"/>
      <c r="M248" s="967"/>
      <c r="N248" s="967"/>
      <c r="O248" s="967"/>
      <c r="P248" s="967"/>
      <c r="Q248" s="968"/>
      <c r="R248" s="21"/>
      <c r="S248" s="21"/>
      <c r="T248" s="21"/>
      <c r="U248" s="21"/>
    </row>
    <row r="249" spans="2:23">
      <c r="B249" s="470" t="s">
        <v>1164</v>
      </c>
      <c r="C249" s="777">
        <f>$C247*(1-20%)</f>
        <v>29686.400000000001</v>
      </c>
      <c r="D249" s="550">
        <f t="shared" si="131"/>
        <v>0</v>
      </c>
      <c r="E249" s="550">
        <f t="shared" si="125"/>
        <v>0</v>
      </c>
      <c r="F249" s="550">
        <f t="shared" si="126"/>
        <v>0</v>
      </c>
      <c r="G249" s="550">
        <f t="shared" si="127"/>
        <v>0</v>
      </c>
      <c r="H249" s="550">
        <f t="shared" si="128"/>
        <v>0</v>
      </c>
      <c r="I249" s="550">
        <f t="shared" si="129"/>
        <v>0</v>
      </c>
      <c r="J249" s="550">
        <f t="shared" si="130"/>
        <v>0</v>
      </c>
      <c r="K249" s="967"/>
      <c r="L249" s="967"/>
      <c r="M249" s="967"/>
      <c r="N249" s="967"/>
      <c r="O249" s="967"/>
      <c r="P249" s="967"/>
      <c r="Q249" s="968"/>
      <c r="R249" s="21"/>
      <c r="S249" s="21"/>
      <c r="T249" s="21"/>
      <c r="U249" s="21"/>
    </row>
    <row r="250" spans="2:23">
      <c r="B250" s="470" t="s">
        <v>1165</v>
      </c>
      <c r="C250" s="777">
        <f>$C247*(1-30%)</f>
        <v>25975.599999999999</v>
      </c>
      <c r="D250" s="550">
        <f t="shared" si="131"/>
        <v>0</v>
      </c>
      <c r="E250" s="550">
        <f t="shared" si="125"/>
        <v>0</v>
      </c>
      <c r="F250" s="550">
        <f t="shared" si="126"/>
        <v>0</v>
      </c>
      <c r="G250" s="550">
        <f t="shared" si="127"/>
        <v>0</v>
      </c>
      <c r="H250" s="550">
        <f t="shared" si="128"/>
        <v>0</v>
      </c>
      <c r="I250" s="550">
        <f t="shared" si="129"/>
        <v>0</v>
      </c>
      <c r="J250" s="550">
        <f t="shared" si="130"/>
        <v>0</v>
      </c>
      <c r="K250" s="967"/>
      <c r="L250" s="967"/>
      <c r="M250" s="967"/>
      <c r="N250" s="967"/>
      <c r="O250" s="967"/>
      <c r="P250" s="967"/>
      <c r="Q250" s="968"/>
      <c r="R250" s="21"/>
      <c r="S250" s="21"/>
      <c r="T250" s="21"/>
      <c r="U250" s="21"/>
    </row>
    <row r="251" spans="2:23">
      <c r="B251" s="470" t="s">
        <v>1166</v>
      </c>
      <c r="C251" s="777">
        <f>$C247*(1-40%)</f>
        <v>22264.799999999999</v>
      </c>
      <c r="D251" s="550">
        <f t="shared" si="131"/>
        <v>0</v>
      </c>
      <c r="E251" s="550">
        <f t="shared" si="125"/>
        <v>0</v>
      </c>
      <c r="F251" s="550">
        <f t="shared" si="126"/>
        <v>0</v>
      </c>
      <c r="G251" s="550">
        <f t="shared" si="127"/>
        <v>0</v>
      </c>
      <c r="H251" s="550">
        <f t="shared" si="128"/>
        <v>0</v>
      </c>
      <c r="I251" s="550">
        <f t="shared" si="129"/>
        <v>0</v>
      </c>
      <c r="J251" s="550">
        <f t="shared" si="130"/>
        <v>0</v>
      </c>
      <c r="K251" s="967"/>
      <c r="L251" s="967"/>
      <c r="M251" s="967"/>
      <c r="N251" s="967"/>
      <c r="O251" s="967"/>
      <c r="P251" s="967"/>
      <c r="Q251" s="968"/>
      <c r="R251" s="21"/>
      <c r="S251" s="21"/>
      <c r="T251" s="21"/>
      <c r="U251" s="21"/>
    </row>
    <row r="252" spans="2:23" ht="13" thickBot="1">
      <c r="B252" s="472" t="s">
        <v>1167</v>
      </c>
      <c r="C252" s="780"/>
      <c r="D252" s="781"/>
      <c r="E252" s="781"/>
      <c r="F252" s="781"/>
      <c r="G252" s="781"/>
      <c r="H252" s="781"/>
      <c r="I252" s="781"/>
      <c r="J252" s="781"/>
      <c r="K252" s="1289" t="s">
        <v>1157</v>
      </c>
      <c r="L252" s="1289"/>
      <c r="M252" s="1289"/>
      <c r="N252" s="1289"/>
      <c r="O252" s="1289"/>
      <c r="P252" s="1289"/>
      <c r="Q252" s="1290"/>
      <c r="R252" s="21"/>
      <c r="S252" s="21"/>
      <c r="T252" s="21"/>
      <c r="U252" s="21"/>
    </row>
    <row r="253" spans="2:23" ht="13" thickBot="1"/>
    <row r="254" spans="2:23" ht="52.4" customHeight="1">
      <c r="B254" s="1291" t="s">
        <v>1181</v>
      </c>
      <c r="C254" s="1292"/>
      <c r="D254" s="1293" t="s">
        <v>1140</v>
      </c>
      <c r="E254" s="1293"/>
      <c r="F254" s="1293"/>
      <c r="G254" s="1293"/>
      <c r="H254" s="1293"/>
      <c r="I254" s="1293"/>
      <c r="J254" s="1293"/>
      <c r="K254" s="1294" t="s">
        <v>1141</v>
      </c>
      <c r="L254" s="1294"/>
      <c r="M254" s="1294"/>
      <c r="N254" s="1294"/>
      <c r="O254" s="1294"/>
      <c r="P254" s="1294"/>
      <c r="Q254" s="1295"/>
      <c r="R254" s="21"/>
      <c r="S254" s="21"/>
      <c r="T254" s="21"/>
      <c r="U254" s="21"/>
    </row>
    <row r="255" spans="2:23" ht="50">
      <c r="B255" s="466" t="s">
        <v>1109</v>
      </c>
      <c r="C255" s="469" t="s">
        <v>1142</v>
      </c>
      <c r="D255" s="468" t="s">
        <v>1143</v>
      </c>
      <c r="E255" s="468" t="s">
        <v>1144</v>
      </c>
      <c r="F255" s="468" t="s">
        <v>1145</v>
      </c>
      <c r="G255" s="468" t="s">
        <v>1146</v>
      </c>
      <c r="H255" s="468" t="s">
        <v>1147</v>
      </c>
      <c r="I255" s="468" t="s">
        <v>1148</v>
      </c>
      <c r="J255" s="468" t="s">
        <v>1149</v>
      </c>
      <c r="K255" s="469" t="s">
        <v>1150</v>
      </c>
      <c r="L255" s="469" t="s">
        <v>1151</v>
      </c>
      <c r="M255" s="469" t="s">
        <v>1152</v>
      </c>
      <c r="N255" s="469" t="s">
        <v>1153</v>
      </c>
      <c r="O255" s="469" t="s">
        <v>1154</v>
      </c>
      <c r="P255" s="469" t="s">
        <v>1155</v>
      </c>
      <c r="Q255" s="467" t="s">
        <v>1156</v>
      </c>
      <c r="R255" s="21"/>
      <c r="S255" s="21"/>
      <c r="T255" s="21"/>
      <c r="U255" s="21"/>
    </row>
    <row r="256" spans="2:23">
      <c r="B256" s="470" t="s">
        <v>1129</v>
      </c>
      <c r="C256" s="778"/>
      <c r="D256" s="549"/>
      <c r="E256" s="549"/>
      <c r="F256" s="549"/>
      <c r="G256" s="549"/>
      <c r="H256" s="549"/>
      <c r="I256" s="549"/>
      <c r="J256" s="549"/>
      <c r="K256" s="1286" t="s">
        <v>1157</v>
      </c>
      <c r="L256" s="1286"/>
      <c r="M256" s="1286"/>
      <c r="N256" s="1286"/>
      <c r="O256" s="1286"/>
      <c r="P256" s="1286"/>
      <c r="Q256" s="1287"/>
      <c r="R256" s="21"/>
      <c r="S256" s="21"/>
      <c r="T256" s="21"/>
      <c r="U256" s="21"/>
    </row>
    <row r="257" spans="2:23">
      <c r="B257" s="470" t="s">
        <v>1158</v>
      </c>
      <c r="C257" s="777">
        <f>$C261*(1+40%)</f>
        <v>67943.399999999994</v>
      </c>
      <c r="D257" s="550">
        <f>K257*$C257</f>
        <v>0</v>
      </c>
      <c r="E257" s="550">
        <f t="shared" ref="E257:E265" si="132">L257*$C257</f>
        <v>0</v>
      </c>
      <c r="F257" s="550">
        <f t="shared" ref="F257:F265" si="133">M257*$C257</f>
        <v>0</v>
      </c>
      <c r="G257" s="550">
        <f t="shared" ref="G257:G265" si="134">N257*$C257</f>
        <v>0</v>
      </c>
      <c r="H257" s="550">
        <f t="shared" ref="H257:H265" si="135">O257*$C257</f>
        <v>0</v>
      </c>
      <c r="I257" s="550">
        <f t="shared" ref="I257:I265" si="136">P257*$C257</f>
        <v>0</v>
      </c>
      <c r="J257" s="550">
        <f t="shared" ref="J257:J265" si="137">Q257*$C257</f>
        <v>0</v>
      </c>
      <c r="K257" s="967"/>
      <c r="L257" s="967"/>
      <c r="M257" s="967"/>
      <c r="N257" s="967"/>
      <c r="O257" s="967"/>
      <c r="P257" s="967"/>
      <c r="Q257" s="968"/>
      <c r="R257" s="21"/>
      <c r="S257" s="21"/>
      <c r="T257" s="21"/>
      <c r="U257" s="21"/>
    </row>
    <row r="258" spans="2:23">
      <c r="B258" s="470" t="s">
        <v>1159</v>
      </c>
      <c r="C258" s="777">
        <f>$C261*(1+30%)</f>
        <v>63090.3</v>
      </c>
      <c r="D258" s="550">
        <f t="shared" ref="D258:D265" si="138">K258*$C258</f>
        <v>0</v>
      </c>
      <c r="E258" s="550">
        <f t="shared" si="132"/>
        <v>0</v>
      </c>
      <c r="F258" s="550">
        <f t="shared" si="133"/>
        <v>0</v>
      </c>
      <c r="G258" s="550">
        <f t="shared" si="134"/>
        <v>0</v>
      </c>
      <c r="H258" s="550">
        <f t="shared" si="135"/>
        <v>0</v>
      </c>
      <c r="I258" s="550">
        <f t="shared" si="136"/>
        <v>0</v>
      </c>
      <c r="J258" s="550">
        <f t="shared" si="137"/>
        <v>0</v>
      </c>
      <c r="K258" s="967"/>
      <c r="L258" s="967"/>
      <c r="M258" s="967"/>
      <c r="N258" s="967"/>
      <c r="O258" s="967"/>
      <c r="P258" s="967"/>
      <c r="Q258" s="968"/>
      <c r="R258" s="21"/>
      <c r="S258" s="21"/>
      <c r="T258" s="21"/>
      <c r="U258" s="21"/>
    </row>
    <row r="259" spans="2:23">
      <c r="B259" s="470" t="s">
        <v>1160</v>
      </c>
      <c r="C259" s="777">
        <f>$C261*(1+20%)</f>
        <v>58237.2</v>
      </c>
      <c r="D259" s="550">
        <f t="shared" si="138"/>
        <v>0</v>
      </c>
      <c r="E259" s="550">
        <f t="shared" si="132"/>
        <v>0</v>
      </c>
      <c r="F259" s="550">
        <f t="shared" si="133"/>
        <v>0</v>
      </c>
      <c r="G259" s="550">
        <f t="shared" si="134"/>
        <v>0</v>
      </c>
      <c r="H259" s="550">
        <f t="shared" si="135"/>
        <v>0</v>
      </c>
      <c r="I259" s="550">
        <f t="shared" si="136"/>
        <v>0</v>
      </c>
      <c r="J259" s="550">
        <f t="shared" si="137"/>
        <v>0</v>
      </c>
      <c r="K259" s="967"/>
      <c r="L259" s="967"/>
      <c r="M259" s="967"/>
      <c r="N259" s="967"/>
      <c r="O259" s="967"/>
      <c r="P259" s="967"/>
      <c r="Q259" s="968"/>
      <c r="R259" s="21"/>
      <c r="S259" s="21"/>
      <c r="T259" s="21"/>
      <c r="U259" s="21"/>
    </row>
    <row r="260" spans="2:23">
      <c r="B260" s="470" t="s">
        <v>1161</v>
      </c>
      <c r="C260" s="777">
        <f>$C261*(1+10%)</f>
        <v>53384.100000000006</v>
      </c>
      <c r="D260" s="550">
        <f t="shared" si="138"/>
        <v>0</v>
      </c>
      <c r="E260" s="550">
        <f t="shared" si="132"/>
        <v>0</v>
      </c>
      <c r="F260" s="550">
        <f t="shared" si="133"/>
        <v>0</v>
      </c>
      <c r="G260" s="550">
        <f t="shared" si="134"/>
        <v>0</v>
      </c>
      <c r="H260" s="550">
        <f t="shared" si="135"/>
        <v>0</v>
      </c>
      <c r="I260" s="550">
        <f t="shared" si="136"/>
        <v>0</v>
      </c>
      <c r="J260" s="550">
        <f t="shared" si="137"/>
        <v>0</v>
      </c>
      <c r="K260" s="967"/>
      <c r="L260" s="967"/>
      <c r="M260" s="967"/>
      <c r="N260" s="967"/>
      <c r="O260" s="967"/>
      <c r="P260" s="967"/>
      <c r="Q260" s="968"/>
      <c r="R260" s="21"/>
      <c r="S260" s="21"/>
      <c r="T260" s="21"/>
      <c r="U260" s="21"/>
    </row>
    <row r="261" spans="2:23" ht="56">
      <c r="B261" s="471" t="s">
        <v>1430</v>
      </c>
      <c r="C261" s="779">
        <f>18403+30128</f>
        <v>48531</v>
      </c>
      <c r="D261" s="550">
        <f t="shared" si="138"/>
        <v>0</v>
      </c>
      <c r="E261" s="550">
        <f t="shared" si="132"/>
        <v>0</v>
      </c>
      <c r="F261" s="550">
        <f t="shared" si="133"/>
        <v>0</v>
      </c>
      <c r="G261" s="550">
        <f t="shared" si="134"/>
        <v>0</v>
      </c>
      <c r="H261" s="550">
        <f t="shared" si="135"/>
        <v>0</v>
      </c>
      <c r="I261" s="550">
        <f t="shared" si="136"/>
        <v>0</v>
      </c>
      <c r="J261" s="550">
        <f t="shared" si="137"/>
        <v>0</v>
      </c>
      <c r="K261" s="967"/>
      <c r="L261" s="967"/>
      <c r="M261" s="967"/>
      <c r="N261" s="967"/>
      <c r="O261" s="967"/>
      <c r="P261" s="967"/>
      <c r="Q261" s="968"/>
      <c r="R261" s="1288" t="s">
        <v>1162</v>
      </c>
      <c r="S261" s="1288"/>
      <c r="T261" s="1288"/>
      <c r="U261" s="1288"/>
      <c r="W261" s="892"/>
    </row>
    <row r="262" spans="2:23">
      <c r="B262" s="470" t="s">
        <v>1163</v>
      </c>
      <c r="C262" s="777">
        <f>$C261*(1-10%)</f>
        <v>43677.9</v>
      </c>
      <c r="D262" s="550">
        <f t="shared" si="138"/>
        <v>0</v>
      </c>
      <c r="E262" s="550">
        <f t="shared" si="132"/>
        <v>0</v>
      </c>
      <c r="F262" s="550">
        <f t="shared" si="133"/>
        <v>0</v>
      </c>
      <c r="G262" s="550">
        <f t="shared" si="134"/>
        <v>0</v>
      </c>
      <c r="H262" s="550">
        <f t="shared" si="135"/>
        <v>0</v>
      </c>
      <c r="I262" s="550">
        <f t="shared" si="136"/>
        <v>0</v>
      </c>
      <c r="J262" s="550">
        <f t="shared" si="137"/>
        <v>0</v>
      </c>
      <c r="K262" s="967"/>
      <c r="L262" s="967"/>
      <c r="M262" s="967"/>
      <c r="N262" s="967"/>
      <c r="O262" s="967"/>
      <c r="P262" s="967"/>
      <c r="Q262" s="968"/>
      <c r="R262" s="21"/>
      <c r="S262" s="21"/>
      <c r="T262" s="21"/>
      <c r="U262" s="21"/>
    </row>
    <row r="263" spans="2:23">
      <c r="B263" s="470" t="s">
        <v>1164</v>
      </c>
      <c r="C263" s="777">
        <f>$C261*(1-20%)</f>
        <v>38824.800000000003</v>
      </c>
      <c r="D263" s="550">
        <f t="shared" si="138"/>
        <v>0</v>
      </c>
      <c r="E263" s="550">
        <f t="shared" si="132"/>
        <v>0</v>
      </c>
      <c r="F263" s="550">
        <f t="shared" si="133"/>
        <v>0</v>
      </c>
      <c r="G263" s="550">
        <f t="shared" si="134"/>
        <v>0</v>
      </c>
      <c r="H263" s="550">
        <f t="shared" si="135"/>
        <v>0</v>
      </c>
      <c r="I263" s="550">
        <f t="shared" si="136"/>
        <v>0</v>
      </c>
      <c r="J263" s="550">
        <f t="shared" si="137"/>
        <v>0</v>
      </c>
      <c r="K263" s="967"/>
      <c r="L263" s="967"/>
      <c r="M263" s="967"/>
      <c r="N263" s="967"/>
      <c r="O263" s="967"/>
      <c r="P263" s="967"/>
      <c r="Q263" s="968"/>
      <c r="R263" s="21"/>
      <c r="S263" s="21"/>
      <c r="T263" s="21"/>
      <c r="U263" s="21"/>
    </row>
    <row r="264" spans="2:23">
      <c r="B264" s="470" t="s">
        <v>1165</v>
      </c>
      <c r="C264" s="777">
        <f>$C261*(1-30%)</f>
        <v>33971.699999999997</v>
      </c>
      <c r="D264" s="550">
        <f t="shared" si="138"/>
        <v>0</v>
      </c>
      <c r="E264" s="550">
        <f t="shared" si="132"/>
        <v>0</v>
      </c>
      <c r="F264" s="550">
        <f t="shared" si="133"/>
        <v>0</v>
      </c>
      <c r="G264" s="550">
        <f t="shared" si="134"/>
        <v>0</v>
      </c>
      <c r="H264" s="550">
        <f t="shared" si="135"/>
        <v>0</v>
      </c>
      <c r="I264" s="550">
        <f t="shared" si="136"/>
        <v>0</v>
      </c>
      <c r="J264" s="550">
        <f t="shared" si="137"/>
        <v>0</v>
      </c>
      <c r="K264" s="967"/>
      <c r="L264" s="967"/>
      <c r="M264" s="967"/>
      <c r="N264" s="967"/>
      <c r="O264" s="967"/>
      <c r="P264" s="967"/>
      <c r="Q264" s="968"/>
      <c r="R264" s="21"/>
      <c r="S264" s="21"/>
      <c r="T264" s="21"/>
      <c r="U264" s="21"/>
    </row>
    <row r="265" spans="2:23">
      <c r="B265" s="470" t="s">
        <v>1166</v>
      </c>
      <c r="C265" s="777">
        <f>$C261*(1-40%)</f>
        <v>29118.6</v>
      </c>
      <c r="D265" s="550">
        <f t="shared" si="138"/>
        <v>0</v>
      </c>
      <c r="E265" s="550">
        <f t="shared" si="132"/>
        <v>0</v>
      </c>
      <c r="F265" s="550">
        <f t="shared" si="133"/>
        <v>0</v>
      </c>
      <c r="G265" s="550">
        <f t="shared" si="134"/>
        <v>0</v>
      </c>
      <c r="H265" s="550">
        <f t="shared" si="135"/>
        <v>0</v>
      </c>
      <c r="I265" s="550">
        <f t="shared" si="136"/>
        <v>0</v>
      </c>
      <c r="J265" s="550">
        <f t="shared" si="137"/>
        <v>0</v>
      </c>
      <c r="K265" s="967"/>
      <c r="L265" s="967"/>
      <c r="M265" s="967"/>
      <c r="N265" s="967"/>
      <c r="O265" s="967"/>
      <c r="P265" s="967"/>
      <c r="Q265" s="968"/>
      <c r="R265" s="21"/>
      <c r="S265" s="21"/>
      <c r="T265" s="21"/>
      <c r="U265" s="21"/>
    </row>
    <row r="266" spans="2:23" ht="13" thickBot="1">
      <c r="B266" s="472" t="s">
        <v>1167</v>
      </c>
      <c r="C266" s="780"/>
      <c r="D266" s="781"/>
      <c r="E266" s="781"/>
      <c r="F266" s="781"/>
      <c r="G266" s="781"/>
      <c r="H266" s="781"/>
      <c r="I266" s="781"/>
      <c r="J266" s="781"/>
      <c r="K266" s="1289" t="s">
        <v>1157</v>
      </c>
      <c r="L266" s="1289"/>
      <c r="M266" s="1289"/>
      <c r="N266" s="1289"/>
      <c r="O266" s="1289"/>
      <c r="P266" s="1289"/>
      <c r="Q266" s="1290"/>
      <c r="R266" s="21"/>
      <c r="S266" s="21"/>
      <c r="T266" s="21"/>
      <c r="U266" s="21"/>
    </row>
    <row r="267" spans="2:23" ht="13" thickBot="1"/>
    <row r="268" spans="2:23" ht="51.65" customHeight="1">
      <c r="B268" s="1291" t="s">
        <v>1182</v>
      </c>
      <c r="C268" s="1296"/>
      <c r="D268" s="1293" t="s">
        <v>1140</v>
      </c>
      <c r="E268" s="1293"/>
      <c r="F268" s="1293"/>
      <c r="G268" s="1293"/>
      <c r="H268" s="1293"/>
      <c r="I268" s="1293"/>
      <c r="J268" s="1293"/>
      <c r="K268" s="1294" t="s">
        <v>1141</v>
      </c>
      <c r="L268" s="1294"/>
      <c r="M268" s="1294"/>
      <c r="N268" s="1294"/>
      <c r="O268" s="1294"/>
      <c r="P268" s="1294"/>
      <c r="Q268" s="1295"/>
      <c r="R268" s="21"/>
      <c r="S268" s="21"/>
      <c r="T268" s="21"/>
      <c r="U268" s="21"/>
    </row>
    <row r="269" spans="2:23" ht="50">
      <c r="B269" s="466" t="s">
        <v>1109</v>
      </c>
      <c r="C269" s="469" t="s">
        <v>1142</v>
      </c>
      <c r="D269" s="468" t="s">
        <v>1143</v>
      </c>
      <c r="E269" s="468" t="s">
        <v>1144</v>
      </c>
      <c r="F269" s="468" t="s">
        <v>1145</v>
      </c>
      <c r="G269" s="468" t="s">
        <v>1146</v>
      </c>
      <c r="H269" s="468" t="s">
        <v>1147</v>
      </c>
      <c r="I269" s="468" t="s">
        <v>1148</v>
      </c>
      <c r="J269" s="468" t="s">
        <v>1149</v>
      </c>
      <c r="K269" s="469" t="s">
        <v>1150</v>
      </c>
      <c r="L269" s="469" t="s">
        <v>1151</v>
      </c>
      <c r="M269" s="469" t="s">
        <v>1152</v>
      </c>
      <c r="N269" s="469" t="s">
        <v>1153</v>
      </c>
      <c r="O269" s="469" t="s">
        <v>1154</v>
      </c>
      <c r="P269" s="469" t="s">
        <v>1155</v>
      </c>
      <c r="Q269" s="467" t="s">
        <v>1156</v>
      </c>
      <c r="R269" s="21"/>
      <c r="S269" s="21"/>
      <c r="T269" s="21"/>
      <c r="U269" s="21"/>
    </row>
    <row r="270" spans="2:23">
      <c r="B270" s="470" t="s">
        <v>1129</v>
      </c>
      <c r="C270" s="778"/>
      <c r="D270" s="549"/>
      <c r="E270" s="549"/>
      <c r="F270" s="549"/>
      <c r="G270" s="549"/>
      <c r="H270" s="549"/>
      <c r="I270" s="549"/>
      <c r="J270" s="549"/>
      <c r="K270" s="1286" t="s">
        <v>1157</v>
      </c>
      <c r="L270" s="1286"/>
      <c r="M270" s="1286"/>
      <c r="N270" s="1286"/>
      <c r="O270" s="1286"/>
      <c r="P270" s="1286"/>
      <c r="Q270" s="1287"/>
      <c r="R270" s="21"/>
      <c r="S270" s="21"/>
      <c r="T270" s="21"/>
      <c r="U270" s="21"/>
    </row>
    <row r="271" spans="2:23">
      <c r="B271" s="470" t="s">
        <v>1158</v>
      </c>
      <c r="C271" s="805">
        <f>$C275*(1+40%)</f>
        <v>763054.6</v>
      </c>
      <c r="D271" s="550">
        <f>K271*$C271</f>
        <v>0</v>
      </c>
      <c r="E271" s="550">
        <f t="shared" ref="E271:E279" si="139">L271*$C271</f>
        <v>0</v>
      </c>
      <c r="F271" s="550">
        <f t="shared" ref="F271:F279" si="140">M271*$C271</f>
        <v>0</v>
      </c>
      <c r="G271" s="550">
        <f t="shared" ref="G271:G279" si="141">N271*$C271</f>
        <v>0</v>
      </c>
      <c r="H271" s="550">
        <f t="shared" ref="H271:H279" si="142">O271*$C271</f>
        <v>0</v>
      </c>
      <c r="I271" s="550">
        <f t="shared" ref="I271:I279" si="143">P271*$C271</f>
        <v>0</v>
      </c>
      <c r="J271" s="550">
        <f t="shared" ref="J271:J279" si="144">Q271*$C271</f>
        <v>0</v>
      </c>
      <c r="K271" s="967"/>
      <c r="L271" s="967"/>
      <c r="M271" s="967"/>
      <c r="N271" s="967"/>
      <c r="O271" s="967"/>
      <c r="P271" s="967"/>
      <c r="Q271" s="968"/>
      <c r="R271" s="21"/>
      <c r="S271" s="21"/>
      <c r="T271" s="21"/>
      <c r="U271" s="21"/>
    </row>
    <row r="272" spans="2:23">
      <c r="B272" s="470" t="s">
        <v>1159</v>
      </c>
      <c r="C272" s="805">
        <f>$C275*(1+30%)</f>
        <v>708550.70000000007</v>
      </c>
      <c r="D272" s="550">
        <f t="shared" ref="D272:D279" si="145">K272*$C272</f>
        <v>0</v>
      </c>
      <c r="E272" s="550">
        <f t="shared" si="139"/>
        <v>0</v>
      </c>
      <c r="F272" s="550">
        <f t="shared" si="140"/>
        <v>0</v>
      </c>
      <c r="G272" s="550">
        <f t="shared" si="141"/>
        <v>0</v>
      </c>
      <c r="H272" s="550">
        <f t="shared" si="142"/>
        <v>0</v>
      </c>
      <c r="I272" s="550">
        <f t="shared" si="143"/>
        <v>0</v>
      </c>
      <c r="J272" s="550">
        <f t="shared" si="144"/>
        <v>0</v>
      </c>
      <c r="K272" s="967"/>
      <c r="L272" s="967"/>
      <c r="M272" s="967"/>
      <c r="N272" s="967"/>
      <c r="O272" s="967"/>
      <c r="P272" s="967"/>
      <c r="Q272" s="968"/>
      <c r="R272" s="21"/>
      <c r="S272" s="21"/>
      <c r="T272" s="21"/>
      <c r="U272" s="21"/>
    </row>
    <row r="273" spans="2:23">
      <c r="B273" s="470" t="s">
        <v>1160</v>
      </c>
      <c r="C273" s="805">
        <f>$C275*(1+20%)</f>
        <v>654046.79999999993</v>
      </c>
      <c r="D273" s="550">
        <f t="shared" si="145"/>
        <v>0</v>
      </c>
      <c r="E273" s="550">
        <f t="shared" si="139"/>
        <v>0</v>
      </c>
      <c r="F273" s="550">
        <f t="shared" si="140"/>
        <v>0</v>
      </c>
      <c r="G273" s="550">
        <f t="shared" si="141"/>
        <v>0</v>
      </c>
      <c r="H273" s="550">
        <f t="shared" si="142"/>
        <v>0</v>
      </c>
      <c r="I273" s="550">
        <f t="shared" si="143"/>
        <v>0</v>
      </c>
      <c r="J273" s="550">
        <f t="shared" si="144"/>
        <v>0</v>
      </c>
      <c r="K273" s="967"/>
      <c r="L273" s="967"/>
      <c r="M273" s="967"/>
      <c r="N273" s="967"/>
      <c r="O273" s="967"/>
      <c r="P273" s="967"/>
      <c r="Q273" s="968"/>
      <c r="R273" s="21"/>
      <c r="S273" s="21"/>
      <c r="T273" s="21"/>
      <c r="U273" s="21"/>
    </row>
    <row r="274" spans="2:23">
      <c r="B274" s="470" t="s">
        <v>1161</v>
      </c>
      <c r="C274" s="805">
        <f>$C275*(1+10%)</f>
        <v>599542.9</v>
      </c>
      <c r="D274" s="550">
        <f t="shared" si="145"/>
        <v>0</v>
      </c>
      <c r="E274" s="550">
        <f t="shared" si="139"/>
        <v>0</v>
      </c>
      <c r="F274" s="550">
        <f t="shared" si="140"/>
        <v>0</v>
      </c>
      <c r="G274" s="550">
        <f t="shared" si="141"/>
        <v>0</v>
      </c>
      <c r="H274" s="550">
        <f t="shared" si="142"/>
        <v>0</v>
      </c>
      <c r="I274" s="550">
        <f t="shared" si="143"/>
        <v>0</v>
      </c>
      <c r="J274" s="550">
        <f t="shared" si="144"/>
        <v>0</v>
      </c>
      <c r="K274" s="967"/>
      <c r="L274" s="967"/>
      <c r="M274" s="967"/>
      <c r="N274" s="967"/>
      <c r="O274" s="967"/>
      <c r="P274" s="967"/>
      <c r="Q274" s="968"/>
      <c r="R274" s="21"/>
      <c r="S274" s="21"/>
      <c r="T274" s="21"/>
      <c r="U274" s="21"/>
    </row>
    <row r="275" spans="2:23" ht="56">
      <c r="B275" s="471" t="s">
        <v>1430</v>
      </c>
      <c r="C275" s="779">
        <f>148461+396578</f>
        <v>545039</v>
      </c>
      <c r="D275" s="550">
        <f t="shared" si="145"/>
        <v>0</v>
      </c>
      <c r="E275" s="550">
        <f t="shared" si="139"/>
        <v>0</v>
      </c>
      <c r="F275" s="550">
        <f t="shared" si="140"/>
        <v>0</v>
      </c>
      <c r="G275" s="550">
        <f t="shared" si="141"/>
        <v>0</v>
      </c>
      <c r="H275" s="550">
        <f t="shared" si="142"/>
        <v>0</v>
      </c>
      <c r="I275" s="550">
        <f t="shared" si="143"/>
        <v>0</v>
      </c>
      <c r="J275" s="550">
        <f t="shared" si="144"/>
        <v>0</v>
      </c>
      <c r="K275" s="967"/>
      <c r="L275" s="967"/>
      <c r="M275" s="967"/>
      <c r="N275" s="967"/>
      <c r="O275" s="967"/>
      <c r="P275" s="967"/>
      <c r="Q275" s="968"/>
      <c r="R275" s="1288" t="s">
        <v>1162</v>
      </c>
      <c r="S275" s="1288"/>
      <c r="T275" s="1288"/>
      <c r="U275" s="1288"/>
      <c r="W275" s="892"/>
    </row>
    <row r="276" spans="2:23">
      <c r="B276" s="470" t="s">
        <v>1163</v>
      </c>
      <c r="C276" s="777">
        <f>$C275*(1-10%)</f>
        <v>490535.10000000003</v>
      </c>
      <c r="D276" s="550">
        <f t="shared" si="145"/>
        <v>0</v>
      </c>
      <c r="E276" s="550">
        <f t="shared" si="139"/>
        <v>0</v>
      </c>
      <c r="F276" s="550">
        <f t="shared" si="140"/>
        <v>0</v>
      </c>
      <c r="G276" s="550">
        <f t="shared" si="141"/>
        <v>0</v>
      </c>
      <c r="H276" s="550">
        <f t="shared" si="142"/>
        <v>0</v>
      </c>
      <c r="I276" s="550">
        <f t="shared" si="143"/>
        <v>0</v>
      </c>
      <c r="J276" s="550">
        <f t="shared" si="144"/>
        <v>0</v>
      </c>
      <c r="K276" s="967"/>
      <c r="L276" s="967"/>
      <c r="M276" s="967"/>
      <c r="N276" s="967"/>
      <c r="O276" s="967"/>
      <c r="P276" s="967"/>
      <c r="Q276" s="968"/>
      <c r="R276" s="21"/>
      <c r="S276" s="21"/>
      <c r="T276" s="21"/>
      <c r="U276" s="21"/>
    </row>
    <row r="277" spans="2:23">
      <c r="B277" s="470" t="s">
        <v>1164</v>
      </c>
      <c r="C277" s="777">
        <f>$C275*(1-20%)</f>
        <v>436031.2</v>
      </c>
      <c r="D277" s="550">
        <f t="shared" si="145"/>
        <v>0</v>
      </c>
      <c r="E277" s="550">
        <f t="shared" si="139"/>
        <v>0</v>
      </c>
      <c r="F277" s="550">
        <f t="shared" si="140"/>
        <v>0</v>
      </c>
      <c r="G277" s="550">
        <f t="shared" si="141"/>
        <v>0</v>
      </c>
      <c r="H277" s="550">
        <f t="shared" si="142"/>
        <v>0</v>
      </c>
      <c r="I277" s="550">
        <f t="shared" si="143"/>
        <v>0</v>
      </c>
      <c r="J277" s="550">
        <f t="shared" si="144"/>
        <v>0</v>
      </c>
      <c r="K277" s="967"/>
      <c r="L277" s="967"/>
      <c r="M277" s="967"/>
      <c r="N277" s="967"/>
      <c r="O277" s="967"/>
      <c r="P277" s="967"/>
      <c r="Q277" s="968"/>
      <c r="R277" s="21"/>
      <c r="S277" s="21"/>
      <c r="T277" s="21"/>
      <c r="U277" s="21"/>
    </row>
    <row r="278" spans="2:23">
      <c r="B278" s="470" t="s">
        <v>1165</v>
      </c>
      <c r="C278" s="777">
        <f>$C275*(1-30%)</f>
        <v>381527.3</v>
      </c>
      <c r="D278" s="550">
        <f t="shared" si="145"/>
        <v>0</v>
      </c>
      <c r="E278" s="550">
        <f t="shared" si="139"/>
        <v>0</v>
      </c>
      <c r="F278" s="550">
        <f t="shared" si="140"/>
        <v>0</v>
      </c>
      <c r="G278" s="550">
        <f t="shared" si="141"/>
        <v>0</v>
      </c>
      <c r="H278" s="550">
        <f t="shared" si="142"/>
        <v>0</v>
      </c>
      <c r="I278" s="550">
        <f t="shared" si="143"/>
        <v>0</v>
      </c>
      <c r="J278" s="550">
        <f t="shared" si="144"/>
        <v>0</v>
      </c>
      <c r="K278" s="967"/>
      <c r="L278" s="967"/>
      <c r="M278" s="967"/>
      <c r="N278" s="967"/>
      <c r="O278" s="967"/>
      <c r="P278" s="967"/>
      <c r="Q278" s="968"/>
      <c r="R278" s="21"/>
      <c r="S278" s="21"/>
      <c r="T278" s="21"/>
      <c r="U278" s="21"/>
    </row>
    <row r="279" spans="2:23">
      <c r="B279" s="470" t="s">
        <v>1166</v>
      </c>
      <c r="C279" s="777">
        <f>$C275*(1-40%)</f>
        <v>327023.39999999997</v>
      </c>
      <c r="D279" s="550">
        <f t="shared" si="145"/>
        <v>0</v>
      </c>
      <c r="E279" s="550">
        <f t="shared" si="139"/>
        <v>0</v>
      </c>
      <c r="F279" s="550">
        <f t="shared" si="140"/>
        <v>0</v>
      </c>
      <c r="G279" s="550">
        <f t="shared" si="141"/>
        <v>0</v>
      </c>
      <c r="H279" s="550">
        <f t="shared" si="142"/>
        <v>0</v>
      </c>
      <c r="I279" s="550">
        <f t="shared" si="143"/>
        <v>0</v>
      </c>
      <c r="J279" s="550">
        <f t="shared" si="144"/>
        <v>0</v>
      </c>
      <c r="K279" s="967"/>
      <c r="L279" s="967"/>
      <c r="M279" s="967"/>
      <c r="N279" s="967"/>
      <c r="O279" s="967"/>
      <c r="P279" s="967"/>
      <c r="Q279" s="968"/>
      <c r="R279" s="21"/>
      <c r="S279" s="21"/>
      <c r="T279" s="21"/>
      <c r="U279" s="21"/>
    </row>
    <row r="280" spans="2:23" ht="13" thickBot="1">
      <c r="B280" s="472" t="s">
        <v>1167</v>
      </c>
      <c r="C280" s="780"/>
      <c r="D280" s="781"/>
      <c r="E280" s="781"/>
      <c r="F280" s="781"/>
      <c r="G280" s="781"/>
      <c r="H280" s="781"/>
      <c r="I280" s="781"/>
      <c r="J280" s="781"/>
      <c r="K280" s="1289" t="s">
        <v>1157</v>
      </c>
      <c r="L280" s="1289"/>
      <c r="M280" s="1289"/>
      <c r="N280" s="1289"/>
      <c r="O280" s="1289"/>
      <c r="P280" s="1289"/>
      <c r="Q280" s="1290"/>
      <c r="R280" s="21"/>
      <c r="S280" s="21"/>
      <c r="T280" s="21"/>
      <c r="U280" s="21"/>
    </row>
    <row r="281" spans="2:23" ht="13" thickBot="1"/>
    <row r="282" spans="2:23" ht="50.15" customHeight="1">
      <c r="B282" s="1291" t="s">
        <v>1183</v>
      </c>
      <c r="C282" s="1292"/>
      <c r="D282" s="1293" t="s">
        <v>1140</v>
      </c>
      <c r="E282" s="1293"/>
      <c r="F282" s="1293"/>
      <c r="G282" s="1293"/>
      <c r="H282" s="1293"/>
      <c r="I282" s="1293"/>
      <c r="J282" s="1293"/>
      <c r="K282" s="1294" t="s">
        <v>1141</v>
      </c>
      <c r="L282" s="1294"/>
      <c r="M282" s="1294"/>
      <c r="N282" s="1294"/>
      <c r="O282" s="1294"/>
      <c r="P282" s="1294"/>
      <c r="Q282" s="1295"/>
      <c r="R282" s="21"/>
      <c r="S282" s="21"/>
      <c r="T282" s="21"/>
      <c r="U282" s="21"/>
    </row>
    <row r="283" spans="2:23" ht="50">
      <c r="B283" s="466" t="s">
        <v>1109</v>
      </c>
      <c r="C283" s="469" t="s">
        <v>1142</v>
      </c>
      <c r="D283" s="468" t="s">
        <v>1143</v>
      </c>
      <c r="E283" s="468" t="s">
        <v>1144</v>
      </c>
      <c r="F283" s="468" t="s">
        <v>1145</v>
      </c>
      <c r="G283" s="468" t="s">
        <v>1146</v>
      </c>
      <c r="H283" s="468" t="s">
        <v>1147</v>
      </c>
      <c r="I283" s="468" t="s">
        <v>1148</v>
      </c>
      <c r="J283" s="468" t="s">
        <v>1149</v>
      </c>
      <c r="K283" s="469" t="s">
        <v>1150</v>
      </c>
      <c r="L283" s="469" t="s">
        <v>1151</v>
      </c>
      <c r="M283" s="469" t="s">
        <v>1152</v>
      </c>
      <c r="N283" s="469" t="s">
        <v>1153</v>
      </c>
      <c r="O283" s="469" t="s">
        <v>1154</v>
      </c>
      <c r="P283" s="469" t="s">
        <v>1155</v>
      </c>
      <c r="Q283" s="467" t="s">
        <v>1156</v>
      </c>
      <c r="R283" s="21"/>
      <c r="S283" s="21"/>
      <c r="T283" s="21"/>
      <c r="U283" s="21"/>
    </row>
    <row r="284" spans="2:23">
      <c r="B284" s="470" t="s">
        <v>1129</v>
      </c>
      <c r="C284" s="778"/>
      <c r="D284" s="549"/>
      <c r="E284" s="549"/>
      <c r="F284" s="549"/>
      <c r="G284" s="549"/>
      <c r="H284" s="549"/>
      <c r="I284" s="549"/>
      <c r="J284" s="549"/>
      <c r="K284" s="1286" t="s">
        <v>1157</v>
      </c>
      <c r="L284" s="1286"/>
      <c r="M284" s="1286"/>
      <c r="N284" s="1286"/>
      <c r="O284" s="1286"/>
      <c r="P284" s="1286"/>
      <c r="Q284" s="1287"/>
      <c r="R284" s="21"/>
      <c r="S284" s="21"/>
      <c r="T284" s="21"/>
      <c r="U284" s="21"/>
    </row>
    <row r="285" spans="2:23">
      <c r="B285" s="470" t="s">
        <v>1158</v>
      </c>
      <c r="C285" s="777">
        <f>$C289*(1+40%)</f>
        <v>215047</v>
      </c>
      <c r="D285" s="550">
        <f>K285*$C285</f>
        <v>0</v>
      </c>
      <c r="E285" s="550">
        <f t="shared" ref="E285:E293" si="146">L285*$C285</f>
        <v>0</v>
      </c>
      <c r="F285" s="550">
        <f t="shared" ref="F285:F293" si="147">M285*$C285</f>
        <v>0</v>
      </c>
      <c r="G285" s="550">
        <f t="shared" ref="G285:G293" si="148">N285*$C285</f>
        <v>0</v>
      </c>
      <c r="H285" s="550">
        <f t="shared" ref="H285:H293" si="149">O285*$C285</f>
        <v>0</v>
      </c>
      <c r="I285" s="550">
        <f t="shared" ref="I285:I293" si="150">P285*$C285</f>
        <v>0</v>
      </c>
      <c r="J285" s="550">
        <f t="shared" ref="J285:J293" si="151">Q285*$C285</f>
        <v>0</v>
      </c>
      <c r="K285" s="967"/>
      <c r="L285" s="967"/>
      <c r="M285" s="967"/>
      <c r="N285" s="967"/>
      <c r="O285" s="967"/>
      <c r="P285" s="967"/>
      <c r="Q285" s="968"/>
      <c r="R285" s="21"/>
      <c r="S285" s="21"/>
      <c r="T285" s="21"/>
      <c r="U285" s="21"/>
    </row>
    <row r="286" spans="2:23">
      <c r="B286" s="470" t="s">
        <v>1159</v>
      </c>
      <c r="C286" s="777">
        <f>$C289*(1+30%)</f>
        <v>199686.5</v>
      </c>
      <c r="D286" s="550">
        <f t="shared" ref="D286:D293" si="152">K286*$C286</f>
        <v>0</v>
      </c>
      <c r="E286" s="550">
        <f t="shared" si="146"/>
        <v>0</v>
      </c>
      <c r="F286" s="550">
        <f t="shared" si="147"/>
        <v>0</v>
      </c>
      <c r="G286" s="550">
        <f t="shared" si="148"/>
        <v>0</v>
      </c>
      <c r="H286" s="550">
        <f t="shared" si="149"/>
        <v>0</v>
      </c>
      <c r="I286" s="550">
        <f t="shared" si="150"/>
        <v>0</v>
      </c>
      <c r="J286" s="550">
        <f t="shared" si="151"/>
        <v>0</v>
      </c>
      <c r="K286" s="967"/>
      <c r="L286" s="967"/>
      <c r="M286" s="967"/>
      <c r="N286" s="967"/>
      <c r="O286" s="967"/>
      <c r="P286" s="967"/>
      <c r="Q286" s="968"/>
      <c r="R286" s="21"/>
      <c r="S286" s="21"/>
      <c r="T286" s="21"/>
      <c r="U286" s="21"/>
    </row>
    <row r="287" spans="2:23">
      <c r="B287" s="470" t="s">
        <v>1160</v>
      </c>
      <c r="C287" s="777">
        <f>$C289*(1+20%)</f>
        <v>184326</v>
      </c>
      <c r="D287" s="550">
        <f t="shared" si="152"/>
        <v>0</v>
      </c>
      <c r="E287" s="550">
        <f t="shared" si="146"/>
        <v>0</v>
      </c>
      <c r="F287" s="550">
        <f t="shared" si="147"/>
        <v>0</v>
      </c>
      <c r="G287" s="550">
        <f t="shared" si="148"/>
        <v>0</v>
      </c>
      <c r="H287" s="550">
        <f t="shared" si="149"/>
        <v>0</v>
      </c>
      <c r="I287" s="550">
        <f t="shared" si="150"/>
        <v>0</v>
      </c>
      <c r="J287" s="550">
        <f t="shared" si="151"/>
        <v>0</v>
      </c>
      <c r="K287" s="967"/>
      <c r="L287" s="967"/>
      <c r="M287" s="967"/>
      <c r="N287" s="967"/>
      <c r="O287" s="967"/>
      <c r="P287" s="967"/>
      <c r="Q287" s="968"/>
      <c r="R287" s="21"/>
      <c r="S287" s="21"/>
      <c r="T287" s="21"/>
      <c r="U287" s="21"/>
    </row>
    <row r="288" spans="2:23">
      <c r="B288" s="470" t="s">
        <v>1161</v>
      </c>
      <c r="C288" s="777">
        <f>$C289*(1+10%)</f>
        <v>168965.5</v>
      </c>
      <c r="D288" s="550">
        <f t="shared" si="152"/>
        <v>0</v>
      </c>
      <c r="E288" s="550">
        <f t="shared" si="146"/>
        <v>0</v>
      </c>
      <c r="F288" s="550">
        <f t="shared" si="147"/>
        <v>0</v>
      </c>
      <c r="G288" s="550">
        <f t="shared" si="148"/>
        <v>0</v>
      </c>
      <c r="H288" s="550">
        <f t="shared" si="149"/>
        <v>0</v>
      </c>
      <c r="I288" s="550">
        <f t="shared" si="150"/>
        <v>0</v>
      </c>
      <c r="J288" s="550">
        <f t="shared" si="151"/>
        <v>0</v>
      </c>
      <c r="K288" s="967"/>
      <c r="L288" s="967"/>
      <c r="M288" s="967"/>
      <c r="N288" s="967"/>
      <c r="O288" s="967"/>
      <c r="P288" s="967"/>
      <c r="Q288" s="968"/>
      <c r="R288" s="21"/>
      <c r="S288" s="21"/>
      <c r="T288" s="21"/>
      <c r="U288" s="21"/>
    </row>
    <row r="289" spans="2:23" ht="56">
      <c r="B289" s="471" t="s">
        <v>1430</v>
      </c>
      <c r="C289" s="779">
        <f>93215+60390</f>
        <v>153605</v>
      </c>
      <c r="D289" s="550">
        <f t="shared" si="152"/>
        <v>0</v>
      </c>
      <c r="E289" s="550">
        <f t="shared" si="146"/>
        <v>0</v>
      </c>
      <c r="F289" s="550">
        <f t="shared" si="147"/>
        <v>0</v>
      </c>
      <c r="G289" s="550">
        <f t="shared" si="148"/>
        <v>0</v>
      </c>
      <c r="H289" s="550">
        <f t="shared" si="149"/>
        <v>0</v>
      </c>
      <c r="I289" s="550">
        <f t="shared" si="150"/>
        <v>0</v>
      </c>
      <c r="J289" s="550">
        <f t="shared" si="151"/>
        <v>0</v>
      </c>
      <c r="K289" s="967"/>
      <c r="L289" s="967"/>
      <c r="M289" s="967"/>
      <c r="N289" s="967"/>
      <c r="O289" s="967"/>
      <c r="P289" s="967"/>
      <c r="Q289" s="968"/>
      <c r="R289" s="1288" t="s">
        <v>1162</v>
      </c>
      <c r="S289" s="1288"/>
      <c r="T289" s="1288"/>
      <c r="U289" s="1288"/>
      <c r="W289" s="892"/>
    </row>
    <row r="290" spans="2:23">
      <c r="B290" s="470" t="s">
        <v>1163</v>
      </c>
      <c r="C290" s="777">
        <f>$C289*(1-10%)</f>
        <v>138244.5</v>
      </c>
      <c r="D290" s="550">
        <f t="shared" si="152"/>
        <v>0</v>
      </c>
      <c r="E290" s="550">
        <f t="shared" si="146"/>
        <v>0</v>
      </c>
      <c r="F290" s="550">
        <f t="shared" si="147"/>
        <v>0</v>
      </c>
      <c r="G290" s="550">
        <f t="shared" si="148"/>
        <v>0</v>
      </c>
      <c r="H290" s="550">
        <f t="shared" si="149"/>
        <v>0</v>
      </c>
      <c r="I290" s="550">
        <f t="shared" si="150"/>
        <v>0</v>
      </c>
      <c r="J290" s="550">
        <f t="shared" si="151"/>
        <v>0</v>
      </c>
      <c r="K290" s="967"/>
      <c r="L290" s="967"/>
      <c r="M290" s="967"/>
      <c r="N290" s="967"/>
      <c r="O290" s="967"/>
      <c r="P290" s="967"/>
      <c r="Q290" s="968"/>
      <c r="R290" s="21"/>
      <c r="S290" s="21"/>
      <c r="T290" s="21"/>
      <c r="U290" s="21"/>
    </row>
    <row r="291" spans="2:23">
      <c r="B291" s="470" t="s">
        <v>1164</v>
      </c>
      <c r="C291" s="777">
        <f>$C289*(1-20%)</f>
        <v>122884</v>
      </c>
      <c r="D291" s="550">
        <f t="shared" si="152"/>
        <v>0</v>
      </c>
      <c r="E291" s="550">
        <f t="shared" si="146"/>
        <v>0</v>
      </c>
      <c r="F291" s="550">
        <f t="shared" si="147"/>
        <v>0</v>
      </c>
      <c r="G291" s="550">
        <f t="shared" si="148"/>
        <v>0</v>
      </c>
      <c r="H291" s="550">
        <f t="shared" si="149"/>
        <v>0</v>
      </c>
      <c r="I291" s="550">
        <f t="shared" si="150"/>
        <v>0</v>
      </c>
      <c r="J291" s="550">
        <f t="shared" si="151"/>
        <v>0</v>
      </c>
      <c r="K291" s="967"/>
      <c r="L291" s="967"/>
      <c r="M291" s="967"/>
      <c r="N291" s="967"/>
      <c r="O291" s="967"/>
      <c r="P291" s="967"/>
      <c r="Q291" s="968"/>
      <c r="R291" s="21"/>
      <c r="S291" s="21"/>
      <c r="T291" s="21"/>
      <c r="U291" s="21"/>
    </row>
    <row r="292" spans="2:23">
      <c r="B292" s="470" t="s">
        <v>1165</v>
      </c>
      <c r="C292" s="777">
        <f>$C289*(1-30%)</f>
        <v>107523.5</v>
      </c>
      <c r="D292" s="550">
        <f t="shared" si="152"/>
        <v>0</v>
      </c>
      <c r="E292" s="550">
        <f t="shared" si="146"/>
        <v>0</v>
      </c>
      <c r="F292" s="550">
        <f t="shared" si="147"/>
        <v>0</v>
      </c>
      <c r="G292" s="550">
        <f t="shared" si="148"/>
        <v>0</v>
      </c>
      <c r="H292" s="550">
        <f t="shared" si="149"/>
        <v>0</v>
      </c>
      <c r="I292" s="550">
        <f t="shared" si="150"/>
        <v>0</v>
      </c>
      <c r="J292" s="550">
        <f t="shared" si="151"/>
        <v>0</v>
      </c>
      <c r="K292" s="967"/>
      <c r="L292" s="967"/>
      <c r="M292" s="967"/>
      <c r="N292" s="967"/>
      <c r="O292" s="967"/>
      <c r="P292" s="967"/>
      <c r="Q292" s="968"/>
      <c r="R292" s="21"/>
      <c r="S292" s="21"/>
      <c r="T292" s="21"/>
      <c r="U292" s="21"/>
    </row>
    <row r="293" spans="2:23">
      <c r="B293" s="470" t="s">
        <v>1166</v>
      </c>
      <c r="C293" s="777">
        <f>$C289*(1-40%)</f>
        <v>92163</v>
      </c>
      <c r="D293" s="550">
        <f t="shared" si="152"/>
        <v>0</v>
      </c>
      <c r="E293" s="550">
        <f t="shared" si="146"/>
        <v>0</v>
      </c>
      <c r="F293" s="550">
        <f t="shared" si="147"/>
        <v>0</v>
      </c>
      <c r="G293" s="550">
        <f t="shared" si="148"/>
        <v>0</v>
      </c>
      <c r="H293" s="550">
        <f t="shared" si="149"/>
        <v>0</v>
      </c>
      <c r="I293" s="550">
        <f t="shared" si="150"/>
        <v>0</v>
      </c>
      <c r="J293" s="550">
        <f t="shared" si="151"/>
        <v>0</v>
      </c>
      <c r="K293" s="967"/>
      <c r="L293" s="967"/>
      <c r="M293" s="967"/>
      <c r="N293" s="967"/>
      <c r="O293" s="967"/>
      <c r="P293" s="967"/>
      <c r="Q293" s="968"/>
      <c r="R293" s="21"/>
      <c r="S293" s="21"/>
      <c r="T293" s="21"/>
      <c r="U293" s="21"/>
    </row>
    <row r="294" spans="2:23" ht="13" thickBot="1">
      <c r="B294" s="472" t="s">
        <v>1167</v>
      </c>
      <c r="C294" s="780"/>
      <c r="D294" s="781"/>
      <c r="E294" s="781"/>
      <c r="F294" s="781"/>
      <c r="G294" s="781"/>
      <c r="H294" s="781"/>
      <c r="I294" s="781"/>
      <c r="J294" s="781"/>
      <c r="K294" s="1289" t="s">
        <v>1157</v>
      </c>
      <c r="L294" s="1289"/>
      <c r="M294" s="1289"/>
      <c r="N294" s="1289"/>
      <c r="O294" s="1289"/>
      <c r="P294" s="1289"/>
      <c r="Q294" s="1290"/>
      <c r="R294" s="21"/>
      <c r="S294" s="21"/>
      <c r="T294" s="21"/>
      <c r="U294" s="21"/>
    </row>
    <row r="296" spans="2:23" ht="13" thickBot="1"/>
    <row r="297" spans="2:23" ht="15" thickBot="1">
      <c r="D297" s="1304" t="s">
        <v>1717</v>
      </c>
      <c r="E297" s="1304"/>
      <c r="F297" s="1304"/>
      <c r="G297" s="1304"/>
      <c r="H297" s="1304"/>
      <c r="I297" s="1304"/>
      <c r="J297" s="1304"/>
      <c r="K297" s="1305" t="s">
        <v>1141</v>
      </c>
      <c r="L297" s="1305"/>
      <c r="M297" s="1305"/>
      <c r="N297" s="1305"/>
      <c r="O297" s="1305"/>
      <c r="P297" s="1305"/>
      <c r="Q297" s="1306"/>
    </row>
    <row r="298" spans="2:23" ht="47.5" customHeight="1">
      <c r="B298" s="1302" t="s">
        <v>1718</v>
      </c>
      <c r="C298" s="1303"/>
      <c r="D298" s="1069" t="s">
        <v>1143</v>
      </c>
      <c r="E298" s="1069" t="s">
        <v>1144</v>
      </c>
      <c r="F298" s="1069" t="s">
        <v>1145</v>
      </c>
      <c r="G298" s="1069" t="s">
        <v>1146</v>
      </c>
      <c r="H298" s="1069" t="s">
        <v>1147</v>
      </c>
      <c r="I298" s="1069" t="s">
        <v>1148</v>
      </c>
      <c r="J298" s="1069" t="s">
        <v>1149</v>
      </c>
      <c r="K298" s="1070" t="s">
        <v>1150</v>
      </c>
      <c r="L298" s="1070" t="s">
        <v>1151</v>
      </c>
      <c r="M298" s="1070" t="s">
        <v>1152</v>
      </c>
      <c r="N298" s="1070" t="s">
        <v>1153</v>
      </c>
      <c r="O298" s="1070" t="s">
        <v>1154</v>
      </c>
      <c r="P298" s="1070" t="s">
        <v>1155</v>
      </c>
      <c r="Q298" s="1071" t="s">
        <v>1156</v>
      </c>
    </row>
    <row r="299" spans="2:23" ht="37.5">
      <c r="B299" s="888" t="str">
        <f>B240</f>
        <v>Akrotiri OM
BSUID -1007433
Asset Tag - CAKR01AK0148</v>
      </c>
      <c r="C299" s="779">
        <f>C247-'HL-08 CRL Catering (Core)'!C247</f>
        <v>19029</v>
      </c>
      <c r="D299" s="550">
        <f>K299*$C299</f>
        <v>0</v>
      </c>
      <c r="E299" s="550">
        <f>L299*$C299</f>
        <v>0</v>
      </c>
      <c r="F299" s="550">
        <f t="shared" ref="F299:F301" si="153">M299*$C299</f>
        <v>0</v>
      </c>
      <c r="G299" s="550">
        <f t="shared" ref="G299:G301" si="154">N299*$C299</f>
        <v>0</v>
      </c>
      <c r="H299" s="550">
        <f t="shared" ref="H299:H301" si="155">O299*$C299</f>
        <v>0</v>
      </c>
      <c r="I299" s="550">
        <f t="shared" ref="I299:I301" si="156">P299*$C299</f>
        <v>0</v>
      </c>
      <c r="J299" s="550">
        <f t="shared" ref="J299:J301" si="157">Q299*$C299</f>
        <v>0</v>
      </c>
      <c r="K299" s="550">
        <f t="shared" ref="K299:Q299" si="158">K247</f>
        <v>0</v>
      </c>
      <c r="L299" s="550">
        <f t="shared" si="158"/>
        <v>0</v>
      </c>
      <c r="M299" s="550">
        <f t="shared" si="158"/>
        <v>0</v>
      </c>
      <c r="N299" s="550">
        <f t="shared" si="158"/>
        <v>0</v>
      </c>
      <c r="O299" s="550">
        <f t="shared" si="158"/>
        <v>0</v>
      </c>
      <c r="P299" s="550">
        <f t="shared" si="158"/>
        <v>0</v>
      </c>
      <c r="Q299" s="1072">
        <f t="shared" si="158"/>
        <v>0</v>
      </c>
    </row>
    <row r="300" spans="2:23" ht="37.5">
      <c r="B300" s="888" t="str">
        <f>B254</f>
        <v>Akrotiri SNCO
BSUID -1007433
Asset Tag - CAKR01AK0148</v>
      </c>
      <c r="C300" s="779">
        <f>C261-'HL-08 CRL Catering (Core)'!C261</f>
        <v>30128</v>
      </c>
      <c r="D300" s="550">
        <f t="shared" ref="D300:D301" si="159">K300*$C300</f>
        <v>0</v>
      </c>
      <c r="E300" s="550">
        <f t="shared" ref="E300:E301" si="160">L300*$C300</f>
        <v>0</v>
      </c>
      <c r="F300" s="550">
        <f t="shared" si="153"/>
        <v>0</v>
      </c>
      <c r="G300" s="550">
        <f t="shared" si="154"/>
        <v>0</v>
      </c>
      <c r="H300" s="550">
        <f t="shared" si="155"/>
        <v>0</v>
      </c>
      <c r="I300" s="550">
        <f t="shared" si="156"/>
        <v>0</v>
      </c>
      <c r="J300" s="550">
        <f t="shared" si="157"/>
        <v>0</v>
      </c>
      <c r="K300" s="550">
        <f t="shared" ref="K300:Q300" si="161">K261</f>
        <v>0</v>
      </c>
      <c r="L300" s="550">
        <f t="shared" si="161"/>
        <v>0</v>
      </c>
      <c r="M300" s="550">
        <f t="shared" si="161"/>
        <v>0</v>
      </c>
      <c r="N300" s="550">
        <f t="shared" si="161"/>
        <v>0</v>
      </c>
      <c r="O300" s="550">
        <f t="shared" si="161"/>
        <v>0</v>
      </c>
      <c r="P300" s="550">
        <f t="shared" si="161"/>
        <v>0</v>
      </c>
      <c r="Q300" s="1072">
        <f t="shared" si="161"/>
        <v>0</v>
      </c>
    </row>
    <row r="301" spans="2:23" ht="37.5">
      <c r="B301" s="888" t="str">
        <f>B268</f>
        <v>Akrotiri Airmens Mess (used by JRD)
BSUID -1007439
Asset Tag - CAKR01AK0154</v>
      </c>
      <c r="C301" s="779">
        <f>C275-'HL-08 CRL Catering (Core)'!C275</f>
        <v>396578</v>
      </c>
      <c r="D301" s="550">
        <f t="shared" si="159"/>
        <v>0</v>
      </c>
      <c r="E301" s="550">
        <f t="shared" si="160"/>
        <v>0</v>
      </c>
      <c r="F301" s="550">
        <f t="shared" si="153"/>
        <v>0</v>
      </c>
      <c r="G301" s="550">
        <f t="shared" si="154"/>
        <v>0</v>
      </c>
      <c r="H301" s="550">
        <f t="shared" si="155"/>
        <v>0</v>
      </c>
      <c r="I301" s="550">
        <f t="shared" si="156"/>
        <v>0</v>
      </c>
      <c r="J301" s="550">
        <f t="shared" si="157"/>
        <v>0</v>
      </c>
      <c r="K301" s="550">
        <f t="shared" ref="K301:Q301" si="162">K275</f>
        <v>0</v>
      </c>
      <c r="L301" s="550">
        <f t="shared" si="162"/>
        <v>0</v>
      </c>
      <c r="M301" s="550">
        <f t="shared" si="162"/>
        <v>0</v>
      </c>
      <c r="N301" s="550">
        <f t="shared" si="162"/>
        <v>0</v>
      </c>
      <c r="O301" s="550">
        <f t="shared" si="162"/>
        <v>0</v>
      </c>
      <c r="P301" s="550">
        <f t="shared" si="162"/>
        <v>0</v>
      </c>
      <c r="Q301" s="1072">
        <f t="shared" si="162"/>
        <v>0</v>
      </c>
    </row>
    <row r="302" spans="2:23" ht="38" thickBot="1">
      <c r="B302" s="1073" t="str">
        <f>B282</f>
        <v>Troodos Training Kitchen
BSUID -1006703
Asset Tag - CYTD01TR0040</v>
      </c>
      <c r="C302" s="1074">
        <f>C289-'HL-08 CRL Catering (Core)'!C289</f>
        <v>60390</v>
      </c>
      <c r="D302" s="1075">
        <f t="shared" ref="D302:J302" si="163">K302*$C302</f>
        <v>0</v>
      </c>
      <c r="E302" s="1075">
        <f t="shared" si="163"/>
        <v>0</v>
      </c>
      <c r="F302" s="1075">
        <f t="shared" si="163"/>
        <v>0</v>
      </c>
      <c r="G302" s="1075">
        <f t="shared" si="163"/>
        <v>0</v>
      </c>
      <c r="H302" s="1075">
        <f t="shared" si="163"/>
        <v>0</v>
      </c>
      <c r="I302" s="1075">
        <f t="shared" si="163"/>
        <v>0</v>
      </c>
      <c r="J302" s="1075">
        <f t="shared" si="163"/>
        <v>0</v>
      </c>
      <c r="K302" s="1075">
        <f t="shared" ref="K302:Q302" si="164">K289</f>
        <v>0</v>
      </c>
      <c r="L302" s="1075">
        <f t="shared" si="164"/>
        <v>0</v>
      </c>
      <c r="M302" s="1075">
        <f t="shared" si="164"/>
        <v>0</v>
      </c>
      <c r="N302" s="1075">
        <f t="shared" si="164"/>
        <v>0</v>
      </c>
      <c r="O302" s="1075">
        <f t="shared" si="164"/>
        <v>0</v>
      </c>
      <c r="P302" s="1075">
        <f t="shared" si="164"/>
        <v>0</v>
      </c>
      <c r="Q302" s="1076">
        <f t="shared" si="164"/>
        <v>0</v>
      </c>
      <c r="U302" s="969"/>
    </row>
    <row r="303" spans="2:23" ht="13.5" thickBot="1">
      <c r="D303" s="1068">
        <f>SUM(D299:D302)</f>
        <v>0</v>
      </c>
      <c r="E303" s="1068">
        <f t="shared" ref="E303:J303" si="165">SUM(E299:E302)</f>
        <v>0</v>
      </c>
      <c r="F303" s="1068">
        <f t="shared" si="165"/>
        <v>0</v>
      </c>
      <c r="G303" s="1068">
        <f t="shared" si="165"/>
        <v>0</v>
      </c>
      <c r="H303" s="1068">
        <f t="shared" si="165"/>
        <v>0</v>
      </c>
      <c r="I303" s="1068">
        <f t="shared" si="165"/>
        <v>0</v>
      </c>
      <c r="J303" s="1068">
        <f t="shared" si="165"/>
        <v>0</v>
      </c>
    </row>
  </sheetData>
  <sheetProtection algorithmName="SHA-512" hashValue="crho5kGnaq6owDxUYRqeZ5lCRzxrTjyYQpBsCgmAoZvbN9nOpMIqPahs630vQZXJpQih2g2bH3l9OM1aKZ8ZSA==" saltValue="FuZoTDTyD+wugh/cz4eXGw==" spinCount="100000" sheet="1" formatCells="0" formatColumns="0" formatRows="0" sort="0" autoFilter="0"/>
  <mergeCells count="126">
    <mergeCell ref="B298:C298"/>
    <mergeCell ref="D297:J297"/>
    <mergeCell ref="K297:Q297"/>
    <mergeCell ref="C4:K4"/>
    <mergeCell ref="B52:C52"/>
    <mergeCell ref="D52:J52"/>
    <mergeCell ref="K52:Q52"/>
    <mergeCell ref="K54:Q54"/>
    <mergeCell ref="R59:U59"/>
    <mergeCell ref="B72:C72"/>
    <mergeCell ref="D72:J72"/>
    <mergeCell ref="K72:Q72"/>
    <mergeCell ref="K64:Q64"/>
    <mergeCell ref="M65:U65"/>
    <mergeCell ref="B36:E36"/>
    <mergeCell ref="F36:L36"/>
    <mergeCell ref="M36:S36"/>
    <mergeCell ref="B42:B48"/>
    <mergeCell ref="E42:E48"/>
    <mergeCell ref="F42:F48"/>
    <mergeCell ref="G42:G48"/>
    <mergeCell ref="H42:H48"/>
    <mergeCell ref="I42:I48"/>
    <mergeCell ref="J42:J48"/>
    <mergeCell ref="K98:Q98"/>
    <mergeCell ref="R42:R48"/>
    <mergeCell ref="S42:S48"/>
    <mergeCell ref="B100:C100"/>
    <mergeCell ref="D100:J100"/>
    <mergeCell ref="K100:Q100"/>
    <mergeCell ref="K74:Q74"/>
    <mergeCell ref="R79:U79"/>
    <mergeCell ref="K84:Q84"/>
    <mergeCell ref="B86:C86"/>
    <mergeCell ref="D86:J86"/>
    <mergeCell ref="K86:Q86"/>
    <mergeCell ref="K42:K48"/>
    <mergeCell ref="L42:L48"/>
    <mergeCell ref="M42:M48"/>
    <mergeCell ref="N42:N48"/>
    <mergeCell ref="O42:O48"/>
    <mergeCell ref="P42:P48"/>
    <mergeCell ref="Q42:Q48"/>
    <mergeCell ref="K88:Q88"/>
    <mergeCell ref="R93:U93"/>
    <mergeCell ref="K116:Q116"/>
    <mergeCell ref="R121:U121"/>
    <mergeCell ref="K126:Q126"/>
    <mergeCell ref="B128:C128"/>
    <mergeCell ref="D128:J128"/>
    <mergeCell ref="K128:Q128"/>
    <mergeCell ref="K102:Q102"/>
    <mergeCell ref="R107:U107"/>
    <mergeCell ref="K112:Q112"/>
    <mergeCell ref="B114:C114"/>
    <mergeCell ref="D114:J114"/>
    <mergeCell ref="K114:Q114"/>
    <mergeCell ref="K144:Q144"/>
    <mergeCell ref="R149:U149"/>
    <mergeCell ref="K154:Q154"/>
    <mergeCell ref="B156:C156"/>
    <mergeCell ref="D156:J156"/>
    <mergeCell ref="K156:Q156"/>
    <mergeCell ref="K130:Q130"/>
    <mergeCell ref="R135:U135"/>
    <mergeCell ref="K140:Q140"/>
    <mergeCell ref="B142:C142"/>
    <mergeCell ref="D142:J142"/>
    <mergeCell ref="K142:Q142"/>
    <mergeCell ref="K172:Q172"/>
    <mergeCell ref="R177:U177"/>
    <mergeCell ref="K182:Q182"/>
    <mergeCell ref="B184:C184"/>
    <mergeCell ref="D184:J184"/>
    <mergeCell ref="K184:Q184"/>
    <mergeCell ref="K158:Q158"/>
    <mergeCell ref="R163:U163"/>
    <mergeCell ref="K168:Q168"/>
    <mergeCell ref="B170:C170"/>
    <mergeCell ref="D170:J170"/>
    <mergeCell ref="K170:Q170"/>
    <mergeCell ref="K200:Q200"/>
    <mergeCell ref="R205:U205"/>
    <mergeCell ref="K210:Q210"/>
    <mergeCell ref="B212:C212"/>
    <mergeCell ref="D212:J212"/>
    <mergeCell ref="K212:Q212"/>
    <mergeCell ref="K186:Q186"/>
    <mergeCell ref="R191:U191"/>
    <mergeCell ref="K196:Q196"/>
    <mergeCell ref="B198:C198"/>
    <mergeCell ref="D198:J198"/>
    <mergeCell ref="K198:Q198"/>
    <mergeCell ref="K228:Q228"/>
    <mergeCell ref="R233:U233"/>
    <mergeCell ref="K238:Q238"/>
    <mergeCell ref="B240:C240"/>
    <mergeCell ref="D240:J240"/>
    <mergeCell ref="K240:Q240"/>
    <mergeCell ref="K214:Q214"/>
    <mergeCell ref="R219:U219"/>
    <mergeCell ref="K224:Q224"/>
    <mergeCell ref="B226:C226"/>
    <mergeCell ref="D226:J226"/>
    <mergeCell ref="K226:Q226"/>
    <mergeCell ref="K256:Q256"/>
    <mergeCell ref="R261:U261"/>
    <mergeCell ref="K266:Q266"/>
    <mergeCell ref="B268:C268"/>
    <mergeCell ref="D268:J268"/>
    <mergeCell ref="K268:Q268"/>
    <mergeCell ref="K242:Q242"/>
    <mergeCell ref="R247:U247"/>
    <mergeCell ref="K252:Q252"/>
    <mergeCell ref="B254:C254"/>
    <mergeCell ref="D254:J254"/>
    <mergeCell ref="K254:Q254"/>
    <mergeCell ref="K284:Q284"/>
    <mergeCell ref="R289:U289"/>
    <mergeCell ref="K294:Q294"/>
    <mergeCell ref="K270:Q270"/>
    <mergeCell ref="R275:U275"/>
    <mergeCell ref="K280:Q280"/>
    <mergeCell ref="B282:C282"/>
    <mergeCell ref="D282:J282"/>
    <mergeCell ref="K282:Q282"/>
  </mergeCells>
  <phoneticPr fontId="19" type="noConversion"/>
  <dataValidations count="1">
    <dataValidation type="list" allowBlank="1" showInputMessage="1" showErrorMessage="1" sqref="WUS983019 WKW983019 WBA983019 VRE983019 VHI983019 UXM983019 UNQ983019 UDU983019 TTY983019 TKC983019 TAG983019 SQK983019 SGO983019 RWS983019 RMW983019 RDA983019 QTE983019 QJI983019 PZM983019 PPQ983019 PFU983019 OVY983019 OMC983019 OCG983019 NSK983019 NIO983019 MYS983019 MOW983019 MFA983019 LVE983019 LLI983019 LBM983019 KRQ983019 KHU983019 JXY983019 JOC983019 JEG983019 IUK983019 IKO983019 IAS983019 HQW983019 HHA983019 GXE983019 GNI983019 GDM983019 FTQ983019 FJU983019 EZY983019 EQC983019 EGG983019 DWK983019 DMO983019 DCS983019 CSW983019 CJA983019 BZE983019 BPI983019 BFM983019 AVQ983019 ALU983019 ABY983019 SC983019 IG983019 C983019 WUS917483 WKW917483 WBA917483 VRE917483 VHI917483 UXM917483 UNQ917483 UDU917483 TTY917483 TKC917483 TAG917483 SQK917483 SGO917483 RWS917483 RMW917483 RDA917483 QTE917483 QJI917483 PZM917483 PPQ917483 PFU917483 OVY917483 OMC917483 OCG917483 NSK917483 NIO917483 MYS917483 MOW917483 MFA917483 LVE917483 LLI917483 LBM917483 KRQ917483 KHU917483 JXY917483 JOC917483 JEG917483 IUK917483 IKO917483 IAS917483 HQW917483 HHA917483 GXE917483 GNI917483 GDM917483 FTQ917483 FJU917483 EZY917483 EQC917483 EGG917483 DWK917483 DMO917483 DCS917483 CSW917483 CJA917483 BZE917483 BPI917483 BFM917483 AVQ917483 ALU917483 ABY917483 SC917483 IG917483 C917483 WUS851947 WKW851947 WBA851947 VRE851947 VHI851947 UXM851947 UNQ851947 UDU851947 TTY851947 TKC851947 TAG851947 SQK851947 SGO851947 RWS851947 RMW851947 RDA851947 QTE851947 QJI851947 PZM851947 PPQ851947 PFU851947 OVY851947 OMC851947 OCG851947 NSK851947 NIO851947 MYS851947 MOW851947 MFA851947 LVE851947 LLI851947 LBM851947 KRQ851947 KHU851947 JXY851947 JOC851947 JEG851947 IUK851947 IKO851947 IAS851947 HQW851947 HHA851947 GXE851947 GNI851947 GDM851947 FTQ851947 FJU851947 EZY851947 EQC851947 EGG851947 DWK851947 DMO851947 DCS851947 CSW851947 CJA851947 BZE851947 BPI851947 BFM851947 AVQ851947 ALU851947 ABY851947 SC851947 IG851947 C851947 WUS786411 WKW786411 WBA786411 VRE786411 VHI786411 UXM786411 UNQ786411 UDU786411 TTY786411 TKC786411 TAG786411 SQK786411 SGO786411 RWS786411 RMW786411 RDA786411 QTE786411 QJI786411 PZM786411 PPQ786411 PFU786411 OVY786411 OMC786411 OCG786411 NSK786411 NIO786411 MYS786411 MOW786411 MFA786411 LVE786411 LLI786411 LBM786411 KRQ786411 KHU786411 JXY786411 JOC786411 JEG786411 IUK786411 IKO786411 IAS786411 HQW786411 HHA786411 GXE786411 GNI786411 GDM786411 FTQ786411 FJU786411 EZY786411 EQC786411 EGG786411 DWK786411 DMO786411 DCS786411 CSW786411 CJA786411 BZE786411 BPI786411 BFM786411 AVQ786411 ALU786411 ABY786411 SC786411 IG786411 C786411 WUS720875 WKW720875 WBA720875 VRE720875 VHI720875 UXM720875 UNQ720875 UDU720875 TTY720875 TKC720875 TAG720875 SQK720875 SGO720875 RWS720875 RMW720875 RDA720875 QTE720875 QJI720875 PZM720875 PPQ720875 PFU720875 OVY720875 OMC720875 OCG720875 NSK720875 NIO720875 MYS720875 MOW720875 MFA720875 LVE720875 LLI720875 LBM720875 KRQ720875 KHU720875 JXY720875 JOC720875 JEG720875 IUK720875 IKO720875 IAS720875 HQW720875 HHA720875 GXE720875 GNI720875 GDM720875 FTQ720875 FJU720875 EZY720875 EQC720875 EGG720875 DWK720875 DMO720875 DCS720875 CSW720875 CJA720875 BZE720875 BPI720875 BFM720875 AVQ720875 ALU720875 ABY720875 SC720875 IG720875 C720875 WUS655339 WKW655339 WBA655339 VRE655339 VHI655339 UXM655339 UNQ655339 UDU655339 TTY655339 TKC655339 TAG655339 SQK655339 SGO655339 RWS655339 RMW655339 RDA655339 QTE655339 QJI655339 PZM655339 PPQ655339 PFU655339 OVY655339 OMC655339 OCG655339 NSK655339 NIO655339 MYS655339 MOW655339 MFA655339 LVE655339 LLI655339 LBM655339 KRQ655339 KHU655339 JXY655339 JOC655339 JEG655339 IUK655339 IKO655339 IAS655339 HQW655339 HHA655339 GXE655339 GNI655339 GDM655339 FTQ655339 FJU655339 EZY655339 EQC655339 EGG655339 DWK655339 DMO655339 DCS655339 CSW655339 CJA655339 BZE655339 BPI655339 BFM655339 AVQ655339 ALU655339 ABY655339 SC655339 IG655339 C655339 WUS589803 WKW589803 WBA589803 VRE589803 VHI589803 UXM589803 UNQ589803 UDU589803 TTY589803 TKC589803 TAG589803 SQK589803 SGO589803 RWS589803 RMW589803 RDA589803 QTE589803 QJI589803 PZM589803 PPQ589803 PFU589803 OVY589803 OMC589803 OCG589803 NSK589803 NIO589803 MYS589803 MOW589803 MFA589803 LVE589803 LLI589803 LBM589803 KRQ589803 KHU589803 JXY589803 JOC589803 JEG589803 IUK589803 IKO589803 IAS589803 HQW589803 HHA589803 GXE589803 GNI589803 GDM589803 FTQ589803 FJU589803 EZY589803 EQC589803 EGG589803 DWK589803 DMO589803 DCS589803 CSW589803 CJA589803 BZE589803 BPI589803 BFM589803 AVQ589803 ALU589803 ABY589803 SC589803 IG589803 C589803 WUS524267 WKW524267 WBA524267 VRE524267 VHI524267 UXM524267 UNQ524267 UDU524267 TTY524267 TKC524267 TAG524267 SQK524267 SGO524267 RWS524267 RMW524267 RDA524267 QTE524267 QJI524267 PZM524267 PPQ524267 PFU524267 OVY524267 OMC524267 OCG524267 NSK524267 NIO524267 MYS524267 MOW524267 MFA524267 LVE524267 LLI524267 LBM524267 KRQ524267 KHU524267 JXY524267 JOC524267 JEG524267 IUK524267 IKO524267 IAS524267 HQW524267 HHA524267 GXE524267 GNI524267 GDM524267 FTQ524267 FJU524267 EZY524267 EQC524267 EGG524267 DWK524267 DMO524267 DCS524267 CSW524267 CJA524267 BZE524267 BPI524267 BFM524267 AVQ524267 ALU524267 ABY524267 SC524267 IG524267 C524267 WUS458731 WKW458731 WBA458731 VRE458731 VHI458731 UXM458731 UNQ458731 UDU458731 TTY458731 TKC458731 TAG458731 SQK458731 SGO458731 RWS458731 RMW458731 RDA458731 QTE458731 QJI458731 PZM458731 PPQ458731 PFU458731 OVY458731 OMC458731 OCG458731 NSK458731 NIO458731 MYS458731 MOW458731 MFA458731 LVE458731 LLI458731 LBM458731 KRQ458731 KHU458731 JXY458731 JOC458731 JEG458731 IUK458731 IKO458731 IAS458731 HQW458731 HHA458731 GXE458731 GNI458731 GDM458731 FTQ458731 FJU458731 EZY458731 EQC458731 EGG458731 DWK458731 DMO458731 DCS458731 CSW458731 CJA458731 BZE458731 BPI458731 BFM458731 AVQ458731 ALU458731 ABY458731 SC458731 IG458731 C458731 WUS393195 WKW393195 WBA393195 VRE393195 VHI393195 UXM393195 UNQ393195 UDU393195 TTY393195 TKC393195 TAG393195 SQK393195 SGO393195 RWS393195 RMW393195 RDA393195 QTE393195 QJI393195 PZM393195 PPQ393195 PFU393195 OVY393195 OMC393195 OCG393195 NSK393195 NIO393195 MYS393195 MOW393195 MFA393195 LVE393195 LLI393195 LBM393195 KRQ393195 KHU393195 JXY393195 JOC393195 JEG393195 IUK393195 IKO393195 IAS393195 HQW393195 HHA393195 GXE393195 GNI393195 GDM393195 FTQ393195 FJU393195 EZY393195 EQC393195 EGG393195 DWK393195 DMO393195 DCS393195 CSW393195 CJA393195 BZE393195 BPI393195 BFM393195 AVQ393195 ALU393195 ABY393195 SC393195 IG393195 C393195 WUS327659 WKW327659 WBA327659 VRE327659 VHI327659 UXM327659 UNQ327659 UDU327659 TTY327659 TKC327659 TAG327659 SQK327659 SGO327659 RWS327659 RMW327659 RDA327659 QTE327659 QJI327659 PZM327659 PPQ327659 PFU327659 OVY327659 OMC327659 OCG327659 NSK327659 NIO327659 MYS327659 MOW327659 MFA327659 LVE327659 LLI327659 LBM327659 KRQ327659 KHU327659 JXY327659 JOC327659 JEG327659 IUK327659 IKO327659 IAS327659 HQW327659 HHA327659 GXE327659 GNI327659 GDM327659 FTQ327659 FJU327659 EZY327659 EQC327659 EGG327659 DWK327659 DMO327659 DCS327659 CSW327659 CJA327659 BZE327659 BPI327659 BFM327659 AVQ327659 ALU327659 ABY327659 SC327659 IG327659 C327659 WUS262123 WKW262123 WBA262123 VRE262123 VHI262123 UXM262123 UNQ262123 UDU262123 TTY262123 TKC262123 TAG262123 SQK262123 SGO262123 RWS262123 RMW262123 RDA262123 QTE262123 QJI262123 PZM262123 PPQ262123 PFU262123 OVY262123 OMC262123 OCG262123 NSK262123 NIO262123 MYS262123 MOW262123 MFA262123 LVE262123 LLI262123 LBM262123 KRQ262123 KHU262123 JXY262123 JOC262123 JEG262123 IUK262123 IKO262123 IAS262123 HQW262123 HHA262123 GXE262123 GNI262123 GDM262123 FTQ262123 FJU262123 EZY262123 EQC262123 EGG262123 DWK262123 DMO262123 DCS262123 CSW262123 CJA262123 BZE262123 BPI262123 BFM262123 AVQ262123 ALU262123 ABY262123 SC262123 IG262123 C262123 WUS196587 WKW196587 WBA196587 VRE196587 VHI196587 UXM196587 UNQ196587 UDU196587 TTY196587 TKC196587 TAG196587 SQK196587 SGO196587 RWS196587 RMW196587 RDA196587 QTE196587 QJI196587 PZM196587 PPQ196587 PFU196587 OVY196587 OMC196587 OCG196587 NSK196587 NIO196587 MYS196587 MOW196587 MFA196587 LVE196587 LLI196587 LBM196587 KRQ196587 KHU196587 JXY196587 JOC196587 JEG196587 IUK196587 IKO196587 IAS196587 HQW196587 HHA196587 GXE196587 GNI196587 GDM196587 FTQ196587 FJU196587 EZY196587 EQC196587 EGG196587 DWK196587 DMO196587 DCS196587 CSW196587 CJA196587 BZE196587 BPI196587 BFM196587 AVQ196587 ALU196587 ABY196587 SC196587 IG196587 C196587 WUS131051 WKW131051 WBA131051 VRE131051 VHI131051 UXM131051 UNQ131051 UDU131051 TTY131051 TKC131051 TAG131051 SQK131051 SGO131051 RWS131051 RMW131051 RDA131051 QTE131051 QJI131051 PZM131051 PPQ131051 PFU131051 OVY131051 OMC131051 OCG131051 NSK131051 NIO131051 MYS131051 MOW131051 MFA131051 LVE131051 LLI131051 LBM131051 KRQ131051 KHU131051 JXY131051 JOC131051 JEG131051 IUK131051 IKO131051 IAS131051 HQW131051 HHA131051 GXE131051 GNI131051 GDM131051 FTQ131051 FJU131051 EZY131051 EQC131051 EGG131051 DWK131051 DMO131051 DCS131051 CSW131051 CJA131051 BZE131051 BPI131051 BFM131051 AVQ131051 ALU131051 ABY131051 SC131051 IG131051 C131051 WUS65515 WKW65515 WBA65515 VRE65515 VHI65515 UXM65515 UNQ65515 UDU65515 TTY65515 TKC65515 TAG65515 SQK65515 SGO65515 RWS65515 RMW65515 RDA65515 QTE65515 QJI65515 PZM65515 PPQ65515 PFU65515 OVY65515 OMC65515 OCG65515 NSK65515 NIO65515 MYS65515 MOW65515 MFA65515 LVE65515 LLI65515 LBM65515 KRQ65515 KHU65515 JXY65515 JOC65515 JEG65515 IUK65515 IKO65515 IAS65515 HQW65515 HHA65515 GXE65515 GNI65515 GDM65515 FTQ65515 FJU65515 EZY65515 EQC65515 EGG65515 DWK65515 DMO65515 DCS65515 CSW65515 CJA65515 BZE65515 BPI65515 BFM65515 AVQ65515 ALU65515 ABY65515 SC65515 IG65515 C65515 WUS983015:WUS983017 WKW983015:WKW983017 WBA983015:WBA983017 VRE983015:VRE983017 VHI983015:VHI983017 UXM983015:UXM983017 UNQ983015:UNQ983017 UDU983015:UDU983017 TTY983015:TTY983017 TKC983015:TKC983017 TAG983015:TAG983017 SQK983015:SQK983017 SGO983015:SGO983017 RWS983015:RWS983017 RMW983015:RMW983017 RDA983015:RDA983017 QTE983015:QTE983017 QJI983015:QJI983017 PZM983015:PZM983017 PPQ983015:PPQ983017 PFU983015:PFU983017 OVY983015:OVY983017 OMC983015:OMC983017 OCG983015:OCG983017 NSK983015:NSK983017 NIO983015:NIO983017 MYS983015:MYS983017 MOW983015:MOW983017 MFA983015:MFA983017 LVE983015:LVE983017 LLI983015:LLI983017 LBM983015:LBM983017 KRQ983015:KRQ983017 KHU983015:KHU983017 JXY983015:JXY983017 JOC983015:JOC983017 JEG983015:JEG983017 IUK983015:IUK983017 IKO983015:IKO983017 IAS983015:IAS983017 HQW983015:HQW983017 HHA983015:HHA983017 GXE983015:GXE983017 GNI983015:GNI983017 GDM983015:GDM983017 FTQ983015:FTQ983017 FJU983015:FJU983017 EZY983015:EZY983017 EQC983015:EQC983017 EGG983015:EGG983017 DWK983015:DWK983017 DMO983015:DMO983017 DCS983015:DCS983017 CSW983015:CSW983017 CJA983015:CJA983017 BZE983015:BZE983017 BPI983015:BPI983017 BFM983015:BFM983017 AVQ983015:AVQ983017 ALU983015:ALU983017 ABY983015:ABY983017 SC983015:SC983017 IG983015:IG983017 C983015:C983017 WUS917479:WUS917481 WKW917479:WKW917481 WBA917479:WBA917481 VRE917479:VRE917481 VHI917479:VHI917481 UXM917479:UXM917481 UNQ917479:UNQ917481 UDU917479:UDU917481 TTY917479:TTY917481 TKC917479:TKC917481 TAG917479:TAG917481 SQK917479:SQK917481 SGO917479:SGO917481 RWS917479:RWS917481 RMW917479:RMW917481 RDA917479:RDA917481 QTE917479:QTE917481 QJI917479:QJI917481 PZM917479:PZM917481 PPQ917479:PPQ917481 PFU917479:PFU917481 OVY917479:OVY917481 OMC917479:OMC917481 OCG917479:OCG917481 NSK917479:NSK917481 NIO917479:NIO917481 MYS917479:MYS917481 MOW917479:MOW917481 MFA917479:MFA917481 LVE917479:LVE917481 LLI917479:LLI917481 LBM917479:LBM917481 KRQ917479:KRQ917481 KHU917479:KHU917481 JXY917479:JXY917481 JOC917479:JOC917481 JEG917479:JEG917481 IUK917479:IUK917481 IKO917479:IKO917481 IAS917479:IAS917481 HQW917479:HQW917481 HHA917479:HHA917481 GXE917479:GXE917481 GNI917479:GNI917481 GDM917479:GDM917481 FTQ917479:FTQ917481 FJU917479:FJU917481 EZY917479:EZY917481 EQC917479:EQC917481 EGG917479:EGG917481 DWK917479:DWK917481 DMO917479:DMO917481 DCS917479:DCS917481 CSW917479:CSW917481 CJA917479:CJA917481 BZE917479:BZE917481 BPI917479:BPI917481 BFM917479:BFM917481 AVQ917479:AVQ917481 ALU917479:ALU917481 ABY917479:ABY917481 SC917479:SC917481 IG917479:IG917481 C917479:C917481 WUS851943:WUS851945 WKW851943:WKW851945 WBA851943:WBA851945 VRE851943:VRE851945 VHI851943:VHI851945 UXM851943:UXM851945 UNQ851943:UNQ851945 UDU851943:UDU851945 TTY851943:TTY851945 TKC851943:TKC851945 TAG851943:TAG851945 SQK851943:SQK851945 SGO851943:SGO851945 RWS851943:RWS851945 RMW851943:RMW851945 RDA851943:RDA851945 QTE851943:QTE851945 QJI851943:QJI851945 PZM851943:PZM851945 PPQ851943:PPQ851945 PFU851943:PFU851945 OVY851943:OVY851945 OMC851943:OMC851945 OCG851943:OCG851945 NSK851943:NSK851945 NIO851943:NIO851945 MYS851943:MYS851945 MOW851943:MOW851945 MFA851943:MFA851945 LVE851943:LVE851945 LLI851943:LLI851945 LBM851943:LBM851945 KRQ851943:KRQ851945 KHU851943:KHU851945 JXY851943:JXY851945 JOC851943:JOC851945 JEG851943:JEG851945 IUK851943:IUK851945 IKO851943:IKO851945 IAS851943:IAS851945 HQW851943:HQW851945 HHA851943:HHA851945 GXE851943:GXE851945 GNI851943:GNI851945 GDM851943:GDM851945 FTQ851943:FTQ851945 FJU851943:FJU851945 EZY851943:EZY851945 EQC851943:EQC851945 EGG851943:EGG851945 DWK851943:DWK851945 DMO851943:DMO851945 DCS851943:DCS851945 CSW851943:CSW851945 CJA851943:CJA851945 BZE851943:BZE851945 BPI851943:BPI851945 BFM851943:BFM851945 AVQ851943:AVQ851945 ALU851943:ALU851945 ABY851943:ABY851945 SC851943:SC851945 IG851943:IG851945 C851943:C851945 WUS786407:WUS786409 WKW786407:WKW786409 WBA786407:WBA786409 VRE786407:VRE786409 VHI786407:VHI786409 UXM786407:UXM786409 UNQ786407:UNQ786409 UDU786407:UDU786409 TTY786407:TTY786409 TKC786407:TKC786409 TAG786407:TAG786409 SQK786407:SQK786409 SGO786407:SGO786409 RWS786407:RWS786409 RMW786407:RMW786409 RDA786407:RDA786409 QTE786407:QTE786409 QJI786407:QJI786409 PZM786407:PZM786409 PPQ786407:PPQ786409 PFU786407:PFU786409 OVY786407:OVY786409 OMC786407:OMC786409 OCG786407:OCG786409 NSK786407:NSK786409 NIO786407:NIO786409 MYS786407:MYS786409 MOW786407:MOW786409 MFA786407:MFA786409 LVE786407:LVE786409 LLI786407:LLI786409 LBM786407:LBM786409 KRQ786407:KRQ786409 KHU786407:KHU786409 JXY786407:JXY786409 JOC786407:JOC786409 JEG786407:JEG786409 IUK786407:IUK786409 IKO786407:IKO786409 IAS786407:IAS786409 HQW786407:HQW786409 HHA786407:HHA786409 GXE786407:GXE786409 GNI786407:GNI786409 GDM786407:GDM786409 FTQ786407:FTQ786409 FJU786407:FJU786409 EZY786407:EZY786409 EQC786407:EQC786409 EGG786407:EGG786409 DWK786407:DWK786409 DMO786407:DMO786409 DCS786407:DCS786409 CSW786407:CSW786409 CJA786407:CJA786409 BZE786407:BZE786409 BPI786407:BPI786409 BFM786407:BFM786409 AVQ786407:AVQ786409 ALU786407:ALU786409 ABY786407:ABY786409 SC786407:SC786409 IG786407:IG786409 C786407:C786409 WUS720871:WUS720873 WKW720871:WKW720873 WBA720871:WBA720873 VRE720871:VRE720873 VHI720871:VHI720873 UXM720871:UXM720873 UNQ720871:UNQ720873 UDU720871:UDU720873 TTY720871:TTY720873 TKC720871:TKC720873 TAG720871:TAG720873 SQK720871:SQK720873 SGO720871:SGO720873 RWS720871:RWS720873 RMW720871:RMW720873 RDA720871:RDA720873 QTE720871:QTE720873 QJI720871:QJI720873 PZM720871:PZM720873 PPQ720871:PPQ720873 PFU720871:PFU720873 OVY720871:OVY720873 OMC720871:OMC720873 OCG720871:OCG720873 NSK720871:NSK720873 NIO720871:NIO720873 MYS720871:MYS720873 MOW720871:MOW720873 MFA720871:MFA720873 LVE720871:LVE720873 LLI720871:LLI720873 LBM720871:LBM720873 KRQ720871:KRQ720873 KHU720871:KHU720873 JXY720871:JXY720873 JOC720871:JOC720873 JEG720871:JEG720873 IUK720871:IUK720873 IKO720871:IKO720873 IAS720871:IAS720873 HQW720871:HQW720873 HHA720871:HHA720873 GXE720871:GXE720873 GNI720871:GNI720873 GDM720871:GDM720873 FTQ720871:FTQ720873 FJU720871:FJU720873 EZY720871:EZY720873 EQC720871:EQC720873 EGG720871:EGG720873 DWK720871:DWK720873 DMO720871:DMO720873 DCS720871:DCS720873 CSW720871:CSW720873 CJA720871:CJA720873 BZE720871:BZE720873 BPI720871:BPI720873 BFM720871:BFM720873 AVQ720871:AVQ720873 ALU720871:ALU720873 ABY720871:ABY720873 SC720871:SC720873 IG720871:IG720873 C720871:C720873 WUS655335:WUS655337 WKW655335:WKW655337 WBA655335:WBA655337 VRE655335:VRE655337 VHI655335:VHI655337 UXM655335:UXM655337 UNQ655335:UNQ655337 UDU655335:UDU655337 TTY655335:TTY655337 TKC655335:TKC655337 TAG655335:TAG655337 SQK655335:SQK655337 SGO655335:SGO655337 RWS655335:RWS655337 RMW655335:RMW655337 RDA655335:RDA655337 QTE655335:QTE655337 QJI655335:QJI655337 PZM655335:PZM655337 PPQ655335:PPQ655337 PFU655335:PFU655337 OVY655335:OVY655337 OMC655335:OMC655337 OCG655335:OCG655337 NSK655335:NSK655337 NIO655335:NIO655337 MYS655335:MYS655337 MOW655335:MOW655337 MFA655335:MFA655337 LVE655335:LVE655337 LLI655335:LLI655337 LBM655335:LBM655337 KRQ655335:KRQ655337 KHU655335:KHU655337 JXY655335:JXY655337 JOC655335:JOC655337 JEG655335:JEG655337 IUK655335:IUK655337 IKO655335:IKO655337 IAS655335:IAS655337 HQW655335:HQW655337 HHA655335:HHA655337 GXE655335:GXE655337 GNI655335:GNI655337 GDM655335:GDM655337 FTQ655335:FTQ655337 FJU655335:FJU655337 EZY655335:EZY655337 EQC655335:EQC655337 EGG655335:EGG655337 DWK655335:DWK655337 DMO655335:DMO655337 DCS655335:DCS655337 CSW655335:CSW655337 CJA655335:CJA655337 BZE655335:BZE655337 BPI655335:BPI655337 BFM655335:BFM655337 AVQ655335:AVQ655337 ALU655335:ALU655337 ABY655335:ABY655337 SC655335:SC655337 IG655335:IG655337 C655335:C655337 WUS589799:WUS589801 WKW589799:WKW589801 WBA589799:WBA589801 VRE589799:VRE589801 VHI589799:VHI589801 UXM589799:UXM589801 UNQ589799:UNQ589801 UDU589799:UDU589801 TTY589799:TTY589801 TKC589799:TKC589801 TAG589799:TAG589801 SQK589799:SQK589801 SGO589799:SGO589801 RWS589799:RWS589801 RMW589799:RMW589801 RDA589799:RDA589801 QTE589799:QTE589801 QJI589799:QJI589801 PZM589799:PZM589801 PPQ589799:PPQ589801 PFU589799:PFU589801 OVY589799:OVY589801 OMC589799:OMC589801 OCG589799:OCG589801 NSK589799:NSK589801 NIO589799:NIO589801 MYS589799:MYS589801 MOW589799:MOW589801 MFA589799:MFA589801 LVE589799:LVE589801 LLI589799:LLI589801 LBM589799:LBM589801 KRQ589799:KRQ589801 KHU589799:KHU589801 JXY589799:JXY589801 JOC589799:JOC589801 JEG589799:JEG589801 IUK589799:IUK589801 IKO589799:IKO589801 IAS589799:IAS589801 HQW589799:HQW589801 HHA589799:HHA589801 GXE589799:GXE589801 GNI589799:GNI589801 GDM589799:GDM589801 FTQ589799:FTQ589801 FJU589799:FJU589801 EZY589799:EZY589801 EQC589799:EQC589801 EGG589799:EGG589801 DWK589799:DWK589801 DMO589799:DMO589801 DCS589799:DCS589801 CSW589799:CSW589801 CJA589799:CJA589801 BZE589799:BZE589801 BPI589799:BPI589801 BFM589799:BFM589801 AVQ589799:AVQ589801 ALU589799:ALU589801 ABY589799:ABY589801 SC589799:SC589801 IG589799:IG589801 C589799:C589801 WUS524263:WUS524265 WKW524263:WKW524265 WBA524263:WBA524265 VRE524263:VRE524265 VHI524263:VHI524265 UXM524263:UXM524265 UNQ524263:UNQ524265 UDU524263:UDU524265 TTY524263:TTY524265 TKC524263:TKC524265 TAG524263:TAG524265 SQK524263:SQK524265 SGO524263:SGO524265 RWS524263:RWS524265 RMW524263:RMW524265 RDA524263:RDA524265 QTE524263:QTE524265 QJI524263:QJI524265 PZM524263:PZM524265 PPQ524263:PPQ524265 PFU524263:PFU524265 OVY524263:OVY524265 OMC524263:OMC524265 OCG524263:OCG524265 NSK524263:NSK524265 NIO524263:NIO524265 MYS524263:MYS524265 MOW524263:MOW524265 MFA524263:MFA524265 LVE524263:LVE524265 LLI524263:LLI524265 LBM524263:LBM524265 KRQ524263:KRQ524265 KHU524263:KHU524265 JXY524263:JXY524265 JOC524263:JOC524265 JEG524263:JEG524265 IUK524263:IUK524265 IKO524263:IKO524265 IAS524263:IAS524265 HQW524263:HQW524265 HHA524263:HHA524265 GXE524263:GXE524265 GNI524263:GNI524265 GDM524263:GDM524265 FTQ524263:FTQ524265 FJU524263:FJU524265 EZY524263:EZY524265 EQC524263:EQC524265 EGG524263:EGG524265 DWK524263:DWK524265 DMO524263:DMO524265 DCS524263:DCS524265 CSW524263:CSW524265 CJA524263:CJA524265 BZE524263:BZE524265 BPI524263:BPI524265 BFM524263:BFM524265 AVQ524263:AVQ524265 ALU524263:ALU524265 ABY524263:ABY524265 SC524263:SC524265 IG524263:IG524265 C524263:C524265 WUS458727:WUS458729 WKW458727:WKW458729 WBA458727:WBA458729 VRE458727:VRE458729 VHI458727:VHI458729 UXM458727:UXM458729 UNQ458727:UNQ458729 UDU458727:UDU458729 TTY458727:TTY458729 TKC458727:TKC458729 TAG458727:TAG458729 SQK458727:SQK458729 SGO458727:SGO458729 RWS458727:RWS458729 RMW458727:RMW458729 RDA458727:RDA458729 QTE458727:QTE458729 QJI458727:QJI458729 PZM458727:PZM458729 PPQ458727:PPQ458729 PFU458727:PFU458729 OVY458727:OVY458729 OMC458727:OMC458729 OCG458727:OCG458729 NSK458727:NSK458729 NIO458727:NIO458729 MYS458727:MYS458729 MOW458727:MOW458729 MFA458727:MFA458729 LVE458727:LVE458729 LLI458727:LLI458729 LBM458727:LBM458729 KRQ458727:KRQ458729 KHU458727:KHU458729 JXY458727:JXY458729 JOC458727:JOC458729 JEG458727:JEG458729 IUK458727:IUK458729 IKO458727:IKO458729 IAS458727:IAS458729 HQW458727:HQW458729 HHA458727:HHA458729 GXE458727:GXE458729 GNI458727:GNI458729 GDM458727:GDM458729 FTQ458727:FTQ458729 FJU458727:FJU458729 EZY458727:EZY458729 EQC458727:EQC458729 EGG458727:EGG458729 DWK458727:DWK458729 DMO458727:DMO458729 DCS458727:DCS458729 CSW458727:CSW458729 CJA458727:CJA458729 BZE458727:BZE458729 BPI458727:BPI458729 BFM458727:BFM458729 AVQ458727:AVQ458729 ALU458727:ALU458729 ABY458727:ABY458729 SC458727:SC458729 IG458727:IG458729 C458727:C458729 WUS393191:WUS393193 WKW393191:WKW393193 WBA393191:WBA393193 VRE393191:VRE393193 VHI393191:VHI393193 UXM393191:UXM393193 UNQ393191:UNQ393193 UDU393191:UDU393193 TTY393191:TTY393193 TKC393191:TKC393193 TAG393191:TAG393193 SQK393191:SQK393193 SGO393191:SGO393193 RWS393191:RWS393193 RMW393191:RMW393193 RDA393191:RDA393193 QTE393191:QTE393193 QJI393191:QJI393193 PZM393191:PZM393193 PPQ393191:PPQ393193 PFU393191:PFU393193 OVY393191:OVY393193 OMC393191:OMC393193 OCG393191:OCG393193 NSK393191:NSK393193 NIO393191:NIO393193 MYS393191:MYS393193 MOW393191:MOW393193 MFA393191:MFA393193 LVE393191:LVE393193 LLI393191:LLI393193 LBM393191:LBM393193 KRQ393191:KRQ393193 KHU393191:KHU393193 JXY393191:JXY393193 JOC393191:JOC393193 JEG393191:JEG393193 IUK393191:IUK393193 IKO393191:IKO393193 IAS393191:IAS393193 HQW393191:HQW393193 HHA393191:HHA393193 GXE393191:GXE393193 GNI393191:GNI393193 GDM393191:GDM393193 FTQ393191:FTQ393193 FJU393191:FJU393193 EZY393191:EZY393193 EQC393191:EQC393193 EGG393191:EGG393193 DWK393191:DWK393193 DMO393191:DMO393193 DCS393191:DCS393193 CSW393191:CSW393193 CJA393191:CJA393193 BZE393191:BZE393193 BPI393191:BPI393193 BFM393191:BFM393193 AVQ393191:AVQ393193 ALU393191:ALU393193 ABY393191:ABY393193 SC393191:SC393193 IG393191:IG393193 C393191:C393193 WUS327655:WUS327657 WKW327655:WKW327657 WBA327655:WBA327657 VRE327655:VRE327657 VHI327655:VHI327657 UXM327655:UXM327657 UNQ327655:UNQ327657 UDU327655:UDU327657 TTY327655:TTY327657 TKC327655:TKC327657 TAG327655:TAG327657 SQK327655:SQK327657 SGO327655:SGO327657 RWS327655:RWS327657 RMW327655:RMW327657 RDA327655:RDA327657 QTE327655:QTE327657 QJI327655:QJI327657 PZM327655:PZM327657 PPQ327655:PPQ327657 PFU327655:PFU327657 OVY327655:OVY327657 OMC327655:OMC327657 OCG327655:OCG327657 NSK327655:NSK327657 NIO327655:NIO327657 MYS327655:MYS327657 MOW327655:MOW327657 MFA327655:MFA327657 LVE327655:LVE327657 LLI327655:LLI327657 LBM327655:LBM327657 KRQ327655:KRQ327657 KHU327655:KHU327657 JXY327655:JXY327657 JOC327655:JOC327657 JEG327655:JEG327657 IUK327655:IUK327657 IKO327655:IKO327657 IAS327655:IAS327657 HQW327655:HQW327657 HHA327655:HHA327657 GXE327655:GXE327657 GNI327655:GNI327657 GDM327655:GDM327657 FTQ327655:FTQ327657 FJU327655:FJU327657 EZY327655:EZY327657 EQC327655:EQC327657 EGG327655:EGG327657 DWK327655:DWK327657 DMO327655:DMO327657 DCS327655:DCS327657 CSW327655:CSW327657 CJA327655:CJA327657 BZE327655:BZE327657 BPI327655:BPI327657 BFM327655:BFM327657 AVQ327655:AVQ327657 ALU327655:ALU327657 ABY327655:ABY327657 SC327655:SC327657 IG327655:IG327657 C327655:C327657 WUS262119:WUS262121 WKW262119:WKW262121 WBA262119:WBA262121 VRE262119:VRE262121 VHI262119:VHI262121 UXM262119:UXM262121 UNQ262119:UNQ262121 UDU262119:UDU262121 TTY262119:TTY262121 TKC262119:TKC262121 TAG262119:TAG262121 SQK262119:SQK262121 SGO262119:SGO262121 RWS262119:RWS262121 RMW262119:RMW262121 RDA262119:RDA262121 QTE262119:QTE262121 QJI262119:QJI262121 PZM262119:PZM262121 PPQ262119:PPQ262121 PFU262119:PFU262121 OVY262119:OVY262121 OMC262119:OMC262121 OCG262119:OCG262121 NSK262119:NSK262121 NIO262119:NIO262121 MYS262119:MYS262121 MOW262119:MOW262121 MFA262119:MFA262121 LVE262119:LVE262121 LLI262119:LLI262121 LBM262119:LBM262121 KRQ262119:KRQ262121 KHU262119:KHU262121 JXY262119:JXY262121 JOC262119:JOC262121 JEG262119:JEG262121 IUK262119:IUK262121 IKO262119:IKO262121 IAS262119:IAS262121 HQW262119:HQW262121 HHA262119:HHA262121 GXE262119:GXE262121 GNI262119:GNI262121 GDM262119:GDM262121 FTQ262119:FTQ262121 FJU262119:FJU262121 EZY262119:EZY262121 EQC262119:EQC262121 EGG262119:EGG262121 DWK262119:DWK262121 DMO262119:DMO262121 DCS262119:DCS262121 CSW262119:CSW262121 CJA262119:CJA262121 BZE262119:BZE262121 BPI262119:BPI262121 BFM262119:BFM262121 AVQ262119:AVQ262121 ALU262119:ALU262121 ABY262119:ABY262121 SC262119:SC262121 IG262119:IG262121 C262119:C262121 WUS196583:WUS196585 WKW196583:WKW196585 WBA196583:WBA196585 VRE196583:VRE196585 VHI196583:VHI196585 UXM196583:UXM196585 UNQ196583:UNQ196585 UDU196583:UDU196585 TTY196583:TTY196585 TKC196583:TKC196585 TAG196583:TAG196585 SQK196583:SQK196585 SGO196583:SGO196585 RWS196583:RWS196585 RMW196583:RMW196585 RDA196583:RDA196585 QTE196583:QTE196585 QJI196583:QJI196585 PZM196583:PZM196585 PPQ196583:PPQ196585 PFU196583:PFU196585 OVY196583:OVY196585 OMC196583:OMC196585 OCG196583:OCG196585 NSK196583:NSK196585 NIO196583:NIO196585 MYS196583:MYS196585 MOW196583:MOW196585 MFA196583:MFA196585 LVE196583:LVE196585 LLI196583:LLI196585 LBM196583:LBM196585 KRQ196583:KRQ196585 KHU196583:KHU196585 JXY196583:JXY196585 JOC196583:JOC196585 JEG196583:JEG196585 IUK196583:IUK196585 IKO196583:IKO196585 IAS196583:IAS196585 HQW196583:HQW196585 HHA196583:HHA196585 GXE196583:GXE196585 GNI196583:GNI196585 GDM196583:GDM196585 FTQ196583:FTQ196585 FJU196583:FJU196585 EZY196583:EZY196585 EQC196583:EQC196585 EGG196583:EGG196585 DWK196583:DWK196585 DMO196583:DMO196585 DCS196583:DCS196585 CSW196583:CSW196585 CJA196583:CJA196585 BZE196583:BZE196585 BPI196583:BPI196585 BFM196583:BFM196585 AVQ196583:AVQ196585 ALU196583:ALU196585 ABY196583:ABY196585 SC196583:SC196585 IG196583:IG196585 C196583:C196585 WUS131047:WUS131049 WKW131047:WKW131049 WBA131047:WBA131049 VRE131047:VRE131049 VHI131047:VHI131049 UXM131047:UXM131049 UNQ131047:UNQ131049 UDU131047:UDU131049 TTY131047:TTY131049 TKC131047:TKC131049 TAG131047:TAG131049 SQK131047:SQK131049 SGO131047:SGO131049 RWS131047:RWS131049 RMW131047:RMW131049 RDA131047:RDA131049 QTE131047:QTE131049 QJI131047:QJI131049 PZM131047:PZM131049 PPQ131047:PPQ131049 PFU131047:PFU131049 OVY131047:OVY131049 OMC131047:OMC131049 OCG131047:OCG131049 NSK131047:NSK131049 NIO131047:NIO131049 MYS131047:MYS131049 MOW131047:MOW131049 MFA131047:MFA131049 LVE131047:LVE131049 LLI131047:LLI131049 LBM131047:LBM131049 KRQ131047:KRQ131049 KHU131047:KHU131049 JXY131047:JXY131049 JOC131047:JOC131049 JEG131047:JEG131049 IUK131047:IUK131049 IKO131047:IKO131049 IAS131047:IAS131049 HQW131047:HQW131049 HHA131047:HHA131049 GXE131047:GXE131049 GNI131047:GNI131049 GDM131047:GDM131049 FTQ131047:FTQ131049 FJU131047:FJU131049 EZY131047:EZY131049 EQC131047:EQC131049 EGG131047:EGG131049 DWK131047:DWK131049 DMO131047:DMO131049 DCS131047:DCS131049 CSW131047:CSW131049 CJA131047:CJA131049 BZE131047:BZE131049 BPI131047:BPI131049 BFM131047:BFM131049 AVQ131047:AVQ131049 ALU131047:ALU131049 ABY131047:ABY131049 SC131047:SC131049 IG131047:IG131049 C131047:C131049 WUS65511:WUS65513 WKW65511:WKW65513 WBA65511:WBA65513 VRE65511:VRE65513 VHI65511:VHI65513 UXM65511:UXM65513 UNQ65511:UNQ65513 UDU65511:UDU65513 TTY65511:TTY65513 TKC65511:TKC65513 TAG65511:TAG65513 SQK65511:SQK65513 SGO65511:SGO65513 RWS65511:RWS65513 RMW65511:RMW65513 RDA65511:RDA65513 QTE65511:QTE65513 QJI65511:QJI65513 PZM65511:PZM65513 PPQ65511:PPQ65513 PFU65511:PFU65513 OVY65511:OVY65513 OMC65511:OMC65513 OCG65511:OCG65513 NSK65511:NSK65513 NIO65511:NIO65513 MYS65511:MYS65513 MOW65511:MOW65513 MFA65511:MFA65513 LVE65511:LVE65513 LLI65511:LLI65513 LBM65511:LBM65513 KRQ65511:KRQ65513 KHU65511:KHU65513 JXY65511:JXY65513 JOC65511:JOC65513 JEG65511:JEG65513 IUK65511:IUK65513 IKO65511:IKO65513 IAS65511:IAS65513 HQW65511:HQW65513 HHA65511:HHA65513 GXE65511:GXE65513 GNI65511:GNI65513 GDM65511:GDM65513 FTQ65511:FTQ65513 FJU65511:FJU65513 EZY65511:EZY65513 EQC65511:EQC65513 EGG65511:EGG65513 DWK65511:DWK65513 DMO65511:DMO65513 DCS65511:DCS65513 CSW65511:CSW65513 CJA65511:CJA65513 BZE65511:BZE65513 BPI65511:BPI65513 BFM65511:BFM65513 AVQ65511:AVQ65513 ALU65511:ALU65513 ABY65511:ABY65513 SC65511:SC65513 IG65511:IG65513 C65511:C65513 WUS983013 WKW983013 WBA983013 VRE983013 VHI983013 UXM983013 UNQ983013 UDU983013 TTY983013 TKC983013 TAG983013 SQK983013 SGO983013 RWS983013 RMW983013 RDA983013 QTE983013 QJI983013 PZM983013 PPQ983013 PFU983013 OVY983013 OMC983013 OCG983013 NSK983013 NIO983013 MYS983013 MOW983013 MFA983013 LVE983013 LLI983013 LBM983013 KRQ983013 KHU983013 JXY983013 JOC983013 JEG983013 IUK983013 IKO983013 IAS983013 HQW983013 HHA983013 GXE983013 GNI983013 GDM983013 FTQ983013 FJU983013 EZY983013 EQC983013 EGG983013 DWK983013 DMO983013 DCS983013 CSW983013 CJA983013 BZE983013 BPI983013 BFM983013 AVQ983013 ALU983013 ABY983013 SC983013 IG983013 C983013 WUS917477 WKW917477 WBA917477 VRE917477 VHI917477 UXM917477 UNQ917477 UDU917477 TTY917477 TKC917477 TAG917477 SQK917477 SGO917477 RWS917477 RMW917477 RDA917477 QTE917477 QJI917477 PZM917477 PPQ917477 PFU917477 OVY917477 OMC917477 OCG917477 NSK917477 NIO917477 MYS917477 MOW917477 MFA917477 LVE917477 LLI917477 LBM917477 KRQ917477 KHU917477 JXY917477 JOC917477 JEG917477 IUK917477 IKO917477 IAS917477 HQW917477 HHA917477 GXE917477 GNI917477 GDM917477 FTQ917477 FJU917477 EZY917477 EQC917477 EGG917477 DWK917477 DMO917477 DCS917477 CSW917477 CJA917477 BZE917477 BPI917477 BFM917477 AVQ917477 ALU917477 ABY917477 SC917477 IG917477 C917477 WUS851941 WKW851941 WBA851941 VRE851941 VHI851941 UXM851941 UNQ851941 UDU851941 TTY851941 TKC851941 TAG851941 SQK851941 SGO851941 RWS851941 RMW851941 RDA851941 QTE851941 QJI851941 PZM851941 PPQ851941 PFU851941 OVY851941 OMC851941 OCG851941 NSK851941 NIO851941 MYS851941 MOW851941 MFA851941 LVE851941 LLI851941 LBM851941 KRQ851941 KHU851941 JXY851941 JOC851941 JEG851941 IUK851941 IKO851941 IAS851941 HQW851941 HHA851941 GXE851941 GNI851941 GDM851941 FTQ851941 FJU851941 EZY851941 EQC851941 EGG851941 DWK851941 DMO851941 DCS851941 CSW851941 CJA851941 BZE851941 BPI851941 BFM851941 AVQ851941 ALU851941 ABY851941 SC851941 IG851941 C851941 WUS786405 WKW786405 WBA786405 VRE786405 VHI786405 UXM786405 UNQ786405 UDU786405 TTY786405 TKC786405 TAG786405 SQK786405 SGO786405 RWS786405 RMW786405 RDA786405 QTE786405 QJI786405 PZM786405 PPQ786405 PFU786405 OVY786405 OMC786405 OCG786405 NSK786405 NIO786405 MYS786405 MOW786405 MFA786405 LVE786405 LLI786405 LBM786405 KRQ786405 KHU786405 JXY786405 JOC786405 JEG786405 IUK786405 IKO786405 IAS786405 HQW786405 HHA786405 GXE786405 GNI786405 GDM786405 FTQ786405 FJU786405 EZY786405 EQC786405 EGG786405 DWK786405 DMO786405 DCS786405 CSW786405 CJA786405 BZE786405 BPI786405 BFM786405 AVQ786405 ALU786405 ABY786405 SC786405 IG786405 C786405 WUS720869 WKW720869 WBA720869 VRE720869 VHI720869 UXM720869 UNQ720869 UDU720869 TTY720869 TKC720869 TAG720869 SQK720869 SGO720869 RWS720869 RMW720869 RDA720869 QTE720869 QJI720869 PZM720869 PPQ720869 PFU720869 OVY720869 OMC720869 OCG720869 NSK720869 NIO720869 MYS720869 MOW720869 MFA720869 LVE720869 LLI720869 LBM720869 KRQ720869 KHU720869 JXY720869 JOC720869 JEG720869 IUK720869 IKO720869 IAS720869 HQW720869 HHA720869 GXE720869 GNI720869 GDM720869 FTQ720869 FJU720869 EZY720869 EQC720869 EGG720869 DWK720869 DMO720869 DCS720869 CSW720869 CJA720869 BZE720869 BPI720869 BFM720869 AVQ720869 ALU720869 ABY720869 SC720869 IG720869 C720869 WUS655333 WKW655333 WBA655333 VRE655333 VHI655333 UXM655333 UNQ655333 UDU655333 TTY655333 TKC655333 TAG655333 SQK655333 SGO655333 RWS655333 RMW655333 RDA655333 QTE655333 QJI655333 PZM655333 PPQ655333 PFU655333 OVY655333 OMC655333 OCG655333 NSK655333 NIO655333 MYS655333 MOW655333 MFA655333 LVE655333 LLI655333 LBM655333 KRQ655333 KHU655333 JXY655333 JOC655333 JEG655333 IUK655333 IKO655333 IAS655333 HQW655333 HHA655333 GXE655333 GNI655333 GDM655333 FTQ655333 FJU655333 EZY655333 EQC655333 EGG655333 DWK655333 DMO655333 DCS655333 CSW655333 CJA655333 BZE655333 BPI655333 BFM655333 AVQ655333 ALU655333 ABY655333 SC655333 IG655333 C655333 WUS589797 WKW589797 WBA589797 VRE589797 VHI589797 UXM589797 UNQ589797 UDU589797 TTY589797 TKC589797 TAG589797 SQK589797 SGO589797 RWS589797 RMW589797 RDA589797 QTE589797 QJI589797 PZM589797 PPQ589797 PFU589797 OVY589797 OMC589797 OCG589797 NSK589797 NIO589797 MYS589797 MOW589797 MFA589797 LVE589797 LLI589797 LBM589797 KRQ589797 KHU589797 JXY589797 JOC589797 JEG589797 IUK589797 IKO589797 IAS589797 HQW589797 HHA589797 GXE589797 GNI589797 GDM589797 FTQ589797 FJU589797 EZY589797 EQC589797 EGG589797 DWK589797 DMO589797 DCS589797 CSW589797 CJA589797 BZE589797 BPI589797 BFM589797 AVQ589797 ALU589797 ABY589797 SC589797 IG589797 C589797 WUS524261 WKW524261 WBA524261 VRE524261 VHI524261 UXM524261 UNQ524261 UDU524261 TTY524261 TKC524261 TAG524261 SQK524261 SGO524261 RWS524261 RMW524261 RDA524261 QTE524261 QJI524261 PZM524261 PPQ524261 PFU524261 OVY524261 OMC524261 OCG524261 NSK524261 NIO524261 MYS524261 MOW524261 MFA524261 LVE524261 LLI524261 LBM524261 KRQ524261 KHU524261 JXY524261 JOC524261 JEG524261 IUK524261 IKO524261 IAS524261 HQW524261 HHA524261 GXE524261 GNI524261 GDM524261 FTQ524261 FJU524261 EZY524261 EQC524261 EGG524261 DWK524261 DMO524261 DCS524261 CSW524261 CJA524261 BZE524261 BPI524261 BFM524261 AVQ524261 ALU524261 ABY524261 SC524261 IG524261 C524261 WUS458725 WKW458725 WBA458725 VRE458725 VHI458725 UXM458725 UNQ458725 UDU458725 TTY458725 TKC458725 TAG458725 SQK458725 SGO458725 RWS458725 RMW458725 RDA458725 QTE458725 QJI458725 PZM458725 PPQ458725 PFU458725 OVY458725 OMC458725 OCG458725 NSK458725 NIO458725 MYS458725 MOW458725 MFA458725 LVE458725 LLI458725 LBM458725 KRQ458725 KHU458725 JXY458725 JOC458725 JEG458725 IUK458725 IKO458725 IAS458725 HQW458725 HHA458725 GXE458725 GNI458725 GDM458725 FTQ458725 FJU458725 EZY458725 EQC458725 EGG458725 DWK458725 DMO458725 DCS458725 CSW458725 CJA458725 BZE458725 BPI458725 BFM458725 AVQ458725 ALU458725 ABY458725 SC458725 IG458725 C458725 WUS393189 WKW393189 WBA393189 VRE393189 VHI393189 UXM393189 UNQ393189 UDU393189 TTY393189 TKC393189 TAG393189 SQK393189 SGO393189 RWS393189 RMW393189 RDA393189 QTE393189 QJI393189 PZM393189 PPQ393189 PFU393189 OVY393189 OMC393189 OCG393189 NSK393189 NIO393189 MYS393189 MOW393189 MFA393189 LVE393189 LLI393189 LBM393189 KRQ393189 KHU393189 JXY393189 JOC393189 JEG393189 IUK393189 IKO393189 IAS393189 HQW393189 HHA393189 GXE393189 GNI393189 GDM393189 FTQ393189 FJU393189 EZY393189 EQC393189 EGG393189 DWK393189 DMO393189 DCS393189 CSW393189 CJA393189 BZE393189 BPI393189 BFM393189 AVQ393189 ALU393189 ABY393189 SC393189 IG393189 C393189 WUS327653 WKW327653 WBA327653 VRE327653 VHI327653 UXM327653 UNQ327653 UDU327653 TTY327653 TKC327653 TAG327653 SQK327653 SGO327653 RWS327653 RMW327653 RDA327653 QTE327653 QJI327653 PZM327653 PPQ327653 PFU327653 OVY327653 OMC327653 OCG327653 NSK327653 NIO327653 MYS327653 MOW327653 MFA327653 LVE327653 LLI327653 LBM327653 KRQ327653 KHU327653 JXY327653 JOC327653 JEG327653 IUK327653 IKO327653 IAS327653 HQW327653 HHA327653 GXE327653 GNI327653 GDM327653 FTQ327653 FJU327653 EZY327653 EQC327653 EGG327653 DWK327653 DMO327653 DCS327653 CSW327653 CJA327653 BZE327653 BPI327653 BFM327653 AVQ327653 ALU327653 ABY327653 SC327653 IG327653 C327653 WUS262117 WKW262117 WBA262117 VRE262117 VHI262117 UXM262117 UNQ262117 UDU262117 TTY262117 TKC262117 TAG262117 SQK262117 SGO262117 RWS262117 RMW262117 RDA262117 QTE262117 QJI262117 PZM262117 PPQ262117 PFU262117 OVY262117 OMC262117 OCG262117 NSK262117 NIO262117 MYS262117 MOW262117 MFA262117 LVE262117 LLI262117 LBM262117 KRQ262117 KHU262117 JXY262117 JOC262117 JEG262117 IUK262117 IKO262117 IAS262117 HQW262117 HHA262117 GXE262117 GNI262117 GDM262117 FTQ262117 FJU262117 EZY262117 EQC262117 EGG262117 DWK262117 DMO262117 DCS262117 CSW262117 CJA262117 BZE262117 BPI262117 BFM262117 AVQ262117 ALU262117 ABY262117 SC262117 IG262117 C262117 WUS196581 WKW196581 WBA196581 VRE196581 VHI196581 UXM196581 UNQ196581 UDU196581 TTY196581 TKC196581 TAG196581 SQK196581 SGO196581 RWS196581 RMW196581 RDA196581 QTE196581 QJI196581 PZM196581 PPQ196581 PFU196581 OVY196581 OMC196581 OCG196581 NSK196581 NIO196581 MYS196581 MOW196581 MFA196581 LVE196581 LLI196581 LBM196581 KRQ196581 KHU196581 JXY196581 JOC196581 JEG196581 IUK196581 IKO196581 IAS196581 HQW196581 HHA196581 GXE196581 GNI196581 GDM196581 FTQ196581 FJU196581 EZY196581 EQC196581 EGG196581 DWK196581 DMO196581 DCS196581 CSW196581 CJA196581 BZE196581 BPI196581 BFM196581 AVQ196581 ALU196581 ABY196581 SC196581 IG196581 C196581 WUS131045 WKW131045 WBA131045 VRE131045 VHI131045 UXM131045 UNQ131045 UDU131045 TTY131045 TKC131045 TAG131045 SQK131045 SGO131045 RWS131045 RMW131045 RDA131045 QTE131045 QJI131045 PZM131045 PPQ131045 PFU131045 OVY131045 OMC131045 OCG131045 NSK131045 NIO131045 MYS131045 MOW131045 MFA131045 LVE131045 LLI131045 LBM131045 KRQ131045 KHU131045 JXY131045 JOC131045 JEG131045 IUK131045 IKO131045 IAS131045 HQW131045 HHA131045 GXE131045 GNI131045 GDM131045 FTQ131045 FJU131045 EZY131045 EQC131045 EGG131045 DWK131045 DMO131045 DCS131045 CSW131045 CJA131045 BZE131045 BPI131045 BFM131045 AVQ131045 ALU131045 ABY131045 SC131045 IG131045 C131045 WUS65509 WKW65509 WBA65509 VRE65509 VHI65509 UXM65509 UNQ65509 UDU65509 TTY65509 TKC65509 TAG65509 SQK65509 SGO65509 RWS65509 RMW65509 RDA65509 QTE65509 QJI65509 PZM65509 PPQ65509 PFU65509 OVY65509 OMC65509 OCG65509 NSK65509 NIO65509 MYS65509 MOW65509 MFA65509 LVE65509 LLI65509 LBM65509 KRQ65509 KHU65509 JXY65509 JOC65509 JEG65509 IUK65509 IKO65509 IAS65509 HQW65509 HHA65509 GXE65509 GNI65509 GDM65509 FTQ65509 FJU65509 EZY65509 EQC65509 EGG65509 DWK65509 DMO65509 DCS65509 CSW65509 CJA65509 BZE65509 BPI65509 BFM65509 AVQ65509 ALU65509 ABY65509 SC65509 IG65509 C65509 WUS983011 WKW983011 WBA983011 VRE983011 VHI983011 UXM983011 UNQ983011 UDU983011 TTY983011 TKC983011 TAG983011 SQK983011 SGO983011 RWS983011 RMW983011 RDA983011 QTE983011 QJI983011 PZM983011 PPQ983011 PFU983011 OVY983011 OMC983011 OCG983011 NSK983011 NIO983011 MYS983011 MOW983011 MFA983011 LVE983011 LLI983011 LBM983011 KRQ983011 KHU983011 JXY983011 JOC983011 JEG983011 IUK983011 IKO983011 IAS983011 HQW983011 HHA983011 GXE983011 GNI983011 GDM983011 FTQ983011 FJU983011 EZY983011 EQC983011 EGG983011 DWK983011 DMO983011 DCS983011 CSW983011 CJA983011 BZE983011 BPI983011 BFM983011 AVQ983011 ALU983011 ABY983011 SC983011 IG983011 C983011 WUS917475 WKW917475 WBA917475 VRE917475 VHI917475 UXM917475 UNQ917475 UDU917475 TTY917475 TKC917475 TAG917475 SQK917475 SGO917475 RWS917475 RMW917475 RDA917475 QTE917475 QJI917475 PZM917475 PPQ917475 PFU917475 OVY917475 OMC917475 OCG917475 NSK917475 NIO917475 MYS917475 MOW917475 MFA917475 LVE917475 LLI917475 LBM917475 KRQ917475 KHU917475 JXY917475 JOC917475 JEG917475 IUK917475 IKO917475 IAS917475 HQW917475 HHA917475 GXE917475 GNI917475 GDM917475 FTQ917475 FJU917475 EZY917475 EQC917475 EGG917475 DWK917475 DMO917475 DCS917475 CSW917475 CJA917475 BZE917475 BPI917475 BFM917475 AVQ917475 ALU917475 ABY917475 SC917475 IG917475 C917475 WUS851939 WKW851939 WBA851939 VRE851939 VHI851939 UXM851939 UNQ851939 UDU851939 TTY851939 TKC851939 TAG851939 SQK851939 SGO851939 RWS851939 RMW851939 RDA851939 QTE851939 QJI851939 PZM851939 PPQ851939 PFU851939 OVY851939 OMC851939 OCG851939 NSK851939 NIO851939 MYS851939 MOW851939 MFA851939 LVE851939 LLI851939 LBM851939 KRQ851939 KHU851939 JXY851939 JOC851939 JEG851939 IUK851939 IKO851939 IAS851939 HQW851939 HHA851939 GXE851939 GNI851939 GDM851939 FTQ851939 FJU851939 EZY851939 EQC851939 EGG851939 DWK851939 DMO851939 DCS851939 CSW851939 CJA851939 BZE851939 BPI851939 BFM851939 AVQ851939 ALU851939 ABY851939 SC851939 IG851939 C851939 WUS786403 WKW786403 WBA786403 VRE786403 VHI786403 UXM786403 UNQ786403 UDU786403 TTY786403 TKC786403 TAG786403 SQK786403 SGO786403 RWS786403 RMW786403 RDA786403 QTE786403 QJI786403 PZM786403 PPQ786403 PFU786403 OVY786403 OMC786403 OCG786403 NSK786403 NIO786403 MYS786403 MOW786403 MFA786403 LVE786403 LLI786403 LBM786403 KRQ786403 KHU786403 JXY786403 JOC786403 JEG786403 IUK786403 IKO786403 IAS786403 HQW786403 HHA786403 GXE786403 GNI786403 GDM786403 FTQ786403 FJU786403 EZY786403 EQC786403 EGG786403 DWK786403 DMO786403 DCS786403 CSW786403 CJA786403 BZE786403 BPI786403 BFM786403 AVQ786403 ALU786403 ABY786403 SC786403 IG786403 C786403 WUS720867 WKW720867 WBA720867 VRE720867 VHI720867 UXM720867 UNQ720867 UDU720867 TTY720867 TKC720867 TAG720867 SQK720867 SGO720867 RWS720867 RMW720867 RDA720867 QTE720867 QJI720867 PZM720867 PPQ720867 PFU720867 OVY720867 OMC720867 OCG720867 NSK720867 NIO720867 MYS720867 MOW720867 MFA720867 LVE720867 LLI720867 LBM720867 KRQ720867 KHU720867 JXY720867 JOC720867 JEG720867 IUK720867 IKO720867 IAS720867 HQW720867 HHA720867 GXE720867 GNI720867 GDM720867 FTQ720867 FJU720867 EZY720867 EQC720867 EGG720867 DWK720867 DMO720867 DCS720867 CSW720867 CJA720867 BZE720867 BPI720867 BFM720867 AVQ720867 ALU720867 ABY720867 SC720867 IG720867 C720867 WUS655331 WKW655331 WBA655331 VRE655331 VHI655331 UXM655331 UNQ655331 UDU655331 TTY655331 TKC655331 TAG655331 SQK655331 SGO655331 RWS655331 RMW655331 RDA655331 QTE655331 QJI655331 PZM655331 PPQ655331 PFU655331 OVY655331 OMC655331 OCG655331 NSK655331 NIO655331 MYS655331 MOW655331 MFA655331 LVE655331 LLI655331 LBM655331 KRQ655331 KHU655331 JXY655331 JOC655331 JEG655331 IUK655331 IKO655331 IAS655331 HQW655331 HHA655331 GXE655331 GNI655331 GDM655331 FTQ655331 FJU655331 EZY655331 EQC655331 EGG655331 DWK655331 DMO655331 DCS655331 CSW655331 CJA655331 BZE655331 BPI655331 BFM655331 AVQ655331 ALU655331 ABY655331 SC655331 IG655331 C655331 WUS589795 WKW589795 WBA589795 VRE589795 VHI589795 UXM589795 UNQ589795 UDU589795 TTY589795 TKC589795 TAG589795 SQK589795 SGO589795 RWS589795 RMW589795 RDA589795 QTE589795 QJI589795 PZM589795 PPQ589795 PFU589795 OVY589795 OMC589795 OCG589795 NSK589795 NIO589795 MYS589795 MOW589795 MFA589795 LVE589795 LLI589795 LBM589795 KRQ589795 KHU589795 JXY589795 JOC589795 JEG589795 IUK589795 IKO589795 IAS589795 HQW589795 HHA589795 GXE589795 GNI589795 GDM589795 FTQ589795 FJU589795 EZY589795 EQC589795 EGG589795 DWK589795 DMO589795 DCS589795 CSW589795 CJA589795 BZE589795 BPI589795 BFM589795 AVQ589795 ALU589795 ABY589795 SC589795 IG589795 C589795 WUS524259 WKW524259 WBA524259 VRE524259 VHI524259 UXM524259 UNQ524259 UDU524259 TTY524259 TKC524259 TAG524259 SQK524259 SGO524259 RWS524259 RMW524259 RDA524259 QTE524259 QJI524259 PZM524259 PPQ524259 PFU524259 OVY524259 OMC524259 OCG524259 NSK524259 NIO524259 MYS524259 MOW524259 MFA524259 LVE524259 LLI524259 LBM524259 KRQ524259 KHU524259 JXY524259 JOC524259 JEG524259 IUK524259 IKO524259 IAS524259 HQW524259 HHA524259 GXE524259 GNI524259 GDM524259 FTQ524259 FJU524259 EZY524259 EQC524259 EGG524259 DWK524259 DMO524259 DCS524259 CSW524259 CJA524259 BZE524259 BPI524259 BFM524259 AVQ524259 ALU524259 ABY524259 SC524259 IG524259 C524259 WUS458723 WKW458723 WBA458723 VRE458723 VHI458723 UXM458723 UNQ458723 UDU458723 TTY458723 TKC458723 TAG458723 SQK458723 SGO458723 RWS458723 RMW458723 RDA458723 QTE458723 QJI458723 PZM458723 PPQ458723 PFU458723 OVY458723 OMC458723 OCG458723 NSK458723 NIO458723 MYS458723 MOW458723 MFA458723 LVE458723 LLI458723 LBM458723 KRQ458723 KHU458723 JXY458723 JOC458723 JEG458723 IUK458723 IKO458723 IAS458723 HQW458723 HHA458723 GXE458723 GNI458723 GDM458723 FTQ458723 FJU458723 EZY458723 EQC458723 EGG458723 DWK458723 DMO458723 DCS458723 CSW458723 CJA458723 BZE458723 BPI458723 BFM458723 AVQ458723 ALU458723 ABY458723 SC458723 IG458723 C458723 WUS393187 WKW393187 WBA393187 VRE393187 VHI393187 UXM393187 UNQ393187 UDU393187 TTY393187 TKC393187 TAG393187 SQK393187 SGO393187 RWS393187 RMW393187 RDA393187 QTE393187 QJI393187 PZM393187 PPQ393187 PFU393187 OVY393187 OMC393187 OCG393187 NSK393187 NIO393187 MYS393187 MOW393187 MFA393187 LVE393187 LLI393187 LBM393187 KRQ393187 KHU393187 JXY393187 JOC393187 JEG393187 IUK393187 IKO393187 IAS393187 HQW393187 HHA393187 GXE393187 GNI393187 GDM393187 FTQ393187 FJU393187 EZY393187 EQC393187 EGG393187 DWK393187 DMO393187 DCS393187 CSW393187 CJA393187 BZE393187 BPI393187 BFM393187 AVQ393187 ALU393187 ABY393187 SC393187 IG393187 C393187 WUS327651 WKW327651 WBA327651 VRE327651 VHI327651 UXM327651 UNQ327651 UDU327651 TTY327651 TKC327651 TAG327651 SQK327651 SGO327651 RWS327651 RMW327651 RDA327651 QTE327651 QJI327651 PZM327651 PPQ327651 PFU327651 OVY327651 OMC327651 OCG327651 NSK327651 NIO327651 MYS327651 MOW327651 MFA327651 LVE327651 LLI327651 LBM327651 KRQ327651 KHU327651 JXY327651 JOC327651 JEG327651 IUK327651 IKO327651 IAS327651 HQW327651 HHA327651 GXE327651 GNI327651 GDM327651 FTQ327651 FJU327651 EZY327651 EQC327651 EGG327651 DWK327651 DMO327651 DCS327651 CSW327651 CJA327651 BZE327651 BPI327651 BFM327651 AVQ327651 ALU327651 ABY327651 SC327651 IG327651 C327651 WUS262115 WKW262115 WBA262115 VRE262115 VHI262115 UXM262115 UNQ262115 UDU262115 TTY262115 TKC262115 TAG262115 SQK262115 SGO262115 RWS262115 RMW262115 RDA262115 QTE262115 QJI262115 PZM262115 PPQ262115 PFU262115 OVY262115 OMC262115 OCG262115 NSK262115 NIO262115 MYS262115 MOW262115 MFA262115 LVE262115 LLI262115 LBM262115 KRQ262115 KHU262115 JXY262115 JOC262115 JEG262115 IUK262115 IKO262115 IAS262115 HQW262115 HHA262115 GXE262115 GNI262115 GDM262115 FTQ262115 FJU262115 EZY262115 EQC262115 EGG262115 DWK262115 DMO262115 DCS262115 CSW262115 CJA262115 BZE262115 BPI262115 BFM262115 AVQ262115 ALU262115 ABY262115 SC262115 IG262115 C262115 WUS196579 WKW196579 WBA196579 VRE196579 VHI196579 UXM196579 UNQ196579 UDU196579 TTY196579 TKC196579 TAG196579 SQK196579 SGO196579 RWS196579 RMW196579 RDA196579 QTE196579 QJI196579 PZM196579 PPQ196579 PFU196579 OVY196579 OMC196579 OCG196579 NSK196579 NIO196579 MYS196579 MOW196579 MFA196579 LVE196579 LLI196579 LBM196579 KRQ196579 KHU196579 JXY196579 JOC196579 JEG196579 IUK196579 IKO196579 IAS196579 HQW196579 HHA196579 GXE196579 GNI196579 GDM196579 FTQ196579 FJU196579 EZY196579 EQC196579 EGG196579 DWK196579 DMO196579 DCS196579 CSW196579 CJA196579 BZE196579 BPI196579 BFM196579 AVQ196579 ALU196579 ABY196579 SC196579 IG196579 C196579 WUS131043 WKW131043 WBA131043 VRE131043 VHI131043 UXM131043 UNQ131043 UDU131043 TTY131043 TKC131043 TAG131043 SQK131043 SGO131043 RWS131043 RMW131043 RDA131043 QTE131043 QJI131043 PZM131043 PPQ131043 PFU131043 OVY131043 OMC131043 OCG131043 NSK131043 NIO131043 MYS131043 MOW131043 MFA131043 LVE131043 LLI131043 LBM131043 KRQ131043 KHU131043 JXY131043 JOC131043 JEG131043 IUK131043 IKO131043 IAS131043 HQW131043 HHA131043 GXE131043 GNI131043 GDM131043 FTQ131043 FJU131043 EZY131043 EQC131043 EGG131043 DWK131043 DMO131043 DCS131043 CSW131043 CJA131043 BZE131043 BPI131043 BFM131043 AVQ131043 ALU131043 ABY131043 SC131043 IG131043 C131043 WUS65507 WKW65507 WBA65507 VRE65507 VHI65507 UXM65507 UNQ65507 UDU65507 TTY65507 TKC65507 TAG65507 SQK65507 SGO65507 RWS65507 RMW65507 RDA65507 QTE65507 QJI65507 PZM65507 PPQ65507 PFU65507 OVY65507 OMC65507 OCG65507 NSK65507 NIO65507 MYS65507 MOW65507 MFA65507 LVE65507 LLI65507 LBM65507 KRQ65507 KHU65507 JXY65507 JOC65507 JEG65507 IUK65507 IKO65507 IAS65507 HQW65507 HHA65507 GXE65507 GNI65507 GDM65507 FTQ65507 FJU65507 EZY65507 EQC65507 EGG65507 DWK65507 DMO65507 DCS65507 CSW65507 CJA65507 BZE65507 BPI65507 BFM65507 AVQ65507 ALU65507 ABY65507 SC65507 IG65507 C65507 WUS983009 WKW983009 WBA983009 VRE983009 VHI983009 UXM983009 UNQ983009 UDU983009 TTY983009 TKC983009 TAG983009 SQK983009 SGO983009 RWS983009 RMW983009 RDA983009 QTE983009 QJI983009 PZM983009 PPQ983009 PFU983009 OVY983009 OMC983009 OCG983009 NSK983009 NIO983009 MYS983009 MOW983009 MFA983009 LVE983009 LLI983009 LBM983009 KRQ983009 KHU983009 JXY983009 JOC983009 JEG983009 IUK983009 IKO983009 IAS983009 HQW983009 HHA983009 GXE983009 GNI983009 GDM983009 FTQ983009 FJU983009 EZY983009 EQC983009 EGG983009 DWK983009 DMO983009 DCS983009 CSW983009 CJA983009 BZE983009 BPI983009 BFM983009 AVQ983009 ALU983009 ABY983009 SC983009 IG983009 C983009 WUS917473 WKW917473 WBA917473 VRE917473 VHI917473 UXM917473 UNQ917473 UDU917473 TTY917473 TKC917473 TAG917473 SQK917473 SGO917473 RWS917473 RMW917473 RDA917473 QTE917473 QJI917473 PZM917473 PPQ917473 PFU917473 OVY917473 OMC917473 OCG917473 NSK917473 NIO917473 MYS917473 MOW917473 MFA917473 LVE917473 LLI917473 LBM917473 KRQ917473 KHU917473 JXY917473 JOC917473 JEG917473 IUK917473 IKO917473 IAS917473 HQW917473 HHA917473 GXE917473 GNI917473 GDM917473 FTQ917473 FJU917473 EZY917473 EQC917473 EGG917473 DWK917473 DMO917473 DCS917473 CSW917473 CJA917473 BZE917473 BPI917473 BFM917473 AVQ917473 ALU917473 ABY917473 SC917473 IG917473 C917473 WUS851937 WKW851937 WBA851937 VRE851937 VHI851937 UXM851937 UNQ851937 UDU851937 TTY851937 TKC851937 TAG851937 SQK851937 SGO851937 RWS851937 RMW851937 RDA851937 QTE851937 QJI851937 PZM851937 PPQ851937 PFU851937 OVY851937 OMC851937 OCG851937 NSK851937 NIO851937 MYS851937 MOW851937 MFA851937 LVE851937 LLI851937 LBM851937 KRQ851937 KHU851937 JXY851937 JOC851937 JEG851937 IUK851937 IKO851937 IAS851937 HQW851937 HHA851937 GXE851937 GNI851937 GDM851937 FTQ851937 FJU851937 EZY851937 EQC851937 EGG851937 DWK851937 DMO851937 DCS851937 CSW851937 CJA851937 BZE851937 BPI851937 BFM851937 AVQ851937 ALU851937 ABY851937 SC851937 IG851937 C851937 WUS786401 WKW786401 WBA786401 VRE786401 VHI786401 UXM786401 UNQ786401 UDU786401 TTY786401 TKC786401 TAG786401 SQK786401 SGO786401 RWS786401 RMW786401 RDA786401 QTE786401 QJI786401 PZM786401 PPQ786401 PFU786401 OVY786401 OMC786401 OCG786401 NSK786401 NIO786401 MYS786401 MOW786401 MFA786401 LVE786401 LLI786401 LBM786401 KRQ786401 KHU786401 JXY786401 JOC786401 JEG786401 IUK786401 IKO786401 IAS786401 HQW786401 HHA786401 GXE786401 GNI786401 GDM786401 FTQ786401 FJU786401 EZY786401 EQC786401 EGG786401 DWK786401 DMO786401 DCS786401 CSW786401 CJA786401 BZE786401 BPI786401 BFM786401 AVQ786401 ALU786401 ABY786401 SC786401 IG786401 C786401 WUS720865 WKW720865 WBA720865 VRE720865 VHI720865 UXM720865 UNQ720865 UDU720865 TTY720865 TKC720865 TAG720865 SQK720865 SGO720865 RWS720865 RMW720865 RDA720865 QTE720865 QJI720865 PZM720865 PPQ720865 PFU720865 OVY720865 OMC720865 OCG720865 NSK720865 NIO720865 MYS720865 MOW720865 MFA720865 LVE720865 LLI720865 LBM720865 KRQ720865 KHU720865 JXY720865 JOC720865 JEG720865 IUK720865 IKO720865 IAS720865 HQW720865 HHA720865 GXE720865 GNI720865 GDM720865 FTQ720865 FJU720865 EZY720865 EQC720865 EGG720865 DWK720865 DMO720865 DCS720865 CSW720865 CJA720865 BZE720865 BPI720865 BFM720865 AVQ720865 ALU720865 ABY720865 SC720865 IG720865 C720865 WUS655329 WKW655329 WBA655329 VRE655329 VHI655329 UXM655329 UNQ655329 UDU655329 TTY655329 TKC655329 TAG655329 SQK655329 SGO655329 RWS655329 RMW655329 RDA655329 QTE655329 QJI655329 PZM655329 PPQ655329 PFU655329 OVY655329 OMC655329 OCG655329 NSK655329 NIO655329 MYS655329 MOW655329 MFA655329 LVE655329 LLI655329 LBM655329 KRQ655329 KHU655329 JXY655329 JOC655329 JEG655329 IUK655329 IKO655329 IAS655329 HQW655329 HHA655329 GXE655329 GNI655329 GDM655329 FTQ655329 FJU655329 EZY655329 EQC655329 EGG655329 DWK655329 DMO655329 DCS655329 CSW655329 CJA655329 BZE655329 BPI655329 BFM655329 AVQ655329 ALU655329 ABY655329 SC655329 IG655329 C655329 WUS589793 WKW589793 WBA589793 VRE589793 VHI589793 UXM589793 UNQ589793 UDU589793 TTY589793 TKC589793 TAG589793 SQK589793 SGO589793 RWS589793 RMW589793 RDA589793 QTE589793 QJI589793 PZM589793 PPQ589793 PFU589793 OVY589793 OMC589793 OCG589793 NSK589793 NIO589793 MYS589793 MOW589793 MFA589793 LVE589793 LLI589793 LBM589793 KRQ589793 KHU589793 JXY589793 JOC589793 JEG589793 IUK589793 IKO589793 IAS589793 HQW589793 HHA589793 GXE589793 GNI589793 GDM589793 FTQ589793 FJU589793 EZY589793 EQC589793 EGG589793 DWK589793 DMO589793 DCS589793 CSW589793 CJA589793 BZE589793 BPI589793 BFM589793 AVQ589793 ALU589793 ABY589793 SC589793 IG589793 C589793 WUS524257 WKW524257 WBA524257 VRE524257 VHI524257 UXM524257 UNQ524257 UDU524257 TTY524257 TKC524257 TAG524257 SQK524257 SGO524257 RWS524257 RMW524257 RDA524257 QTE524257 QJI524257 PZM524257 PPQ524257 PFU524257 OVY524257 OMC524257 OCG524257 NSK524257 NIO524257 MYS524257 MOW524257 MFA524257 LVE524257 LLI524257 LBM524257 KRQ524257 KHU524257 JXY524257 JOC524257 JEG524257 IUK524257 IKO524257 IAS524257 HQW524257 HHA524257 GXE524257 GNI524257 GDM524257 FTQ524257 FJU524257 EZY524257 EQC524257 EGG524257 DWK524257 DMO524257 DCS524257 CSW524257 CJA524257 BZE524257 BPI524257 BFM524257 AVQ524257 ALU524257 ABY524257 SC524257 IG524257 C524257 WUS458721 WKW458721 WBA458721 VRE458721 VHI458721 UXM458721 UNQ458721 UDU458721 TTY458721 TKC458721 TAG458721 SQK458721 SGO458721 RWS458721 RMW458721 RDA458721 QTE458721 QJI458721 PZM458721 PPQ458721 PFU458721 OVY458721 OMC458721 OCG458721 NSK458721 NIO458721 MYS458721 MOW458721 MFA458721 LVE458721 LLI458721 LBM458721 KRQ458721 KHU458721 JXY458721 JOC458721 JEG458721 IUK458721 IKO458721 IAS458721 HQW458721 HHA458721 GXE458721 GNI458721 GDM458721 FTQ458721 FJU458721 EZY458721 EQC458721 EGG458721 DWK458721 DMO458721 DCS458721 CSW458721 CJA458721 BZE458721 BPI458721 BFM458721 AVQ458721 ALU458721 ABY458721 SC458721 IG458721 C458721 WUS393185 WKW393185 WBA393185 VRE393185 VHI393185 UXM393185 UNQ393185 UDU393185 TTY393185 TKC393185 TAG393185 SQK393185 SGO393185 RWS393185 RMW393185 RDA393185 QTE393185 QJI393185 PZM393185 PPQ393185 PFU393185 OVY393185 OMC393185 OCG393185 NSK393185 NIO393185 MYS393185 MOW393185 MFA393185 LVE393185 LLI393185 LBM393185 KRQ393185 KHU393185 JXY393185 JOC393185 JEG393185 IUK393185 IKO393185 IAS393185 HQW393185 HHA393185 GXE393185 GNI393185 GDM393185 FTQ393185 FJU393185 EZY393185 EQC393185 EGG393185 DWK393185 DMO393185 DCS393185 CSW393185 CJA393185 BZE393185 BPI393185 BFM393185 AVQ393185 ALU393185 ABY393185 SC393185 IG393185 C393185 WUS327649 WKW327649 WBA327649 VRE327649 VHI327649 UXM327649 UNQ327649 UDU327649 TTY327649 TKC327649 TAG327649 SQK327649 SGO327649 RWS327649 RMW327649 RDA327649 QTE327649 QJI327649 PZM327649 PPQ327649 PFU327649 OVY327649 OMC327649 OCG327649 NSK327649 NIO327649 MYS327649 MOW327649 MFA327649 LVE327649 LLI327649 LBM327649 KRQ327649 KHU327649 JXY327649 JOC327649 JEG327649 IUK327649 IKO327649 IAS327649 HQW327649 HHA327649 GXE327649 GNI327649 GDM327649 FTQ327649 FJU327649 EZY327649 EQC327649 EGG327649 DWK327649 DMO327649 DCS327649 CSW327649 CJA327649 BZE327649 BPI327649 BFM327649 AVQ327649 ALU327649 ABY327649 SC327649 IG327649 C327649 WUS262113 WKW262113 WBA262113 VRE262113 VHI262113 UXM262113 UNQ262113 UDU262113 TTY262113 TKC262113 TAG262113 SQK262113 SGO262113 RWS262113 RMW262113 RDA262113 QTE262113 QJI262113 PZM262113 PPQ262113 PFU262113 OVY262113 OMC262113 OCG262113 NSK262113 NIO262113 MYS262113 MOW262113 MFA262113 LVE262113 LLI262113 LBM262113 KRQ262113 KHU262113 JXY262113 JOC262113 JEG262113 IUK262113 IKO262113 IAS262113 HQW262113 HHA262113 GXE262113 GNI262113 GDM262113 FTQ262113 FJU262113 EZY262113 EQC262113 EGG262113 DWK262113 DMO262113 DCS262113 CSW262113 CJA262113 BZE262113 BPI262113 BFM262113 AVQ262113 ALU262113 ABY262113 SC262113 IG262113 C262113 WUS196577 WKW196577 WBA196577 VRE196577 VHI196577 UXM196577 UNQ196577 UDU196577 TTY196577 TKC196577 TAG196577 SQK196577 SGO196577 RWS196577 RMW196577 RDA196577 QTE196577 QJI196577 PZM196577 PPQ196577 PFU196577 OVY196577 OMC196577 OCG196577 NSK196577 NIO196577 MYS196577 MOW196577 MFA196577 LVE196577 LLI196577 LBM196577 KRQ196577 KHU196577 JXY196577 JOC196577 JEG196577 IUK196577 IKO196577 IAS196577 HQW196577 HHA196577 GXE196577 GNI196577 GDM196577 FTQ196577 FJU196577 EZY196577 EQC196577 EGG196577 DWK196577 DMO196577 DCS196577 CSW196577 CJA196577 BZE196577 BPI196577 BFM196577 AVQ196577 ALU196577 ABY196577 SC196577 IG196577 C196577 WUS131041 WKW131041 WBA131041 VRE131041 VHI131041 UXM131041 UNQ131041 UDU131041 TTY131041 TKC131041 TAG131041 SQK131041 SGO131041 RWS131041 RMW131041 RDA131041 QTE131041 QJI131041 PZM131041 PPQ131041 PFU131041 OVY131041 OMC131041 OCG131041 NSK131041 NIO131041 MYS131041 MOW131041 MFA131041 LVE131041 LLI131041 LBM131041 KRQ131041 KHU131041 JXY131041 JOC131041 JEG131041 IUK131041 IKO131041 IAS131041 HQW131041 HHA131041 GXE131041 GNI131041 GDM131041 FTQ131041 FJU131041 EZY131041 EQC131041 EGG131041 DWK131041 DMO131041 DCS131041 CSW131041 CJA131041 BZE131041 BPI131041 BFM131041 AVQ131041 ALU131041 ABY131041 SC131041 IG131041 C131041 WUS65505 WKW65505 WBA65505 VRE65505 VHI65505 UXM65505 UNQ65505 UDU65505 TTY65505 TKC65505 TAG65505 SQK65505 SGO65505 RWS65505 RMW65505 RDA65505 QTE65505 QJI65505 PZM65505 PPQ65505 PFU65505 OVY65505 OMC65505 OCG65505 NSK65505 NIO65505 MYS65505 MOW65505 MFA65505 LVE65505 LLI65505 LBM65505 KRQ65505 KHU65505 JXY65505 JOC65505 JEG65505 IUK65505 IKO65505 IAS65505 HQW65505 HHA65505 GXE65505 GNI65505 GDM65505 FTQ65505 FJU65505 EZY65505 EQC65505 EGG65505 DWK65505 DMO65505 DCS65505 CSW65505 CJA65505 BZE65505 BPI65505 BFM65505 AVQ65505 ALU65505 ABY65505 SC65505 IG65505 C65505 WUS983007 WKW983007 WBA983007 VRE983007 VHI983007 UXM983007 UNQ983007 UDU983007 TTY983007 TKC983007 TAG983007 SQK983007 SGO983007 RWS983007 RMW983007 RDA983007 QTE983007 QJI983007 PZM983007 PPQ983007 PFU983007 OVY983007 OMC983007 OCG983007 NSK983007 NIO983007 MYS983007 MOW983007 MFA983007 LVE983007 LLI983007 LBM983007 KRQ983007 KHU983007 JXY983007 JOC983007 JEG983007 IUK983007 IKO983007 IAS983007 HQW983007 HHA983007 GXE983007 GNI983007 GDM983007 FTQ983007 FJU983007 EZY983007 EQC983007 EGG983007 DWK983007 DMO983007 DCS983007 CSW983007 CJA983007 BZE983007 BPI983007 BFM983007 AVQ983007 ALU983007 ABY983007 SC983007 IG983007 C983007 WUS917471 WKW917471 WBA917471 VRE917471 VHI917471 UXM917471 UNQ917471 UDU917471 TTY917471 TKC917471 TAG917471 SQK917471 SGO917471 RWS917471 RMW917471 RDA917471 QTE917471 QJI917471 PZM917471 PPQ917471 PFU917471 OVY917471 OMC917471 OCG917471 NSK917471 NIO917471 MYS917471 MOW917471 MFA917471 LVE917471 LLI917471 LBM917471 KRQ917471 KHU917471 JXY917471 JOC917471 JEG917471 IUK917471 IKO917471 IAS917471 HQW917471 HHA917471 GXE917471 GNI917471 GDM917471 FTQ917471 FJU917471 EZY917471 EQC917471 EGG917471 DWK917471 DMO917471 DCS917471 CSW917471 CJA917471 BZE917471 BPI917471 BFM917471 AVQ917471 ALU917471 ABY917471 SC917471 IG917471 C917471 WUS851935 WKW851935 WBA851935 VRE851935 VHI851935 UXM851935 UNQ851935 UDU851935 TTY851935 TKC851935 TAG851935 SQK851935 SGO851935 RWS851935 RMW851935 RDA851935 QTE851935 QJI851935 PZM851935 PPQ851935 PFU851935 OVY851935 OMC851935 OCG851935 NSK851935 NIO851935 MYS851935 MOW851935 MFA851935 LVE851935 LLI851935 LBM851935 KRQ851935 KHU851935 JXY851935 JOC851935 JEG851935 IUK851935 IKO851935 IAS851935 HQW851935 HHA851935 GXE851935 GNI851935 GDM851935 FTQ851935 FJU851935 EZY851935 EQC851935 EGG851935 DWK851935 DMO851935 DCS851935 CSW851935 CJA851935 BZE851935 BPI851935 BFM851935 AVQ851935 ALU851935 ABY851935 SC851935 IG851935 C851935 WUS786399 WKW786399 WBA786399 VRE786399 VHI786399 UXM786399 UNQ786399 UDU786399 TTY786399 TKC786399 TAG786399 SQK786399 SGO786399 RWS786399 RMW786399 RDA786399 QTE786399 QJI786399 PZM786399 PPQ786399 PFU786399 OVY786399 OMC786399 OCG786399 NSK786399 NIO786399 MYS786399 MOW786399 MFA786399 LVE786399 LLI786399 LBM786399 KRQ786399 KHU786399 JXY786399 JOC786399 JEG786399 IUK786399 IKO786399 IAS786399 HQW786399 HHA786399 GXE786399 GNI786399 GDM786399 FTQ786399 FJU786399 EZY786399 EQC786399 EGG786399 DWK786399 DMO786399 DCS786399 CSW786399 CJA786399 BZE786399 BPI786399 BFM786399 AVQ786399 ALU786399 ABY786399 SC786399 IG786399 C786399 WUS720863 WKW720863 WBA720863 VRE720863 VHI720863 UXM720863 UNQ720863 UDU720863 TTY720863 TKC720863 TAG720863 SQK720863 SGO720863 RWS720863 RMW720863 RDA720863 QTE720863 QJI720863 PZM720863 PPQ720863 PFU720863 OVY720863 OMC720863 OCG720863 NSK720863 NIO720863 MYS720863 MOW720863 MFA720863 LVE720863 LLI720863 LBM720863 KRQ720863 KHU720863 JXY720863 JOC720863 JEG720863 IUK720863 IKO720863 IAS720863 HQW720863 HHA720863 GXE720863 GNI720863 GDM720863 FTQ720863 FJU720863 EZY720863 EQC720863 EGG720863 DWK720863 DMO720863 DCS720863 CSW720863 CJA720863 BZE720863 BPI720863 BFM720863 AVQ720863 ALU720863 ABY720863 SC720863 IG720863 C720863 WUS655327 WKW655327 WBA655327 VRE655327 VHI655327 UXM655327 UNQ655327 UDU655327 TTY655327 TKC655327 TAG655327 SQK655327 SGO655327 RWS655327 RMW655327 RDA655327 QTE655327 QJI655327 PZM655327 PPQ655327 PFU655327 OVY655327 OMC655327 OCG655327 NSK655327 NIO655327 MYS655327 MOW655327 MFA655327 LVE655327 LLI655327 LBM655327 KRQ655327 KHU655327 JXY655327 JOC655327 JEG655327 IUK655327 IKO655327 IAS655327 HQW655327 HHA655327 GXE655327 GNI655327 GDM655327 FTQ655327 FJU655327 EZY655327 EQC655327 EGG655327 DWK655327 DMO655327 DCS655327 CSW655327 CJA655327 BZE655327 BPI655327 BFM655327 AVQ655327 ALU655327 ABY655327 SC655327 IG655327 C655327 WUS589791 WKW589791 WBA589791 VRE589791 VHI589791 UXM589791 UNQ589791 UDU589791 TTY589791 TKC589791 TAG589791 SQK589791 SGO589791 RWS589791 RMW589791 RDA589791 QTE589791 QJI589791 PZM589791 PPQ589791 PFU589791 OVY589791 OMC589791 OCG589791 NSK589791 NIO589791 MYS589791 MOW589791 MFA589791 LVE589791 LLI589791 LBM589791 KRQ589791 KHU589791 JXY589791 JOC589791 JEG589791 IUK589791 IKO589791 IAS589791 HQW589791 HHA589791 GXE589791 GNI589791 GDM589791 FTQ589791 FJU589791 EZY589791 EQC589791 EGG589791 DWK589791 DMO589791 DCS589791 CSW589791 CJA589791 BZE589791 BPI589791 BFM589791 AVQ589791 ALU589791 ABY589791 SC589791 IG589791 C589791 WUS524255 WKW524255 WBA524255 VRE524255 VHI524255 UXM524255 UNQ524255 UDU524255 TTY524255 TKC524255 TAG524255 SQK524255 SGO524255 RWS524255 RMW524255 RDA524255 QTE524255 QJI524255 PZM524255 PPQ524255 PFU524255 OVY524255 OMC524255 OCG524255 NSK524255 NIO524255 MYS524255 MOW524255 MFA524255 LVE524255 LLI524255 LBM524255 KRQ524255 KHU524255 JXY524255 JOC524255 JEG524255 IUK524255 IKO524255 IAS524255 HQW524255 HHA524255 GXE524255 GNI524255 GDM524255 FTQ524255 FJU524255 EZY524255 EQC524255 EGG524255 DWK524255 DMO524255 DCS524255 CSW524255 CJA524255 BZE524255 BPI524255 BFM524255 AVQ524255 ALU524255 ABY524255 SC524255 IG524255 C524255 WUS458719 WKW458719 WBA458719 VRE458719 VHI458719 UXM458719 UNQ458719 UDU458719 TTY458719 TKC458719 TAG458719 SQK458719 SGO458719 RWS458719 RMW458719 RDA458719 QTE458719 QJI458719 PZM458719 PPQ458719 PFU458719 OVY458719 OMC458719 OCG458719 NSK458719 NIO458719 MYS458719 MOW458719 MFA458719 LVE458719 LLI458719 LBM458719 KRQ458719 KHU458719 JXY458719 JOC458719 JEG458719 IUK458719 IKO458719 IAS458719 HQW458719 HHA458719 GXE458719 GNI458719 GDM458719 FTQ458719 FJU458719 EZY458719 EQC458719 EGG458719 DWK458719 DMO458719 DCS458719 CSW458719 CJA458719 BZE458719 BPI458719 BFM458719 AVQ458719 ALU458719 ABY458719 SC458719 IG458719 C458719 WUS393183 WKW393183 WBA393183 VRE393183 VHI393183 UXM393183 UNQ393183 UDU393183 TTY393183 TKC393183 TAG393183 SQK393183 SGO393183 RWS393183 RMW393183 RDA393183 QTE393183 QJI393183 PZM393183 PPQ393183 PFU393183 OVY393183 OMC393183 OCG393183 NSK393183 NIO393183 MYS393183 MOW393183 MFA393183 LVE393183 LLI393183 LBM393183 KRQ393183 KHU393183 JXY393183 JOC393183 JEG393183 IUK393183 IKO393183 IAS393183 HQW393183 HHA393183 GXE393183 GNI393183 GDM393183 FTQ393183 FJU393183 EZY393183 EQC393183 EGG393183 DWK393183 DMO393183 DCS393183 CSW393183 CJA393183 BZE393183 BPI393183 BFM393183 AVQ393183 ALU393183 ABY393183 SC393183 IG393183 C393183 WUS327647 WKW327647 WBA327647 VRE327647 VHI327647 UXM327647 UNQ327647 UDU327647 TTY327647 TKC327647 TAG327647 SQK327647 SGO327647 RWS327647 RMW327647 RDA327647 QTE327647 QJI327647 PZM327647 PPQ327647 PFU327647 OVY327647 OMC327647 OCG327647 NSK327647 NIO327647 MYS327647 MOW327647 MFA327647 LVE327647 LLI327647 LBM327647 KRQ327647 KHU327647 JXY327647 JOC327647 JEG327647 IUK327647 IKO327647 IAS327647 HQW327647 HHA327647 GXE327647 GNI327647 GDM327647 FTQ327647 FJU327647 EZY327647 EQC327647 EGG327647 DWK327647 DMO327647 DCS327647 CSW327647 CJA327647 BZE327647 BPI327647 BFM327647 AVQ327647 ALU327647 ABY327647 SC327647 IG327647 C327647 WUS262111 WKW262111 WBA262111 VRE262111 VHI262111 UXM262111 UNQ262111 UDU262111 TTY262111 TKC262111 TAG262111 SQK262111 SGO262111 RWS262111 RMW262111 RDA262111 QTE262111 QJI262111 PZM262111 PPQ262111 PFU262111 OVY262111 OMC262111 OCG262111 NSK262111 NIO262111 MYS262111 MOW262111 MFA262111 LVE262111 LLI262111 LBM262111 KRQ262111 KHU262111 JXY262111 JOC262111 JEG262111 IUK262111 IKO262111 IAS262111 HQW262111 HHA262111 GXE262111 GNI262111 GDM262111 FTQ262111 FJU262111 EZY262111 EQC262111 EGG262111 DWK262111 DMO262111 DCS262111 CSW262111 CJA262111 BZE262111 BPI262111 BFM262111 AVQ262111 ALU262111 ABY262111 SC262111 IG262111 C262111 WUS196575 WKW196575 WBA196575 VRE196575 VHI196575 UXM196575 UNQ196575 UDU196575 TTY196575 TKC196575 TAG196575 SQK196575 SGO196575 RWS196575 RMW196575 RDA196575 QTE196575 QJI196575 PZM196575 PPQ196575 PFU196575 OVY196575 OMC196575 OCG196575 NSK196575 NIO196575 MYS196575 MOW196575 MFA196575 LVE196575 LLI196575 LBM196575 KRQ196575 KHU196575 JXY196575 JOC196575 JEG196575 IUK196575 IKO196575 IAS196575 HQW196575 HHA196575 GXE196575 GNI196575 GDM196575 FTQ196575 FJU196575 EZY196575 EQC196575 EGG196575 DWK196575 DMO196575 DCS196575 CSW196575 CJA196575 BZE196575 BPI196575 BFM196575 AVQ196575 ALU196575 ABY196575 SC196575 IG196575 C196575 WUS131039 WKW131039 WBA131039 VRE131039 VHI131039 UXM131039 UNQ131039 UDU131039 TTY131039 TKC131039 TAG131039 SQK131039 SGO131039 RWS131039 RMW131039 RDA131039 QTE131039 QJI131039 PZM131039 PPQ131039 PFU131039 OVY131039 OMC131039 OCG131039 NSK131039 NIO131039 MYS131039 MOW131039 MFA131039 LVE131039 LLI131039 LBM131039 KRQ131039 KHU131039 JXY131039 JOC131039 JEG131039 IUK131039 IKO131039 IAS131039 HQW131039 HHA131039 GXE131039 GNI131039 GDM131039 FTQ131039 FJU131039 EZY131039 EQC131039 EGG131039 DWK131039 DMO131039 DCS131039 CSW131039 CJA131039 BZE131039 BPI131039 BFM131039 AVQ131039 ALU131039 ABY131039 SC131039 IG131039 C131039 WUS65503 WKW65503 WBA65503 VRE65503 VHI65503 UXM65503 UNQ65503 UDU65503 TTY65503 TKC65503 TAG65503 SQK65503 SGO65503 RWS65503 RMW65503 RDA65503 QTE65503 QJI65503 PZM65503 PPQ65503 PFU65503 OVY65503 OMC65503 OCG65503 NSK65503 NIO65503 MYS65503 MOW65503 MFA65503 LVE65503 LLI65503 LBM65503 KRQ65503 KHU65503 JXY65503 JOC65503 JEG65503 IUK65503 IKO65503 IAS65503 HQW65503 HHA65503 GXE65503 GNI65503 GDM65503 FTQ65503 FJU65503 EZY65503 EQC65503 EGG65503 DWK65503 DMO65503 DCS65503 CSW65503 CJA65503 BZE65503 BPI65503 BFM65503 AVQ65503 ALU65503 ABY65503 SC65503 IG65503 C65503 WUS983003:WUS983004 WKW983003:WKW983004 WBA983003:WBA983004 VRE983003:VRE983004 VHI983003:VHI983004 UXM983003:UXM983004 UNQ983003:UNQ983004 UDU983003:UDU983004 TTY983003:TTY983004 TKC983003:TKC983004 TAG983003:TAG983004 SQK983003:SQK983004 SGO983003:SGO983004 RWS983003:RWS983004 RMW983003:RMW983004 RDA983003:RDA983004 QTE983003:QTE983004 QJI983003:QJI983004 PZM983003:PZM983004 PPQ983003:PPQ983004 PFU983003:PFU983004 OVY983003:OVY983004 OMC983003:OMC983004 OCG983003:OCG983004 NSK983003:NSK983004 NIO983003:NIO983004 MYS983003:MYS983004 MOW983003:MOW983004 MFA983003:MFA983004 LVE983003:LVE983004 LLI983003:LLI983004 LBM983003:LBM983004 KRQ983003:KRQ983004 KHU983003:KHU983004 JXY983003:JXY983004 JOC983003:JOC983004 JEG983003:JEG983004 IUK983003:IUK983004 IKO983003:IKO983004 IAS983003:IAS983004 HQW983003:HQW983004 HHA983003:HHA983004 GXE983003:GXE983004 GNI983003:GNI983004 GDM983003:GDM983004 FTQ983003:FTQ983004 FJU983003:FJU983004 EZY983003:EZY983004 EQC983003:EQC983004 EGG983003:EGG983004 DWK983003:DWK983004 DMO983003:DMO983004 DCS983003:DCS983004 CSW983003:CSW983004 CJA983003:CJA983004 BZE983003:BZE983004 BPI983003:BPI983004 BFM983003:BFM983004 AVQ983003:AVQ983004 ALU983003:ALU983004 ABY983003:ABY983004 SC983003:SC983004 IG983003:IG983004 C983003:C983004 WUS917467:WUS917468 WKW917467:WKW917468 WBA917467:WBA917468 VRE917467:VRE917468 VHI917467:VHI917468 UXM917467:UXM917468 UNQ917467:UNQ917468 UDU917467:UDU917468 TTY917467:TTY917468 TKC917467:TKC917468 TAG917467:TAG917468 SQK917467:SQK917468 SGO917467:SGO917468 RWS917467:RWS917468 RMW917467:RMW917468 RDA917467:RDA917468 QTE917467:QTE917468 QJI917467:QJI917468 PZM917467:PZM917468 PPQ917467:PPQ917468 PFU917467:PFU917468 OVY917467:OVY917468 OMC917467:OMC917468 OCG917467:OCG917468 NSK917467:NSK917468 NIO917467:NIO917468 MYS917467:MYS917468 MOW917467:MOW917468 MFA917467:MFA917468 LVE917467:LVE917468 LLI917467:LLI917468 LBM917467:LBM917468 KRQ917467:KRQ917468 KHU917467:KHU917468 JXY917467:JXY917468 JOC917467:JOC917468 JEG917467:JEG917468 IUK917467:IUK917468 IKO917467:IKO917468 IAS917467:IAS917468 HQW917467:HQW917468 HHA917467:HHA917468 GXE917467:GXE917468 GNI917467:GNI917468 GDM917467:GDM917468 FTQ917467:FTQ917468 FJU917467:FJU917468 EZY917467:EZY917468 EQC917467:EQC917468 EGG917467:EGG917468 DWK917467:DWK917468 DMO917467:DMO917468 DCS917467:DCS917468 CSW917467:CSW917468 CJA917467:CJA917468 BZE917467:BZE917468 BPI917467:BPI917468 BFM917467:BFM917468 AVQ917467:AVQ917468 ALU917467:ALU917468 ABY917467:ABY917468 SC917467:SC917468 IG917467:IG917468 C917467:C917468 WUS851931:WUS851932 WKW851931:WKW851932 WBA851931:WBA851932 VRE851931:VRE851932 VHI851931:VHI851932 UXM851931:UXM851932 UNQ851931:UNQ851932 UDU851931:UDU851932 TTY851931:TTY851932 TKC851931:TKC851932 TAG851931:TAG851932 SQK851931:SQK851932 SGO851931:SGO851932 RWS851931:RWS851932 RMW851931:RMW851932 RDA851931:RDA851932 QTE851931:QTE851932 QJI851931:QJI851932 PZM851931:PZM851932 PPQ851931:PPQ851932 PFU851931:PFU851932 OVY851931:OVY851932 OMC851931:OMC851932 OCG851931:OCG851932 NSK851931:NSK851932 NIO851931:NIO851932 MYS851931:MYS851932 MOW851931:MOW851932 MFA851931:MFA851932 LVE851931:LVE851932 LLI851931:LLI851932 LBM851931:LBM851932 KRQ851931:KRQ851932 KHU851931:KHU851932 JXY851931:JXY851932 JOC851931:JOC851932 JEG851931:JEG851932 IUK851931:IUK851932 IKO851931:IKO851932 IAS851931:IAS851932 HQW851931:HQW851932 HHA851931:HHA851932 GXE851931:GXE851932 GNI851931:GNI851932 GDM851931:GDM851932 FTQ851931:FTQ851932 FJU851931:FJU851932 EZY851931:EZY851932 EQC851931:EQC851932 EGG851931:EGG851932 DWK851931:DWK851932 DMO851931:DMO851932 DCS851931:DCS851932 CSW851931:CSW851932 CJA851931:CJA851932 BZE851931:BZE851932 BPI851931:BPI851932 BFM851931:BFM851932 AVQ851931:AVQ851932 ALU851931:ALU851932 ABY851931:ABY851932 SC851931:SC851932 IG851931:IG851932 C851931:C851932 WUS786395:WUS786396 WKW786395:WKW786396 WBA786395:WBA786396 VRE786395:VRE786396 VHI786395:VHI786396 UXM786395:UXM786396 UNQ786395:UNQ786396 UDU786395:UDU786396 TTY786395:TTY786396 TKC786395:TKC786396 TAG786395:TAG786396 SQK786395:SQK786396 SGO786395:SGO786396 RWS786395:RWS786396 RMW786395:RMW786396 RDA786395:RDA786396 QTE786395:QTE786396 QJI786395:QJI786396 PZM786395:PZM786396 PPQ786395:PPQ786396 PFU786395:PFU786396 OVY786395:OVY786396 OMC786395:OMC786396 OCG786395:OCG786396 NSK786395:NSK786396 NIO786395:NIO786396 MYS786395:MYS786396 MOW786395:MOW786396 MFA786395:MFA786396 LVE786395:LVE786396 LLI786395:LLI786396 LBM786395:LBM786396 KRQ786395:KRQ786396 KHU786395:KHU786396 JXY786395:JXY786396 JOC786395:JOC786396 JEG786395:JEG786396 IUK786395:IUK786396 IKO786395:IKO786396 IAS786395:IAS786396 HQW786395:HQW786396 HHA786395:HHA786396 GXE786395:GXE786396 GNI786395:GNI786396 GDM786395:GDM786396 FTQ786395:FTQ786396 FJU786395:FJU786396 EZY786395:EZY786396 EQC786395:EQC786396 EGG786395:EGG786396 DWK786395:DWK786396 DMO786395:DMO786396 DCS786395:DCS786396 CSW786395:CSW786396 CJA786395:CJA786396 BZE786395:BZE786396 BPI786395:BPI786396 BFM786395:BFM786396 AVQ786395:AVQ786396 ALU786395:ALU786396 ABY786395:ABY786396 SC786395:SC786396 IG786395:IG786396 C786395:C786396 WUS720859:WUS720860 WKW720859:WKW720860 WBA720859:WBA720860 VRE720859:VRE720860 VHI720859:VHI720860 UXM720859:UXM720860 UNQ720859:UNQ720860 UDU720859:UDU720860 TTY720859:TTY720860 TKC720859:TKC720860 TAG720859:TAG720860 SQK720859:SQK720860 SGO720859:SGO720860 RWS720859:RWS720860 RMW720859:RMW720860 RDA720859:RDA720860 QTE720859:QTE720860 QJI720859:QJI720860 PZM720859:PZM720860 PPQ720859:PPQ720860 PFU720859:PFU720860 OVY720859:OVY720860 OMC720859:OMC720860 OCG720859:OCG720860 NSK720859:NSK720860 NIO720859:NIO720860 MYS720859:MYS720860 MOW720859:MOW720860 MFA720859:MFA720860 LVE720859:LVE720860 LLI720859:LLI720860 LBM720859:LBM720860 KRQ720859:KRQ720860 KHU720859:KHU720860 JXY720859:JXY720860 JOC720859:JOC720860 JEG720859:JEG720860 IUK720859:IUK720860 IKO720859:IKO720860 IAS720859:IAS720860 HQW720859:HQW720860 HHA720859:HHA720860 GXE720859:GXE720860 GNI720859:GNI720860 GDM720859:GDM720860 FTQ720859:FTQ720860 FJU720859:FJU720860 EZY720859:EZY720860 EQC720859:EQC720860 EGG720859:EGG720860 DWK720859:DWK720860 DMO720859:DMO720860 DCS720859:DCS720860 CSW720859:CSW720860 CJA720859:CJA720860 BZE720859:BZE720860 BPI720859:BPI720860 BFM720859:BFM720860 AVQ720859:AVQ720860 ALU720859:ALU720860 ABY720859:ABY720860 SC720859:SC720860 IG720859:IG720860 C720859:C720860 WUS655323:WUS655324 WKW655323:WKW655324 WBA655323:WBA655324 VRE655323:VRE655324 VHI655323:VHI655324 UXM655323:UXM655324 UNQ655323:UNQ655324 UDU655323:UDU655324 TTY655323:TTY655324 TKC655323:TKC655324 TAG655323:TAG655324 SQK655323:SQK655324 SGO655323:SGO655324 RWS655323:RWS655324 RMW655323:RMW655324 RDA655323:RDA655324 QTE655323:QTE655324 QJI655323:QJI655324 PZM655323:PZM655324 PPQ655323:PPQ655324 PFU655323:PFU655324 OVY655323:OVY655324 OMC655323:OMC655324 OCG655323:OCG655324 NSK655323:NSK655324 NIO655323:NIO655324 MYS655323:MYS655324 MOW655323:MOW655324 MFA655323:MFA655324 LVE655323:LVE655324 LLI655323:LLI655324 LBM655323:LBM655324 KRQ655323:KRQ655324 KHU655323:KHU655324 JXY655323:JXY655324 JOC655323:JOC655324 JEG655323:JEG655324 IUK655323:IUK655324 IKO655323:IKO655324 IAS655323:IAS655324 HQW655323:HQW655324 HHA655323:HHA655324 GXE655323:GXE655324 GNI655323:GNI655324 GDM655323:GDM655324 FTQ655323:FTQ655324 FJU655323:FJU655324 EZY655323:EZY655324 EQC655323:EQC655324 EGG655323:EGG655324 DWK655323:DWK655324 DMO655323:DMO655324 DCS655323:DCS655324 CSW655323:CSW655324 CJA655323:CJA655324 BZE655323:BZE655324 BPI655323:BPI655324 BFM655323:BFM655324 AVQ655323:AVQ655324 ALU655323:ALU655324 ABY655323:ABY655324 SC655323:SC655324 IG655323:IG655324 C655323:C655324 WUS589787:WUS589788 WKW589787:WKW589788 WBA589787:WBA589788 VRE589787:VRE589788 VHI589787:VHI589788 UXM589787:UXM589788 UNQ589787:UNQ589788 UDU589787:UDU589788 TTY589787:TTY589788 TKC589787:TKC589788 TAG589787:TAG589788 SQK589787:SQK589788 SGO589787:SGO589788 RWS589787:RWS589788 RMW589787:RMW589788 RDA589787:RDA589788 QTE589787:QTE589788 QJI589787:QJI589788 PZM589787:PZM589788 PPQ589787:PPQ589788 PFU589787:PFU589788 OVY589787:OVY589788 OMC589787:OMC589788 OCG589787:OCG589788 NSK589787:NSK589788 NIO589787:NIO589788 MYS589787:MYS589788 MOW589787:MOW589788 MFA589787:MFA589788 LVE589787:LVE589788 LLI589787:LLI589788 LBM589787:LBM589788 KRQ589787:KRQ589788 KHU589787:KHU589788 JXY589787:JXY589788 JOC589787:JOC589788 JEG589787:JEG589788 IUK589787:IUK589788 IKO589787:IKO589788 IAS589787:IAS589788 HQW589787:HQW589788 HHA589787:HHA589788 GXE589787:GXE589788 GNI589787:GNI589788 GDM589787:GDM589788 FTQ589787:FTQ589788 FJU589787:FJU589788 EZY589787:EZY589788 EQC589787:EQC589788 EGG589787:EGG589788 DWK589787:DWK589788 DMO589787:DMO589788 DCS589787:DCS589788 CSW589787:CSW589788 CJA589787:CJA589788 BZE589787:BZE589788 BPI589787:BPI589788 BFM589787:BFM589788 AVQ589787:AVQ589788 ALU589787:ALU589788 ABY589787:ABY589788 SC589787:SC589788 IG589787:IG589788 C589787:C589788 WUS524251:WUS524252 WKW524251:WKW524252 WBA524251:WBA524252 VRE524251:VRE524252 VHI524251:VHI524252 UXM524251:UXM524252 UNQ524251:UNQ524252 UDU524251:UDU524252 TTY524251:TTY524252 TKC524251:TKC524252 TAG524251:TAG524252 SQK524251:SQK524252 SGO524251:SGO524252 RWS524251:RWS524252 RMW524251:RMW524252 RDA524251:RDA524252 QTE524251:QTE524252 QJI524251:QJI524252 PZM524251:PZM524252 PPQ524251:PPQ524252 PFU524251:PFU524252 OVY524251:OVY524252 OMC524251:OMC524252 OCG524251:OCG524252 NSK524251:NSK524252 NIO524251:NIO524252 MYS524251:MYS524252 MOW524251:MOW524252 MFA524251:MFA524252 LVE524251:LVE524252 LLI524251:LLI524252 LBM524251:LBM524252 KRQ524251:KRQ524252 KHU524251:KHU524252 JXY524251:JXY524252 JOC524251:JOC524252 JEG524251:JEG524252 IUK524251:IUK524252 IKO524251:IKO524252 IAS524251:IAS524252 HQW524251:HQW524252 HHA524251:HHA524252 GXE524251:GXE524252 GNI524251:GNI524252 GDM524251:GDM524252 FTQ524251:FTQ524252 FJU524251:FJU524252 EZY524251:EZY524252 EQC524251:EQC524252 EGG524251:EGG524252 DWK524251:DWK524252 DMO524251:DMO524252 DCS524251:DCS524252 CSW524251:CSW524252 CJA524251:CJA524252 BZE524251:BZE524252 BPI524251:BPI524252 BFM524251:BFM524252 AVQ524251:AVQ524252 ALU524251:ALU524252 ABY524251:ABY524252 SC524251:SC524252 IG524251:IG524252 C524251:C524252 WUS458715:WUS458716 WKW458715:WKW458716 WBA458715:WBA458716 VRE458715:VRE458716 VHI458715:VHI458716 UXM458715:UXM458716 UNQ458715:UNQ458716 UDU458715:UDU458716 TTY458715:TTY458716 TKC458715:TKC458716 TAG458715:TAG458716 SQK458715:SQK458716 SGO458715:SGO458716 RWS458715:RWS458716 RMW458715:RMW458716 RDA458715:RDA458716 QTE458715:QTE458716 QJI458715:QJI458716 PZM458715:PZM458716 PPQ458715:PPQ458716 PFU458715:PFU458716 OVY458715:OVY458716 OMC458715:OMC458716 OCG458715:OCG458716 NSK458715:NSK458716 NIO458715:NIO458716 MYS458715:MYS458716 MOW458715:MOW458716 MFA458715:MFA458716 LVE458715:LVE458716 LLI458715:LLI458716 LBM458715:LBM458716 KRQ458715:KRQ458716 KHU458715:KHU458716 JXY458715:JXY458716 JOC458715:JOC458716 JEG458715:JEG458716 IUK458715:IUK458716 IKO458715:IKO458716 IAS458715:IAS458716 HQW458715:HQW458716 HHA458715:HHA458716 GXE458715:GXE458716 GNI458715:GNI458716 GDM458715:GDM458716 FTQ458715:FTQ458716 FJU458715:FJU458716 EZY458715:EZY458716 EQC458715:EQC458716 EGG458715:EGG458716 DWK458715:DWK458716 DMO458715:DMO458716 DCS458715:DCS458716 CSW458715:CSW458716 CJA458715:CJA458716 BZE458715:BZE458716 BPI458715:BPI458716 BFM458715:BFM458716 AVQ458715:AVQ458716 ALU458715:ALU458716 ABY458715:ABY458716 SC458715:SC458716 IG458715:IG458716 C458715:C458716 WUS393179:WUS393180 WKW393179:WKW393180 WBA393179:WBA393180 VRE393179:VRE393180 VHI393179:VHI393180 UXM393179:UXM393180 UNQ393179:UNQ393180 UDU393179:UDU393180 TTY393179:TTY393180 TKC393179:TKC393180 TAG393179:TAG393180 SQK393179:SQK393180 SGO393179:SGO393180 RWS393179:RWS393180 RMW393179:RMW393180 RDA393179:RDA393180 QTE393179:QTE393180 QJI393179:QJI393180 PZM393179:PZM393180 PPQ393179:PPQ393180 PFU393179:PFU393180 OVY393179:OVY393180 OMC393179:OMC393180 OCG393179:OCG393180 NSK393179:NSK393180 NIO393179:NIO393180 MYS393179:MYS393180 MOW393179:MOW393180 MFA393179:MFA393180 LVE393179:LVE393180 LLI393179:LLI393180 LBM393179:LBM393180 KRQ393179:KRQ393180 KHU393179:KHU393180 JXY393179:JXY393180 JOC393179:JOC393180 JEG393179:JEG393180 IUK393179:IUK393180 IKO393179:IKO393180 IAS393179:IAS393180 HQW393179:HQW393180 HHA393179:HHA393180 GXE393179:GXE393180 GNI393179:GNI393180 GDM393179:GDM393180 FTQ393179:FTQ393180 FJU393179:FJU393180 EZY393179:EZY393180 EQC393179:EQC393180 EGG393179:EGG393180 DWK393179:DWK393180 DMO393179:DMO393180 DCS393179:DCS393180 CSW393179:CSW393180 CJA393179:CJA393180 BZE393179:BZE393180 BPI393179:BPI393180 BFM393179:BFM393180 AVQ393179:AVQ393180 ALU393179:ALU393180 ABY393179:ABY393180 SC393179:SC393180 IG393179:IG393180 C393179:C393180 WUS327643:WUS327644 WKW327643:WKW327644 WBA327643:WBA327644 VRE327643:VRE327644 VHI327643:VHI327644 UXM327643:UXM327644 UNQ327643:UNQ327644 UDU327643:UDU327644 TTY327643:TTY327644 TKC327643:TKC327644 TAG327643:TAG327644 SQK327643:SQK327644 SGO327643:SGO327644 RWS327643:RWS327644 RMW327643:RMW327644 RDA327643:RDA327644 QTE327643:QTE327644 QJI327643:QJI327644 PZM327643:PZM327644 PPQ327643:PPQ327644 PFU327643:PFU327644 OVY327643:OVY327644 OMC327643:OMC327644 OCG327643:OCG327644 NSK327643:NSK327644 NIO327643:NIO327644 MYS327643:MYS327644 MOW327643:MOW327644 MFA327643:MFA327644 LVE327643:LVE327644 LLI327643:LLI327644 LBM327643:LBM327644 KRQ327643:KRQ327644 KHU327643:KHU327644 JXY327643:JXY327644 JOC327643:JOC327644 JEG327643:JEG327644 IUK327643:IUK327644 IKO327643:IKO327644 IAS327643:IAS327644 HQW327643:HQW327644 HHA327643:HHA327644 GXE327643:GXE327644 GNI327643:GNI327644 GDM327643:GDM327644 FTQ327643:FTQ327644 FJU327643:FJU327644 EZY327643:EZY327644 EQC327643:EQC327644 EGG327643:EGG327644 DWK327643:DWK327644 DMO327643:DMO327644 DCS327643:DCS327644 CSW327643:CSW327644 CJA327643:CJA327644 BZE327643:BZE327644 BPI327643:BPI327644 BFM327643:BFM327644 AVQ327643:AVQ327644 ALU327643:ALU327644 ABY327643:ABY327644 SC327643:SC327644 IG327643:IG327644 C327643:C327644 WUS262107:WUS262108 WKW262107:WKW262108 WBA262107:WBA262108 VRE262107:VRE262108 VHI262107:VHI262108 UXM262107:UXM262108 UNQ262107:UNQ262108 UDU262107:UDU262108 TTY262107:TTY262108 TKC262107:TKC262108 TAG262107:TAG262108 SQK262107:SQK262108 SGO262107:SGO262108 RWS262107:RWS262108 RMW262107:RMW262108 RDA262107:RDA262108 QTE262107:QTE262108 QJI262107:QJI262108 PZM262107:PZM262108 PPQ262107:PPQ262108 PFU262107:PFU262108 OVY262107:OVY262108 OMC262107:OMC262108 OCG262107:OCG262108 NSK262107:NSK262108 NIO262107:NIO262108 MYS262107:MYS262108 MOW262107:MOW262108 MFA262107:MFA262108 LVE262107:LVE262108 LLI262107:LLI262108 LBM262107:LBM262108 KRQ262107:KRQ262108 KHU262107:KHU262108 JXY262107:JXY262108 JOC262107:JOC262108 JEG262107:JEG262108 IUK262107:IUK262108 IKO262107:IKO262108 IAS262107:IAS262108 HQW262107:HQW262108 HHA262107:HHA262108 GXE262107:GXE262108 GNI262107:GNI262108 GDM262107:GDM262108 FTQ262107:FTQ262108 FJU262107:FJU262108 EZY262107:EZY262108 EQC262107:EQC262108 EGG262107:EGG262108 DWK262107:DWK262108 DMO262107:DMO262108 DCS262107:DCS262108 CSW262107:CSW262108 CJA262107:CJA262108 BZE262107:BZE262108 BPI262107:BPI262108 BFM262107:BFM262108 AVQ262107:AVQ262108 ALU262107:ALU262108 ABY262107:ABY262108 SC262107:SC262108 IG262107:IG262108 C262107:C262108 WUS196571:WUS196572 WKW196571:WKW196572 WBA196571:WBA196572 VRE196571:VRE196572 VHI196571:VHI196572 UXM196571:UXM196572 UNQ196571:UNQ196572 UDU196571:UDU196572 TTY196571:TTY196572 TKC196571:TKC196572 TAG196571:TAG196572 SQK196571:SQK196572 SGO196571:SGO196572 RWS196571:RWS196572 RMW196571:RMW196572 RDA196571:RDA196572 QTE196571:QTE196572 QJI196571:QJI196572 PZM196571:PZM196572 PPQ196571:PPQ196572 PFU196571:PFU196572 OVY196571:OVY196572 OMC196571:OMC196572 OCG196571:OCG196572 NSK196571:NSK196572 NIO196571:NIO196572 MYS196571:MYS196572 MOW196571:MOW196572 MFA196571:MFA196572 LVE196571:LVE196572 LLI196571:LLI196572 LBM196571:LBM196572 KRQ196571:KRQ196572 KHU196571:KHU196572 JXY196571:JXY196572 JOC196571:JOC196572 JEG196571:JEG196572 IUK196571:IUK196572 IKO196571:IKO196572 IAS196571:IAS196572 HQW196571:HQW196572 HHA196571:HHA196572 GXE196571:GXE196572 GNI196571:GNI196572 GDM196571:GDM196572 FTQ196571:FTQ196572 FJU196571:FJU196572 EZY196571:EZY196572 EQC196571:EQC196572 EGG196571:EGG196572 DWK196571:DWK196572 DMO196571:DMO196572 DCS196571:DCS196572 CSW196571:CSW196572 CJA196571:CJA196572 BZE196571:BZE196572 BPI196571:BPI196572 BFM196571:BFM196572 AVQ196571:AVQ196572 ALU196571:ALU196572 ABY196571:ABY196572 SC196571:SC196572 IG196571:IG196572 C196571:C196572 WUS131035:WUS131036 WKW131035:WKW131036 WBA131035:WBA131036 VRE131035:VRE131036 VHI131035:VHI131036 UXM131035:UXM131036 UNQ131035:UNQ131036 UDU131035:UDU131036 TTY131035:TTY131036 TKC131035:TKC131036 TAG131035:TAG131036 SQK131035:SQK131036 SGO131035:SGO131036 RWS131035:RWS131036 RMW131035:RMW131036 RDA131035:RDA131036 QTE131035:QTE131036 QJI131035:QJI131036 PZM131035:PZM131036 PPQ131035:PPQ131036 PFU131035:PFU131036 OVY131035:OVY131036 OMC131035:OMC131036 OCG131035:OCG131036 NSK131035:NSK131036 NIO131035:NIO131036 MYS131035:MYS131036 MOW131035:MOW131036 MFA131035:MFA131036 LVE131035:LVE131036 LLI131035:LLI131036 LBM131035:LBM131036 KRQ131035:KRQ131036 KHU131035:KHU131036 JXY131035:JXY131036 JOC131035:JOC131036 JEG131035:JEG131036 IUK131035:IUK131036 IKO131035:IKO131036 IAS131035:IAS131036 HQW131035:HQW131036 HHA131035:HHA131036 GXE131035:GXE131036 GNI131035:GNI131036 GDM131035:GDM131036 FTQ131035:FTQ131036 FJU131035:FJU131036 EZY131035:EZY131036 EQC131035:EQC131036 EGG131035:EGG131036 DWK131035:DWK131036 DMO131035:DMO131036 DCS131035:DCS131036 CSW131035:CSW131036 CJA131035:CJA131036 BZE131035:BZE131036 BPI131035:BPI131036 BFM131035:BFM131036 AVQ131035:AVQ131036 ALU131035:ALU131036 ABY131035:ABY131036 SC131035:SC131036 IG131035:IG131036 C131035:C131036 WUS65499:WUS65500 WKW65499:WKW65500 WBA65499:WBA65500 VRE65499:VRE65500 VHI65499:VHI65500 UXM65499:UXM65500 UNQ65499:UNQ65500 UDU65499:UDU65500 TTY65499:TTY65500 TKC65499:TKC65500 TAG65499:TAG65500 SQK65499:SQK65500 SGO65499:SGO65500 RWS65499:RWS65500 RMW65499:RMW65500 RDA65499:RDA65500 QTE65499:QTE65500 QJI65499:QJI65500 PZM65499:PZM65500 PPQ65499:PPQ65500 PFU65499:PFU65500 OVY65499:OVY65500 OMC65499:OMC65500 OCG65499:OCG65500 NSK65499:NSK65500 NIO65499:NIO65500 MYS65499:MYS65500 MOW65499:MOW65500 MFA65499:MFA65500 LVE65499:LVE65500 LLI65499:LLI65500 LBM65499:LBM65500 KRQ65499:KRQ65500 KHU65499:KHU65500 JXY65499:JXY65500 JOC65499:JOC65500 JEG65499:JEG65500 IUK65499:IUK65500 IKO65499:IKO65500 IAS65499:IAS65500 HQW65499:HQW65500 HHA65499:HHA65500 GXE65499:GXE65500 GNI65499:GNI65500 GDM65499:GDM65500 FTQ65499:FTQ65500 FJU65499:FJU65500 EZY65499:EZY65500 EQC65499:EQC65500 EGG65499:EGG65500 DWK65499:DWK65500 DMO65499:DMO65500 DCS65499:DCS65500 CSW65499:CSW65500 CJA65499:CJA65500 BZE65499:BZE65500 BPI65499:BPI65500 BFM65499:BFM65500 AVQ65499:AVQ65500 ALU65499:ALU65500 ABY65499:ABY65500 SC65499:SC65500 IG65499:IG65500 C65499:C65500" xr:uid="{8A9B8BB3-66FA-4875-BB4C-635C79243924}">
      <formula1>#REF!</formula1>
    </dataValidation>
  </dataValidations>
  <printOptions horizontalCentered="1"/>
  <pageMargins left="0.23622047244094491" right="0.23622047244094491" top="0.74803149606299213" bottom="0.74803149606299213" header="0.31496062992125984" footer="0.31496062992125984"/>
  <pageSetup paperSize="9" scale="30" fitToHeight="2" orientation="landscape" r:id="rId1"/>
  <headerFooter alignWithMargins="0">
    <oddHeader>&amp;C&amp;14OFFICIAL - SENSITIVE - COMMERCIAL
(When Completed)</oddHeader>
    <oddFooter>&amp;C&amp;14OFFICIAL - SENSITIVE - COMMERCIAL
(When Completed)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4B700-8CAC-4448-9AC3-47B9285564DB}">
  <sheetPr>
    <tabColor theme="7" tint="0.79998168889431442"/>
  </sheetPr>
  <dimension ref="B1:U294"/>
  <sheetViews>
    <sheetView topLeftCell="A11" zoomScale="90" zoomScaleNormal="90" zoomScaleSheetLayoutView="100" workbookViewId="0">
      <selection activeCell="C163" sqref="C163"/>
    </sheetView>
  </sheetViews>
  <sheetFormatPr defaultRowHeight="12.5"/>
  <cols>
    <col min="1" max="1" width="1.54296875" style="25" customWidth="1"/>
    <col min="2" max="2" width="39.81640625" style="25" customWidth="1"/>
    <col min="3" max="3" width="11.453125" style="256" customWidth="1"/>
    <col min="4" max="10" width="13.54296875" style="256" customWidth="1"/>
    <col min="11" max="11" width="11.453125" style="256" customWidth="1"/>
    <col min="12" max="17" width="11.1796875" style="25" customWidth="1"/>
    <col min="18" max="18" width="10.453125" style="25" bestFit="1" customWidth="1"/>
    <col min="19" max="238" width="8.81640625" style="25"/>
    <col min="239" max="239" width="1.54296875" style="25" customWidth="1"/>
    <col min="240" max="240" width="35" style="25" customWidth="1"/>
    <col min="241" max="244" width="10.453125" style="25" customWidth="1"/>
    <col min="245" max="245" width="11.1796875" style="25" customWidth="1"/>
    <col min="246" max="246" width="14.54296875" style="25" customWidth="1"/>
    <col min="247" max="248" width="10.453125" style="25" customWidth="1"/>
    <col min="249" max="249" width="11.453125" style="25" customWidth="1"/>
    <col min="250" max="494" width="8.81640625" style="25"/>
    <col min="495" max="495" width="1.54296875" style="25" customWidth="1"/>
    <col min="496" max="496" width="35" style="25" customWidth="1"/>
    <col min="497" max="500" width="10.453125" style="25" customWidth="1"/>
    <col min="501" max="501" width="11.1796875" style="25" customWidth="1"/>
    <col min="502" max="502" width="14.54296875" style="25" customWidth="1"/>
    <col min="503" max="504" width="10.453125" style="25" customWidth="1"/>
    <col min="505" max="505" width="11.453125" style="25" customWidth="1"/>
    <col min="506" max="750" width="8.81640625" style="25"/>
    <col min="751" max="751" width="1.54296875" style="25" customWidth="1"/>
    <col min="752" max="752" width="35" style="25" customWidth="1"/>
    <col min="753" max="756" width="10.453125" style="25" customWidth="1"/>
    <col min="757" max="757" width="11.1796875" style="25" customWidth="1"/>
    <col min="758" max="758" width="14.54296875" style="25" customWidth="1"/>
    <col min="759" max="760" width="10.453125" style="25" customWidth="1"/>
    <col min="761" max="761" width="11.453125" style="25" customWidth="1"/>
    <col min="762" max="1006" width="8.81640625" style="25"/>
    <col min="1007" max="1007" width="1.54296875" style="25" customWidth="1"/>
    <col min="1008" max="1008" width="35" style="25" customWidth="1"/>
    <col min="1009" max="1012" width="10.453125" style="25" customWidth="1"/>
    <col min="1013" max="1013" width="11.1796875" style="25" customWidth="1"/>
    <col min="1014" max="1014" width="14.54296875" style="25" customWidth="1"/>
    <col min="1015" max="1016" width="10.453125" style="25" customWidth="1"/>
    <col min="1017" max="1017" width="11.453125" style="25" customWidth="1"/>
    <col min="1018" max="1262" width="8.81640625" style="25"/>
    <col min="1263" max="1263" width="1.54296875" style="25" customWidth="1"/>
    <col min="1264" max="1264" width="35" style="25" customWidth="1"/>
    <col min="1265" max="1268" width="10.453125" style="25" customWidth="1"/>
    <col min="1269" max="1269" width="11.1796875" style="25" customWidth="1"/>
    <col min="1270" max="1270" width="14.54296875" style="25" customWidth="1"/>
    <col min="1271" max="1272" width="10.453125" style="25" customWidth="1"/>
    <col min="1273" max="1273" width="11.453125" style="25" customWidth="1"/>
    <col min="1274" max="1518" width="8.81640625" style="25"/>
    <col min="1519" max="1519" width="1.54296875" style="25" customWidth="1"/>
    <col min="1520" max="1520" width="35" style="25" customWidth="1"/>
    <col min="1521" max="1524" width="10.453125" style="25" customWidth="1"/>
    <col min="1525" max="1525" width="11.1796875" style="25" customWidth="1"/>
    <col min="1526" max="1526" width="14.54296875" style="25" customWidth="1"/>
    <col min="1527" max="1528" width="10.453125" style="25" customWidth="1"/>
    <col min="1529" max="1529" width="11.453125" style="25" customWidth="1"/>
    <col min="1530" max="1774" width="8.81640625" style="25"/>
    <col min="1775" max="1775" width="1.54296875" style="25" customWidth="1"/>
    <col min="1776" max="1776" width="35" style="25" customWidth="1"/>
    <col min="1777" max="1780" width="10.453125" style="25" customWidth="1"/>
    <col min="1781" max="1781" width="11.1796875" style="25" customWidth="1"/>
    <col min="1782" max="1782" width="14.54296875" style="25" customWidth="1"/>
    <col min="1783" max="1784" width="10.453125" style="25" customWidth="1"/>
    <col min="1785" max="1785" width="11.453125" style="25" customWidth="1"/>
    <col min="1786" max="2030" width="8.81640625" style="25"/>
    <col min="2031" max="2031" width="1.54296875" style="25" customWidth="1"/>
    <col min="2032" max="2032" width="35" style="25" customWidth="1"/>
    <col min="2033" max="2036" width="10.453125" style="25" customWidth="1"/>
    <col min="2037" max="2037" width="11.1796875" style="25" customWidth="1"/>
    <col min="2038" max="2038" width="14.54296875" style="25" customWidth="1"/>
    <col min="2039" max="2040" width="10.453125" style="25" customWidth="1"/>
    <col min="2041" max="2041" width="11.453125" style="25" customWidth="1"/>
    <col min="2042" max="2286" width="8.81640625" style="25"/>
    <col min="2287" max="2287" width="1.54296875" style="25" customWidth="1"/>
    <col min="2288" max="2288" width="35" style="25" customWidth="1"/>
    <col min="2289" max="2292" width="10.453125" style="25" customWidth="1"/>
    <col min="2293" max="2293" width="11.1796875" style="25" customWidth="1"/>
    <col min="2294" max="2294" width="14.54296875" style="25" customWidth="1"/>
    <col min="2295" max="2296" width="10.453125" style="25" customWidth="1"/>
    <col min="2297" max="2297" width="11.453125" style="25" customWidth="1"/>
    <col min="2298" max="2542" width="8.81640625" style="25"/>
    <col min="2543" max="2543" width="1.54296875" style="25" customWidth="1"/>
    <col min="2544" max="2544" width="35" style="25" customWidth="1"/>
    <col min="2545" max="2548" width="10.453125" style="25" customWidth="1"/>
    <col min="2549" max="2549" width="11.1796875" style="25" customWidth="1"/>
    <col min="2550" max="2550" width="14.54296875" style="25" customWidth="1"/>
    <col min="2551" max="2552" width="10.453125" style="25" customWidth="1"/>
    <col min="2553" max="2553" width="11.453125" style="25" customWidth="1"/>
    <col min="2554" max="2798" width="8.81640625" style="25"/>
    <col min="2799" max="2799" width="1.54296875" style="25" customWidth="1"/>
    <col min="2800" max="2800" width="35" style="25" customWidth="1"/>
    <col min="2801" max="2804" width="10.453125" style="25" customWidth="1"/>
    <col min="2805" max="2805" width="11.1796875" style="25" customWidth="1"/>
    <col min="2806" max="2806" width="14.54296875" style="25" customWidth="1"/>
    <col min="2807" max="2808" width="10.453125" style="25" customWidth="1"/>
    <col min="2809" max="2809" width="11.453125" style="25" customWidth="1"/>
    <col min="2810" max="3054" width="8.81640625" style="25"/>
    <col min="3055" max="3055" width="1.54296875" style="25" customWidth="1"/>
    <col min="3056" max="3056" width="35" style="25" customWidth="1"/>
    <col min="3057" max="3060" width="10.453125" style="25" customWidth="1"/>
    <col min="3061" max="3061" width="11.1796875" style="25" customWidth="1"/>
    <col min="3062" max="3062" width="14.54296875" style="25" customWidth="1"/>
    <col min="3063" max="3064" width="10.453125" style="25" customWidth="1"/>
    <col min="3065" max="3065" width="11.453125" style="25" customWidth="1"/>
    <col min="3066" max="3310" width="8.81640625" style="25"/>
    <col min="3311" max="3311" width="1.54296875" style="25" customWidth="1"/>
    <col min="3312" max="3312" width="35" style="25" customWidth="1"/>
    <col min="3313" max="3316" width="10.453125" style="25" customWidth="1"/>
    <col min="3317" max="3317" width="11.1796875" style="25" customWidth="1"/>
    <col min="3318" max="3318" width="14.54296875" style="25" customWidth="1"/>
    <col min="3319" max="3320" width="10.453125" style="25" customWidth="1"/>
    <col min="3321" max="3321" width="11.453125" style="25" customWidth="1"/>
    <col min="3322" max="3566" width="8.81640625" style="25"/>
    <col min="3567" max="3567" width="1.54296875" style="25" customWidth="1"/>
    <col min="3568" max="3568" width="35" style="25" customWidth="1"/>
    <col min="3569" max="3572" width="10.453125" style="25" customWidth="1"/>
    <col min="3573" max="3573" width="11.1796875" style="25" customWidth="1"/>
    <col min="3574" max="3574" width="14.54296875" style="25" customWidth="1"/>
    <col min="3575" max="3576" width="10.453125" style="25" customWidth="1"/>
    <col min="3577" max="3577" width="11.453125" style="25" customWidth="1"/>
    <col min="3578" max="3822" width="8.81640625" style="25"/>
    <col min="3823" max="3823" width="1.54296875" style="25" customWidth="1"/>
    <col min="3824" max="3824" width="35" style="25" customWidth="1"/>
    <col min="3825" max="3828" width="10.453125" style="25" customWidth="1"/>
    <col min="3829" max="3829" width="11.1796875" style="25" customWidth="1"/>
    <col min="3830" max="3830" width="14.54296875" style="25" customWidth="1"/>
    <col min="3831" max="3832" width="10.453125" style="25" customWidth="1"/>
    <col min="3833" max="3833" width="11.453125" style="25" customWidth="1"/>
    <col min="3834" max="4078" width="8.81640625" style="25"/>
    <col min="4079" max="4079" width="1.54296875" style="25" customWidth="1"/>
    <col min="4080" max="4080" width="35" style="25" customWidth="1"/>
    <col min="4081" max="4084" width="10.453125" style="25" customWidth="1"/>
    <col min="4085" max="4085" width="11.1796875" style="25" customWidth="1"/>
    <col min="4086" max="4086" width="14.54296875" style="25" customWidth="1"/>
    <col min="4087" max="4088" width="10.453125" style="25" customWidth="1"/>
    <col min="4089" max="4089" width="11.453125" style="25" customWidth="1"/>
    <col min="4090" max="4334" width="8.81640625" style="25"/>
    <col min="4335" max="4335" width="1.54296875" style="25" customWidth="1"/>
    <col min="4336" max="4336" width="35" style="25" customWidth="1"/>
    <col min="4337" max="4340" width="10.453125" style="25" customWidth="1"/>
    <col min="4341" max="4341" width="11.1796875" style="25" customWidth="1"/>
    <col min="4342" max="4342" width="14.54296875" style="25" customWidth="1"/>
    <col min="4343" max="4344" width="10.453125" style="25" customWidth="1"/>
    <col min="4345" max="4345" width="11.453125" style="25" customWidth="1"/>
    <col min="4346" max="4590" width="8.81640625" style="25"/>
    <col min="4591" max="4591" width="1.54296875" style="25" customWidth="1"/>
    <col min="4592" max="4592" width="35" style="25" customWidth="1"/>
    <col min="4593" max="4596" width="10.453125" style="25" customWidth="1"/>
    <col min="4597" max="4597" width="11.1796875" style="25" customWidth="1"/>
    <col min="4598" max="4598" width="14.54296875" style="25" customWidth="1"/>
    <col min="4599" max="4600" width="10.453125" style="25" customWidth="1"/>
    <col min="4601" max="4601" width="11.453125" style="25" customWidth="1"/>
    <col min="4602" max="4846" width="8.81640625" style="25"/>
    <col min="4847" max="4847" width="1.54296875" style="25" customWidth="1"/>
    <col min="4848" max="4848" width="35" style="25" customWidth="1"/>
    <col min="4849" max="4852" width="10.453125" style="25" customWidth="1"/>
    <col min="4853" max="4853" width="11.1796875" style="25" customWidth="1"/>
    <col min="4854" max="4854" width="14.54296875" style="25" customWidth="1"/>
    <col min="4855" max="4856" width="10.453125" style="25" customWidth="1"/>
    <col min="4857" max="4857" width="11.453125" style="25" customWidth="1"/>
    <col min="4858" max="5102" width="8.81640625" style="25"/>
    <col min="5103" max="5103" width="1.54296875" style="25" customWidth="1"/>
    <col min="5104" max="5104" width="35" style="25" customWidth="1"/>
    <col min="5105" max="5108" width="10.453125" style="25" customWidth="1"/>
    <col min="5109" max="5109" width="11.1796875" style="25" customWidth="1"/>
    <col min="5110" max="5110" width="14.54296875" style="25" customWidth="1"/>
    <col min="5111" max="5112" width="10.453125" style="25" customWidth="1"/>
    <col min="5113" max="5113" width="11.453125" style="25" customWidth="1"/>
    <col min="5114" max="5358" width="8.81640625" style="25"/>
    <col min="5359" max="5359" width="1.54296875" style="25" customWidth="1"/>
    <col min="5360" max="5360" width="35" style="25" customWidth="1"/>
    <col min="5361" max="5364" width="10.453125" style="25" customWidth="1"/>
    <col min="5365" max="5365" width="11.1796875" style="25" customWidth="1"/>
    <col min="5366" max="5366" width="14.54296875" style="25" customWidth="1"/>
    <col min="5367" max="5368" width="10.453125" style="25" customWidth="1"/>
    <col min="5369" max="5369" width="11.453125" style="25" customWidth="1"/>
    <col min="5370" max="5614" width="8.81640625" style="25"/>
    <col min="5615" max="5615" width="1.54296875" style="25" customWidth="1"/>
    <col min="5616" max="5616" width="35" style="25" customWidth="1"/>
    <col min="5617" max="5620" width="10.453125" style="25" customWidth="1"/>
    <col min="5621" max="5621" width="11.1796875" style="25" customWidth="1"/>
    <col min="5622" max="5622" width="14.54296875" style="25" customWidth="1"/>
    <col min="5623" max="5624" width="10.453125" style="25" customWidth="1"/>
    <col min="5625" max="5625" width="11.453125" style="25" customWidth="1"/>
    <col min="5626" max="5870" width="8.81640625" style="25"/>
    <col min="5871" max="5871" width="1.54296875" style="25" customWidth="1"/>
    <col min="5872" max="5872" width="35" style="25" customWidth="1"/>
    <col min="5873" max="5876" width="10.453125" style="25" customWidth="1"/>
    <col min="5877" max="5877" width="11.1796875" style="25" customWidth="1"/>
    <col min="5878" max="5878" width="14.54296875" style="25" customWidth="1"/>
    <col min="5879" max="5880" width="10.453125" style="25" customWidth="1"/>
    <col min="5881" max="5881" width="11.453125" style="25" customWidth="1"/>
    <col min="5882" max="6126" width="8.81640625" style="25"/>
    <col min="6127" max="6127" width="1.54296875" style="25" customWidth="1"/>
    <col min="6128" max="6128" width="35" style="25" customWidth="1"/>
    <col min="6129" max="6132" width="10.453125" style="25" customWidth="1"/>
    <col min="6133" max="6133" width="11.1796875" style="25" customWidth="1"/>
    <col min="6134" max="6134" width="14.54296875" style="25" customWidth="1"/>
    <col min="6135" max="6136" width="10.453125" style="25" customWidth="1"/>
    <col min="6137" max="6137" width="11.453125" style="25" customWidth="1"/>
    <col min="6138" max="6382" width="8.81640625" style="25"/>
    <col min="6383" max="6383" width="1.54296875" style="25" customWidth="1"/>
    <col min="6384" max="6384" width="35" style="25" customWidth="1"/>
    <col min="6385" max="6388" width="10.453125" style="25" customWidth="1"/>
    <col min="6389" max="6389" width="11.1796875" style="25" customWidth="1"/>
    <col min="6390" max="6390" width="14.54296875" style="25" customWidth="1"/>
    <col min="6391" max="6392" width="10.453125" style="25" customWidth="1"/>
    <col min="6393" max="6393" width="11.453125" style="25" customWidth="1"/>
    <col min="6394" max="6638" width="8.81640625" style="25"/>
    <col min="6639" max="6639" width="1.54296875" style="25" customWidth="1"/>
    <col min="6640" max="6640" width="35" style="25" customWidth="1"/>
    <col min="6641" max="6644" width="10.453125" style="25" customWidth="1"/>
    <col min="6645" max="6645" width="11.1796875" style="25" customWidth="1"/>
    <col min="6646" max="6646" width="14.54296875" style="25" customWidth="1"/>
    <col min="6647" max="6648" width="10.453125" style="25" customWidth="1"/>
    <col min="6649" max="6649" width="11.453125" style="25" customWidth="1"/>
    <col min="6650" max="6894" width="8.81640625" style="25"/>
    <col min="6895" max="6895" width="1.54296875" style="25" customWidth="1"/>
    <col min="6896" max="6896" width="35" style="25" customWidth="1"/>
    <col min="6897" max="6900" width="10.453125" style="25" customWidth="1"/>
    <col min="6901" max="6901" width="11.1796875" style="25" customWidth="1"/>
    <col min="6902" max="6902" width="14.54296875" style="25" customWidth="1"/>
    <col min="6903" max="6904" width="10.453125" style="25" customWidth="1"/>
    <col min="6905" max="6905" width="11.453125" style="25" customWidth="1"/>
    <col min="6906" max="7150" width="8.81640625" style="25"/>
    <col min="7151" max="7151" width="1.54296875" style="25" customWidth="1"/>
    <col min="7152" max="7152" width="35" style="25" customWidth="1"/>
    <col min="7153" max="7156" width="10.453125" style="25" customWidth="1"/>
    <col min="7157" max="7157" width="11.1796875" style="25" customWidth="1"/>
    <col min="7158" max="7158" width="14.54296875" style="25" customWidth="1"/>
    <col min="7159" max="7160" width="10.453125" style="25" customWidth="1"/>
    <col min="7161" max="7161" width="11.453125" style="25" customWidth="1"/>
    <col min="7162" max="7406" width="8.81640625" style="25"/>
    <col min="7407" max="7407" width="1.54296875" style="25" customWidth="1"/>
    <col min="7408" max="7408" width="35" style="25" customWidth="1"/>
    <col min="7409" max="7412" width="10.453125" style="25" customWidth="1"/>
    <col min="7413" max="7413" width="11.1796875" style="25" customWidth="1"/>
    <col min="7414" max="7414" width="14.54296875" style="25" customWidth="1"/>
    <col min="7415" max="7416" width="10.453125" style="25" customWidth="1"/>
    <col min="7417" max="7417" width="11.453125" style="25" customWidth="1"/>
    <col min="7418" max="7662" width="8.81640625" style="25"/>
    <col min="7663" max="7663" width="1.54296875" style="25" customWidth="1"/>
    <col min="7664" max="7664" width="35" style="25" customWidth="1"/>
    <col min="7665" max="7668" width="10.453125" style="25" customWidth="1"/>
    <col min="7669" max="7669" width="11.1796875" style="25" customWidth="1"/>
    <col min="7670" max="7670" width="14.54296875" style="25" customWidth="1"/>
    <col min="7671" max="7672" width="10.453125" style="25" customWidth="1"/>
    <col min="7673" max="7673" width="11.453125" style="25" customWidth="1"/>
    <col min="7674" max="7918" width="8.81640625" style="25"/>
    <col min="7919" max="7919" width="1.54296875" style="25" customWidth="1"/>
    <col min="7920" max="7920" width="35" style="25" customWidth="1"/>
    <col min="7921" max="7924" width="10.453125" style="25" customWidth="1"/>
    <col min="7925" max="7925" width="11.1796875" style="25" customWidth="1"/>
    <col min="7926" max="7926" width="14.54296875" style="25" customWidth="1"/>
    <col min="7927" max="7928" width="10.453125" style="25" customWidth="1"/>
    <col min="7929" max="7929" width="11.453125" style="25" customWidth="1"/>
    <col min="7930" max="8174" width="8.81640625" style="25"/>
    <col min="8175" max="8175" width="1.54296875" style="25" customWidth="1"/>
    <col min="8176" max="8176" width="35" style="25" customWidth="1"/>
    <col min="8177" max="8180" width="10.453125" style="25" customWidth="1"/>
    <col min="8181" max="8181" width="11.1796875" style="25" customWidth="1"/>
    <col min="8182" max="8182" width="14.54296875" style="25" customWidth="1"/>
    <col min="8183" max="8184" width="10.453125" style="25" customWidth="1"/>
    <col min="8185" max="8185" width="11.453125" style="25" customWidth="1"/>
    <col min="8186" max="8430" width="8.81640625" style="25"/>
    <col min="8431" max="8431" width="1.54296875" style="25" customWidth="1"/>
    <col min="8432" max="8432" width="35" style="25" customWidth="1"/>
    <col min="8433" max="8436" width="10.453125" style="25" customWidth="1"/>
    <col min="8437" max="8437" width="11.1796875" style="25" customWidth="1"/>
    <col min="8438" max="8438" width="14.54296875" style="25" customWidth="1"/>
    <col min="8439" max="8440" width="10.453125" style="25" customWidth="1"/>
    <col min="8441" max="8441" width="11.453125" style="25" customWidth="1"/>
    <col min="8442" max="8686" width="8.81640625" style="25"/>
    <col min="8687" max="8687" width="1.54296875" style="25" customWidth="1"/>
    <col min="8688" max="8688" width="35" style="25" customWidth="1"/>
    <col min="8689" max="8692" width="10.453125" style="25" customWidth="1"/>
    <col min="8693" max="8693" width="11.1796875" style="25" customWidth="1"/>
    <col min="8694" max="8694" width="14.54296875" style="25" customWidth="1"/>
    <col min="8695" max="8696" width="10.453125" style="25" customWidth="1"/>
    <col min="8697" max="8697" width="11.453125" style="25" customWidth="1"/>
    <col min="8698" max="8942" width="8.81640625" style="25"/>
    <col min="8943" max="8943" width="1.54296875" style="25" customWidth="1"/>
    <col min="8944" max="8944" width="35" style="25" customWidth="1"/>
    <col min="8945" max="8948" width="10.453125" style="25" customWidth="1"/>
    <col min="8949" max="8949" width="11.1796875" style="25" customWidth="1"/>
    <col min="8950" max="8950" width="14.54296875" style="25" customWidth="1"/>
    <col min="8951" max="8952" width="10.453125" style="25" customWidth="1"/>
    <col min="8953" max="8953" width="11.453125" style="25" customWidth="1"/>
    <col min="8954" max="9198" width="8.81640625" style="25"/>
    <col min="9199" max="9199" width="1.54296875" style="25" customWidth="1"/>
    <col min="9200" max="9200" width="35" style="25" customWidth="1"/>
    <col min="9201" max="9204" width="10.453125" style="25" customWidth="1"/>
    <col min="9205" max="9205" width="11.1796875" style="25" customWidth="1"/>
    <col min="9206" max="9206" width="14.54296875" style="25" customWidth="1"/>
    <col min="9207" max="9208" width="10.453125" style="25" customWidth="1"/>
    <col min="9209" max="9209" width="11.453125" style="25" customWidth="1"/>
    <col min="9210" max="9454" width="8.81640625" style="25"/>
    <col min="9455" max="9455" width="1.54296875" style="25" customWidth="1"/>
    <col min="9456" max="9456" width="35" style="25" customWidth="1"/>
    <col min="9457" max="9460" width="10.453125" style="25" customWidth="1"/>
    <col min="9461" max="9461" width="11.1796875" style="25" customWidth="1"/>
    <col min="9462" max="9462" width="14.54296875" style="25" customWidth="1"/>
    <col min="9463" max="9464" width="10.453125" style="25" customWidth="1"/>
    <col min="9465" max="9465" width="11.453125" style="25" customWidth="1"/>
    <col min="9466" max="9710" width="8.81640625" style="25"/>
    <col min="9711" max="9711" width="1.54296875" style="25" customWidth="1"/>
    <col min="9712" max="9712" width="35" style="25" customWidth="1"/>
    <col min="9713" max="9716" width="10.453125" style="25" customWidth="1"/>
    <col min="9717" max="9717" width="11.1796875" style="25" customWidth="1"/>
    <col min="9718" max="9718" width="14.54296875" style="25" customWidth="1"/>
    <col min="9719" max="9720" width="10.453125" style="25" customWidth="1"/>
    <col min="9721" max="9721" width="11.453125" style="25" customWidth="1"/>
    <col min="9722" max="9966" width="8.81640625" style="25"/>
    <col min="9967" max="9967" width="1.54296875" style="25" customWidth="1"/>
    <col min="9968" max="9968" width="35" style="25" customWidth="1"/>
    <col min="9969" max="9972" width="10.453125" style="25" customWidth="1"/>
    <col min="9973" max="9973" width="11.1796875" style="25" customWidth="1"/>
    <col min="9974" max="9974" width="14.54296875" style="25" customWidth="1"/>
    <col min="9975" max="9976" width="10.453125" style="25" customWidth="1"/>
    <col min="9977" max="9977" width="11.453125" style="25" customWidth="1"/>
    <col min="9978" max="10222" width="8.81640625" style="25"/>
    <col min="10223" max="10223" width="1.54296875" style="25" customWidth="1"/>
    <col min="10224" max="10224" width="35" style="25" customWidth="1"/>
    <col min="10225" max="10228" width="10.453125" style="25" customWidth="1"/>
    <col min="10229" max="10229" width="11.1796875" style="25" customWidth="1"/>
    <col min="10230" max="10230" width="14.54296875" style="25" customWidth="1"/>
    <col min="10231" max="10232" width="10.453125" style="25" customWidth="1"/>
    <col min="10233" max="10233" width="11.453125" style="25" customWidth="1"/>
    <col min="10234" max="10478" width="8.81640625" style="25"/>
    <col min="10479" max="10479" width="1.54296875" style="25" customWidth="1"/>
    <col min="10480" max="10480" width="35" style="25" customWidth="1"/>
    <col min="10481" max="10484" width="10.453125" style="25" customWidth="1"/>
    <col min="10485" max="10485" width="11.1796875" style="25" customWidth="1"/>
    <col min="10486" max="10486" width="14.54296875" style="25" customWidth="1"/>
    <col min="10487" max="10488" width="10.453125" style="25" customWidth="1"/>
    <col min="10489" max="10489" width="11.453125" style="25" customWidth="1"/>
    <col min="10490" max="10734" width="8.81640625" style="25"/>
    <col min="10735" max="10735" width="1.54296875" style="25" customWidth="1"/>
    <col min="10736" max="10736" width="35" style="25" customWidth="1"/>
    <col min="10737" max="10740" width="10.453125" style="25" customWidth="1"/>
    <col min="10741" max="10741" width="11.1796875" style="25" customWidth="1"/>
    <col min="10742" max="10742" width="14.54296875" style="25" customWidth="1"/>
    <col min="10743" max="10744" width="10.453125" style="25" customWidth="1"/>
    <col min="10745" max="10745" width="11.453125" style="25" customWidth="1"/>
    <col min="10746" max="10990" width="8.81640625" style="25"/>
    <col min="10991" max="10991" width="1.54296875" style="25" customWidth="1"/>
    <col min="10992" max="10992" width="35" style="25" customWidth="1"/>
    <col min="10993" max="10996" width="10.453125" style="25" customWidth="1"/>
    <col min="10997" max="10997" width="11.1796875" style="25" customWidth="1"/>
    <col min="10998" max="10998" width="14.54296875" style="25" customWidth="1"/>
    <col min="10999" max="11000" width="10.453125" style="25" customWidth="1"/>
    <col min="11001" max="11001" width="11.453125" style="25" customWidth="1"/>
    <col min="11002" max="11246" width="8.81640625" style="25"/>
    <col min="11247" max="11247" width="1.54296875" style="25" customWidth="1"/>
    <col min="11248" max="11248" width="35" style="25" customWidth="1"/>
    <col min="11249" max="11252" width="10.453125" style="25" customWidth="1"/>
    <col min="11253" max="11253" width="11.1796875" style="25" customWidth="1"/>
    <col min="11254" max="11254" width="14.54296875" style="25" customWidth="1"/>
    <col min="11255" max="11256" width="10.453125" style="25" customWidth="1"/>
    <col min="11257" max="11257" width="11.453125" style="25" customWidth="1"/>
    <col min="11258" max="11502" width="8.81640625" style="25"/>
    <col min="11503" max="11503" width="1.54296875" style="25" customWidth="1"/>
    <col min="11504" max="11504" width="35" style="25" customWidth="1"/>
    <col min="11505" max="11508" width="10.453125" style="25" customWidth="1"/>
    <col min="11509" max="11509" width="11.1796875" style="25" customWidth="1"/>
    <col min="11510" max="11510" width="14.54296875" style="25" customWidth="1"/>
    <col min="11511" max="11512" width="10.453125" style="25" customWidth="1"/>
    <col min="11513" max="11513" width="11.453125" style="25" customWidth="1"/>
    <col min="11514" max="11758" width="8.81640625" style="25"/>
    <col min="11759" max="11759" width="1.54296875" style="25" customWidth="1"/>
    <col min="11760" max="11760" width="35" style="25" customWidth="1"/>
    <col min="11761" max="11764" width="10.453125" style="25" customWidth="1"/>
    <col min="11765" max="11765" width="11.1796875" style="25" customWidth="1"/>
    <col min="11766" max="11766" width="14.54296875" style="25" customWidth="1"/>
    <col min="11767" max="11768" width="10.453125" style="25" customWidth="1"/>
    <col min="11769" max="11769" width="11.453125" style="25" customWidth="1"/>
    <col min="11770" max="12014" width="8.81640625" style="25"/>
    <col min="12015" max="12015" width="1.54296875" style="25" customWidth="1"/>
    <col min="12016" max="12016" width="35" style="25" customWidth="1"/>
    <col min="12017" max="12020" width="10.453125" style="25" customWidth="1"/>
    <col min="12021" max="12021" width="11.1796875" style="25" customWidth="1"/>
    <col min="12022" max="12022" width="14.54296875" style="25" customWidth="1"/>
    <col min="12023" max="12024" width="10.453125" style="25" customWidth="1"/>
    <col min="12025" max="12025" width="11.453125" style="25" customWidth="1"/>
    <col min="12026" max="12270" width="8.81640625" style="25"/>
    <col min="12271" max="12271" width="1.54296875" style="25" customWidth="1"/>
    <col min="12272" max="12272" width="35" style="25" customWidth="1"/>
    <col min="12273" max="12276" width="10.453125" style="25" customWidth="1"/>
    <col min="12277" max="12277" width="11.1796875" style="25" customWidth="1"/>
    <col min="12278" max="12278" width="14.54296875" style="25" customWidth="1"/>
    <col min="12279" max="12280" width="10.453125" style="25" customWidth="1"/>
    <col min="12281" max="12281" width="11.453125" style="25" customWidth="1"/>
    <col min="12282" max="12526" width="8.81640625" style="25"/>
    <col min="12527" max="12527" width="1.54296875" style="25" customWidth="1"/>
    <col min="12528" max="12528" width="35" style="25" customWidth="1"/>
    <col min="12529" max="12532" width="10.453125" style="25" customWidth="1"/>
    <col min="12533" max="12533" width="11.1796875" style="25" customWidth="1"/>
    <col min="12534" max="12534" width="14.54296875" style="25" customWidth="1"/>
    <col min="12535" max="12536" width="10.453125" style="25" customWidth="1"/>
    <col min="12537" max="12537" width="11.453125" style="25" customWidth="1"/>
    <col min="12538" max="12782" width="8.81640625" style="25"/>
    <col min="12783" max="12783" width="1.54296875" style="25" customWidth="1"/>
    <col min="12784" max="12784" width="35" style="25" customWidth="1"/>
    <col min="12785" max="12788" width="10.453125" style="25" customWidth="1"/>
    <col min="12789" max="12789" width="11.1796875" style="25" customWidth="1"/>
    <col min="12790" max="12790" width="14.54296875" style="25" customWidth="1"/>
    <col min="12791" max="12792" width="10.453125" style="25" customWidth="1"/>
    <col min="12793" max="12793" width="11.453125" style="25" customWidth="1"/>
    <col min="12794" max="13038" width="8.81640625" style="25"/>
    <col min="13039" max="13039" width="1.54296875" style="25" customWidth="1"/>
    <col min="13040" max="13040" width="35" style="25" customWidth="1"/>
    <col min="13041" max="13044" width="10.453125" style="25" customWidth="1"/>
    <col min="13045" max="13045" width="11.1796875" style="25" customWidth="1"/>
    <col min="13046" max="13046" width="14.54296875" style="25" customWidth="1"/>
    <col min="13047" max="13048" width="10.453125" style="25" customWidth="1"/>
    <col min="13049" max="13049" width="11.453125" style="25" customWidth="1"/>
    <col min="13050" max="13294" width="8.81640625" style="25"/>
    <col min="13295" max="13295" width="1.54296875" style="25" customWidth="1"/>
    <col min="13296" max="13296" width="35" style="25" customWidth="1"/>
    <col min="13297" max="13300" width="10.453125" style="25" customWidth="1"/>
    <col min="13301" max="13301" width="11.1796875" style="25" customWidth="1"/>
    <col min="13302" max="13302" width="14.54296875" style="25" customWidth="1"/>
    <col min="13303" max="13304" width="10.453125" style="25" customWidth="1"/>
    <col min="13305" max="13305" width="11.453125" style="25" customWidth="1"/>
    <col min="13306" max="13550" width="8.81640625" style="25"/>
    <col min="13551" max="13551" width="1.54296875" style="25" customWidth="1"/>
    <col min="13552" max="13552" width="35" style="25" customWidth="1"/>
    <col min="13553" max="13556" width="10.453125" style="25" customWidth="1"/>
    <col min="13557" max="13557" width="11.1796875" style="25" customWidth="1"/>
    <col min="13558" max="13558" width="14.54296875" style="25" customWidth="1"/>
    <col min="13559" max="13560" width="10.453125" style="25" customWidth="1"/>
    <col min="13561" max="13561" width="11.453125" style="25" customWidth="1"/>
    <col min="13562" max="13806" width="8.81640625" style="25"/>
    <col min="13807" max="13807" width="1.54296875" style="25" customWidth="1"/>
    <col min="13808" max="13808" width="35" style="25" customWidth="1"/>
    <col min="13809" max="13812" width="10.453125" style="25" customWidth="1"/>
    <col min="13813" max="13813" width="11.1796875" style="25" customWidth="1"/>
    <col min="13814" max="13814" width="14.54296875" style="25" customWidth="1"/>
    <col min="13815" max="13816" width="10.453125" style="25" customWidth="1"/>
    <col min="13817" max="13817" width="11.453125" style="25" customWidth="1"/>
    <col min="13818" max="14062" width="8.81640625" style="25"/>
    <col min="14063" max="14063" width="1.54296875" style="25" customWidth="1"/>
    <col min="14064" max="14064" width="35" style="25" customWidth="1"/>
    <col min="14065" max="14068" width="10.453125" style="25" customWidth="1"/>
    <col min="14069" max="14069" width="11.1796875" style="25" customWidth="1"/>
    <col min="14070" max="14070" width="14.54296875" style="25" customWidth="1"/>
    <col min="14071" max="14072" width="10.453125" style="25" customWidth="1"/>
    <col min="14073" max="14073" width="11.453125" style="25" customWidth="1"/>
    <col min="14074" max="14318" width="8.81640625" style="25"/>
    <col min="14319" max="14319" width="1.54296875" style="25" customWidth="1"/>
    <col min="14320" max="14320" width="35" style="25" customWidth="1"/>
    <col min="14321" max="14324" width="10.453125" style="25" customWidth="1"/>
    <col min="14325" max="14325" width="11.1796875" style="25" customWidth="1"/>
    <col min="14326" max="14326" width="14.54296875" style="25" customWidth="1"/>
    <col min="14327" max="14328" width="10.453125" style="25" customWidth="1"/>
    <col min="14329" max="14329" width="11.453125" style="25" customWidth="1"/>
    <col min="14330" max="14574" width="8.81640625" style="25"/>
    <col min="14575" max="14575" width="1.54296875" style="25" customWidth="1"/>
    <col min="14576" max="14576" width="35" style="25" customWidth="1"/>
    <col min="14577" max="14580" width="10.453125" style="25" customWidth="1"/>
    <col min="14581" max="14581" width="11.1796875" style="25" customWidth="1"/>
    <col min="14582" max="14582" width="14.54296875" style="25" customWidth="1"/>
    <col min="14583" max="14584" width="10.453125" style="25" customWidth="1"/>
    <col min="14585" max="14585" width="11.453125" style="25" customWidth="1"/>
    <col min="14586" max="14830" width="8.81640625" style="25"/>
    <col min="14831" max="14831" width="1.54296875" style="25" customWidth="1"/>
    <col min="14832" max="14832" width="35" style="25" customWidth="1"/>
    <col min="14833" max="14836" width="10.453125" style="25" customWidth="1"/>
    <col min="14837" max="14837" width="11.1796875" style="25" customWidth="1"/>
    <col min="14838" max="14838" width="14.54296875" style="25" customWidth="1"/>
    <col min="14839" max="14840" width="10.453125" style="25" customWidth="1"/>
    <col min="14841" max="14841" width="11.453125" style="25" customWidth="1"/>
    <col min="14842" max="15086" width="8.81640625" style="25"/>
    <col min="15087" max="15087" width="1.54296875" style="25" customWidth="1"/>
    <col min="15088" max="15088" width="35" style="25" customWidth="1"/>
    <col min="15089" max="15092" width="10.453125" style="25" customWidth="1"/>
    <col min="15093" max="15093" width="11.1796875" style="25" customWidth="1"/>
    <col min="15094" max="15094" width="14.54296875" style="25" customWidth="1"/>
    <col min="15095" max="15096" width="10.453125" style="25" customWidth="1"/>
    <col min="15097" max="15097" width="11.453125" style="25" customWidth="1"/>
    <col min="15098" max="15342" width="8.81640625" style="25"/>
    <col min="15343" max="15343" width="1.54296875" style="25" customWidth="1"/>
    <col min="15344" max="15344" width="35" style="25" customWidth="1"/>
    <col min="15345" max="15348" width="10.453125" style="25" customWidth="1"/>
    <col min="15349" max="15349" width="11.1796875" style="25" customWidth="1"/>
    <col min="15350" max="15350" width="14.54296875" style="25" customWidth="1"/>
    <col min="15351" max="15352" width="10.453125" style="25" customWidth="1"/>
    <col min="15353" max="15353" width="11.453125" style="25" customWidth="1"/>
    <col min="15354" max="15598" width="8.81640625" style="25"/>
    <col min="15599" max="15599" width="1.54296875" style="25" customWidth="1"/>
    <col min="15600" max="15600" width="35" style="25" customWidth="1"/>
    <col min="15601" max="15604" width="10.453125" style="25" customWidth="1"/>
    <col min="15605" max="15605" width="11.1796875" style="25" customWidth="1"/>
    <col min="15606" max="15606" width="14.54296875" style="25" customWidth="1"/>
    <col min="15607" max="15608" width="10.453125" style="25" customWidth="1"/>
    <col min="15609" max="15609" width="11.453125" style="25" customWidth="1"/>
    <col min="15610" max="15854" width="8.81640625" style="25"/>
    <col min="15855" max="15855" width="1.54296875" style="25" customWidth="1"/>
    <col min="15856" max="15856" width="35" style="25" customWidth="1"/>
    <col min="15857" max="15860" width="10.453125" style="25" customWidth="1"/>
    <col min="15861" max="15861" width="11.1796875" style="25" customWidth="1"/>
    <col min="15862" max="15862" width="14.54296875" style="25" customWidth="1"/>
    <col min="15863" max="15864" width="10.453125" style="25" customWidth="1"/>
    <col min="15865" max="15865" width="11.453125" style="25" customWidth="1"/>
    <col min="15866" max="16110" width="8.81640625" style="25"/>
    <col min="16111" max="16111" width="1.54296875" style="25" customWidth="1"/>
    <col min="16112" max="16112" width="35" style="25" customWidth="1"/>
    <col min="16113" max="16116" width="10.453125" style="25" customWidth="1"/>
    <col min="16117" max="16117" width="11.1796875" style="25" customWidth="1"/>
    <col min="16118" max="16118" width="14.54296875" style="25" customWidth="1"/>
    <col min="16119" max="16120" width="10.453125" style="25" customWidth="1"/>
    <col min="16121" max="16121" width="11.453125" style="25" customWidth="1"/>
    <col min="16122" max="16366" width="8.81640625" style="25"/>
    <col min="16367" max="16384" width="8.81640625" style="25" customWidth="1"/>
  </cols>
  <sheetData>
    <row r="1" spans="2:20" ht="25">
      <c r="B1" s="26"/>
    </row>
    <row r="2" spans="2:20" ht="22.5">
      <c r="B2" s="277" t="s">
        <v>1082</v>
      </c>
      <c r="C2" s="300"/>
      <c r="D2" s="300"/>
      <c r="E2" s="300"/>
      <c r="F2" s="301"/>
      <c r="G2" s="300"/>
      <c r="H2" s="300"/>
      <c r="I2" s="302"/>
      <c r="J2" s="300"/>
    </row>
    <row r="3" spans="2:20" ht="23" thickBot="1">
      <c r="C3" s="300"/>
      <c r="D3" s="300"/>
      <c r="E3" s="300"/>
      <c r="F3" s="301"/>
      <c r="G3" s="300"/>
      <c r="H3" s="300"/>
      <c r="I3" s="302"/>
      <c r="J3" s="300"/>
    </row>
    <row r="4" spans="2:20" ht="32.9" customHeight="1">
      <c r="B4" s="294" t="s">
        <v>1083</v>
      </c>
      <c r="C4" s="1307" t="s">
        <v>491</v>
      </c>
      <c r="D4" s="1307"/>
      <c r="E4" s="1307"/>
      <c r="F4" s="1307"/>
      <c r="G4" s="1307"/>
      <c r="H4" s="1307"/>
      <c r="I4" s="1307"/>
      <c r="J4" s="1307"/>
      <c r="K4" s="1308"/>
      <c r="N4" s="473"/>
      <c r="O4" s="473"/>
      <c r="P4" s="473"/>
      <c r="Q4" s="473"/>
      <c r="R4" s="473"/>
      <c r="S4" s="473"/>
      <c r="T4" s="473"/>
    </row>
    <row r="5" spans="2:20" ht="34.4" customHeight="1">
      <c r="B5" s="295" t="s">
        <v>551</v>
      </c>
      <c r="C5" s="348" t="s">
        <v>493</v>
      </c>
      <c r="D5" s="348" t="s">
        <v>494</v>
      </c>
      <c r="E5" s="348" t="s">
        <v>495</v>
      </c>
      <c r="F5" s="348" t="s">
        <v>496</v>
      </c>
      <c r="G5" s="348" t="s">
        <v>497</v>
      </c>
      <c r="H5" s="292" t="s">
        <v>498</v>
      </c>
      <c r="I5" s="348" t="s">
        <v>499</v>
      </c>
      <c r="J5" s="348" t="s">
        <v>500</v>
      </c>
      <c r="K5" s="293" t="s">
        <v>501</v>
      </c>
      <c r="N5" s="473"/>
      <c r="O5" s="473"/>
      <c r="P5" s="473"/>
      <c r="Q5" s="473"/>
      <c r="R5" s="473"/>
      <c r="S5" s="473"/>
      <c r="T5" s="473"/>
    </row>
    <row r="6" spans="2:20" s="223" customFormat="1" ht="13.4" customHeight="1">
      <c r="B6" s="370" t="s">
        <v>77</v>
      </c>
      <c r="C6" s="474"/>
      <c r="D6" s="474"/>
      <c r="E6" s="474"/>
      <c r="F6" s="474"/>
      <c r="G6" s="474"/>
      <c r="H6" s="474"/>
      <c r="I6" s="474"/>
      <c r="J6" s="474"/>
      <c r="K6" s="475"/>
      <c r="M6" s="25"/>
      <c r="N6" s="473"/>
      <c r="O6" s="473"/>
      <c r="P6" s="473"/>
      <c r="Q6" s="473"/>
      <c r="R6" s="473"/>
      <c r="S6" s="473"/>
      <c r="T6" s="473"/>
    </row>
    <row r="7" spans="2:20" s="223" customFormat="1" ht="13.4" customHeight="1">
      <c r="B7" s="464" t="s">
        <v>1084</v>
      </c>
      <c r="C7" s="477">
        <f>D79</f>
        <v>0</v>
      </c>
      <c r="D7" s="478">
        <f>E79</f>
        <v>0</v>
      </c>
      <c r="E7" s="478">
        <f>F79</f>
        <v>0</v>
      </c>
      <c r="F7" s="478">
        <f>G79</f>
        <v>0</v>
      </c>
      <c r="G7" s="478">
        <f>H79</f>
        <v>0</v>
      </c>
      <c r="H7" s="479">
        <f>SUM(C7:G7)</f>
        <v>0</v>
      </c>
      <c r="I7" s="478">
        <f>I79</f>
        <v>0</v>
      </c>
      <c r="J7" s="478">
        <f>J79</f>
        <v>0</v>
      </c>
      <c r="K7" s="480">
        <f>SUM(H7:J7)</f>
        <v>0</v>
      </c>
      <c r="M7" s="25"/>
      <c r="N7" s="473"/>
      <c r="O7" s="473"/>
      <c r="P7" s="473"/>
      <c r="Q7" s="473"/>
      <c r="R7" s="473"/>
      <c r="S7" s="473"/>
      <c r="T7" s="473"/>
    </row>
    <row r="8" spans="2:20" s="223" customFormat="1" ht="13.4" customHeight="1">
      <c r="B8" s="224" t="s">
        <v>1085</v>
      </c>
      <c r="C8" s="478">
        <f>D93</f>
        <v>0</v>
      </c>
      <c r="D8" s="478">
        <f>E93</f>
        <v>0</v>
      </c>
      <c r="E8" s="478">
        <f>F93</f>
        <v>0</v>
      </c>
      <c r="F8" s="478">
        <f>G93</f>
        <v>0</v>
      </c>
      <c r="G8" s="478">
        <f>H93</f>
        <v>0</v>
      </c>
      <c r="H8" s="479">
        <f>SUM(C8:G8)</f>
        <v>0</v>
      </c>
      <c r="I8" s="478">
        <f>I93</f>
        <v>0</v>
      </c>
      <c r="J8" s="478">
        <f>J93</f>
        <v>0</v>
      </c>
      <c r="K8" s="480">
        <f t="shared" ref="K8:K27" si="0">SUM(H8:J8)</f>
        <v>0</v>
      </c>
      <c r="M8" s="25"/>
      <c r="N8" s="473"/>
      <c r="O8" s="473"/>
      <c r="P8" s="473"/>
      <c r="Q8" s="473"/>
      <c r="R8" s="473"/>
      <c r="S8" s="473"/>
      <c r="T8" s="473"/>
    </row>
    <row r="9" spans="2:20" s="223" customFormat="1" ht="13.4" customHeight="1">
      <c r="B9" s="224" t="s">
        <v>1086</v>
      </c>
      <c r="C9" s="478">
        <f>D107</f>
        <v>0</v>
      </c>
      <c r="D9" s="478">
        <f t="shared" ref="D9:G9" si="1">E107</f>
        <v>0</v>
      </c>
      <c r="E9" s="478">
        <f t="shared" si="1"/>
        <v>0</v>
      </c>
      <c r="F9" s="478">
        <f t="shared" si="1"/>
        <v>0</v>
      </c>
      <c r="G9" s="478">
        <f t="shared" si="1"/>
        <v>0</v>
      </c>
      <c r="H9" s="479">
        <f>SUM(C9:G9)</f>
        <v>0</v>
      </c>
      <c r="I9" s="478">
        <f>I107</f>
        <v>0</v>
      </c>
      <c r="J9" s="478">
        <f>J107</f>
        <v>0</v>
      </c>
      <c r="K9" s="480">
        <f t="shared" si="0"/>
        <v>0</v>
      </c>
      <c r="M9" s="25"/>
      <c r="N9" s="25"/>
      <c r="O9" s="473"/>
      <c r="P9" s="473"/>
      <c r="Q9" s="473"/>
      <c r="R9" s="473"/>
      <c r="S9" s="473"/>
      <c r="T9" s="473"/>
    </row>
    <row r="10" spans="2:20" s="223" customFormat="1" ht="13.4" customHeight="1">
      <c r="B10" s="370" t="s">
        <v>1087</v>
      </c>
      <c r="C10" s="474"/>
      <c r="D10" s="474"/>
      <c r="E10" s="474"/>
      <c r="F10" s="474"/>
      <c r="G10" s="474"/>
      <c r="H10" s="474"/>
      <c r="I10" s="474"/>
      <c r="J10" s="474"/>
      <c r="K10" s="475"/>
      <c r="M10" s="25"/>
      <c r="N10" s="25"/>
      <c r="O10" s="473"/>
      <c r="P10" s="473"/>
      <c r="Q10" s="473"/>
      <c r="R10" s="473"/>
      <c r="S10" s="473"/>
      <c r="T10" s="473"/>
    </row>
    <row r="11" spans="2:20" s="223" customFormat="1" ht="13.4" customHeight="1">
      <c r="B11" s="224" t="s">
        <v>1088</v>
      </c>
      <c r="C11" s="477">
        <f>D121</f>
        <v>0</v>
      </c>
      <c r="D11" s="478">
        <f t="shared" ref="D11:G11" si="2">E121</f>
        <v>0</v>
      </c>
      <c r="E11" s="478">
        <f t="shared" si="2"/>
        <v>0</v>
      </c>
      <c r="F11" s="478">
        <f t="shared" si="2"/>
        <v>0</v>
      </c>
      <c r="G11" s="478">
        <f t="shared" si="2"/>
        <v>0</v>
      </c>
      <c r="H11" s="479">
        <f>SUM(C11:G11)</f>
        <v>0</v>
      </c>
      <c r="I11" s="478">
        <f>I121</f>
        <v>0</v>
      </c>
      <c r="J11" s="478">
        <f>J121</f>
        <v>0</v>
      </c>
      <c r="K11" s="480">
        <f t="shared" ref="K11:K13" si="3">SUM(H11:J11)</f>
        <v>0</v>
      </c>
      <c r="M11" s="473"/>
      <c r="N11" s="473"/>
      <c r="O11" s="473"/>
      <c r="P11" s="473"/>
      <c r="Q11" s="473"/>
      <c r="R11" s="473"/>
      <c r="S11" s="473"/>
      <c r="T11" s="473"/>
    </row>
    <row r="12" spans="2:20" s="223" customFormat="1" ht="13.4" customHeight="1">
      <c r="B12" s="224" t="s">
        <v>1089</v>
      </c>
      <c r="C12" s="478">
        <f>D135</f>
        <v>0</v>
      </c>
      <c r="D12" s="478">
        <f t="shared" ref="D12:G12" si="4">E135</f>
        <v>0</v>
      </c>
      <c r="E12" s="478">
        <f t="shared" si="4"/>
        <v>0</v>
      </c>
      <c r="F12" s="478">
        <f t="shared" si="4"/>
        <v>0</v>
      </c>
      <c r="G12" s="478">
        <f t="shared" si="4"/>
        <v>0</v>
      </c>
      <c r="H12" s="479">
        <f>SUM(C12:G12)</f>
        <v>0</v>
      </c>
      <c r="I12" s="478">
        <f>I135</f>
        <v>0</v>
      </c>
      <c r="J12" s="478">
        <f>J135</f>
        <v>0</v>
      </c>
      <c r="K12" s="480">
        <f t="shared" si="3"/>
        <v>0</v>
      </c>
      <c r="M12" s="473"/>
      <c r="N12" s="473"/>
      <c r="O12" s="473"/>
      <c r="P12" s="473"/>
      <c r="Q12" s="473"/>
      <c r="R12" s="473"/>
      <c r="S12" s="473"/>
      <c r="T12" s="473"/>
    </row>
    <row r="13" spans="2:20" s="223" customFormat="1" ht="13.4" customHeight="1">
      <c r="B13" s="224" t="s">
        <v>1090</v>
      </c>
      <c r="C13" s="478">
        <f>D149</f>
        <v>0</v>
      </c>
      <c r="D13" s="478">
        <f>E149</f>
        <v>0</v>
      </c>
      <c r="E13" s="478">
        <f>F149</f>
        <v>0</v>
      </c>
      <c r="F13" s="478">
        <f>G149</f>
        <v>0</v>
      </c>
      <c r="G13" s="478">
        <f>H149</f>
        <v>0</v>
      </c>
      <c r="H13" s="479">
        <f>SUM(C13:G13)</f>
        <v>0</v>
      </c>
      <c r="I13" s="478">
        <f>I149</f>
        <v>0</v>
      </c>
      <c r="J13" s="478">
        <f>J149</f>
        <v>0</v>
      </c>
      <c r="K13" s="480">
        <f t="shared" si="3"/>
        <v>0</v>
      </c>
      <c r="M13" s="473"/>
      <c r="N13" s="473"/>
      <c r="O13" s="473"/>
      <c r="P13" s="473"/>
      <c r="Q13" s="473"/>
      <c r="R13" s="473"/>
      <c r="S13" s="473"/>
      <c r="T13" s="473"/>
    </row>
    <row r="14" spans="2:20" s="223" customFormat="1" ht="13.4" customHeight="1">
      <c r="B14" s="370" t="s">
        <v>1091</v>
      </c>
      <c r="C14" s="474"/>
      <c r="D14" s="474"/>
      <c r="E14" s="474"/>
      <c r="F14" s="474"/>
      <c r="G14" s="474"/>
      <c r="H14" s="474"/>
      <c r="I14" s="474"/>
      <c r="J14" s="474"/>
      <c r="K14" s="475"/>
      <c r="M14" s="473"/>
      <c r="N14" s="473"/>
      <c r="O14" s="473"/>
      <c r="P14" s="473"/>
      <c r="Q14" s="473"/>
      <c r="R14" s="473"/>
      <c r="S14" s="473"/>
      <c r="T14" s="473"/>
    </row>
    <row r="15" spans="2:20" s="223" customFormat="1" ht="13.4" customHeight="1">
      <c r="B15" s="224" t="s">
        <v>1092</v>
      </c>
      <c r="C15" s="477">
        <f>D163</f>
        <v>0</v>
      </c>
      <c r="D15" s="478">
        <f>E163</f>
        <v>0</v>
      </c>
      <c r="E15" s="478">
        <f>F163</f>
        <v>0</v>
      </c>
      <c r="F15" s="478">
        <f>G163</f>
        <v>0</v>
      </c>
      <c r="G15" s="478">
        <f>H163</f>
        <v>0</v>
      </c>
      <c r="H15" s="479">
        <f>SUM(C15:G15)</f>
        <v>0</v>
      </c>
      <c r="I15" s="478">
        <f>I163</f>
        <v>0</v>
      </c>
      <c r="J15" s="478">
        <f>J163</f>
        <v>0</v>
      </c>
      <c r="K15" s="480">
        <f>SUM(H15:J15)</f>
        <v>0</v>
      </c>
      <c r="M15" s="473"/>
      <c r="N15" s="473"/>
      <c r="O15" s="473"/>
      <c r="P15" s="473"/>
      <c r="Q15" s="473"/>
      <c r="R15" s="473"/>
      <c r="S15" s="473"/>
      <c r="T15" s="473"/>
    </row>
    <row r="16" spans="2:20" s="223" customFormat="1" ht="13.4" customHeight="1">
      <c r="B16" s="224" t="s">
        <v>1093</v>
      </c>
      <c r="C16" s="478">
        <f>D177</f>
        <v>0</v>
      </c>
      <c r="D16" s="478">
        <f t="shared" ref="D16:G16" si="5">E177</f>
        <v>0</v>
      </c>
      <c r="E16" s="478">
        <f t="shared" si="5"/>
        <v>0</v>
      </c>
      <c r="F16" s="478">
        <f t="shared" si="5"/>
        <v>0</v>
      </c>
      <c r="G16" s="478">
        <f t="shared" si="5"/>
        <v>0</v>
      </c>
      <c r="H16" s="479">
        <f>SUM(C16:G16)</f>
        <v>0</v>
      </c>
      <c r="I16" s="478">
        <f>I177</f>
        <v>0</v>
      </c>
      <c r="J16" s="478">
        <f>J177</f>
        <v>0</v>
      </c>
      <c r="K16" s="480">
        <f t="shared" ref="K16:K17" si="6">SUM(H16:J16)</f>
        <v>0</v>
      </c>
      <c r="M16" s="473"/>
      <c r="N16" s="473"/>
      <c r="O16" s="473"/>
      <c r="P16" s="473"/>
      <c r="Q16" s="473"/>
      <c r="R16" s="473"/>
      <c r="S16" s="473"/>
      <c r="T16" s="473"/>
    </row>
    <row r="17" spans="2:20" s="223" customFormat="1" ht="13.4" customHeight="1">
      <c r="B17" s="224" t="s">
        <v>1094</v>
      </c>
      <c r="C17" s="478">
        <f>D191</f>
        <v>0</v>
      </c>
      <c r="D17" s="478">
        <f t="shared" ref="D17:G17" si="7">E191</f>
        <v>0</v>
      </c>
      <c r="E17" s="478">
        <f t="shared" si="7"/>
        <v>0</v>
      </c>
      <c r="F17" s="478">
        <f t="shared" si="7"/>
        <v>0</v>
      </c>
      <c r="G17" s="478">
        <f t="shared" si="7"/>
        <v>0</v>
      </c>
      <c r="H17" s="479">
        <f>SUM(C17:G17)</f>
        <v>0</v>
      </c>
      <c r="I17" s="478">
        <f>I191</f>
        <v>0</v>
      </c>
      <c r="J17" s="478">
        <f>J191</f>
        <v>0</v>
      </c>
      <c r="K17" s="480">
        <f t="shared" si="6"/>
        <v>0</v>
      </c>
      <c r="M17" s="473"/>
      <c r="N17" s="473"/>
      <c r="O17" s="473"/>
      <c r="P17" s="473"/>
      <c r="Q17" s="473"/>
      <c r="R17" s="473"/>
      <c r="S17" s="473"/>
      <c r="T17" s="473"/>
    </row>
    <row r="18" spans="2:20" s="223" customFormat="1" ht="13.4" customHeight="1">
      <c r="B18" s="370" t="s">
        <v>88</v>
      </c>
      <c r="C18" s="474"/>
      <c r="D18" s="474"/>
      <c r="E18" s="474"/>
      <c r="F18" s="474"/>
      <c r="G18" s="474"/>
      <c r="H18" s="474"/>
      <c r="I18" s="474"/>
      <c r="J18" s="474"/>
      <c r="K18" s="475"/>
      <c r="M18" s="473"/>
      <c r="N18" s="473"/>
      <c r="O18" s="473"/>
      <c r="P18" s="473"/>
      <c r="Q18" s="473"/>
      <c r="R18" s="473"/>
      <c r="S18" s="473"/>
      <c r="T18" s="473"/>
    </row>
    <row r="19" spans="2:20" s="223" customFormat="1" ht="13.4" customHeight="1">
      <c r="B19" s="224" t="s">
        <v>1095</v>
      </c>
      <c r="C19" s="477">
        <f>D205</f>
        <v>0</v>
      </c>
      <c r="D19" s="478">
        <f t="shared" ref="D19:G19" si="8">E205</f>
        <v>0</v>
      </c>
      <c r="E19" s="478">
        <f t="shared" si="8"/>
        <v>0</v>
      </c>
      <c r="F19" s="478">
        <f t="shared" si="8"/>
        <v>0</v>
      </c>
      <c r="G19" s="478">
        <f t="shared" si="8"/>
        <v>0</v>
      </c>
      <c r="H19" s="479">
        <f>SUM(C19:G19)</f>
        <v>0</v>
      </c>
      <c r="I19" s="478">
        <f>I205</f>
        <v>0</v>
      </c>
      <c r="J19" s="478">
        <f>J205</f>
        <v>0</v>
      </c>
      <c r="K19" s="480">
        <f t="shared" ref="K19:K21" si="9">SUM(H19:J19)</f>
        <v>0</v>
      </c>
      <c r="M19" s="473"/>
      <c r="N19" s="473"/>
      <c r="O19" s="473"/>
      <c r="P19" s="473"/>
      <c r="Q19" s="473"/>
      <c r="R19" s="473"/>
      <c r="S19" s="473"/>
      <c r="T19" s="473"/>
    </row>
    <row r="20" spans="2:20" s="223" customFormat="1" ht="13.4" customHeight="1">
      <c r="B20" s="224" t="s">
        <v>1096</v>
      </c>
      <c r="C20" s="478">
        <f>D219</f>
        <v>0</v>
      </c>
      <c r="D20" s="478">
        <f t="shared" ref="D20:G20" si="10">E219</f>
        <v>0</v>
      </c>
      <c r="E20" s="478">
        <f t="shared" si="10"/>
        <v>0</v>
      </c>
      <c r="F20" s="478">
        <f t="shared" si="10"/>
        <v>0</v>
      </c>
      <c r="G20" s="478">
        <f t="shared" si="10"/>
        <v>0</v>
      </c>
      <c r="H20" s="479">
        <f>SUM(C20:G20)</f>
        <v>0</v>
      </c>
      <c r="I20" s="478">
        <f>I219</f>
        <v>0</v>
      </c>
      <c r="J20" s="478">
        <f>J219</f>
        <v>0</v>
      </c>
      <c r="K20" s="480">
        <f t="shared" si="9"/>
        <v>0</v>
      </c>
      <c r="M20" s="473"/>
      <c r="N20" s="473"/>
      <c r="O20" s="473"/>
      <c r="P20" s="473"/>
      <c r="Q20" s="473"/>
      <c r="R20" s="473"/>
      <c r="S20" s="473"/>
      <c r="T20" s="473"/>
    </row>
    <row r="21" spans="2:20" s="223" customFormat="1" ht="29.15" customHeight="1">
      <c r="B21" s="224" t="s">
        <v>1097</v>
      </c>
      <c r="C21" s="478">
        <f>D233</f>
        <v>0</v>
      </c>
      <c r="D21" s="478">
        <f t="shared" ref="D21:G21" si="11">E233</f>
        <v>0</v>
      </c>
      <c r="E21" s="478">
        <f t="shared" si="11"/>
        <v>0</v>
      </c>
      <c r="F21" s="478">
        <f t="shared" si="11"/>
        <v>0</v>
      </c>
      <c r="G21" s="478">
        <f t="shared" si="11"/>
        <v>0</v>
      </c>
      <c r="H21" s="479">
        <f>SUM(C21:G21)</f>
        <v>0</v>
      </c>
      <c r="I21" s="478">
        <f>I233</f>
        <v>0</v>
      </c>
      <c r="J21" s="478">
        <f>J233</f>
        <v>0</v>
      </c>
      <c r="K21" s="480">
        <f t="shared" si="9"/>
        <v>0</v>
      </c>
      <c r="M21" s="473"/>
      <c r="N21" s="473"/>
      <c r="O21" s="473"/>
      <c r="P21" s="473"/>
      <c r="Q21" s="473"/>
      <c r="R21" s="473"/>
      <c r="S21" s="473"/>
      <c r="T21" s="473"/>
    </row>
    <row r="22" spans="2:20" s="223" customFormat="1" ht="13.4" customHeight="1">
      <c r="B22" s="370" t="s">
        <v>85</v>
      </c>
      <c r="C22" s="474"/>
      <c r="D22" s="474"/>
      <c r="E22" s="474"/>
      <c r="F22" s="474"/>
      <c r="G22" s="474"/>
      <c r="H22" s="474"/>
      <c r="I22" s="474"/>
      <c r="J22" s="474"/>
      <c r="K22" s="475"/>
      <c r="M22" s="473"/>
      <c r="N22" s="473"/>
      <c r="O22" s="473"/>
      <c r="P22" s="473"/>
      <c r="Q22" s="473"/>
      <c r="R22" s="473"/>
      <c r="S22" s="473"/>
      <c r="T22" s="473"/>
    </row>
    <row r="23" spans="2:20" s="223" customFormat="1" ht="14.9" customHeight="1">
      <c r="B23" s="224" t="s">
        <v>1098</v>
      </c>
      <c r="C23" s="477">
        <f>D247</f>
        <v>0</v>
      </c>
      <c r="D23" s="478">
        <f t="shared" ref="D23:G23" si="12">E247</f>
        <v>0</v>
      </c>
      <c r="E23" s="478">
        <f t="shared" si="12"/>
        <v>0</v>
      </c>
      <c r="F23" s="478">
        <f t="shared" si="12"/>
        <v>0</v>
      </c>
      <c r="G23" s="478">
        <f t="shared" si="12"/>
        <v>0</v>
      </c>
      <c r="H23" s="479">
        <f>SUM(C23:G23)</f>
        <v>0</v>
      </c>
      <c r="I23" s="478">
        <f>I247</f>
        <v>0</v>
      </c>
      <c r="J23" s="478">
        <f>J247</f>
        <v>0</v>
      </c>
      <c r="K23" s="480">
        <f t="shared" si="0"/>
        <v>0</v>
      </c>
      <c r="M23" s="473"/>
      <c r="N23" s="473"/>
      <c r="O23" s="473"/>
      <c r="P23" s="473"/>
      <c r="Q23" s="473"/>
      <c r="R23" s="473"/>
      <c r="S23" s="473"/>
      <c r="T23" s="473"/>
    </row>
    <row r="24" spans="2:20" s="223" customFormat="1" ht="14.9" customHeight="1">
      <c r="B24" s="224" t="s">
        <v>1099</v>
      </c>
      <c r="C24" s="478">
        <f>D261</f>
        <v>0</v>
      </c>
      <c r="D24" s="478">
        <f t="shared" ref="D24:G24" si="13">E261</f>
        <v>0</v>
      </c>
      <c r="E24" s="478">
        <f t="shared" si="13"/>
        <v>0</v>
      </c>
      <c r="F24" s="478">
        <f t="shared" si="13"/>
        <v>0</v>
      </c>
      <c r="G24" s="478">
        <f t="shared" si="13"/>
        <v>0</v>
      </c>
      <c r="H24" s="479">
        <f>SUM(C24:G24)</f>
        <v>0</v>
      </c>
      <c r="I24" s="478">
        <f>I261</f>
        <v>0</v>
      </c>
      <c r="J24" s="478">
        <f>J261</f>
        <v>0</v>
      </c>
      <c r="K24" s="480">
        <f t="shared" si="0"/>
        <v>0</v>
      </c>
      <c r="M24" s="473"/>
      <c r="N24" s="473"/>
      <c r="O24" s="473"/>
      <c r="P24" s="473"/>
      <c r="Q24" s="473"/>
      <c r="R24" s="473"/>
      <c r="S24" s="473"/>
      <c r="T24" s="473"/>
    </row>
    <row r="25" spans="2:20" s="223" customFormat="1" ht="14.9" customHeight="1">
      <c r="B25" s="224" t="s">
        <v>1100</v>
      </c>
      <c r="C25" s="478">
        <f>D275</f>
        <v>0</v>
      </c>
      <c r="D25" s="478">
        <f t="shared" ref="D25:G25" si="14">E275</f>
        <v>0</v>
      </c>
      <c r="E25" s="478">
        <f t="shared" si="14"/>
        <v>0</v>
      </c>
      <c r="F25" s="478">
        <f t="shared" si="14"/>
        <v>0</v>
      </c>
      <c r="G25" s="478">
        <f t="shared" si="14"/>
        <v>0</v>
      </c>
      <c r="H25" s="479">
        <f>SUM(C25:G25)</f>
        <v>0</v>
      </c>
      <c r="I25" s="478">
        <f>I275</f>
        <v>0</v>
      </c>
      <c r="J25" s="478">
        <f>J275</f>
        <v>0</v>
      </c>
      <c r="K25" s="480">
        <f t="shared" si="0"/>
        <v>0</v>
      </c>
      <c r="M25" s="473"/>
      <c r="N25" s="473"/>
      <c r="O25" s="473"/>
      <c r="P25" s="473"/>
      <c r="Q25" s="473"/>
      <c r="R25" s="473"/>
      <c r="S25" s="473"/>
      <c r="T25" s="473"/>
    </row>
    <row r="26" spans="2:20" s="223" customFormat="1" ht="13.4" customHeight="1">
      <c r="B26" s="370" t="s">
        <v>87</v>
      </c>
      <c r="C26" s="474"/>
      <c r="D26" s="474"/>
      <c r="E26" s="474"/>
      <c r="F26" s="474"/>
      <c r="G26" s="474"/>
      <c r="H26" s="474"/>
      <c r="I26" s="474"/>
      <c r="J26" s="474"/>
      <c r="K26" s="475"/>
      <c r="M26" s="473"/>
      <c r="N26" s="473"/>
      <c r="O26" s="473"/>
      <c r="P26" s="473"/>
      <c r="Q26" s="473"/>
      <c r="R26" s="473"/>
      <c r="S26" s="473"/>
      <c r="T26" s="473"/>
    </row>
    <row r="27" spans="2:20" s="223" customFormat="1" ht="13.4" customHeight="1">
      <c r="B27" s="224" t="s">
        <v>1101</v>
      </c>
      <c r="C27" s="478">
        <f>D289</f>
        <v>0</v>
      </c>
      <c r="D27" s="478">
        <f t="shared" ref="D27:G27" si="15">E289</f>
        <v>0</v>
      </c>
      <c r="E27" s="478">
        <f t="shared" si="15"/>
        <v>0</v>
      </c>
      <c r="F27" s="478">
        <f t="shared" si="15"/>
        <v>0</v>
      </c>
      <c r="G27" s="478">
        <f t="shared" si="15"/>
        <v>0</v>
      </c>
      <c r="H27" s="479">
        <f>SUM(C27:G27)</f>
        <v>0</v>
      </c>
      <c r="I27" s="478">
        <f>I289</f>
        <v>0</v>
      </c>
      <c r="J27" s="478">
        <f>J289</f>
        <v>0</v>
      </c>
      <c r="K27" s="480">
        <f t="shared" si="0"/>
        <v>0</v>
      </c>
      <c r="M27" s="473"/>
      <c r="N27" s="473"/>
      <c r="O27" s="473"/>
      <c r="P27" s="473"/>
      <c r="Q27" s="473"/>
      <c r="R27" s="473"/>
      <c r="S27" s="473"/>
      <c r="T27" s="473"/>
    </row>
    <row r="28" spans="2:20" s="223" customFormat="1" ht="13.4" customHeight="1">
      <c r="B28" s="370" t="s">
        <v>1102</v>
      </c>
      <c r="C28" s="474"/>
      <c r="D28" s="474"/>
      <c r="E28" s="474"/>
      <c r="F28" s="474"/>
      <c r="G28" s="474"/>
      <c r="H28" s="474"/>
      <c r="I28" s="474"/>
      <c r="J28" s="474"/>
      <c r="K28" s="475"/>
      <c r="M28" s="473"/>
      <c r="N28" s="473"/>
      <c r="O28" s="473"/>
      <c r="P28" s="473"/>
      <c r="Q28" s="473"/>
      <c r="R28" s="473"/>
      <c r="S28" s="473"/>
      <c r="T28" s="473"/>
    </row>
    <row r="29" spans="2:20" s="223" customFormat="1" ht="13.4" customHeight="1">
      <c r="B29" s="224" t="s">
        <v>1102</v>
      </c>
      <c r="C29" s="478">
        <f>D59</f>
        <v>0</v>
      </c>
      <c r="D29" s="478">
        <f>E59</f>
        <v>0</v>
      </c>
      <c r="E29" s="478">
        <f>F59</f>
        <v>0</v>
      </c>
      <c r="F29" s="478">
        <f>G59</f>
        <v>0</v>
      </c>
      <c r="G29" s="478">
        <f>H59</f>
        <v>0</v>
      </c>
      <c r="H29" s="479">
        <f>SUM(C29:G29)</f>
        <v>0</v>
      </c>
      <c r="I29" s="478">
        <f>I59</f>
        <v>0</v>
      </c>
      <c r="J29" s="478">
        <f>J59</f>
        <v>0</v>
      </c>
      <c r="K29" s="480">
        <f>SUM(H29:J29)</f>
        <v>0</v>
      </c>
      <c r="M29" s="473"/>
      <c r="N29" s="473"/>
      <c r="O29" s="473"/>
      <c r="P29" s="473"/>
      <c r="Q29" s="473"/>
      <c r="R29" s="473"/>
      <c r="S29" s="473"/>
      <c r="T29" s="473"/>
    </row>
    <row r="30" spans="2:20" s="223" customFormat="1" ht="13.4" customHeight="1">
      <c r="B30" s="370" t="s">
        <v>1103</v>
      </c>
      <c r="C30" s="474"/>
      <c r="D30" s="474"/>
      <c r="E30" s="474"/>
      <c r="F30" s="474"/>
      <c r="G30" s="474"/>
      <c r="H30" s="474"/>
      <c r="I30" s="474"/>
      <c r="J30" s="474"/>
      <c r="K30" s="475"/>
      <c r="M30" s="473"/>
      <c r="N30" s="473"/>
      <c r="O30" s="473"/>
      <c r="P30" s="473"/>
      <c r="Q30" s="473"/>
      <c r="R30" s="473"/>
      <c r="S30" s="473"/>
      <c r="T30" s="473"/>
    </row>
    <row r="31" spans="2:20" s="223" customFormat="1" ht="13.4" customHeight="1">
      <c r="B31" s="224" t="s">
        <v>1104</v>
      </c>
      <c r="C31" s="478">
        <f>F42</f>
        <v>0</v>
      </c>
      <c r="D31" s="478">
        <f t="shared" ref="D31:G31" si="16">G42</f>
        <v>0</v>
      </c>
      <c r="E31" s="478">
        <f t="shared" si="16"/>
        <v>0</v>
      </c>
      <c r="F31" s="478">
        <f t="shared" si="16"/>
        <v>0</v>
      </c>
      <c r="G31" s="478">
        <f t="shared" si="16"/>
        <v>0</v>
      </c>
      <c r="H31" s="479">
        <f>SUM(C31:G31)</f>
        <v>0</v>
      </c>
      <c r="I31" s="478">
        <f>K42</f>
        <v>0</v>
      </c>
      <c r="J31" s="478">
        <f>L42</f>
        <v>0</v>
      </c>
      <c r="K31" s="480">
        <f>SUM(H31:J31)</f>
        <v>0</v>
      </c>
      <c r="M31" s="473"/>
      <c r="N31" s="473"/>
      <c r="O31" s="473"/>
      <c r="P31" s="473"/>
      <c r="Q31" s="473"/>
      <c r="R31" s="473"/>
      <c r="S31" s="473"/>
      <c r="T31" s="473"/>
    </row>
    <row r="32" spans="2:20" ht="13.4" customHeight="1">
      <c r="B32" s="370" t="s">
        <v>89</v>
      </c>
      <c r="C32" s="474"/>
      <c r="D32" s="474"/>
      <c r="E32" s="474"/>
      <c r="F32" s="474"/>
      <c r="G32" s="474"/>
      <c r="H32" s="474"/>
      <c r="I32" s="474"/>
      <c r="J32" s="474"/>
      <c r="K32" s="475"/>
      <c r="M32" s="473"/>
      <c r="N32" s="473"/>
      <c r="O32" s="473"/>
      <c r="P32" s="473"/>
      <c r="Q32" s="473"/>
      <c r="R32" s="473"/>
      <c r="S32" s="473"/>
      <c r="T32" s="473"/>
    </row>
    <row r="33" spans="2:20" ht="14.15" customHeight="1" thickBot="1">
      <c r="B33" s="476" t="s">
        <v>1105</v>
      </c>
      <c r="C33" s="483"/>
      <c r="D33" s="762"/>
      <c r="E33" s="762"/>
      <c r="F33" s="762"/>
      <c r="G33" s="497"/>
      <c r="H33" s="498"/>
      <c r="I33" s="483"/>
      <c r="J33" s="497"/>
      <c r="K33" s="499"/>
      <c r="M33" s="473"/>
      <c r="N33" s="473"/>
      <c r="O33" s="473"/>
      <c r="P33" s="473"/>
      <c r="Q33" s="473"/>
      <c r="R33" s="473"/>
      <c r="S33" s="473"/>
      <c r="T33" s="473"/>
    </row>
    <row r="34" spans="2:20" ht="18.649999999999999" customHeight="1" thickBot="1">
      <c r="B34" s="496"/>
      <c r="C34" s="500">
        <f>SUM(C7:C33)</f>
        <v>0</v>
      </c>
      <c r="D34" s="501">
        <f>SUM(D7:D33)</f>
        <v>0</v>
      </c>
      <c r="E34" s="501">
        <f>SUM(E7:E33)</f>
        <v>0</v>
      </c>
      <c r="F34" s="501">
        <f>SUM(F7:F33)</f>
        <v>0</v>
      </c>
      <c r="G34" s="501">
        <f>SUM(G7:G33)</f>
        <v>0</v>
      </c>
      <c r="H34" s="481">
        <f>SUM(C34:G34)</f>
        <v>0</v>
      </c>
      <c r="I34" s="501">
        <f>SUM(I7:I33)</f>
        <v>0</v>
      </c>
      <c r="J34" s="501">
        <f>SUM(J7:J33)</f>
        <v>0</v>
      </c>
      <c r="K34" s="482">
        <f>SUM(H34:J34)</f>
        <v>0</v>
      </c>
      <c r="M34" s="473"/>
      <c r="N34" s="473"/>
      <c r="O34" s="473"/>
      <c r="P34" s="473"/>
      <c r="Q34" s="473"/>
      <c r="R34" s="473"/>
      <c r="S34" s="473"/>
      <c r="T34" s="473"/>
    </row>
    <row r="35" spans="2:20" ht="23.15" customHeight="1" thickBot="1">
      <c r="B35" s="288"/>
      <c r="C35" s="271"/>
      <c r="D35" s="271"/>
      <c r="E35" s="271"/>
      <c r="F35" s="271"/>
      <c r="G35" s="271"/>
      <c r="H35" s="271"/>
      <c r="I35" s="271"/>
      <c r="J35" s="271"/>
      <c r="M35" s="473"/>
      <c r="N35" s="473"/>
      <c r="O35" s="473"/>
      <c r="P35" s="473"/>
      <c r="Q35" s="473"/>
      <c r="R35" s="473"/>
      <c r="S35" s="473"/>
      <c r="T35" s="473"/>
    </row>
    <row r="36" spans="2:20" ht="53.9" customHeight="1">
      <c r="B36" s="1291" t="s">
        <v>1106</v>
      </c>
      <c r="C36" s="1292"/>
      <c r="D36" s="1292"/>
      <c r="E36" s="1292"/>
      <c r="F36" s="1293" t="s">
        <v>1107</v>
      </c>
      <c r="G36" s="1293"/>
      <c r="H36" s="1293"/>
      <c r="I36" s="1293"/>
      <c r="J36" s="1293"/>
      <c r="K36" s="1293"/>
      <c r="L36" s="1293"/>
      <c r="M36" s="1294" t="s">
        <v>1108</v>
      </c>
      <c r="N36" s="1294"/>
      <c r="O36" s="1294"/>
      <c r="P36" s="1294"/>
      <c r="Q36" s="1294"/>
      <c r="R36" s="1294"/>
      <c r="S36" s="1295"/>
    </row>
    <row r="37" spans="2:20" ht="50">
      <c r="B37" s="466" t="s">
        <v>1109</v>
      </c>
      <c r="C37" s="1064" t="s">
        <v>1110</v>
      </c>
      <c r="D37" s="468" t="s">
        <v>1111</v>
      </c>
      <c r="E37" s="468" t="s">
        <v>1112</v>
      </c>
      <c r="F37" s="468" t="s">
        <v>1113</v>
      </c>
      <c r="G37" s="468" t="s">
        <v>1114</v>
      </c>
      <c r="H37" s="468" t="s">
        <v>1115</v>
      </c>
      <c r="I37" s="468" t="s">
        <v>1116</v>
      </c>
      <c r="J37" s="468" t="s">
        <v>1117</v>
      </c>
      <c r="K37" s="468" t="s">
        <v>1118</v>
      </c>
      <c r="L37" s="468" t="s">
        <v>1119</v>
      </c>
      <c r="M37" s="469" t="s">
        <v>1120</v>
      </c>
      <c r="N37" s="469" t="s">
        <v>1121</v>
      </c>
      <c r="O37" s="469" t="s">
        <v>1122</v>
      </c>
      <c r="P37" s="469" t="s">
        <v>1123</v>
      </c>
      <c r="Q37" s="469" t="s">
        <v>1124</v>
      </c>
      <c r="R37" s="469" t="s">
        <v>1125</v>
      </c>
      <c r="S37" s="467" t="s">
        <v>1126</v>
      </c>
    </row>
    <row r="38" spans="2:20">
      <c r="B38" s="470" t="s">
        <v>1127</v>
      </c>
      <c r="C38" s="505"/>
      <c r="D38" s="505"/>
      <c r="E38" s="777">
        <f>$E$42*(1+200%)</f>
        <v>244461</v>
      </c>
      <c r="F38" s="1065">
        <f>M38*$E38</f>
        <v>0</v>
      </c>
      <c r="G38" s="1065">
        <f t="shared" ref="G38:L41" si="17">N38*$E38</f>
        <v>0</v>
      </c>
      <c r="H38" s="1065">
        <f t="shared" si="17"/>
        <v>0</v>
      </c>
      <c r="I38" s="1065">
        <f t="shared" si="17"/>
        <v>0</v>
      </c>
      <c r="J38" s="1065">
        <f t="shared" si="17"/>
        <v>0</v>
      </c>
      <c r="K38" s="1065">
        <f t="shared" si="17"/>
        <v>0</v>
      </c>
      <c r="L38" s="1065">
        <f t="shared" si="17"/>
        <v>0</v>
      </c>
      <c r="M38" s="1066"/>
      <c r="N38" s="1066"/>
      <c r="O38" s="1066"/>
      <c r="P38" s="1066"/>
      <c r="Q38" s="1066"/>
      <c r="R38" s="1066"/>
      <c r="S38" s="1067"/>
    </row>
    <row r="39" spans="2:20">
      <c r="B39" s="470" t="s">
        <v>1128</v>
      </c>
      <c r="C39" s="505"/>
      <c r="D39" s="772"/>
      <c r="E39" s="777">
        <f>$E$42*(1+100%)</f>
        <v>162974</v>
      </c>
      <c r="F39" s="1065">
        <f t="shared" ref="F39:F41" si="18">M39*$E39</f>
        <v>0</v>
      </c>
      <c r="G39" s="1065">
        <f t="shared" si="17"/>
        <v>0</v>
      </c>
      <c r="H39" s="1065">
        <f t="shared" si="17"/>
        <v>0</v>
      </c>
      <c r="I39" s="1065">
        <f t="shared" si="17"/>
        <v>0</v>
      </c>
      <c r="J39" s="1065">
        <f t="shared" si="17"/>
        <v>0</v>
      </c>
      <c r="K39" s="1065">
        <f t="shared" si="17"/>
        <v>0</v>
      </c>
      <c r="L39" s="1065">
        <f t="shared" si="17"/>
        <v>0</v>
      </c>
      <c r="M39" s="1066"/>
      <c r="N39" s="1066"/>
      <c r="O39" s="1066"/>
      <c r="P39" s="1066"/>
      <c r="Q39" s="1066"/>
      <c r="R39" s="1066"/>
      <c r="S39" s="1067"/>
    </row>
    <row r="40" spans="2:20">
      <c r="B40" s="470" t="s">
        <v>1129</v>
      </c>
      <c r="C40" s="505"/>
      <c r="D40" s="505"/>
      <c r="E40" s="777">
        <f>$E$42*(1+50%)</f>
        <v>122230.5</v>
      </c>
      <c r="F40" s="1065">
        <f t="shared" si="18"/>
        <v>0</v>
      </c>
      <c r="G40" s="1065">
        <f t="shared" si="17"/>
        <v>0</v>
      </c>
      <c r="H40" s="1065">
        <f t="shared" si="17"/>
        <v>0</v>
      </c>
      <c r="I40" s="1065">
        <f t="shared" si="17"/>
        <v>0</v>
      </c>
      <c r="J40" s="1065">
        <f t="shared" si="17"/>
        <v>0</v>
      </c>
      <c r="K40" s="1065">
        <f t="shared" si="17"/>
        <v>0</v>
      </c>
      <c r="L40" s="1065">
        <f t="shared" si="17"/>
        <v>0</v>
      </c>
      <c r="M40" s="1066"/>
      <c r="N40" s="1066"/>
      <c r="O40" s="1066"/>
      <c r="P40" s="1066"/>
      <c r="Q40" s="1066"/>
      <c r="R40" s="1066"/>
      <c r="S40" s="1067"/>
    </row>
    <row r="41" spans="2:20">
      <c r="B41" s="470" t="s">
        <v>1130</v>
      </c>
      <c r="C41" s="505"/>
      <c r="D41" s="505"/>
      <c r="E41" s="777">
        <f>$E$42*(1+25%)</f>
        <v>101858.75</v>
      </c>
      <c r="F41" s="1065">
        <f t="shared" si="18"/>
        <v>0</v>
      </c>
      <c r="G41" s="1065">
        <f t="shared" si="17"/>
        <v>0</v>
      </c>
      <c r="H41" s="1065">
        <f t="shared" si="17"/>
        <v>0</v>
      </c>
      <c r="I41" s="1065">
        <f t="shared" si="17"/>
        <v>0</v>
      </c>
      <c r="J41" s="1065">
        <f t="shared" si="17"/>
        <v>0</v>
      </c>
      <c r="K41" s="1065">
        <f t="shared" si="17"/>
        <v>0</v>
      </c>
      <c r="L41" s="1065">
        <f t="shared" si="17"/>
        <v>0</v>
      </c>
      <c r="M41" s="1066"/>
      <c r="N41" s="1066"/>
      <c r="O41" s="1066"/>
      <c r="P41" s="1066"/>
      <c r="Q41" s="1066"/>
      <c r="R41" s="1066"/>
      <c r="S41" s="1067"/>
    </row>
    <row r="42" spans="2:20" ht="26.9" customHeight="1">
      <c r="B42" s="1310" t="s">
        <v>1719</v>
      </c>
      <c r="C42" s="548" t="s">
        <v>1132</v>
      </c>
      <c r="D42" s="506">
        <v>8698</v>
      </c>
      <c r="E42" s="1311">
        <f>SUM(D42:D48)</f>
        <v>81487</v>
      </c>
      <c r="F42" s="1301">
        <f>$E42*M42</f>
        <v>0</v>
      </c>
      <c r="G42" s="1301">
        <f t="shared" ref="G42:L42" si="19">$E42*N42</f>
        <v>0</v>
      </c>
      <c r="H42" s="1301">
        <f t="shared" si="19"/>
        <v>0</v>
      </c>
      <c r="I42" s="1301">
        <f t="shared" si="19"/>
        <v>0</v>
      </c>
      <c r="J42" s="1301">
        <f t="shared" si="19"/>
        <v>0</v>
      </c>
      <c r="K42" s="1301">
        <f t="shared" si="19"/>
        <v>0</v>
      </c>
      <c r="L42" s="1301">
        <f t="shared" si="19"/>
        <v>0</v>
      </c>
      <c r="M42" s="1299"/>
      <c r="N42" s="1299"/>
      <c r="O42" s="1299"/>
      <c r="P42" s="1299"/>
      <c r="Q42" s="1299"/>
      <c r="R42" s="1299"/>
      <c r="S42" s="1300"/>
    </row>
    <row r="43" spans="2:20" ht="37.5">
      <c r="B43" s="1310"/>
      <c r="C43" s="548" t="s">
        <v>1133</v>
      </c>
      <c r="D43" s="506">
        <v>2351</v>
      </c>
      <c r="E43" s="1311"/>
      <c r="F43" s="1301" t="e">
        <f>#REF!*M43</f>
        <v>#REF!</v>
      </c>
      <c r="G43" s="1301" t="e">
        <f>#REF!*N43</f>
        <v>#REF!</v>
      </c>
      <c r="H43" s="1301" t="e">
        <f>#REF!*O43</f>
        <v>#REF!</v>
      </c>
      <c r="I43" s="1301" t="e">
        <f>#REF!*P43</f>
        <v>#REF!</v>
      </c>
      <c r="J43" s="1301" t="e">
        <f>#REF!*Q43</f>
        <v>#REF!</v>
      </c>
      <c r="K43" s="1301" t="e">
        <f>#REF!*R43</f>
        <v>#REF!</v>
      </c>
      <c r="L43" s="1301" t="e">
        <f>#REF!*S43</f>
        <v>#REF!</v>
      </c>
      <c r="M43" s="1299"/>
      <c r="N43" s="1299"/>
      <c r="O43" s="1299"/>
      <c r="P43" s="1299"/>
      <c r="Q43" s="1299"/>
      <c r="R43" s="1299"/>
      <c r="S43" s="1300"/>
    </row>
    <row r="44" spans="2:20" ht="25">
      <c r="B44" s="1310"/>
      <c r="C44" s="548" t="s">
        <v>1134</v>
      </c>
      <c r="D44" s="506">
        <v>2891</v>
      </c>
      <c r="E44" s="1311"/>
      <c r="F44" s="1301" t="e">
        <f>#REF!*M44</f>
        <v>#REF!</v>
      </c>
      <c r="G44" s="1301" t="e">
        <f>#REF!*N44</f>
        <v>#REF!</v>
      </c>
      <c r="H44" s="1301" t="e">
        <f>#REF!*O44</f>
        <v>#REF!</v>
      </c>
      <c r="I44" s="1301" t="e">
        <f>#REF!*P44</f>
        <v>#REF!</v>
      </c>
      <c r="J44" s="1301" t="e">
        <f>#REF!*Q44</f>
        <v>#REF!</v>
      </c>
      <c r="K44" s="1301" t="e">
        <f>#REF!*R44</f>
        <v>#REF!</v>
      </c>
      <c r="L44" s="1301" t="e">
        <f>#REF!*S44</f>
        <v>#REF!</v>
      </c>
      <c r="M44" s="1299"/>
      <c r="N44" s="1299"/>
      <c r="O44" s="1299"/>
      <c r="P44" s="1299"/>
      <c r="Q44" s="1299"/>
      <c r="R44" s="1299"/>
      <c r="S44" s="1300"/>
    </row>
    <row r="45" spans="2:20" ht="25">
      <c r="B45" s="1310"/>
      <c r="C45" s="548" t="s">
        <v>1135</v>
      </c>
      <c r="D45" s="506">
        <v>2351</v>
      </c>
      <c r="E45" s="1311"/>
      <c r="F45" s="1301" t="e">
        <f>#REF!*M45</f>
        <v>#REF!</v>
      </c>
      <c r="G45" s="1301" t="e">
        <f>#REF!*N45</f>
        <v>#REF!</v>
      </c>
      <c r="H45" s="1301" t="e">
        <f>#REF!*O45</f>
        <v>#REF!</v>
      </c>
      <c r="I45" s="1301" t="e">
        <f>#REF!*P45</f>
        <v>#REF!</v>
      </c>
      <c r="J45" s="1301" t="e">
        <f>#REF!*Q45</f>
        <v>#REF!</v>
      </c>
      <c r="K45" s="1301" t="e">
        <f>#REF!*R45</f>
        <v>#REF!</v>
      </c>
      <c r="L45" s="1301" t="e">
        <f>#REF!*S45</f>
        <v>#REF!</v>
      </c>
      <c r="M45" s="1299"/>
      <c r="N45" s="1299"/>
      <c r="O45" s="1299"/>
      <c r="P45" s="1299"/>
      <c r="Q45" s="1299"/>
      <c r="R45" s="1299"/>
      <c r="S45" s="1300"/>
    </row>
    <row r="46" spans="2:20" ht="76.5">
      <c r="B46" s="1310"/>
      <c r="C46" s="548" t="s">
        <v>1136</v>
      </c>
      <c r="D46" s="770">
        <v>9691</v>
      </c>
      <c r="E46" s="1311"/>
      <c r="F46" s="1301" t="e">
        <f>#REF!*M46</f>
        <v>#REF!</v>
      </c>
      <c r="G46" s="1301" t="e">
        <f>#REF!*N46</f>
        <v>#REF!</v>
      </c>
      <c r="H46" s="1301" t="e">
        <f>#REF!*O46</f>
        <v>#REF!</v>
      </c>
      <c r="I46" s="1301" t="e">
        <f>#REF!*P46</f>
        <v>#REF!</v>
      </c>
      <c r="J46" s="1301" t="e">
        <f>#REF!*Q46</f>
        <v>#REF!</v>
      </c>
      <c r="K46" s="1301" t="e">
        <f>#REF!*R46</f>
        <v>#REF!</v>
      </c>
      <c r="L46" s="1301" t="e">
        <f>#REF!*S46</f>
        <v>#REF!</v>
      </c>
      <c r="M46" s="1299"/>
      <c r="N46" s="1299"/>
      <c r="O46" s="1299"/>
      <c r="P46" s="1299"/>
      <c r="Q46" s="1299"/>
      <c r="R46" s="1299"/>
      <c r="S46" s="1300"/>
    </row>
    <row r="47" spans="2:20">
      <c r="B47" s="1310"/>
      <c r="C47" s="548" t="s">
        <v>1137</v>
      </c>
      <c r="D47" s="506">
        <v>54947</v>
      </c>
      <c r="E47" s="1311"/>
      <c r="F47" s="1301" t="e">
        <f>#REF!*M47</f>
        <v>#REF!</v>
      </c>
      <c r="G47" s="1301" t="e">
        <f>#REF!*N47</f>
        <v>#REF!</v>
      </c>
      <c r="H47" s="1301" t="e">
        <f>#REF!*O47</f>
        <v>#REF!</v>
      </c>
      <c r="I47" s="1301" t="e">
        <f>#REF!*P47</f>
        <v>#REF!</v>
      </c>
      <c r="J47" s="1301" t="e">
        <f>#REF!*Q47</f>
        <v>#REF!</v>
      </c>
      <c r="K47" s="1301" t="e">
        <f>#REF!*R47</f>
        <v>#REF!</v>
      </c>
      <c r="L47" s="1301" t="e">
        <f>#REF!*S47</f>
        <v>#REF!</v>
      </c>
      <c r="M47" s="1299"/>
      <c r="N47" s="1299"/>
      <c r="O47" s="1299"/>
      <c r="P47" s="1299"/>
      <c r="Q47" s="1299"/>
      <c r="R47" s="1299"/>
      <c r="S47" s="1300"/>
    </row>
    <row r="48" spans="2:20">
      <c r="B48" s="1310"/>
      <c r="C48" s="548" t="s">
        <v>87</v>
      </c>
      <c r="D48" s="506">
        <v>558</v>
      </c>
      <c r="E48" s="1311"/>
      <c r="F48" s="1301" t="e">
        <f>#REF!*M48</f>
        <v>#REF!</v>
      </c>
      <c r="G48" s="1301" t="e">
        <f>#REF!*N48</f>
        <v>#REF!</v>
      </c>
      <c r="H48" s="1301" t="e">
        <f>#REF!*O48</f>
        <v>#REF!</v>
      </c>
      <c r="I48" s="1301" t="e">
        <f>#REF!*P48</f>
        <v>#REF!</v>
      </c>
      <c r="J48" s="1301" t="e">
        <f>#REF!*Q48</f>
        <v>#REF!</v>
      </c>
      <c r="K48" s="1301" t="e">
        <f>#REF!*R48</f>
        <v>#REF!</v>
      </c>
      <c r="L48" s="1301" t="e">
        <f>#REF!*S48</f>
        <v>#REF!</v>
      </c>
      <c r="M48" s="1299"/>
      <c r="N48" s="1299"/>
      <c r="O48" s="1299"/>
      <c r="P48" s="1299"/>
      <c r="Q48" s="1299"/>
      <c r="R48" s="1299"/>
      <c r="S48" s="1300"/>
    </row>
    <row r="49" spans="2:21" ht="13" thickBot="1">
      <c r="B49" s="472" t="s">
        <v>1138</v>
      </c>
      <c r="C49" s="1077"/>
      <c r="D49" s="1077"/>
      <c r="E49" s="1078">
        <f>$E$42*(1-25%)</f>
        <v>61115.25</v>
      </c>
      <c r="F49" s="1079">
        <f t="shared" ref="F49:L49" si="20">M49*$E49</f>
        <v>0</v>
      </c>
      <c r="G49" s="1079">
        <f t="shared" si="20"/>
        <v>0</v>
      </c>
      <c r="H49" s="1079">
        <f t="shared" si="20"/>
        <v>0</v>
      </c>
      <c r="I49" s="1079">
        <f t="shared" si="20"/>
        <v>0</v>
      </c>
      <c r="J49" s="1079">
        <f t="shared" si="20"/>
        <v>0</v>
      </c>
      <c r="K49" s="1079">
        <f t="shared" si="20"/>
        <v>0</v>
      </c>
      <c r="L49" s="1079">
        <f t="shared" si="20"/>
        <v>0</v>
      </c>
      <c r="M49" s="1080"/>
      <c r="N49" s="1080"/>
      <c r="O49" s="1080"/>
      <c r="P49" s="1080"/>
      <c r="Q49" s="1080"/>
      <c r="R49" s="1080"/>
      <c r="S49" s="1081"/>
    </row>
    <row r="50" spans="2:21" customFormat="1"/>
    <row r="51" spans="2:21" customFormat="1" ht="13" thickBot="1"/>
    <row r="52" spans="2:21" ht="53.9" customHeight="1">
      <c r="B52" s="1291" t="s">
        <v>1139</v>
      </c>
      <c r="C52" s="1296"/>
      <c r="D52" s="1293" t="s">
        <v>1140</v>
      </c>
      <c r="E52" s="1293"/>
      <c r="F52" s="1293"/>
      <c r="G52" s="1293"/>
      <c r="H52" s="1293"/>
      <c r="I52" s="1293"/>
      <c r="J52" s="1293"/>
      <c r="K52" s="1294" t="s">
        <v>1141</v>
      </c>
      <c r="L52" s="1294"/>
      <c r="M52" s="1294"/>
      <c r="N52" s="1294"/>
      <c r="O52" s="1294"/>
      <c r="P52" s="1294"/>
      <c r="Q52" s="1295"/>
      <c r="R52" s="21"/>
      <c r="S52" s="21"/>
      <c r="T52" s="21"/>
      <c r="U52" s="21"/>
    </row>
    <row r="53" spans="2:21" ht="50">
      <c r="B53" s="466" t="s">
        <v>1109</v>
      </c>
      <c r="C53" s="469" t="s">
        <v>1142</v>
      </c>
      <c r="D53" s="468" t="s">
        <v>1143</v>
      </c>
      <c r="E53" s="468" t="s">
        <v>1144</v>
      </c>
      <c r="F53" s="468" t="s">
        <v>1145</v>
      </c>
      <c r="G53" s="468" t="s">
        <v>1146</v>
      </c>
      <c r="H53" s="468" t="s">
        <v>1147</v>
      </c>
      <c r="I53" s="468" t="s">
        <v>1148</v>
      </c>
      <c r="J53" s="468" t="s">
        <v>1149</v>
      </c>
      <c r="K53" s="469" t="s">
        <v>1150</v>
      </c>
      <c r="L53" s="469" t="s">
        <v>1151</v>
      </c>
      <c r="M53" s="469" t="s">
        <v>1152</v>
      </c>
      <c r="N53" s="469" t="s">
        <v>1153</v>
      </c>
      <c r="O53" s="469" t="s">
        <v>1154</v>
      </c>
      <c r="P53" s="469" t="s">
        <v>1155</v>
      </c>
      <c r="Q53" s="467" t="s">
        <v>1156</v>
      </c>
      <c r="R53" s="21"/>
      <c r="S53" s="21"/>
      <c r="T53" s="21"/>
      <c r="U53" s="21"/>
    </row>
    <row r="54" spans="2:21">
      <c r="B54" s="470" t="s">
        <v>1129</v>
      </c>
      <c r="C54" s="778"/>
      <c r="D54" s="549"/>
      <c r="E54" s="549"/>
      <c r="F54" s="549"/>
      <c r="G54" s="549"/>
      <c r="H54" s="549"/>
      <c r="I54" s="549"/>
      <c r="J54" s="549"/>
      <c r="K54" s="1286" t="s">
        <v>1157</v>
      </c>
      <c r="L54" s="1286"/>
      <c r="M54" s="1286"/>
      <c r="N54" s="1286"/>
      <c r="O54" s="1286"/>
      <c r="P54" s="1286"/>
      <c r="Q54" s="1287"/>
      <c r="R54" s="21"/>
      <c r="S54" s="21"/>
      <c r="T54" s="21"/>
      <c r="U54" s="21"/>
    </row>
    <row r="55" spans="2:21">
      <c r="B55" s="470" t="s">
        <v>1158</v>
      </c>
      <c r="C55" s="777">
        <f>$C$59*(1+40%)</f>
        <v>62220.2</v>
      </c>
      <c r="D55" s="550">
        <f>K55*$C55</f>
        <v>0</v>
      </c>
      <c r="E55" s="550">
        <f t="shared" ref="E55:J63" si="21">L55*$C55</f>
        <v>0</v>
      </c>
      <c r="F55" s="550">
        <f t="shared" si="21"/>
        <v>0</v>
      </c>
      <c r="G55" s="550">
        <f t="shared" si="21"/>
        <v>0</v>
      </c>
      <c r="H55" s="550">
        <f t="shared" si="21"/>
        <v>0</v>
      </c>
      <c r="I55" s="550">
        <f t="shared" si="21"/>
        <v>0</v>
      </c>
      <c r="J55" s="550">
        <f t="shared" si="21"/>
        <v>0</v>
      </c>
      <c r="K55" s="967"/>
      <c r="L55" s="967"/>
      <c r="M55" s="967"/>
      <c r="N55" s="967"/>
      <c r="O55" s="967"/>
      <c r="P55" s="967"/>
      <c r="Q55" s="968"/>
      <c r="R55" s="21"/>
      <c r="S55" s="21"/>
      <c r="T55" s="21"/>
      <c r="U55" s="21"/>
    </row>
    <row r="56" spans="2:21">
      <c r="B56" s="470" t="s">
        <v>1159</v>
      </c>
      <c r="C56" s="777">
        <f>$C$59*(1+30%)</f>
        <v>57775.9</v>
      </c>
      <c r="D56" s="550">
        <f t="shared" ref="D56:D63" si="22">K56*$C56</f>
        <v>0</v>
      </c>
      <c r="E56" s="550">
        <f t="shared" si="21"/>
        <v>0</v>
      </c>
      <c r="F56" s="550">
        <f t="shared" si="21"/>
        <v>0</v>
      </c>
      <c r="G56" s="550">
        <f t="shared" si="21"/>
        <v>0</v>
      </c>
      <c r="H56" s="550">
        <f t="shared" si="21"/>
        <v>0</v>
      </c>
      <c r="I56" s="550">
        <f t="shared" si="21"/>
        <v>0</v>
      </c>
      <c r="J56" s="550">
        <f t="shared" si="21"/>
        <v>0</v>
      </c>
      <c r="K56" s="967"/>
      <c r="L56" s="967"/>
      <c r="M56" s="967"/>
      <c r="N56" s="967"/>
      <c r="O56" s="967"/>
      <c r="P56" s="967"/>
      <c r="Q56" s="968"/>
      <c r="R56" s="21"/>
      <c r="S56" s="21"/>
      <c r="T56" s="21"/>
      <c r="U56" s="21"/>
    </row>
    <row r="57" spans="2:21">
      <c r="B57" s="470" t="s">
        <v>1160</v>
      </c>
      <c r="C57" s="777">
        <f>$C$59*(1+20%)</f>
        <v>53331.6</v>
      </c>
      <c r="D57" s="550">
        <f t="shared" si="22"/>
        <v>0</v>
      </c>
      <c r="E57" s="550">
        <f t="shared" si="21"/>
        <v>0</v>
      </c>
      <c r="F57" s="550">
        <f t="shared" si="21"/>
        <v>0</v>
      </c>
      <c r="G57" s="550">
        <f t="shared" si="21"/>
        <v>0</v>
      </c>
      <c r="H57" s="550">
        <f t="shared" si="21"/>
        <v>0</v>
      </c>
      <c r="I57" s="550">
        <f t="shared" si="21"/>
        <v>0</v>
      </c>
      <c r="J57" s="550">
        <f t="shared" si="21"/>
        <v>0</v>
      </c>
      <c r="K57" s="967"/>
      <c r="L57" s="967"/>
      <c r="M57" s="967"/>
      <c r="N57" s="967"/>
      <c r="O57" s="967"/>
      <c r="P57" s="967"/>
      <c r="Q57" s="968"/>
      <c r="R57" s="21"/>
      <c r="S57" s="21"/>
      <c r="T57" s="21"/>
      <c r="U57" s="21"/>
    </row>
    <row r="58" spans="2:21" ht="26.9" customHeight="1">
      <c r="B58" s="470" t="s">
        <v>1161</v>
      </c>
      <c r="C58" s="777">
        <f>$C$59*(1+10%)</f>
        <v>48887.3</v>
      </c>
      <c r="D58" s="550">
        <f t="shared" si="22"/>
        <v>0</v>
      </c>
      <c r="E58" s="550">
        <f t="shared" si="21"/>
        <v>0</v>
      </c>
      <c r="F58" s="550">
        <f t="shared" si="21"/>
        <v>0</v>
      </c>
      <c r="G58" s="550">
        <f t="shared" si="21"/>
        <v>0</v>
      </c>
      <c r="H58" s="550">
        <f t="shared" si="21"/>
        <v>0</v>
      </c>
      <c r="I58" s="550">
        <f t="shared" si="21"/>
        <v>0</v>
      </c>
      <c r="J58" s="550">
        <f t="shared" si="21"/>
        <v>0</v>
      </c>
      <c r="K58" s="967"/>
      <c r="L58" s="967"/>
      <c r="M58" s="967"/>
      <c r="N58" s="967"/>
      <c r="O58" s="967"/>
      <c r="P58" s="967"/>
      <c r="Q58" s="968"/>
      <c r="R58" s="21"/>
      <c r="S58" s="21"/>
      <c r="T58" s="21"/>
      <c r="U58" s="21"/>
    </row>
    <row r="59" spans="2:21" ht="61" customHeight="1">
      <c r="B59" s="471" t="s">
        <v>1596</v>
      </c>
      <c r="C59" s="779">
        <v>44443</v>
      </c>
      <c r="D59" s="550">
        <f t="shared" si="22"/>
        <v>0</v>
      </c>
      <c r="E59" s="550">
        <f t="shared" si="21"/>
        <v>0</v>
      </c>
      <c r="F59" s="550">
        <f t="shared" si="21"/>
        <v>0</v>
      </c>
      <c r="G59" s="550">
        <f t="shared" si="21"/>
        <v>0</v>
      </c>
      <c r="H59" s="550">
        <f t="shared" si="21"/>
        <v>0</v>
      </c>
      <c r="I59" s="550">
        <f t="shared" si="21"/>
        <v>0</v>
      </c>
      <c r="J59" s="550">
        <f t="shared" si="21"/>
        <v>0</v>
      </c>
      <c r="K59" s="967"/>
      <c r="L59" s="967"/>
      <c r="M59" s="967"/>
      <c r="N59" s="967"/>
      <c r="O59" s="967"/>
      <c r="P59" s="967"/>
      <c r="Q59" s="968"/>
      <c r="R59" s="1288" t="s">
        <v>1162</v>
      </c>
      <c r="S59" s="1288"/>
      <c r="T59" s="1288"/>
      <c r="U59" s="1288"/>
    </row>
    <row r="60" spans="2:21">
      <c r="B60" s="470" t="s">
        <v>1163</v>
      </c>
      <c r="C60" s="777">
        <f>$C$59*(1-10%)</f>
        <v>39998.700000000004</v>
      </c>
      <c r="D60" s="550">
        <f t="shared" si="22"/>
        <v>0</v>
      </c>
      <c r="E60" s="550">
        <f t="shared" si="21"/>
        <v>0</v>
      </c>
      <c r="F60" s="550">
        <f t="shared" si="21"/>
        <v>0</v>
      </c>
      <c r="G60" s="550">
        <f t="shared" si="21"/>
        <v>0</v>
      </c>
      <c r="H60" s="550">
        <f t="shared" si="21"/>
        <v>0</v>
      </c>
      <c r="I60" s="550">
        <f t="shared" si="21"/>
        <v>0</v>
      </c>
      <c r="J60" s="550">
        <f t="shared" si="21"/>
        <v>0</v>
      </c>
      <c r="K60" s="967"/>
      <c r="L60" s="967"/>
      <c r="M60" s="967"/>
      <c r="N60" s="967"/>
      <c r="O60" s="967"/>
      <c r="P60" s="967"/>
      <c r="Q60" s="968"/>
      <c r="R60" s="21"/>
      <c r="S60" s="21"/>
      <c r="T60" s="21"/>
      <c r="U60" s="21"/>
    </row>
    <row r="61" spans="2:21">
      <c r="B61" s="470" t="s">
        <v>1164</v>
      </c>
      <c r="C61" s="777">
        <f>$C$59*(1-20%)</f>
        <v>35554.400000000001</v>
      </c>
      <c r="D61" s="550">
        <f t="shared" si="22"/>
        <v>0</v>
      </c>
      <c r="E61" s="550">
        <f t="shared" si="21"/>
        <v>0</v>
      </c>
      <c r="F61" s="550">
        <f t="shared" si="21"/>
        <v>0</v>
      </c>
      <c r="G61" s="550">
        <f t="shared" si="21"/>
        <v>0</v>
      </c>
      <c r="H61" s="550">
        <f t="shared" si="21"/>
        <v>0</v>
      </c>
      <c r="I61" s="550">
        <f t="shared" si="21"/>
        <v>0</v>
      </c>
      <c r="J61" s="550">
        <f t="shared" si="21"/>
        <v>0</v>
      </c>
      <c r="K61" s="967"/>
      <c r="L61" s="967"/>
      <c r="M61" s="967"/>
      <c r="N61" s="967"/>
      <c r="O61" s="967"/>
      <c r="P61" s="967"/>
      <c r="Q61" s="968"/>
      <c r="R61" s="21"/>
      <c r="S61" s="21"/>
      <c r="T61" s="21"/>
      <c r="U61" s="21"/>
    </row>
    <row r="62" spans="2:21">
      <c r="B62" s="470" t="s">
        <v>1165</v>
      </c>
      <c r="C62" s="777">
        <f>$C$59*(1-30%)</f>
        <v>31110.1</v>
      </c>
      <c r="D62" s="550">
        <f t="shared" si="22"/>
        <v>0</v>
      </c>
      <c r="E62" s="550">
        <f t="shared" si="21"/>
        <v>0</v>
      </c>
      <c r="F62" s="550">
        <f t="shared" si="21"/>
        <v>0</v>
      </c>
      <c r="G62" s="550">
        <f t="shared" si="21"/>
        <v>0</v>
      </c>
      <c r="H62" s="550">
        <f t="shared" si="21"/>
        <v>0</v>
      </c>
      <c r="I62" s="550">
        <f t="shared" si="21"/>
        <v>0</v>
      </c>
      <c r="J62" s="550">
        <f t="shared" si="21"/>
        <v>0</v>
      </c>
      <c r="K62" s="967"/>
      <c r="L62" s="967"/>
      <c r="M62" s="967"/>
      <c r="N62" s="967"/>
      <c r="O62" s="967"/>
      <c r="P62" s="967"/>
      <c r="Q62" s="968"/>
      <c r="R62" s="21"/>
      <c r="S62" s="21"/>
      <c r="T62" s="21"/>
      <c r="U62" s="21"/>
    </row>
    <row r="63" spans="2:21">
      <c r="B63" s="470" t="s">
        <v>1166</v>
      </c>
      <c r="C63" s="777">
        <f>$C$59*(1-40%)</f>
        <v>26665.8</v>
      </c>
      <c r="D63" s="550">
        <f t="shared" si="22"/>
        <v>0</v>
      </c>
      <c r="E63" s="550">
        <f t="shared" si="21"/>
        <v>0</v>
      </c>
      <c r="F63" s="550">
        <f t="shared" si="21"/>
        <v>0</v>
      </c>
      <c r="G63" s="550">
        <f t="shared" si="21"/>
        <v>0</v>
      </c>
      <c r="H63" s="550">
        <f t="shared" si="21"/>
        <v>0</v>
      </c>
      <c r="I63" s="550">
        <f t="shared" si="21"/>
        <v>0</v>
      </c>
      <c r="J63" s="550">
        <f t="shared" si="21"/>
        <v>0</v>
      </c>
      <c r="K63" s="967"/>
      <c r="L63" s="967"/>
      <c r="M63" s="967"/>
      <c r="N63" s="967"/>
      <c r="O63" s="967"/>
      <c r="P63" s="967"/>
      <c r="Q63" s="968"/>
      <c r="R63" s="21"/>
      <c r="S63" s="21"/>
      <c r="T63" s="21"/>
      <c r="U63" s="21"/>
    </row>
    <row r="64" spans="2:21" ht="13" thickBot="1">
      <c r="B64" s="472" t="s">
        <v>1167</v>
      </c>
      <c r="C64" s="780"/>
      <c r="D64" s="781"/>
      <c r="E64" s="781"/>
      <c r="F64" s="781"/>
      <c r="G64" s="781"/>
      <c r="H64" s="781"/>
      <c r="I64" s="781"/>
      <c r="J64" s="781"/>
      <c r="K64" s="1289" t="s">
        <v>1157</v>
      </c>
      <c r="L64" s="1289"/>
      <c r="M64" s="1289"/>
      <c r="N64" s="1289"/>
      <c r="O64" s="1289"/>
      <c r="P64" s="1289"/>
      <c r="Q64" s="1290"/>
      <c r="R64" s="21"/>
      <c r="S64" s="21"/>
      <c r="T64" s="21"/>
      <c r="U64" s="21"/>
    </row>
    <row r="65" spans="2:21" ht="25">
      <c r="M65" s="1309"/>
      <c r="N65" s="1309"/>
      <c r="O65" s="1309"/>
      <c r="P65" s="1309"/>
      <c r="Q65" s="1309"/>
      <c r="R65" s="1309"/>
      <c r="S65" s="1309"/>
      <c r="T65" s="1309"/>
      <c r="U65" s="1309"/>
    </row>
    <row r="66" spans="2:21" ht="14.5">
      <c r="B66" s="465"/>
      <c r="C66" s="21"/>
      <c r="D66" s="21"/>
      <c r="E66" s="21"/>
      <c r="F66" s="21"/>
      <c r="G66" s="21"/>
      <c r="H66" s="21"/>
      <c r="I66" s="21"/>
      <c r="J66" s="21"/>
      <c r="K66" s="21"/>
      <c r="L66" s="21"/>
      <c r="M66" s="21"/>
      <c r="N66" s="21"/>
      <c r="O66" s="21"/>
      <c r="P66" s="21"/>
      <c r="Q66" s="21"/>
    </row>
    <row r="67" spans="2:21" ht="14.5">
      <c r="B67" s="465"/>
      <c r="C67" s="21"/>
      <c r="D67" s="21"/>
      <c r="E67" s="21"/>
      <c r="F67" s="21"/>
      <c r="G67" s="21"/>
      <c r="H67" s="21"/>
      <c r="I67" s="21"/>
      <c r="J67" s="21"/>
      <c r="K67" s="21"/>
      <c r="L67" s="21"/>
      <c r="M67" s="21"/>
      <c r="N67" s="21"/>
      <c r="O67" s="21"/>
      <c r="P67" s="21"/>
      <c r="Q67" s="21"/>
    </row>
    <row r="68" spans="2:21" ht="14.5">
      <c r="B68" s="465"/>
      <c r="C68" s="21"/>
      <c r="D68" s="21"/>
      <c r="E68" s="21"/>
      <c r="F68" s="21"/>
      <c r="G68" s="21"/>
      <c r="H68" s="21"/>
      <c r="I68" s="21"/>
      <c r="J68" s="21"/>
      <c r="K68" s="21"/>
      <c r="L68" s="21"/>
      <c r="M68" s="21"/>
      <c r="N68" s="21"/>
      <c r="O68" s="21"/>
      <c r="P68" s="21"/>
      <c r="Q68" s="21"/>
    </row>
    <row r="69" spans="2:21" ht="14.5">
      <c r="B69" s="465"/>
      <c r="C69" s="21"/>
      <c r="D69" s="21"/>
      <c r="E69" s="21"/>
      <c r="F69" s="21"/>
      <c r="G69" s="21"/>
      <c r="H69" s="21"/>
      <c r="I69" s="21"/>
      <c r="J69" s="21"/>
      <c r="K69" s="21"/>
      <c r="L69" s="21"/>
      <c r="M69" s="21"/>
      <c r="N69" s="21"/>
      <c r="O69" s="21"/>
      <c r="P69" s="21"/>
      <c r="Q69" s="21"/>
    </row>
    <row r="70" spans="2:21" ht="14.5">
      <c r="B70" s="465"/>
      <c r="C70" s="21"/>
      <c r="D70" s="21"/>
      <c r="E70" s="21"/>
      <c r="F70" s="21"/>
      <c r="G70" s="21"/>
      <c r="H70" s="21"/>
      <c r="I70" s="21"/>
      <c r="J70" s="21"/>
      <c r="K70" s="21"/>
      <c r="L70" s="21"/>
      <c r="M70" s="21"/>
      <c r="N70" s="21"/>
      <c r="O70" s="21"/>
      <c r="P70" s="21"/>
      <c r="Q70" s="21"/>
    </row>
    <row r="71" spans="2:21" ht="13" thickBot="1">
      <c r="B71" s="21"/>
      <c r="C71" s="21"/>
      <c r="D71" s="21"/>
      <c r="E71" s="21"/>
      <c r="F71" s="21"/>
      <c r="G71" s="21"/>
      <c r="H71" s="21"/>
      <c r="I71" s="21"/>
      <c r="J71" s="21"/>
      <c r="K71" s="21"/>
      <c r="L71" s="21"/>
      <c r="M71" s="21"/>
      <c r="N71" s="21"/>
      <c r="O71" s="21"/>
      <c r="P71" s="21"/>
      <c r="Q71" s="21"/>
    </row>
    <row r="72" spans="2:21" ht="68.25" customHeight="1">
      <c r="B72" s="1291" t="s">
        <v>1168</v>
      </c>
      <c r="C72" s="1296"/>
      <c r="D72" s="1293" t="s">
        <v>1140</v>
      </c>
      <c r="E72" s="1293"/>
      <c r="F72" s="1293"/>
      <c r="G72" s="1293"/>
      <c r="H72" s="1293"/>
      <c r="I72" s="1293"/>
      <c r="J72" s="1293"/>
      <c r="K72" s="1294" t="s">
        <v>1141</v>
      </c>
      <c r="L72" s="1294"/>
      <c r="M72" s="1294"/>
      <c r="N72" s="1294"/>
      <c r="O72" s="1294"/>
      <c r="P72" s="1294"/>
      <c r="Q72" s="1295"/>
      <c r="R72" s="21"/>
      <c r="S72" s="21"/>
      <c r="T72" s="21"/>
      <c r="U72" s="21"/>
    </row>
    <row r="73" spans="2:21" ht="50">
      <c r="B73" s="466" t="s">
        <v>1109</v>
      </c>
      <c r="C73" s="469" t="s">
        <v>1142</v>
      </c>
      <c r="D73" s="468" t="s">
        <v>1143</v>
      </c>
      <c r="E73" s="468" t="s">
        <v>1144</v>
      </c>
      <c r="F73" s="468" t="s">
        <v>1145</v>
      </c>
      <c r="G73" s="468" t="s">
        <v>1146</v>
      </c>
      <c r="H73" s="468" t="s">
        <v>1147</v>
      </c>
      <c r="I73" s="468" t="s">
        <v>1148</v>
      </c>
      <c r="J73" s="468" t="s">
        <v>1149</v>
      </c>
      <c r="K73" s="469" t="s">
        <v>1150</v>
      </c>
      <c r="L73" s="469" t="s">
        <v>1151</v>
      </c>
      <c r="M73" s="469" t="s">
        <v>1152</v>
      </c>
      <c r="N73" s="469" t="s">
        <v>1153</v>
      </c>
      <c r="O73" s="469" t="s">
        <v>1154</v>
      </c>
      <c r="P73" s="469" t="s">
        <v>1155</v>
      </c>
      <c r="Q73" s="467" t="s">
        <v>1156</v>
      </c>
      <c r="R73" s="21"/>
      <c r="S73" s="21"/>
      <c r="T73" s="21"/>
      <c r="U73" s="21"/>
    </row>
    <row r="74" spans="2:21">
      <c r="B74" s="470" t="s">
        <v>1129</v>
      </c>
      <c r="C74" s="778"/>
      <c r="D74" s="549"/>
      <c r="E74" s="549"/>
      <c r="F74" s="549"/>
      <c r="G74" s="549"/>
      <c r="H74" s="549"/>
      <c r="I74" s="549"/>
      <c r="J74" s="549"/>
      <c r="K74" s="1286" t="s">
        <v>1157</v>
      </c>
      <c r="L74" s="1286"/>
      <c r="M74" s="1286"/>
      <c r="N74" s="1286"/>
      <c r="O74" s="1286"/>
      <c r="P74" s="1286"/>
      <c r="Q74" s="1287"/>
      <c r="R74" s="21"/>
      <c r="S74" s="21"/>
      <c r="T74" s="21"/>
      <c r="U74" s="21"/>
    </row>
    <row r="75" spans="2:21">
      <c r="B75" s="470" t="s">
        <v>1158</v>
      </c>
      <c r="C75" s="777">
        <f>$C$79*(1+40%)</f>
        <v>22829.8</v>
      </c>
      <c r="D75" s="550">
        <f>K75*$C75</f>
        <v>0</v>
      </c>
      <c r="E75" s="550">
        <f t="shared" ref="E75:J83" si="23">L75*$C75</f>
        <v>0</v>
      </c>
      <c r="F75" s="550">
        <f t="shared" si="23"/>
        <v>0</v>
      </c>
      <c r="G75" s="550">
        <f t="shared" si="23"/>
        <v>0</v>
      </c>
      <c r="H75" s="550">
        <f t="shared" si="23"/>
        <v>0</v>
      </c>
      <c r="I75" s="550">
        <f t="shared" si="23"/>
        <v>0</v>
      </c>
      <c r="J75" s="550">
        <f t="shared" si="23"/>
        <v>0</v>
      </c>
      <c r="K75" s="967"/>
      <c r="L75" s="967"/>
      <c r="M75" s="967"/>
      <c r="N75" s="967"/>
      <c r="O75" s="967"/>
      <c r="P75" s="967"/>
      <c r="Q75" s="968"/>
      <c r="R75" s="21"/>
      <c r="S75" s="21"/>
      <c r="T75" s="21"/>
      <c r="U75" s="21"/>
    </row>
    <row r="76" spans="2:21">
      <c r="B76" s="470" t="s">
        <v>1159</v>
      </c>
      <c r="C76" s="777">
        <f>$C$79*(1+30%)</f>
        <v>21199.100000000002</v>
      </c>
      <c r="D76" s="550">
        <f t="shared" ref="D76:D83" si="24">K76*$C76</f>
        <v>0</v>
      </c>
      <c r="E76" s="550">
        <f t="shared" si="23"/>
        <v>0</v>
      </c>
      <c r="F76" s="550">
        <f t="shared" si="23"/>
        <v>0</v>
      </c>
      <c r="G76" s="550">
        <f t="shared" si="23"/>
        <v>0</v>
      </c>
      <c r="H76" s="550">
        <f t="shared" si="23"/>
        <v>0</v>
      </c>
      <c r="I76" s="550">
        <f t="shared" si="23"/>
        <v>0</v>
      </c>
      <c r="J76" s="550">
        <f t="shared" si="23"/>
        <v>0</v>
      </c>
      <c r="K76" s="967"/>
      <c r="L76" s="967"/>
      <c r="M76" s="967"/>
      <c r="N76" s="967"/>
      <c r="O76" s="967"/>
      <c r="P76" s="967"/>
      <c r="Q76" s="968"/>
      <c r="R76" s="21"/>
      <c r="S76" s="21"/>
      <c r="T76" s="21"/>
      <c r="U76" s="21"/>
    </row>
    <row r="77" spans="2:21">
      <c r="B77" s="470" t="s">
        <v>1160</v>
      </c>
      <c r="C77" s="777">
        <f>$C$79*(1+20%)</f>
        <v>19568.399999999998</v>
      </c>
      <c r="D77" s="550">
        <f t="shared" si="24"/>
        <v>0</v>
      </c>
      <c r="E77" s="550">
        <f t="shared" si="23"/>
        <v>0</v>
      </c>
      <c r="F77" s="550">
        <f t="shared" si="23"/>
        <v>0</v>
      </c>
      <c r="G77" s="550">
        <f t="shared" si="23"/>
        <v>0</v>
      </c>
      <c r="H77" s="550">
        <f t="shared" si="23"/>
        <v>0</v>
      </c>
      <c r="I77" s="550">
        <f t="shared" si="23"/>
        <v>0</v>
      </c>
      <c r="J77" s="550">
        <f t="shared" si="23"/>
        <v>0</v>
      </c>
      <c r="K77" s="967"/>
      <c r="L77" s="967"/>
      <c r="M77" s="967"/>
      <c r="N77" s="967"/>
      <c r="O77" s="967"/>
      <c r="P77" s="967"/>
      <c r="Q77" s="968"/>
      <c r="R77" s="21"/>
      <c r="S77" s="21"/>
      <c r="T77" s="21"/>
      <c r="U77" s="21"/>
    </row>
    <row r="78" spans="2:21">
      <c r="B78" s="470" t="s">
        <v>1161</v>
      </c>
      <c r="C78" s="777">
        <f>$C$79*(1+10%)</f>
        <v>17937.7</v>
      </c>
      <c r="D78" s="550">
        <f t="shared" si="24"/>
        <v>0</v>
      </c>
      <c r="E78" s="550">
        <f t="shared" si="23"/>
        <v>0</v>
      </c>
      <c r="F78" s="550">
        <f t="shared" si="23"/>
        <v>0</v>
      </c>
      <c r="G78" s="550">
        <f t="shared" si="23"/>
        <v>0</v>
      </c>
      <c r="H78" s="550">
        <f t="shared" si="23"/>
        <v>0</v>
      </c>
      <c r="I78" s="550">
        <f t="shared" si="23"/>
        <v>0</v>
      </c>
      <c r="J78" s="550">
        <f t="shared" si="23"/>
        <v>0</v>
      </c>
      <c r="K78" s="967"/>
      <c r="L78" s="967"/>
      <c r="M78" s="967"/>
      <c r="N78" s="967"/>
      <c r="O78" s="967"/>
      <c r="P78" s="967"/>
      <c r="Q78" s="968"/>
      <c r="R78" s="21"/>
      <c r="S78" s="21"/>
      <c r="T78" s="21"/>
      <c r="U78" s="21"/>
    </row>
    <row r="79" spans="2:21" ht="55.4" customHeight="1">
      <c r="B79" s="471" t="s">
        <v>1596</v>
      </c>
      <c r="C79" s="779">
        <v>16307</v>
      </c>
      <c r="D79" s="550">
        <f t="shared" si="24"/>
        <v>0</v>
      </c>
      <c r="E79" s="550">
        <f t="shared" si="23"/>
        <v>0</v>
      </c>
      <c r="F79" s="550">
        <f t="shared" si="23"/>
        <v>0</v>
      </c>
      <c r="G79" s="550">
        <f t="shared" si="23"/>
        <v>0</v>
      </c>
      <c r="H79" s="550">
        <f t="shared" si="23"/>
        <v>0</v>
      </c>
      <c r="I79" s="550">
        <f t="shared" si="23"/>
        <v>0</v>
      </c>
      <c r="J79" s="550">
        <f t="shared" si="23"/>
        <v>0</v>
      </c>
      <c r="K79" s="967"/>
      <c r="L79" s="967"/>
      <c r="M79" s="967"/>
      <c r="N79" s="967"/>
      <c r="O79" s="967"/>
      <c r="P79" s="967"/>
      <c r="Q79" s="968"/>
      <c r="R79" s="1288" t="s">
        <v>1162</v>
      </c>
      <c r="S79" s="1288"/>
      <c r="T79" s="1288"/>
      <c r="U79" s="1288"/>
    </row>
    <row r="80" spans="2:21">
      <c r="B80" s="470" t="s">
        <v>1163</v>
      </c>
      <c r="C80" s="777">
        <f>$C$79*(1-10%)</f>
        <v>14676.300000000001</v>
      </c>
      <c r="D80" s="550">
        <f t="shared" si="24"/>
        <v>0</v>
      </c>
      <c r="E80" s="550">
        <f t="shared" si="23"/>
        <v>0</v>
      </c>
      <c r="F80" s="550">
        <f t="shared" si="23"/>
        <v>0</v>
      </c>
      <c r="G80" s="550">
        <f t="shared" si="23"/>
        <v>0</v>
      </c>
      <c r="H80" s="550">
        <f t="shared" si="23"/>
        <v>0</v>
      </c>
      <c r="I80" s="550">
        <f t="shared" si="23"/>
        <v>0</v>
      </c>
      <c r="J80" s="550">
        <f t="shared" si="23"/>
        <v>0</v>
      </c>
      <c r="K80" s="967"/>
      <c r="L80" s="967"/>
      <c r="M80" s="967"/>
      <c r="N80" s="967"/>
      <c r="O80" s="967"/>
      <c r="P80" s="967"/>
      <c r="Q80" s="968"/>
      <c r="R80" s="21"/>
      <c r="S80" s="21"/>
      <c r="T80" s="21"/>
      <c r="U80" s="21"/>
    </row>
    <row r="81" spans="2:21">
      <c r="B81" s="470" t="s">
        <v>1164</v>
      </c>
      <c r="C81" s="777">
        <f>$C$79*(1-20%)</f>
        <v>13045.6</v>
      </c>
      <c r="D81" s="550">
        <f t="shared" si="24"/>
        <v>0</v>
      </c>
      <c r="E81" s="550">
        <f t="shared" si="23"/>
        <v>0</v>
      </c>
      <c r="F81" s="550">
        <f t="shared" si="23"/>
        <v>0</v>
      </c>
      <c r="G81" s="550">
        <f t="shared" si="23"/>
        <v>0</v>
      </c>
      <c r="H81" s="550">
        <f t="shared" si="23"/>
        <v>0</v>
      </c>
      <c r="I81" s="550">
        <f t="shared" si="23"/>
        <v>0</v>
      </c>
      <c r="J81" s="550">
        <f t="shared" si="23"/>
        <v>0</v>
      </c>
      <c r="K81" s="967"/>
      <c r="L81" s="967"/>
      <c r="M81" s="967"/>
      <c r="N81" s="967"/>
      <c r="O81" s="967"/>
      <c r="P81" s="967"/>
      <c r="Q81" s="968"/>
      <c r="R81" s="568"/>
      <c r="S81" s="21"/>
      <c r="T81" s="21"/>
      <c r="U81" s="21"/>
    </row>
    <row r="82" spans="2:21">
      <c r="B82" s="470" t="s">
        <v>1165</v>
      </c>
      <c r="C82" s="777">
        <f>$C$79*(1-30%)</f>
        <v>11414.9</v>
      </c>
      <c r="D82" s="550">
        <f t="shared" si="24"/>
        <v>0</v>
      </c>
      <c r="E82" s="550">
        <f t="shared" si="23"/>
        <v>0</v>
      </c>
      <c r="F82" s="550">
        <f t="shared" si="23"/>
        <v>0</v>
      </c>
      <c r="G82" s="550">
        <f t="shared" si="23"/>
        <v>0</v>
      </c>
      <c r="H82" s="550">
        <f t="shared" si="23"/>
        <v>0</v>
      </c>
      <c r="I82" s="550">
        <f t="shared" si="23"/>
        <v>0</v>
      </c>
      <c r="J82" s="550">
        <f t="shared" si="23"/>
        <v>0</v>
      </c>
      <c r="K82" s="967"/>
      <c r="L82" s="967"/>
      <c r="M82" s="967"/>
      <c r="N82" s="967"/>
      <c r="O82" s="967"/>
      <c r="P82" s="967"/>
      <c r="Q82" s="968"/>
      <c r="R82" s="21"/>
      <c r="S82" s="21"/>
      <c r="T82" s="21"/>
      <c r="U82" s="21"/>
    </row>
    <row r="83" spans="2:21">
      <c r="B83" s="470" t="s">
        <v>1166</v>
      </c>
      <c r="C83" s="777">
        <f>$C$79*(1-40%)</f>
        <v>9784.1999999999989</v>
      </c>
      <c r="D83" s="550">
        <f t="shared" si="24"/>
        <v>0</v>
      </c>
      <c r="E83" s="550">
        <f t="shared" si="23"/>
        <v>0</v>
      </c>
      <c r="F83" s="550">
        <f t="shared" si="23"/>
        <v>0</v>
      </c>
      <c r="G83" s="550">
        <f t="shared" si="23"/>
        <v>0</v>
      </c>
      <c r="H83" s="550">
        <f t="shared" si="23"/>
        <v>0</v>
      </c>
      <c r="I83" s="550">
        <f t="shared" si="23"/>
        <v>0</v>
      </c>
      <c r="J83" s="550">
        <f t="shared" si="23"/>
        <v>0</v>
      </c>
      <c r="K83" s="967"/>
      <c r="L83" s="967"/>
      <c r="M83" s="967"/>
      <c r="N83" s="967"/>
      <c r="O83" s="967"/>
      <c r="P83" s="967"/>
      <c r="Q83" s="968"/>
      <c r="R83" s="21"/>
      <c r="S83" s="21"/>
      <c r="T83" s="21"/>
      <c r="U83" s="21"/>
    </row>
    <row r="84" spans="2:21" ht="13" thickBot="1">
      <c r="B84" s="472" t="s">
        <v>1167</v>
      </c>
      <c r="C84" s="780"/>
      <c r="D84" s="781"/>
      <c r="E84" s="781"/>
      <c r="F84" s="781"/>
      <c r="G84" s="781"/>
      <c r="H84" s="781"/>
      <c r="I84" s="781"/>
      <c r="J84" s="781"/>
      <c r="K84" s="1289" t="s">
        <v>1157</v>
      </c>
      <c r="L84" s="1289"/>
      <c r="M84" s="1289"/>
      <c r="N84" s="1289"/>
      <c r="O84" s="1289"/>
      <c r="P84" s="1289"/>
      <c r="Q84" s="1290"/>
      <c r="R84" s="21"/>
      <c r="S84" s="21"/>
      <c r="T84" s="21"/>
      <c r="U84" s="21"/>
    </row>
    <row r="85" spans="2:21" ht="13" thickBot="1"/>
    <row r="86" spans="2:21" ht="59.9" customHeight="1">
      <c r="B86" s="1291" t="s">
        <v>1169</v>
      </c>
      <c r="C86" s="1296"/>
      <c r="D86" s="1293" t="s">
        <v>1140</v>
      </c>
      <c r="E86" s="1293"/>
      <c r="F86" s="1293"/>
      <c r="G86" s="1293"/>
      <c r="H86" s="1293"/>
      <c r="I86" s="1293"/>
      <c r="J86" s="1293"/>
      <c r="K86" s="1294" t="s">
        <v>1141</v>
      </c>
      <c r="L86" s="1294"/>
      <c r="M86" s="1294"/>
      <c r="N86" s="1294"/>
      <c r="O86" s="1294"/>
      <c r="P86" s="1294"/>
      <c r="Q86" s="1295"/>
      <c r="R86" s="21"/>
      <c r="S86" s="21"/>
      <c r="T86" s="21"/>
      <c r="U86" s="21"/>
    </row>
    <row r="87" spans="2:21" ht="50">
      <c r="B87" s="466" t="s">
        <v>1109</v>
      </c>
      <c r="C87" s="469" t="s">
        <v>1142</v>
      </c>
      <c r="D87" s="468" t="s">
        <v>1143</v>
      </c>
      <c r="E87" s="468" t="s">
        <v>1144</v>
      </c>
      <c r="F87" s="468" t="s">
        <v>1145</v>
      </c>
      <c r="G87" s="468" t="s">
        <v>1146</v>
      </c>
      <c r="H87" s="468" t="s">
        <v>1147</v>
      </c>
      <c r="I87" s="468" t="s">
        <v>1148</v>
      </c>
      <c r="J87" s="468" t="s">
        <v>1149</v>
      </c>
      <c r="K87" s="469" t="s">
        <v>1150</v>
      </c>
      <c r="L87" s="469" t="s">
        <v>1151</v>
      </c>
      <c r="M87" s="469" t="s">
        <v>1152</v>
      </c>
      <c r="N87" s="469" t="s">
        <v>1153</v>
      </c>
      <c r="O87" s="469" t="s">
        <v>1154</v>
      </c>
      <c r="P87" s="469" t="s">
        <v>1155</v>
      </c>
      <c r="Q87" s="467" t="s">
        <v>1156</v>
      </c>
      <c r="R87" s="21"/>
      <c r="S87" s="21"/>
      <c r="T87" s="21"/>
      <c r="U87" s="21"/>
    </row>
    <row r="88" spans="2:21">
      <c r="B88" s="470" t="s">
        <v>1129</v>
      </c>
      <c r="C88" s="778"/>
      <c r="D88" s="549"/>
      <c r="E88" s="549"/>
      <c r="F88" s="549"/>
      <c r="G88" s="549"/>
      <c r="H88" s="549"/>
      <c r="I88" s="549"/>
      <c r="J88" s="549"/>
      <c r="K88" s="1286" t="s">
        <v>1157</v>
      </c>
      <c r="L88" s="1286"/>
      <c r="M88" s="1286"/>
      <c r="N88" s="1286"/>
      <c r="O88" s="1286"/>
      <c r="P88" s="1286"/>
      <c r="Q88" s="1287"/>
      <c r="R88" s="21"/>
      <c r="S88" s="21"/>
      <c r="T88" s="21"/>
      <c r="U88" s="21"/>
    </row>
    <row r="89" spans="2:21">
      <c r="B89" s="470" t="s">
        <v>1158</v>
      </c>
      <c r="C89" s="777">
        <f>$C$93*(1+40%)</f>
        <v>16284.8</v>
      </c>
      <c r="D89" s="550">
        <f>K89*$C89</f>
        <v>0</v>
      </c>
      <c r="E89" s="550">
        <f t="shared" ref="E89:J97" si="25">L89*$C89</f>
        <v>0</v>
      </c>
      <c r="F89" s="550">
        <f t="shared" si="25"/>
        <v>0</v>
      </c>
      <c r="G89" s="550">
        <f t="shared" si="25"/>
        <v>0</v>
      </c>
      <c r="H89" s="550">
        <f t="shared" si="25"/>
        <v>0</v>
      </c>
      <c r="I89" s="550">
        <f t="shared" si="25"/>
        <v>0</v>
      </c>
      <c r="J89" s="550">
        <f t="shared" si="25"/>
        <v>0</v>
      </c>
      <c r="K89" s="967"/>
      <c r="L89" s="967"/>
      <c r="M89" s="967"/>
      <c r="N89" s="967"/>
      <c r="O89" s="967"/>
      <c r="P89" s="967"/>
      <c r="Q89" s="968"/>
      <c r="R89" s="21"/>
      <c r="S89" s="21"/>
      <c r="T89" s="21"/>
      <c r="U89" s="21"/>
    </row>
    <row r="90" spans="2:21">
      <c r="B90" s="470" t="s">
        <v>1159</v>
      </c>
      <c r="C90" s="777">
        <f>$C$93*(1+30%)</f>
        <v>15121.6</v>
      </c>
      <c r="D90" s="550">
        <f t="shared" ref="D90:D97" si="26">K90*$C90</f>
        <v>0</v>
      </c>
      <c r="E90" s="550">
        <f t="shared" si="25"/>
        <v>0</v>
      </c>
      <c r="F90" s="550">
        <f t="shared" si="25"/>
        <v>0</v>
      </c>
      <c r="G90" s="550">
        <f t="shared" si="25"/>
        <v>0</v>
      </c>
      <c r="H90" s="550">
        <f t="shared" si="25"/>
        <v>0</v>
      </c>
      <c r="I90" s="550">
        <f t="shared" si="25"/>
        <v>0</v>
      </c>
      <c r="J90" s="550">
        <f t="shared" si="25"/>
        <v>0</v>
      </c>
      <c r="K90" s="967"/>
      <c r="L90" s="967"/>
      <c r="M90" s="967"/>
      <c r="N90" s="967"/>
      <c r="O90" s="967"/>
      <c r="P90" s="967"/>
      <c r="Q90" s="968"/>
      <c r="R90" s="21"/>
      <c r="S90" s="21"/>
      <c r="T90" s="21"/>
      <c r="U90" s="21"/>
    </row>
    <row r="91" spans="2:21">
      <c r="B91" s="470" t="s">
        <v>1160</v>
      </c>
      <c r="C91" s="777">
        <f>$C$93*(1+20%)</f>
        <v>13958.4</v>
      </c>
      <c r="D91" s="550">
        <f t="shared" si="26"/>
        <v>0</v>
      </c>
      <c r="E91" s="550">
        <f t="shared" si="25"/>
        <v>0</v>
      </c>
      <c r="F91" s="550">
        <f t="shared" si="25"/>
        <v>0</v>
      </c>
      <c r="G91" s="550">
        <f t="shared" si="25"/>
        <v>0</v>
      </c>
      <c r="H91" s="550">
        <f t="shared" si="25"/>
        <v>0</v>
      </c>
      <c r="I91" s="550">
        <f t="shared" si="25"/>
        <v>0</v>
      </c>
      <c r="J91" s="550">
        <f t="shared" si="25"/>
        <v>0</v>
      </c>
      <c r="K91" s="967"/>
      <c r="L91" s="967"/>
      <c r="M91" s="967"/>
      <c r="N91" s="967"/>
      <c r="O91" s="967"/>
      <c r="P91" s="967"/>
      <c r="Q91" s="968"/>
      <c r="R91" s="21"/>
      <c r="S91" s="21"/>
      <c r="T91" s="21"/>
      <c r="U91" s="21"/>
    </row>
    <row r="92" spans="2:21">
      <c r="B92" s="470" t="s">
        <v>1161</v>
      </c>
      <c r="C92" s="777">
        <f>$C$93*(1+10%)</f>
        <v>12795.2</v>
      </c>
      <c r="D92" s="550">
        <f t="shared" si="26"/>
        <v>0</v>
      </c>
      <c r="E92" s="550">
        <f t="shared" si="25"/>
        <v>0</v>
      </c>
      <c r="F92" s="550">
        <f t="shared" si="25"/>
        <v>0</v>
      </c>
      <c r="G92" s="550">
        <f t="shared" si="25"/>
        <v>0</v>
      </c>
      <c r="H92" s="550">
        <f t="shared" si="25"/>
        <v>0</v>
      </c>
      <c r="I92" s="550">
        <f t="shared" si="25"/>
        <v>0</v>
      </c>
      <c r="J92" s="550">
        <f t="shared" si="25"/>
        <v>0</v>
      </c>
      <c r="K92" s="967"/>
      <c r="L92" s="967"/>
      <c r="M92" s="967"/>
      <c r="N92" s="967"/>
      <c r="O92" s="967"/>
      <c r="P92" s="967"/>
      <c r="Q92" s="968"/>
      <c r="R92" s="21"/>
      <c r="S92" s="21"/>
      <c r="T92" s="21"/>
      <c r="U92" s="21"/>
    </row>
    <row r="93" spans="2:21" ht="43.5">
      <c r="B93" s="471" t="s">
        <v>1596</v>
      </c>
      <c r="C93" s="779">
        <v>11632</v>
      </c>
      <c r="D93" s="550">
        <f t="shared" si="26"/>
        <v>0</v>
      </c>
      <c r="E93" s="550">
        <f t="shared" si="25"/>
        <v>0</v>
      </c>
      <c r="F93" s="550">
        <f t="shared" si="25"/>
        <v>0</v>
      </c>
      <c r="G93" s="550">
        <f t="shared" si="25"/>
        <v>0</v>
      </c>
      <c r="H93" s="550">
        <f t="shared" si="25"/>
        <v>0</v>
      </c>
      <c r="I93" s="550">
        <f t="shared" si="25"/>
        <v>0</v>
      </c>
      <c r="J93" s="550">
        <f t="shared" si="25"/>
        <v>0</v>
      </c>
      <c r="K93" s="967"/>
      <c r="L93" s="967"/>
      <c r="M93" s="967"/>
      <c r="N93" s="967"/>
      <c r="O93" s="967"/>
      <c r="P93" s="967"/>
      <c r="Q93" s="968"/>
      <c r="R93" s="1288" t="s">
        <v>1162</v>
      </c>
      <c r="S93" s="1288"/>
      <c r="T93" s="1288"/>
      <c r="U93" s="1288"/>
    </row>
    <row r="94" spans="2:21">
      <c r="B94" s="470" t="s">
        <v>1163</v>
      </c>
      <c r="C94" s="777">
        <f>$C$93*(1-10%)</f>
        <v>10468.800000000001</v>
      </c>
      <c r="D94" s="550">
        <f t="shared" si="26"/>
        <v>0</v>
      </c>
      <c r="E94" s="550">
        <f t="shared" si="25"/>
        <v>0</v>
      </c>
      <c r="F94" s="550">
        <f t="shared" si="25"/>
        <v>0</v>
      </c>
      <c r="G94" s="550">
        <f t="shared" si="25"/>
        <v>0</v>
      </c>
      <c r="H94" s="550">
        <f t="shared" si="25"/>
        <v>0</v>
      </c>
      <c r="I94" s="550">
        <f t="shared" si="25"/>
        <v>0</v>
      </c>
      <c r="J94" s="550">
        <f t="shared" si="25"/>
        <v>0</v>
      </c>
      <c r="K94" s="967"/>
      <c r="L94" s="967"/>
      <c r="M94" s="967"/>
      <c r="N94" s="967"/>
      <c r="O94" s="967"/>
      <c r="P94" s="967"/>
      <c r="Q94" s="968"/>
      <c r="R94" s="21"/>
      <c r="S94" s="21"/>
      <c r="T94" s="21"/>
      <c r="U94" s="21"/>
    </row>
    <row r="95" spans="2:21">
      <c r="B95" s="470" t="s">
        <v>1164</v>
      </c>
      <c r="C95" s="777">
        <f>$C$93*(1-20%)</f>
        <v>9305.6</v>
      </c>
      <c r="D95" s="550">
        <f t="shared" si="26"/>
        <v>0</v>
      </c>
      <c r="E95" s="550">
        <f t="shared" si="25"/>
        <v>0</v>
      </c>
      <c r="F95" s="550">
        <f t="shared" si="25"/>
        <v>0</v>
      </c>
      <c r="G95" s="550">
        <f t="shared" si="25"/>
        <v>0</v>
      </c>
      <c r="H95" s="550">
        <f t="shared" si="25"/>
        <v>0</v>
      </c>
      <c r="I95" s="550">
        <f t="shared" si="25"/>
        <v>0</v>
      </c>
      <c r="J95" s="550">
        <f t="shared" si="25"/>
        <v>0</v>
      </c>
      <c r="K95" s="967"/>
      <c r="L95" s="967"/>
      <c r="M95" s="967"/>
      <c r="N95" s="967"/>
      <c r="O95" s="967"/>
      <c r="P95" s="967"/>
      <c r="Q95" s="968"/>
      <c r="R95" s="21"/>
      <c r="S95" s="21"/>
      <c r="T95" s="21"/>
      <c r="U95" s="21"/>
    </row>
    <row r="96" spans="2:21">
      <c r="B96" s="470" t="s">
        <v>1165</v>
      </c>
      <c r="C96" s="777">
        <f>$C$93*(1-30%)</f>
        <v>8142.4</v>
      </c>
      <c r="D96" s="550">
        <f t="shared" si="26"/>
        <v>0</v>
      </c>
      <c r="E96" s="550">
        <f t="shared" si="25"/>
        <v>0</v>
      </c>
      <c r="F96" s="550">
        <f t="shared" si="25"/>
        <v>0</v>
      </c>
      <c r="G96" s="550">
        <f t="shared" si="25"/>
        <v>0</v>
      </c>
      <c r="H96" s="550">
        <f t="shared" si="25"/>
        <v>0</v>
      </c>
      <c r="I96" s="550">
        <f t="shared" si="25"/>
        <v>0</v>
      </c>
      <c r="J96" s="550">
        <f t="shared" si="25"/>
        <v>0</v>
      </c>
      <c r="K96" s="967"/>
      <c r="L96" s="967"/>
      <c r="M96" s="967"/>
      <c r="N96" s="967"/>
      <c r="O96" s="967"/>
      <c r="P96" s="967"/>
      <c r="Q96" s="968"/>
      <c r="R96" s="21"/>
      <c r="S96" s="21"/>
      <c r="T96" s="21"/>
      <c r="U96" s="21"/>
    </row>
    <row r="97" spans="2:21">
      <c r="B97" s="470" t="s">
        <v>1166</v>
      </c>
      <c r="C97" s="777">
        <f>$C$93*(1-40%)</f>
        <v>6979.2</v>
      </c>
      <c r="D97" s="550">
        <f t="shared" si="26"/>
        <v>0</v>
      </c>
      <c r="E97" s="550">
        <f t="shared" si="25"/>
        <v>0</v>
      </c>
      <c r="F97" s="550">
        <f t="shared" si="25"/>
        <v>0</v>
      </c>
      <c r="G97" s="550">
        <f t="shared" si="25"/>
        <v>0</v>
      </c>
      <c r="H97" s="550">
        <f t="shared" si="25"/>
        <v>0</v>
      </c>
      <c r="I97" s="550">
        <f t="shared" si="25"/>
        <v>0</v>
      </c>
      <c r="J97" s="550">
        <f t="shared" si="25"/>
        <v>0</v>
      </c>
      <c r="K97" s="967"/>
      <c r="L97" s="967"/>
      <c r="M97" s="967"/>
      <c r="N97" s="967"/>
      <c r="O97" s="967"/>
      <c r="P97" s="967"/>
      <c r="Q97" s="968"/>
      <c r="R97" s="21"/>
      <c r="S97" s="21"/>
      <c r="T97" s="21"/>
      <c r="U97" s="21"/>
    </row>
    <row r="98" spans="2:21" ht="13" thickBot="1">
      <c r="B98" s="472" t="s">
        <v>1167</v>
      </c>
      <c r="C98" s="780"/>
      <c r="D98" s="781"/>
      <c r="E98" s="781"/>
      <c r="F98" s="781"/>
      <c r="G98" s="781"/>
      <c r="H98" s="781"/>
      <c r="I98" s="781"/>
      <c r="J98" s="781"/>
      <c r="K98" s="1289" t="s">
        <v>1157</v>
      </c>
      <c r="L98" s="1289"/>
      <c r="M98" s="1289"/>
      <c r="N98" s="1289"/>
      <c r="O98" s="1289"/>
      <c r="P98" s="1289"/>
      <c r="Q98" s="1290"/>
      <c r="R98" s="21"/>
      <c r="S98" s="21"/>
      <c r="T98" s="21"/>
      <c r="U98" s="21"/>
    </row>
    <row r="99" spans="2:21" ht="13" thickBot="1"/>
    <row r="100" spans="2:21" ht="62.15" customHeight="1">
      <c r="B100" s="1291" t="s">
        <v>1170</v>
      </c>
      <c r="C100" s="1292"/>
      <c r="D100" s="1293" t="s">
        <v>1140</v>
      </c>
      <c r="E100" s="1293"/>
      <c r="F100" s="1293"/>
      <c r="G100" s="1293"/>
      <c r="H100" s="1293"/>
      <c r="I100" s="1293"/>
      <c r="J100" s="1293"/>
      <c r="K100" s="1294" t="s">
        <v>1141</v>
      </c>
      <c r="L100" s="1294"/>
      <c r="M100" s="1294"/>
      <c r="N100" s="1294"/>
      <c r="O100" s="1294"/>
      <c r="P100" s="1294"/>
      <c r="Q100" s="1295"/>
      <c r="R100" s="21"/>
      <c r="S100" s="21"/>
      <c r="T100" s="21"/>
      <c r="U100" s="21"/>
    </row>
    <row r="101" spans="2:21" ht="50">
      <c r="B101" s="466" t="s">
        <v>1109</v>
      </c>
      <c r="C101" s="469" t="s">
        <v>1142</v>
      </c>
      <c r="D101" s="468" t="s">
        <v>1143</v>
      </c>
      <c r="E101" s="468" t="s">
        <v>1144</v>
      </c>
      <c r="F101" s="468" t="s">
        <v>1145</v>
      </c>
      <c r="G101" s="468" t="s">
        <v>1146</v>
      </c>
      <c r="H101" s="468" t="s">
        <v>1147</v>
      </c>
      <c r="I101" s="468" t="s">
        <v>1148</v>
      </c>
      <c r="J101" s="468" t="s">
        <v>1149</v>
      </c>
      <c r="K101" s="469" t="s">
        <v>1150</v>
      </c>
      <c r="L101" s="469" t="s">
        <v>1151</v>
      </c>
      <c r="M101" s="469" t="s">
        <v>1152</v>
      </c>
      <c r="N101" s="469" t="s">
        <v>1153</v>
      </c>
      <c r="O101" s="469" t="s">
        <v>1154</v>
      </c>
      <c r="P101" s="469" t="s">
        <v>1155</v>
      </c>
      <c r="Q101" s="467" t="s">
        <v>1156</v>
      </c>
      <c r="R101" s="21"/>
      <c r="S101" s="21"/>
      <c r="T101" s="21"/>
      <c r="U101" s="21"/>
    </row>
    <row r="102" spans="2:21">
      <c r="B102" s="470" t="s">
        <v>1129</v>
      </c>
      <c r="C102" s="778"/>
      <c r="D102" s="549"/>
      <c r="E102" s="549"/>
      <c r="F102" s="549"/>
      <c r="G102" s="549"/>
      <c r="H102" s="549"/>
      <c r="I102" s="549"/>
      <c r="J102" s="549"/>
      <c r="K102" s="1286" t="s">
        <v>1157</v>
      </c>
      <c r="L102" s="1286"/>
      <c r="M102" s="1286"/>
      <c r="N102" s="1286"/>
      <c r="O102" s="1286"/>
      <c r="P102" s="1286"/>
      <c r="Q102" s="1287"/>
      <c r="R102" s="21"/>
      <c r="S102" s="21"/>
      <c r="T102" s="21"/>
      <c r="U102" s="21"/>
    </row>
    <row r="103" spans="2:21">
      <c r="B103" s="470" t="s">
        <v>1158</v>
      </c>
      <c r="C103" s="777">
        <f>$C$107*(1+40%)</f>
        <v>139312.59999999998</v>
      </c>
      <c r="D103" s="550">
        <f>K103*$C103</f>
        <v>0</v>
      </c>
      <c r="E103" s="550">
        <f t="shared" ref="E103:J111" si="27">L103*$C103</f>
        <v>0</v>
      </c>
      <c r="F103" s="550">
        <f t="shared" si="27"/>
        <v>0</v>
      </c>
      <c r="G103" s="550">
        <f t="shared" si="27"/>
        <v>0</v>
      </c>
      <c r="H103" s="550">
        <f t="shared" si="27"/>
        <v>0</v>
      </c>
      <c r="I103" s="550">
        <f t="shared" si="27"/>
        <v>0</v>
      </c>
      <c r="J103" s="550">
        <f t="shared" si="27"/>
        <v>0</v>
      </c>
      <c r="K103" s="967"/>
      <c r="L103" s="967"/>
      <c r="M103" s="967"/>
      <c r="N103" s="967"/>
      <c r="O103" s="967"/>
      <c r="P103" s="967"/>
      <c r="Q103" s="968"/>
      <c r="R103" s="21"/>
      <c r="S103" s="21"/>
      <c r="T103" s="21"/>
      <c r="U103" s="21"/>
    </row>
    <row r="104" spans="2:21">
      <c r="B104" s="470" t="s">
        <v>1159</v>
      </c>
      <c r="C104" s="777">
        <f>$C$107*(1+30%)</f>
        <v>129361.70000000001</v>
      </c>
      <c r="D104" s="550">
        <f t="shared" ref="D104:D111" si="28">K104*$C104</f>
        <v>0</v>
      </c>
      <c r="E104" s="550">
        <f t="shared" si="27"/>
        <v>0</v>
      </c>
      <c r="F104" s="550">
        <f t="shared" si="27"/>
        <v>0</v>
      </c>
      <c r="G104" s="550">
        <f t="shared" si="27"/>
        <v>0</v>
      </c>
      <c r="H104" s="550">
        <f t="shared" si="27"/>
        <v>0</v>
      </c>
      <c r="I104" s="550">
        <f t="shared" si="27"/>
        <v>0</v>
      </c>
      <c r="J104" s="550">
        <f t="shared" si="27"/>
        <v>0</v>
      </c>
      <c r="K104" s="967"/>
      <c r="L104" s="967"/>
      <c r="M104" s="967"/>
      <c r="N104" s="967"/>
      <c r="O104" s="967"/>
      <c r="P104" s="967"/>
      <c r="Q104" s="968"/>
      <c r="R104" s="21"/>
      <c r="S104" s="21"/>
      <c r="T104" s="21"/>
      <c r="U104" s="21"/>
    </row>
    <row r="105" spans="2:21">
      <c r="B105" s="470" t="s">
        <v>1160</v>
      </c>
      <c r="C105" s="777">
        <f>$C$107*(1+20%)</f>
        <v>119410.79999999999</v>
      </c>
      <c r="D105" s="550">
        <f t="shared" si="28"/>
        <v>0</v>
      </c>
      <c r="E105" s="550">
        <f t="shared" si="27"/>
        <v>0</v>
      </c>
      <c r="F105" s="550">
        <f t="shared" si="27"/>
        <v>0</v>
      </c>
      <c r="G105" s="550">
        <f t="shared" si="27"/>
        <v>0</v>
      </c>
      <c r="H105" s="550">
        <f t="shared" si="27"/>
        <v>0</v>
      </c>
      <c r="I105" s="550">
        <f t="shared" si="27"/>
        <v>0</v>
      </c>
      <c r="J105" s="550">
        <f t="shared" si="27"/>
        <v>0</v>
      </c>
      <c r="K105" s="967"/>
      <c r="L105" s="967"/>
      <c r="M105" s="967"/>
      <c r="N105" s="967"/>
      <c r="O105" s="967"/>
      <c r="P105" s="967"/>
      <c r="Q105" s="968"/>
      <c r="R105" s="21"/>
      <c r="S105" s="21"/>
      <c r="T105" s="21"/>
      <c r="U105" s="21"/>
    </row>
    <row r="106" spans="2:21">
      <c r="B106" s="470" t="s">
        <v>1161</v>
      </c>
      <c r="C106" s="777">
        <f>$C$107*(1+10%)</f>
        <v>109459.90000000001</v>
      </c>
      <c r="D106" s="550">
        <f t="shared" si="28"/>
        <v>0</v>
      </c>
      <c r="E106" s="550">
        <f t="shared" si="27"/>
        <v>0</v>
      </c>
      <c r="F106" s="550">
        <f t="shared" si="27"/>
        <v>0</v>
      </c>
      <c r="G106" s="550">
        <f t="shared" si="27"/>
        <v>0</v>
      </c>
      <c r="H106" s="550">
        <f t="shared" si="27"/>
        <v>0</v>
      </c>
      <c r="I106" s="550">
        <f t="shared" si="27"/>
        <v>0</v>
      </c>
      <c r="J106" s="550">
        <f t="shared" si="27"/>
        <v>0</v>
      </c>
      <c r="K106" s="967"/>
      <c r="L106" s="967"/>
      <c r="M106" s="967"/>
      <c r="N106" s="967"/>
      <c r="O106" s="967"/>
      <c r="P106" s="967"/>
      <c r="Q106" s="968"/>
      <c r="R106" s="21"/>
      <c r="S106" s="21"/>
      <c r="T106" s="21"/>
      <c r="U106" s="21"/>
    </row>
    <row r="107" spans="2:21" ht="43.5">
      <c r="B107" s="471" t="s">
        <v>1596</v>
      </c>
      <c r="C107" s="779">
        <v>99509</v>
      </c>
      <c r="D107" s="550">
        <f t="shared" si="28"/>
        <v>0</v>
      </c>
      <c r="E107" s="550">
        <f t="shared" si="27"/>
        <v>0</v>
      </c>
      <c r="F107" s="550">
        <f t="shared" si="27"/>
        <v>0</v>
      </c>
      <c r="G107" s="550">
        <f t="shared" si="27"/>
        <v>0</v>
      </c>
      <c r="H107" s="550">
        <f t="shared" si="27"/>
        <v>0</v>
      </c>
      <c r="I107" s="550">
        <f t="shared" si="27"/>
        <v>0</v>
      </c>
      <c r="J107" s="550">
        <f t="shared" si="27"/>
        <v>0</v>
      </c>
      <c r="K107" s="967"/>
      <c r="L107" s="967"/>
      <c r="M107" s="967"/>
      <c r="N107" s="967"/>
      <c r="O107" s="967"/>
      <c r="P107" s="967"/>
      <c r="Q107" s="968"/>
      <c r="R107" s="1288" t="s">
        <v>1162</v>
      </c>
      <c r="S107" s="1288"/>
      <c r="T107" s="1288"/>
      <c r="U107" s="1288"/>
    </row>
    <row r="108" spans="2:21">
      <c r="B108" s="470" t="s">
        <v>1163</v>
      </c>
      <c r="C108" s="777">
        <f>$C$107*(1-10%)</f>
        <v>89558.1</v>
      </c>
      <c r="D108" s="550">
        <f t="shared" si="28"/>
        <v>0</v>
      </c>
      <c r="E108" s="550">
        <f t="shared" si="27"/>
        <v>0</v>
      </c>
      <c r="F108" s="550">
        <f t="shared" si="27"/>
        <v>0</v>
      </c>
      <c r="G108" s="550">
        <f t="shared" si="27"/>
        <v>0</v>
      </c>
      <c r="H108" s="550">
        <f t="shared" si="27"/>
        <v>0</v>
      </c>
      <c r="I108" s="550">
        <f t="shared" si="27"/>
        <v>0</v>
      </c>
      <c r="J108" s="550">
        <f t="shared" si="27"/>
        <v>0</v>
      </c>
      <c r="K108" s="967"/>
      <c r="L108" s="967"/>
      <c r="M108" s="967"/>
      <c r="N108" s="967"/>
      <c r="O108" s="967"/>
      <c r="P108" s="967"/>
      <c r="Q108" s="968"/>
      <c r="R108" s="21"/>
      <c r="S108" s="21"/>
      <c r="T108" s="21"/>
      <c r="U108" s="21"/>
    </row>
    <row r="109" spans="2:21">
      <c r="B109" s="470" t="s">
        <v>1164</v>
      </c>
      <c r="C109" s="777">
        <f>$C$107*(1-20%)</f>
        <v>79607.200000000012</v>
      </c>
      <c r="D109" s="550">
        <f t="shared" si="28"/>
        <v>0</v>
      </c>
      <c r="E109" s="550">
        <f t="shared" si="27"/>
        <v>0</v>
      </c>
      <c r="F109" s="550">
        <f t="shared" si="27"/>
        <v>0</v>
      </c>
      <c r="G109" s="550">
        <f t="shared" si="27"/>
        <v>0</v>
      </c>
      <c r="H109" s="550">
        <f t="shared" si="27"/>
        <v>0</v>
      </c>
      <c r="I109" s="550">
        <f t="shared" si="27"/>
        <v>0</v>
      </c>
      <c r="J109" s="550">
        <f t="shared" si="27"/>
        <v>0</v>
      </c>
      <c r="K109" s="967"/>
      <c r="L109" s="967"/>
      <c r="M109" s="967"/>
      <c r="N109" s="967"/>
      <c r="O109" s="967"/>
      <c r="P109" s="967"/>
      <c r="Q109" s="968"/>
      <c r="R109" s="21"/>
      <c r="S109" s="21"/>
      <c r="T109" s="21"/>
      <c r="U109" s="21"/>
    </row>
    <row r="110" spans="2:21">
      <c r="B110" s="470" t="s">
        <v>1165</v>
      </c>
      <c r="C110" s="777">
        <f>$C$107*(1-30%)</f>
        <v>69656.299999999988</v>
      </c>
      <c r="D110" s="550">
        <f t="shared" si="28"/>
        <v>0</v>
      </c>
      <c r="E110" s="550">
        <f t="shared" si="27"/>
        <v>0</v>
      </c>
      <c r="F110" s="550">
        <f t="shared" si="27"/>
        <v>0</v>
      </c>
      <c r="G110" s="550">
        <f t="shared" si="27"/>
        <v>0</v>
      </c>
      <c r="H110" s="550">
        <f t="shared" si="27"/>
        <v>0</v>
      </c>
      <c r="I110" s="550">
        <f t="shared" si="27"/>
        <v>0</v>
      </c>
      <c r="J110" s="550">
        <f t="shared" si="27"/>
        <v>0</v>
      </c>
      <c r="K110" s="967"/>
      <c r="L110" s="967"/>
      <c r="M110" s="967"/>
      <c r="N110" s="967"/>
      <c r="O110" s="967"/>
      <c r="P110" s="967"/>
      <c r="Q110" s="968"/>
      <c r="R110" s="21"/>
      <c r="S110" s="21"/>
      <c r="T110" s="21"/>
      <c r="U110" s="21"/>
    </row>
    <row r="111" spans="2:21">
      <c r="B111" s="470" t="s">
        <v>1166</v>
      </c>
      <c r="C111" s="777">
        <f>$C$107*(1-40%)</f>
        <v>59705.399999999994</v>
      </c>
      <c r="D111" s="550">
        <f t="shared" si="28"/>
        <v>0</v>
      </c>
      <c r="E111" s="550">
        <f t="shared" si="27"/>
        <v>0</v>
      </c>
      <c r="F111" s="550">
        <f t="shared" si="27"/>
        <v>0</v>
      </c>
      <c r="G111" s="550">
        <f t="shared" si="27"/>
        <v>0</v>
      </c>
      <c r="H111" s="550">
        <f t="shared" si="27"/>
        <v>0</v>
      </c>
      <c r="I111" s="550">
        <f t="shared" si="27"/>
        <v>0</v>
      </c>
      <c r="J111" s="550">
        <f t="shared" si="27"/>
        <v>0</v>
      </c>
      <c r="K111" s="967"/>
      <c r="L111" s="967"/>
      <c r="M111" s="967"/>
      <c r="N111" s="967"/>
      <c r="O111" s="967"/>
      <c r="P111" s="967"/>
      <c r="Q111" s="968"/>
      <c r="R111" s="21"/>
      <c r="S111" s="21"/>
      <c r="T111" s="21"/>
      <c r="U111" s="21"/>
    </row>
    <row r="112" spans="2:21" ht="13" thickBot="1">
      <c r="B112" s="472" t="s">
        <v>1167</v>
      </c>
      <c r="C112" s="780"/>
      <c r="D112" s="781"/>
      <c r="E112" s="781"/>
      <c r="F112" s="781"/>
      <c r="G112" s="781"/>
      <c r="H112" s="781"/>
      <c r="I112" s="781"/>
      <c r="J112" s="781"/>
      <c r="K112" s="1289" t="s">
        <v>1157</v>
      </c>
      <c r="L112" s="1289"/>
      <c r="M112" s="1289"/>
      <c r="N112" s="1289"/>
      <c r="O112" s="1289"/>
      <c r="P112" s="1289"/>
      <c r="Q112" s="1290"/>
      <c r="R112" s="21"/>
      <c r="S112" s="21"/>
      <c r="T112" s="21"/>
      <c r="U112" s="21"/>
    </row>
    <row r="113" spans="2:21" ht="13" thickBot="1"/>
    <row r="114" spans="2:21" ht="47.15" customHeight="1">
      <c r="B114" s="1291" t="s">
        <v>1171</v>
      </c>
      <c r="C114" s="1292"/>
      <c r="D114" s="1293" t="s">
        <v>1140</v>
      </c>
      <c r="E114" s="1293"/>
      <c r="F114" s="1293"/>
      <c r="G114" s="1293"/>
      <c r="H114" s="1293"/>
      <c r="I114" s="1293"/>
      <c r="J114" s="1293"/>
      <c r="K114" s="1294" t="s">
        <v>1141</v>
      </c>
      <c r="L114" s="1294"/>
      <c r="M114" s="1294"/>
      <c r="N114" s="1294"/>
      <c r="O114" s="1294"/>
      <c r="P114" s="1294"/>
      <c r="Q114" s="1295"/>
      <c r="R114" s="21"/>
      <c r="S114" s="21"/>
      <c r="T114" s="21"/>
      <c r="U114" s="21"/>
    </row>
    <row r="115" spans="2:21" ht="50">
      <c r="B115" s="466" t="s">
        <v>1109</v>
      </c>
      <c r="C115" s="469" t="s">
        <v>1142</v>
      </c>
      <c r="D115" s="468" t="s">
        <v>1143</v>
      </c>
      <c r="E115" s="468" t="s">
        <v>1144</v>
      </c>
      <c r="F115" s="468" t="s">
        <v>1145</v>
      </c>
      <c r="G115" s="468" t="s">
        <v>1146</v>
      </c>
      <c r="H115" s="468" t="s">
        <v>1147</v>
      </c>
      <c r="I115" s="468" t="s">
        <v>1148</v>
      </c>
      <c r="J115" s="468" t="s">
        <v>1149</v>
      </c>
      <c r="K115" s="469" t="s">
        <v>1150</v>
      </c>
      <c r="L115" s="469" t="s">
        <v>1151</v>
      </c>
      <c r="M115" s="469" t="s">
        <v>1152</v>
      </c>
      <c r="N115" s="469" t="s">
        <v>1153</v>
      </c>
      <c r="O115" s="469" t="s">
        <v>1154</v>
      </c>
      <c r="P115" s="469" t="s">
        <v>1155</v>
      </c>
      <c r="Q115" s="467" t="s">
        <v>1156</v>
      </c>
      <c r="R115" s="21"/>
      <c r="S115" s="21"/>
      <c r="T115" s="21"/>
      <c r="U115" s="21"/>
    </row>
    <row r="116" spans="2:21">
      <c r="B116" s="470" t="s">
        <v>1129</v>
      </c>
      <c r="C116" s="778"/>
      <c r="D116" s="549"/>
      <c r="E116" s="549"/>
      <c r="F116" s="549"/>
      <c r="G116" s="549"/>
      <c r="H116" s="549"/>
      <c r="I116" s="549"/>
      <c r="J116" s="549"/>
      <c r="K116" s="1286" t="s">
        <v>1157</v>
      </c>
      <c r="L116" s="1286"/>
      <c r="M116" s="1286"/>
      <c r="N116" s="1286"/>
      <c r="O116" s="1286"/>
      <c r="P116" s="1286"/>
      <c r="Q116" s="1287"/>
      <c r="R116" s="21"/>
      <c r="S116" s="21"/>
      <c r="T116" s="21"/>
      <c r="U116" s="21"/>
    </row>
    <row r="117" spans="2:21">
      <c r="B117" s="470" t="s">
        <v>1158</v>
      </c>
      <c r="C117" s="777">
        <f>$C$121*(1+40%)</f>
        <v>14954.8</v>
      </c>
      <c r="D117" s="550">
        <f>K117*$C117</f>
        <v>0</v>
      </c>
      <c r="E117" s="550">
        <f t="shared" ref="E117:J125" si="29">L117*$C117</f>
        <v>0</v>
      </c>
      <c r="F117" s="550">
        <f t="shared" si="29"/>
        <v>0</v>
      </c>
      <c r="G117" s="550">
        <f t="shared" si="29"/>
        <v>0</v>
      </c>
      <c r="H117" s="550">
        <f t="shared" si="29"/>
        <v>0</v>
      </c>
      <c r="I117" s="550">
        <f t="shared" si="29"/>
        <v>0</v>
      </c>
      <c r="J117" s="550">
        <f t="shared" si="29"/>
        <v>0</v>
      </c>
      <c r="K117" s="967"/>
      <c r="L117" s="967"/>
      <c r="M117" s="967"/>
      <c r="N117" s="967"/>
      <c r="O117" s="967"/>
      <c r="P117" s="967"/>
      <c r="Q117" s="968"/>
      <c r="R117" s="21"/>
      <c r="S117" s="21"/>
      <c r="T117" s="21"/>
      <c r="U117" s="21"/>
    </row>
    <row r="118" spans="2:21">
      <c r="B118" s="470" t="s">
        <v>1159</v>
      </c>
      <c r="C118" s="777">
        <f>$C$121*(1+30%)</f>
        <v>13886.6</v>
      </c>
      <c r="D118" s="550">
        <f t="shared" ref="D118:D125" si="30">K118*$C118</f>
        <v>0</v>
      </c>
      <c r="E118" s="550">
        <f t="shared" si="29"/>
        <v>0</v>
      </c>
      <c r="F118" s="550">
        <f t="shared" si="29"/>
        <v>0</v>
      </c>
      <c r="G118" s="550">
        <f t="shared" si="29"/>
        <v>0</v>
      </c>
      <c r="H118" s="550">
        <f t="shared" si="29"/>
        <v>0</v>
      </c>
      <c r="I118" s="550">
        <f t="shared" si="29"/>
        <v>0</v>
      </c>
      <c r="J118" s="550">
        <f t="shared" si="29"/>
        <v>0</v>
      </c>
      <c r="K118" s="967"/>
      <c r="L118" s="967"/>
      <c r="M118" s="967"/>
      <c r="N118" s="967"/>
      <c r="O118" s="967"/>
      <c r="P118" s="967"/>
      <c r="Q118" s="968"/>
      <c r="R118" s="21"/>
      <c r="S118" s="21"/>
      <c r="T118" s="21"/>
      <c r="U118" s="21"/>
    </row>
    <row r="119" spans="2:21">
      <c r="B119" s="470" t="s">
        <v>1160</v>
      </c>
      <c r="C119" s="777">
        <f>$C$121*(1+20%)</f>
        <v>12818.4</v>
      </c>
      <c r="D119" s="550">
        <f t="shared" si="30"/>
        <v>0</v>
      </c>
      <c r="E119" s="550">
        <f t="shared" si="29"/>
        <v>0</v>
      </c>
      <c r="F119" s="550">
        <f t="shared" si="29"/>
        <v>0</v>
      </c>
      <c r="G119" s="550">
        <f t="shared" si="29"/>
        <v>0</v>
      </c>
      <c r="H119" s="550">
        <f t="shared" si="29"/>
        <v>0</v>
      </c>
      <c r="I119" s="550">
        <f t="shared" si="29"/>
        <v>0</v>
      </c>
      <c r="J119" s="550">
        <f t="shared" si="29"/>
        <v>0</v>
      </c>
      <c r="K119" s="967"/>
      <c r="L119" s="967"/>
      <c r="M119" s="967"/>
      <c r="N119" s="967"/>
      <c r="O119" s="967"/>
      <c r="P119" s="967"/>
      <c r="Q119" s="968"/>
      <c r="R119" s="21"/>
      <c r="S119" s="21"/>
      <c r="T119" s="21"/>
      <c r="U119" s="21"/>
    </row>
    <row r="120" spans="2:21">
      <c r="B120" s="470" t="s">
        <v>1161</v>
      </c>
      <c r="C120" s="777">
        <f>$C$121*(1+10%)</f>
        <v>11750.2</v>
      </c>
      <c r="D120" s="550">
        <f t="shared" si="30"/>
        <v>0</v>
      </c>
      <c r="E120" s="550">
        <f t="shared" si="29"/>
        <v>0</v>
      </c>
      <c r="F120" s="550">
        <f t="shared" si="29"/>
        <v>0</v>
      </c>
      <c r="G120" s="550">
        <f t="shared" si="29"/>
        <v>0</v>
      </c>
      <c r="H120" s="550">
        <f t="shared" si="29"/>
        <v>0</v>
      </c>
      <c r="I120" s="550">
        <f t="shared" si="29"/>
        <v>0</v>
      </c>
      <c r="J120" s="550">
        <f t="shared" si="29"/>
        <v>0</v>
      </c>
      <c r="K120" s="967"/>
      <c r="L120" s="967"/>
      <c r="M120" s="967"/>
      <c r="N120" s="967"/>
      <c r="O120" s="967"/>
      <c r="P120" s="967"/>
      <c r="Q120" s="968"/>
      <c r="R120" s="21"/>
      <c r="S120" s="21"/>
      <c r="T120" s="21"/>
      <c r="U120" s="21"/>
    </row>
    <row r="121" spans="2:21" ht="43.5">
      <c r="B121" s="471" t="s">
        <v>1596</v>
      </c>
      <c r="C121" s="779">
        <v>10682</v>
      </c>
      <c r="D121" s="550">
        <f t="shared" si="30"/>
        <v>0</v>
      </c>
      <c r="E121" s="550">
        <f t="shared" si="29"/>
        <v>0</v>
      </c>
      <c r="F121" s="550">
        <f t="shared" si="29"/>
        <v>0</v>
      </c>
      <c r="G121" s="550">
        <f t="shared" si="29"/>
        <v>0</v>
      </c>
      <c r="H121" s="550">
        <f t="shared" si="29"/>
        <v>0</v>
      </c>
      <c r="I121" s="550">
        <f t="shared" si="29"/>
        <v>0</v>
      </c>
      <c r="J121" s="550">
        <f t="shared" si="29"/>
        <v>0</v>
      </c>
      <c r="K121" s="967"/>
      <c r="L121" s="967"/>
      <c r="M121" s="967"/>
      <c r="N121" s="967"/>
      <c r="O121" s="967"/>
      <c r="P121" s="967"/>
      <c r="Q121" s="968"/>
      <c r="R121" s="1288" t="s">
        <v>1162</v>
      </c>
      <c r="S121" s="1288"/>
      <c r="T121" s="1288"/>
      <c r="U121" s="1288"/>
    </row>
    <row r="122" spans="2:21">
      <c r="B122" s="470" t="s">
        <v>1163</v>
      </c>
      <c r="C122" s="777">
        <f>$C$121*(1-10%)</f>
        <v>9613.8000000000011</v>
      </c>
      <c r="D122" s="550">
        <f t="shared" si="30"/>
        <v>0</v>
      </c>
      <c r="E122" s="550">
        <f t="shared" si="29"/>
        <v>0</v>
      </c>
      <c r="F122" s="550">
        <f t="shared" si="29"/>
        <v>0</v>
      </c>
      <c r="G122" s="550">
        <f t="shared" si="29"/>
        <v>0</v>
      </c>
      <c r="H122" s="550">
        <f t="shared" si="29"/>
        <v>0</v>
      </c>
      <c r="I122" s="550">
        <f t="shared" si="29"/>
        <v>0</v>
      </c>
      <c r="J122" s="550">
        <f t="shared" si="29"/>
        <v>0</v>
      </c>
      <c r="K122" s="967"/>
      <c r="L122" s="967"/>
      <c r="M122" s="967"/>
      <c r="N122" s="967"/>
      <c r="O122" s="967"/>
      <c r="P122" s="967"/>
      <c r="Q122" s="968"/>
      <c r="R122" s="21"/>
      <c r="S122" s="21"/>
      <c r="T122" s="21"/>
      <c r="U122" s="21"/>
    </row>
    <row r="123" spans="2:21">
      <c r="B123" s="470" t="s">
        <v>1164</v>
      </c>
      <c r="C123" s="777">
        <f>$C$121*(1-20%)</f>
        <v>8545.6</v>
      </c>
      <c r="D123" s="550">
        <f t="shared" si="30"/>
        <v>0</v>
      </c>
      <c r="E123" s="550">
        <f t="shared" si="29"/>
        <v>0</v>
      </c>
      <c r="F123" s="550">
        <f t="shared" si="29"/>
        <v>0</v>
      </c>
      <c r="G123" s="550">
        <f t="shared" si="29"/>
        <v>0</v>
      </c>
      <c r="H123" s="550">
        <f t="shared" si="29"/>
        <v>0</v>
      </c>
      <c r="I123" s="550">
        <f t="shared" si="29"/>
        <v>0</v>
      </c>
      <c r="J123" s="550">
        <f t="shared" si="29"/>
        <v>0</v>
      </c>
      <c r="K123" s="967"/>
      <c r="L123" s="967"/>
      <c r="M123" s="967"/>
      <c r="N123" s="967"/>
      <c r="O123" s="967"/>
      <c r="P123" s="967"/>
      <c r="Q123" s="968"/>
      <c r="R123" s="21"/>
      <c r="S123" s="21"/>
      <c r="T123" s="21"/>
      <c r="U123" s="21"/>
    </row>
    <row r="124" spans="2:21">
      <c r="B124" s="470" t="s">
        <v>1165</v>
      </c>
      <c r="C124" s="777">
        <f>$C$121*(1-30%)</f>
        <v>7477.4</v>
      </c>
      <c r="D124" s="550">
        <f t="shared" si="30"/>
        <v>0</v>
      </c>
      <c r="E124" s="550">
        <f t="shared" si="29"/>
        <v>0</v>
      </c>
      <c r="F124" s="550">
        <f t="shared" si="29"/>
        <v>0</v>
      </c>
      <c r="G124" s="550">
        <f t="shared" si="29"/>
        <v>0</v>
      </c>
      <c r="H124" s="550">
        <f t="shared" si="29"/>
        <v>0</v>
      </c>
      <c r="I124" s="550">
        <f t="shared" si="29"/>
        <v>0</v>
      </c>
      <c r="J124" s="550">
        <f t="shared" si="29"/>
        <v>0</v>
      </c>
      <c r="K124" s="967"/>
      <c r="L124" s="967"/>
      <c r="M124" s="967"/>
      <c r="N124" s="967"/>
      <c r="O124" s="967"/>
      <c r="P124" s="967"/>
      <c r="Q124" s="968"/>
      <c r="R124" s="21"/>
      <c r="S124" s="21"/>
      <c r="T124" s="21"/>
      <c r="U124" s="21"/>
    </row>
    <row r="125" spans="2:21">
      <c r="B125" s="470" t="s">
        <v>1166</v>
      </c>
      <c r="C125" s="777">
        <f>$C$121*(1-40%)</f>
        <v>6409.2</v>
      </c>
      <c r="D125" s="550">
        <f t="shared" si="30"/>
        <v>0</v>
      </c>
      <c r="E125" s="550">
        <f t="shared" si="29"/>
        <v>0</v>
      </c>
      <c r="F125" s="550">
        <f t="shared" si="29"/>
        <v>0</v>
      </c>
      <c r="G125" s="550">
        <f t="shared" si="29"/>
        <v>0</v>
      </c>
      <c r="H125" s="550">
        <f t="shared" si="29"/>
        <v>0</v>
      </c>
      <c r="I125" s="550">
        <f t="shared" si="29"/>
        <v>0</v>
      </c>
      <c r="J125" s="550">
        <f t="shared" si="29"/>
        <v>0</v>
      </c>
      <c r="K125" s="967"/>
      <c r="L125" s="967"/>
      <c r="M125" s="967"/>
      <c r="N125" s="967"/>
      <c r="O125" s="967"/>
      <c r="P125" s="967"/>
      <c r="Q125" s="968"/>
      <c r="R125" s="21"/>
      <c r="S125" s="21"/>
      <c r="T125" s="21"/>
      <c r="U125" s="21"/>
    </row>
    <row r="126" spans="2:21" ht="13" thickBot="1">
      <c r="B126" s="472" t="s">
        <v>1167</v>
      </c>
      <c r="C126" s="780"/>
      <c r="D126" s="781"/>
      <c r="E126" s="781"/>
      <c r="F126" s="781"/>
      <c r="G126" s="781"/>
      <c r="H126" s="781"/>
      <c r="I126" s="781"/>
      <c r="J126" s="781"/>
      <c r="K126" s="1289" t="s">
        <v>1157</v>
      </c>
      <c r="L126" s="1289"/>
      <c r="M126" s="1289"/>
      <c r="N126" s="1289"/>
      <c r="O126" s="1289"/>
      <c r="P126" s="1289"/>
      <c r="Q126" s="1290"/>
      <c r="R126" s="21"/>
      <c r="S126" s="21"/>
      <c r="T126" s="21"/>
      <c r="U126" s="21"/>
    </row>
    <row r="127" spans="2:21" ht="13" thickBot="1"/>
    <row r="128" spans="2:21" ht="50.9" customHeight="1">
      <c r="B128" s="1291" t="s">
        <v>1172</v>
      </c>
      <c r="C128" s="1292"/>
      <c r="D128" s="1293" t="s">
        <v>1140</v>
      </c>
      <c r="E128" s="1293"/>
      <c r="F128" s="1293"/>
      <c r="G128" s="1293"/>
      <c r="H128" s="1293"/>
      <c r="I128" s="1293"/>
      <c r="J128" s="1293"/>
      <c r="K128" s="1294" t="s">
        <v>1141</v>
      </c>
      <c r="L128" s="1294"/>
      <c r="M128" s="1294"/>
      <c r="N128" s="1294"/>
      <c r="O128" s="1294"/>
      <c r="P128" s="1294"/>
      <c r="Q128" s="1295"/>
      <c r="R128" s="21"/>
      <c r="S128" s="21"/>
      <c r="T128" s="21"/>
      <c r="U128" s="21"/>
    </row>
    <row r="129" spans="2:21" ht="50">
      <c r="B129" s="466" t="s">
        <v>1109</v>
      </c>
      <c r="C129" s="469" t="s">
        <v>1142</v>
      </c>
      <c r="D129" s="468" t="s">
        <v>1143</v>
      </c>
      <c r="E129" s="468" t="s">
        <v>1144</v>
      </c>
      <c r="F129" s="468" t="s">
        <v>1145</v>
      </c>
      <c r="G129" s="468" t="s">
        <v>1146</v>
      </c>
      <c r="H129" s="468" t="s">
        <v>1147</v>
      </c>
      <c r="I129" s="468" t="s">
        <v>1148</v>
      </c>
      <c r="J129" s="468" t="s">
        <v>1149</v>
      </c>
      <c r="K129" s="469" t="s">
        <v>1150</v>
      </c>
      <c r="L129" s="469" t="s">
        <v>1151</v>
      </c>
      <c r="M129" s="469" t="s">
        <v>1152</v>
      </c>
      <c r="N129" s="469" t="s">
        <v>1153</v>
      </c>
      <c r="O129" s="469" t="s">
        <v>1154</v>
      </c>
      <c r="P129" s="469" t="s">
        <v>1155</v>
      </c>
      <c r="Q129" s="467" t="s">
        <v>1156</v>
      </c>
      <c r="R129" s="21"/>
      <c r="S129" s="21"/>
      <c r="T129" s="21"/>
      <c r="U129" s="21"/>
    </row>
    <row r="130" spans="2:21">
      <c r="B130" s="470" t="s">
        <v>1129</v>
      </c>
      <c r="C130" s="778"/>
      <c r="D130" s="549"/>
      <c r="E130" s="549"/>
      <c r="F130" s="549"/>
      <c r="G130" s="549"/>
      <c r="H130" s="549"/>
      <c r="I130" s="549"/>
      <c r="J130" s="549"/>
      <c r="K130" s="1286" t="s">
        <v>1157</v>
      </c>
      <c r="L130" s="1286"/>
      <c r="M130" s="1286"/>
      <c r="N130" s="1286"/>
      <c r="O130" s="1286"/>
      <c r="P130" s="1286"/>
      <c r="Q130" s="1287"/>
      <c r="R130" s="21"/>
      <c r="S130" s="21"/>
      <c r="T130" s="21"/>
      <c r="U130" s="21"/>
    </row>
    <row r="131" spans="2:21">
      <c r="B131" s="470" t="s">
        <v>1158</v>
      </c>
      <c r="C131" s="777">
        <f>$C$135*(1+40%)</f>
        <v>8279.6</v>
      </c>
      <c r="D131" s="550">
        <f>K131*$C131</f>
        <v>0</v>
      </c>
      <c r="E131" s="550">
        <f t="shared" ref="E131:J139" si="31">L131*$C131</f>
        <v>0</v>
      </c>
      <c r="F131" s="550">
        <f t="shared" si="31"/>
        <v>0</v>
      </c>
      <c r="G131" s="550">
        <f t="shared" si="31"/>
        <v>0</v>
      </c>
      <c r="H131" s="550">
        <f t="shared" si="31"/>
        <v>0</v>
      </c>
      <c r="I131" s="550">
        <f t="shared" si="31"/>
        <v>0</v>
      </c>
      <c r="J131" s="550">
        <f t="shared" si="31"/>
        <v>0</v>
      </c>
      <c r="K131" s="967"/>
      <c r="L131" s="967"/>
      <c r="M131" s="967"/>
      <c r="N131" s="967"/>
      <c r="O131" s="967"/>
      <c r="P131" s="967"/>
      <c r="Q131" s="968"/>
      <c r="R131" s="21"/>
      <c r="S131" s="21"/>
      <c r="T131" s="21"/>
      <c r="U131" s="21"/>
    </row>
    <row r="132" spans="2:21">
      <c r="B132" s="470" t="s">
        <v>1159</v>
      </c>
      <c r="C132" s="777">
        <f>$C$135*(1+30%)</f>
        <v>7688.2</v>
      </c>
      <c r="D132" s="550">
        <f t="shared" ref="D132:D139" si="32">K132*$C132</f>
        <v>0</v>
      </c>
      <c r="E132" s="550">
        <f t="shared" si="31"/>
        <v>0</v>
      </c>
      <c r="F132" s="550">
        <f t="shared" si="31"/>
        <v>0</v>
      </c>
      <c r="G132" s="550">
        <f t="shared" si="31"/>
        <v>0</v>
      </c>
      <c r="H132" s="550">
        <f t="shared" si="31"/>
        <v>0</v>
      </c>
      <c r="I132" s="550">
        <f t="shared" si="31"/>
        <v>0</v>
      </c>
      <c r="J132" s="550">
        <f t="shared" si="31"/>
        <v>0</v>
      </c>
      <c r="K132" s="967"/>
      <c r="L132" s="967"/>
      <c r="M132" s="967"/>
      <c r="N132" s="967"/>
      <c r="O132" s="967"/>
      <c r="P132" s="967"/>
      <c r="Q132" s="968"/>
      <c r="R132" s="21"/>
      <c r="S132" s="21"/>
      <c r="T132" s="21"/>
      <c r="U132" s="21"/>
    </row>
    <row r="133" spans="2:21">
      <c r="B133" s="470" t="s">
        <v>1160</v>
      </c>
      <c r="C133" s="777">
        <f>$C$135*(1+20%)</f>
        <v>7096.8</v>
      </c>
      <c r="D133" s="550">
        <f t="shared" si="32"/>
        <v>0</v>
      </c>
      <c r="E133" s="550">
        <f t="shared" si="31"/>
        <v>0</v>
      </c>
      <c r="F133" s="550">
        <f t="shared" si="31"/>
        <v>0</v>
      </c>
      <c r="G133" s="550">
        <f t="shared" si="31"/>
        <v>0</v>
      </c>
      <c r="H133" s="550">
        <f t="shared" si="31"/>
        <v>0</v>
      </c>
      <c r="I133" s="550">
        <f t="shared" si="31"/>
        <v>0</v>
      </c>
      <c r="J133" s="550">
        <f t="shared" si="31"/>
        <v>0</v>
      </c>
      <c r="K133" s="967"/>
      <c r="L133" s="967"/>
      <c r="M133" s="967"/>
      <c r="N133" s="967"/>
      <c r="O133" s="967"/>
      <c r="P133" s="967"/>
      <c r="Q133" s="968"/>
      <c r="R133" s="21"/>
      <c r="S133" s="21"/>
      <c r="T133" s="21"/>
      <c r="U133" s="21"/>
    </row>
    <row r="134" spans="2:21">
      <c r="B134" s="470" t="s">
        <v>1161</v>
      </c>
      <c r="C134" s="777">
        <f>$C$135*(1+10%)</f>
        <v>6505.4000000000005</v>
      </c>
      <c r="D134" s="550">
        <f t="shared" si="32"/>
        <v>0</v>
      </c>
      <c r="E134" s="550">
        <f t="shared" si="31"/>
        <v>0</v>
      </c>
      <c r="F134" s="550">
        <f t="shared" si="31"/>
        <v>0</v>
      </c>
      <c r="G134" s="550">
        <f t="shared" si="31"/>
        <v>0</v>
      </c>
      <c r="H134" s="550">
        <f t="shared" si="31"/>
        <v>0</v>
      </c>
      <c r="I134" s="550">
        <f t="shared" si="31"/>
        <v>0</v>
      </c>
      <c r="J134" s="550">
        <f t="shared" si="31"/>
        <v>0</v>
      </c>
      <c r="K134" s="967"/>
      <c r="L134" s="967"/>
      <c r="M134" s="967"/>
      <c r="N134" s="967"/>
      <c r="O134" s="967"/>
      <c r="P134" s="967"/>
      <c r="Q134" s="968"/>
      <c r="R134" s="21"/>
      <c r="S134" s="21"/>
      <c r="T134" s="21"/>
      <c r="U134" s="21"/>
    </row>
    <row r="135" spans="2:21" ht="43.5">
      <c r="B135" s="471" t="s">
        <v>1596</v>
      </c>
      <c r="C135" s="779">
        <v>5914</v>
      </c>
      <c r="D135" s="550">
        <f t="shared" si="32"/>
        <v>0</v>
      </c>
      <c r="E135" s="550">
        <f t="shared" si="31"/>
        <v>0</v>
      </c>
      <c r="F135" s="550">
        <f t="shared" si="31"/>
        <v>0</v>
      </c>
      <c r="G135" s="550">
        <f t="shared" si="31"/>
        <v>0</v>
      </c>
      <c r="H135" s="550">
        <f t="shared" si="31"/>
        <v>0</v>
      </c>
      <c r="I135" s="550">
        <f t="shared" si="31"/>
        <v>0</v>
      </c>
      <c r="J135" s="550">
        <f t="shared" si="31"/>
        <v>0</v>
      </c>
      <c r="K135" s="967"/>
      <c r="L135" s="967"/>
      <c r="M135" s="967"/>
      <c r="N135" s="967"/>
      <c r="O135" s="967"/>
      <c r="P135" s="967"/>
      <c r="Q135" s="968"/>
      <c r="R135" s="1288" t="s">
        <v>1162</v>
      </c>
      <c r="S135" s="1288"/>
      <c r="T135" s="1288"/>
      <c r="U135" s="1288"/>
    </row>
    <row r="136" spans="2:21">
      <c r="B136" s="470" t="s">
        <v>1163</v>
      </c>
      <c r="C136" s="777">
        <f>$C$135*(1-10%)</f>
        <v>5322.6</v>
      </c>
      <c r="D136" s="550">
        <f t="shared" si="32"/>
        <v>0</v>
      </c>
      <c r="E136" s="550">
        <f t="shared" si="31"/>
        <v>0</v>
      </c>
      <c r="F136" s="550">
        <f t="shared" si="31"/>
        <v>0</v>
      </c>
      <c r="G136" s="550">
        <f t="shared" si="31"/>
        <v>0</v>
      </c>
      <c r="H136" s="550">
        <f t="shared" si="31"/>
        <v>0</v>
      </c>
      <c r="I136" s="550">
        <f t="shared" si="31"/>
        <v>0</v>
      </c>
      <c r="J136" s="550">
        <f t="shared" si="31"/>
        <v>0</v>
      </c>
      <c r="K136" s="967"/>
      <c r="L136" s="967"/>
      <c r="M136" s="967"/>
      <c r="N136" s="967"/>
      <c r="O136" s="967"/>
      <c r="P136" s="967"/>
      <c r="Q136" s="968"/>
      <c r="R136" s="21"/>
      <c r="S136" s="21"/>
      <c r="T136" s="21"/>
      <c r="U136" s="21"/>
    </row>
    <row r="137" spans="2:21">
      <c r="B137" s="470" t="s">
        <v>1164</v>
      </c>
      <c r="C137" s="777">
        <f>$C$135*(1-20%)</f>
        <v>4731.2</v>
      </c>
      <c r="D137" s="550">
        <f t="shared" si="32"/>
        <v>0</v>
      </c>
      <c r="E137" s="550">
        <f t="shared" si="31"/>
        <v>0</v>
      </c>
      <c r="F137" s="550">
        <f t="shared" si="31"/>
        <v>0</v>
      </c>
      <c r="G137" s="550">
        <f t="shared" si="31"/>
        <v>0</v>
      </c>
      <c r="H137" s="550">
        <f t="shared" si="31"/>
        <v>0</v>
      </c>
      <c r="I137" s="550">
        <f t="shared" si="31"/>
        <v>0</v>
      </c>
      <c r="J137" s="550">
        <f t="shared" si="31"/>
        <v>0</v>
      </c>
      <c r="K137" s="967"/>
      <c r="L137" s="967"/>
      <c r="M137" s="967"/>
      <c r="N137" s="967"/>
      <c r="O137" s="967"/>
      <c r="P137" s="967"/>
      <c r="Q137" s="968"/>
      <c r="R137" s="21"/>
      <c r="S137" s="21"/>
      <c r="T137" s="21"/>
      <c r="U137" s="21"/>
    </row>
    <row r="138" spans="2:21">
      <c r="B138" s="470" t="s">
        <v>1165</v>
      </c>
      <c r="C138" s="777">
        <f>$C$135*(1-30%)</f>
        <v>4139.8</v>
      </c>
      <c r="D138" s="550">
        <f t="shared" si="32"/>
        <v>0</v>
      </c>
      <c r="E138" s="550">
        <f t="shared" si="31"/>
        <v>0</v>
      </c>
      <c r="F138" s="550">
        <f t="shared" si="31"/>
        <v>0</v>
      </c>
      <c r="G138" s="550">
        <f t="shared" si="31"/>
        <v>0</v>
      </c>
      <c r="H138" s="550">
        <f t="shared" si="31"/>
        <v>0</v>
      </c>
      <c r="I138" s="550">
        <f t="shared" si="31"/>
        <v>0</v>
      </c>
      <c r="J138" s="550">
        <f t="shared" si="31"/>
        <v>0</v>
      </c>
      <c r="K138" s="967"/>
      <c r="L138" s="967"/>
      <c r="M138" s="967"/>
      <c r="N138" s="967"/>
      <c r="O138" s="967"/>
      <c r="P138" s="967"/>
      <c r="Q138" s="968"/>
      <c r="R138" s="21"/>
      <c r="S138" s="21"/>
      <c r="T138" s="21"/>
      <c r="U138" s="21"/>
    </row>
    <row r="139" spans="2:21">
      <c r="B139" s="470" t="s">
        <v>1166</v>
      </c>
      <c r="C139" s="777">
        <f>$C$135*(1-40%)</f>
        <v>3548.4</v>
      </c>
      <c r="D139" s="550">
        <f t="shared" si="32"/>
        <v>0</v>
      </c>
      <c r="E139" s="550">
        <f t="shared" si="31"/>
        <v>0</v>
      </c>
      <c r="F139" s="550">
        <f t="shared" si="31"/>
        <v>0</v>
      </c>
      <c r="G139" s="550">
        <f t="shared" si="31"/>
        <v>0</v>
      </c>
      <c r="H139" s="550">
        <f t="shared" si="31"/>
        <v>0</v>
      </c>
      <c r="I139" s="550">
        <f t="shared" si="31"/>
        <v>0</v>
      </c>
      <c r="J139" s="550">
        <f t="shared" si="31"/>
        <v>0</v>
      </c>
      <c r="K139" s="967"/>
      <c r="L139" s="967"/>
      <c r="M139" s="967"/>
      <c r="N139" s="967"/>
      <c r="O139" s="967"/>
      <c r="P139" s="967"/>
      <c r="Q139" s="968"/>
      <c r="R139" s="21"/>
      <c r="S139" s="21"/>
      <c r="T139" s="21"/>
      <c r="U139" s="21"/>
    </row>
    <row r="140" spans="2:21" ht="13" thickBot="1">
      <c r="B140" s="472" t="s">
        <v>1167</v>
      </c>
      <c r="C140" s="780"/>
      <c r="D140" s="781"/>
      <c r="E140" s="781"/>
      <c r="F140" s="781"/>
      <c r="G140" s="781"/>
      <c r="H140" s="781"/>
      <c r="I140" s="781"/>
      <c r="J140" s="781"/>
      <c r="K140" s="1289" t="s">
        <v>1157</v>
      </c>
      <c r="L140" s="1289"/>
      <c r="M140" s="1289"/>
      <c r="N140" s="1289"/>
      <c r="O140" s="1289"/>
      <c r="P140" s="1289"/>
      <c r="Q140" s="1290"/>
      <c r="R140" s="21"/>
      <c r="S140" s="21"/>
      <c r="T140" s="21"/>
      <c r="U140" s="21"/>
    </row>
    <row r="141" spans="2:21" ht="13" thickBot="1"/>
    <row r="142" spans="2:21" ht="67.400000000000006" customHeight="1">
      <c r="B142" s="1291" t="s">
        <v>1173</v>
      </c>
      <c r="C142" s="1292"/>
      <c r="D142" s="1293" t="s">
        <v>1140</v>
      </c>
      <c r="E142" s="1293"/>
      <c r="F142" s="1293"/>
      <c r="G142" s="1293"/>
      <c r="H142" s="1293"/>
      <c r="I142" s="1293"/>
      <c r="J142" s="1293"/>
      <c r="K142" s="1294" t="s">
        <v>1141</v>
      </c>
      <c r="L142" s="1294"/>
      <c r="M142" s="1294"/>
      <c r="N142" s="1294"/>
      <c r="O142" s="1294"/>
      <c r="P142" s="1294"/>
      <c r="Q142" s="1295"/>
      <c r="R142" s="21"/>
      <c r="S142" s="21"/>
      <c r="T142" s="21"/>
      <c r="U142" s="21"/>
    </row>
    <row r="143" spans="2:21" ht="50">
      <c r="B143" s="466" t="s">
        <v>1109</v>
      </c>
      <c r="C143" s="469" t="s">
        <v>1142</v>
      </c>
      <c r="D143" s="468" t="s">
        <v>1143</v>
      </c>
      <c r="E143" s="468" t="s">
        <v>1144</v>
      </c>
      <c r="F143" s="468" t="s">
        <v>1145</v>
      </c>
      <c r="G143" s="468" t="s">
        <v>1146</v>
      </c>
      <c r="H143" s="468" t="s">
        <v>1147</v>
      </c>
      <c r="I143" s="468" t="s">
        <v>1148</v>
      </c>
      <c r="J143" s="468" t="s">
        <v>1149</v>
      </c>
      <c r="K143" s="469" t="s">
        <v>1150</v>
      </c>
      <c r="L143" s="469" t="s">
        <v>1151</v>
      </c>
      <c r="M143" s="469" t="s">
        <v>1152</v>
      </c>
      <c r="N143" s="469" t="s">
        <v>1153</v>
      </c>
      <c r="O143" s="469" t="s">
        <v>1154</v>
      </c>
      <c r="P143" s="469" t="s">
        <v>1155</v>
      </c>
      <c r="Q143" s="467" t="s">
        <v>1156</v>
      </c>
      <c r="R143" s="21"/>
      <c r="S143" s="21"/>
      <c r="T143" s="21"/>
      <c r="U143" s="21"/>
    </row>
    <row r="144" spans="2:21">
      <c r="B144" s="470" t="s">
        <v>1129</v>
      </c>
      <c r="C144" s="778"/>
      <c r="D144" s="549"/>
      <c r="E144" s="549"/>
      <c r="F144" s="549"/>
      <c r="G144" s="549"/>
      <c r="H144" s="549"/>
      <c r="I144" s="549"/>
      <c r="J144" s="549"/>
      <c r="K144" s="1286" t="s">
        <v>1157</v>
      </c>
      <c r="L144" s="1286"/>
      <c r="M144" s="1286"/>
      <c r="N144" s="1286"/>
      <c r="O144" s="1286"/>
      <c r="P144" s="1286"/>
      <c r="Q144" s="1287"/>
      <c r="R144" s="21"/>
      <c r="S144" s="21"/>
      <c r="T144" s="21"/>
      <c r="U144" s="21"/>
    </row>
    <row r="145" spans="2:21">
      <c r="B145" s="470" t="s">
        <v>1158</v>
      </c>
      <c r="C145" s="777">
        <f>$C$149*(1+40%)</f>
        <v>159014.79999999999</v>
      </c>
      <c r="D145" s="550">
        <f>K145*$C145</f>
        <v>0</v>
      </c>
      <c r="E145" s="550">
        <f t="shared" ref="E145:J153" si="33">L145*$C145</f>
        <v>0</v>
      </c>
      <c r="F145" s="550">
        <f t="shared" si="33"/>
        <v>0</v>
      </c>
      <c r="G145" s="550">
        <f t="shared" si="33"/>
        <v>0</v>
      </c>
      <c r="H145" s="550">
        <f t="shared" si="33"/>
        <v>0</v>
      </c>
      <c r="I145" s="550">
        <f t="shared" si="33"/>
        <v>0</v>
      </c>
      <c r="J145" s="550">
        <f t="shared" si="33"/>
        <v>0</v>
      </c>
      <c r="K145" s="967"/>
      <c r="L145" s="967"/>
      <c r="M145" s="967"/>
      <c r="N145" s="967"/>
      <c r="O145" s="967"/>
      <c r="P145" s="967"/>
      <c r="Q145" s="968"/>
      <c r="R145" s="21"/>
      <c r="S145" s="21"/>
      <c r="T145" s="21"/>
      <c r="U145" s="21"/>
    </row>
    <row r="146" spans="2:21">
      <c r="B146" s="470" t="s">
        <v>1159</v>
      </c>
      <c r="C146" s="777">
        <f>$C$149*(1+30%)</f>
        <v>147656.6</v>
      </c>
      <c r="D146" s="550">
        <f t="shared" ref="D146:D153" si="34">K146*$C146</f>
        <v>0</v>
      </c>
      <c r="E146" s="550">
        <f t="shared" si="33"/>
        <v>0</v>
      </c>
      <c r="F146" s="550">
        <f t="shared" si="33"/>
        <v>0</v>
      </c>
      <c r="G146" s="550">
        <f t="shared" si="33"/>
        <v>0</v>
      </c>
      <c r="H146" s="550">
        <f t="shared" si="33"/>
        <v>0</v>
      </c>
      <c r="I146" s="550">
        <f t="shared" si="33"/>
        <v>0</v>
      </c>
      <c r="J146" s="550">
        <f t="shared" si="33"/>
        <v>0</v>
      </c>
      <c r="K146" s="967"/>
      <c r="L146" s="967"/>
      <c r="M146" s="967"/>
      <c r="N146" s="967"/>
      <c r="O146" s="967"/>
      <c r="P146" s="967"/>
      <c r="Q146" s="968"/>
      <c r="R146" s="21"/>
      <c r="S146" s="21"/>
      <c r="T146" s="21"/>
      <c r="U146" s="21"/>
    </row>
    <row r="147" spans="2:21">
      <c r="B147" s="470" t="s">
        <v>1160</v>
      </c>
      <c r="C147" s="777">
        <f>$C$149*(1+20%)</f>
        <v>136298.4</v>
      </c>
      <c r="D147" s="550">
        <f t="shared" si="34"/>
        <v>0</v>
      </c>
      <c r="E147" s="550">
        <f t="shared" si="33"/>
        <v>0</v>
      </c>
      <c r="F147" s="550">
        <f t="shared" si="33"/>
        <v>0</v>
      </c>
      <c r="G147" s="550">
        <f t="shared" si="33"/>
        <v>0</v>
      </c>
      <c r="H147" s="550">
        <f t="shared" si="33"/>
        <v>0</v>
      </c>
      <c r="I147" s="550">
        <f t="shared" si="33"/>
        <v>0</v>
      </c>
      <c r="J147" s="550">
        <f t="shared" si="33"/>
        <v>0</v>
      </c>
      <c r="K147" s="967"/>
      <c r="L147" s="967"/>
      <c r="M147" s="967"/>
      <c r="N147" s="967"/>
      <c r="O147" s="967"/>
      <c r="P147" s="967"/>
      <c r="Q147" s="968"/>
      <c r="R147" s="21"/>
      <c r="S147" s="21"/>
      <c r="T147" s="21"/>
      <c r="U147" s="21"/>
    </row>
    <row r="148" spans="2:21">
      <c r="B148" s="470" t="s">
        <v>1161</v>
      </c>
      <c r="C148" s="777">
        <f>$C$149*(1+10%)</f>
        <v>124940.20000000001</v>
      </c>
      <c r="D148" s="550">
        <f t="shared" si="34"/>
        <v>0</v>
      </c>
      <c r="E148" s="550">
        <f t="shared" si="33"/>
        <v>0</v>
      </c>
      <c r="F148" s="550">
        <f t="shared" si="33"/>
        <v>0</v>
      </c>
      <c r="G148" s="550">
        <f t="shared" si="33"/>
        <v>0</v>
      </c>
      <c r="H148" s="550">
        <f t="shared" si="33"/>
        <v>0</v>
      </c>
      <c r="I148" s="550">
        <f t="shared" si="33"/>
        <v>0</v>
      </c>
      <c r="J148" s="550">
        <f t="shared" si="33"/>
        <v>0</v>
      </c>
      <c r="K148" s="967"/>
      <c r="L148" s="967"/>
      <c r="M148" s="967"/>
      <c r="N148" s="967"/>
      <c r="O148" s="967"/>
      <c r="P148" s="967"/>
      <c r="Q148" s="968"/>
      <c r="R148" s="21"/>
      <c r="S148" s="21"/>
      <c r="T148" s="21"/>
      <c r="U148" s="21"/>
    </row>
    <row r="149" spans="2:21" ht="51.65" customHeight="1">
      <c r="B149" s="471" t="s">
        <v>1596</v>
      </c>
      <c r="C149" s="779">
        <v>113582</v>
      </c>
      <c r="D149" s="550">
        <f t="shared" si="34"/>
        <v>0</v>
      </c>
      <c r="E149" s="550">
        <f t="shared" si="33"/>
        <v>0</v>
      </c>
      <c r="F149" s="550">
        <f t="shared" si="33"/>
        <v>0</v>
      </c>
      <c r="G149" s="550">
        <f t="shared" si="33"/>
        <v>0</v>
      </c>
      <c r="H149" s="550">
        <f t="shared" si="33"/>
        <v>0</v>
      </c>
      <c r="I149" s="550">
        <f t="shared" si="33"/>
        <v>0</v>
      </c>
      <c r="J149" s="550">
        <f t="shared" si="33"/>
        <v>0</v>
      </c>
      <c r="K149" s="967"/>
      <c r="L149" s="967"/>
      <c r="M149" s="967"/>
      <c r="N149" s="967"/>
      <c r="O149" s="967"/>
      <c r="P149" s="967"/>
      <c r="Q149" s="968"/>
      <c r="R149" s="1288" t="s">
        <v>1162</v>
      </c>
      <c r="S149" s="1288"/>
      <c r="T149" s="1288"/>
      <c r="U149" s="1288"/>
    </row>
    <row r="150" spans="2:21">
      <c r="B150" s="470" t="s">
        <v>1163</v>
      </c>
      <c r="C150" s="777">
        <f>$C$149*(1-10%)</f>
        <v>102223.8</v>
      </c>
      <c r="D150" s="550">
        <f t="shared" si="34"/>
        <v>0</v>
      </c>
      <c r="E150" s="550">
        <f t="shared" si="33"/>
        <v>0</v>
      </c>
      <c r="F150" s="550">
        <f t="shared" si="33"/>
        <v>0</v>
      </c>
      <c r="G150" s="550">
        <f t="shared" si="33"/>
        <v>0</v>
      </c>
      <c r="H150" s="550">
        <f t="shared" si="33"/>
        <v>0</v>
      </c>
      <c r="I150" s="550">
        <f t="shared" si="33"/>
        <v>0</v>
      </c>
      <c r="J150" s="550">
        <f t="shared" si="33"/>
        <v>0</v>
      </c>
      <c r="K150" s="967"/>
      <c r="L150" s="967"/>
      <c r="M150" s="967"/>
      <c r="N150" s="967"/>
      <c r="O150" s="967"/>
      <c r="P150" s="967"/>
      <c r="Q150" s="968"/>
      <c r="R150" s="21"/>
      <c r="S150" s="21"/>
      <c r="T150" s="21"/>
      <c r="U150" s="21"/>
    </row>
    <row r="151" spans="2:21">
      <c r="B151" s="470" t="s">
        <v>1164</v>
      </c>
      <c r="C151" s="777">
        <f>$C$149*(1-20%)</f>
        <v>90865.600000000006</v>
      </c>
      <c r="D151" s="550">
        <f t="shared" si="34"/>
        <v>0</v>
      </c>
      <c r="E151" s="550">
        <f t="shared" si="33"/>
        <v>0</v>
      </c>
      <c r="F151" s="550">
        <f t="shared" si="33"/>
        <v>0</v>
      </c>
      <c r="G151" s="550">
        <f t="shared" si="33"/>
        <v>0</v>
      </c>
      <c r="H151" s="550">
        <f t="shared" si="33"/>
        <v>0</v>
      </c>
      <c r="I151" s="550">
        <f t="shared" si="33"/>
        <v>0</v>
      </c>
      <c r="J151" s="550">
        <f t="shared" si="33"/>
        <v>0</v>
      </c>
      <c r="K151" s="967"/>
      <c r="L151" s="967"/>
      <c r="M151" s="967"/>
      <c r="N151" s="967"/>
      <c r="O151" s="967"/>
      <c r="P151" s="967"/>
      <c r="Q151" s="968"/>
      <c r="R151" s="21"/>
      <c r="S151" s="21"/>
      <c r="T151" s="21"/>
      <c r="U151" s="21"/>
    </row>
    <row r="152" spans="2:21">
      <c r="B152" s="470" t="s">
        <v>1165</v>
      </c>
      <c r="C152" s="777">
        <f>$C$149*(1-30%)</f>
        <v>79507.399999999994</v>
      </c>
      <c r="D152" s="550">
        <f t="shared" si="34"/>
        <v>0</v>
      </c>
      <c r="E152" s="550">
        <f t="shared" si="33"/>
        <v>0</v>
      </c>
      <c r="F152" s="550">
        <f t="shared" si="33"/>
        <v>0</v>
      </c>
      <c r="G152" s="550">
        <f t="shared" si="33"/>
        <v>0</v>
      </c>
      <c r="H152" s="550">
        <f t="shared" si="33"/>
        <v>0</v>
      </c>
      <c r="I152" s="550">
        <f t="shared" si="33"/>
        <v>0</v>
      </c>
      <c r="J152" s="550">
        <f t="shared" si="33"/>
        <v>0</v>
      </c>
      <c r="K152" s="967"/>
      <c r="L152" s="967"/>
      <c r="M152" s="967"/>
      <c r="N152" s="967"/>
      <c r="O152" s="967"/>
      <c r="P152" s="967"/>
      <c r="Q152" s="968"/>
      <c r="R152" s="21"/>
      <c r="S152" s="21"/>
      <c r="T152" s="21"/>
      <c r="U152" s="21"/>
    </row>
    <row r="153" spans="2:21">
      <c r="B153" s="470" t="s">
        <v>1166</v>
      </c>
      <c r="C153" s="777">
        <f>$C$149*(1-40%)</f>
        <v>68149.2</v>
      </c>
      <c r="D153" s="550">
        <f t="shared" si="34"/>
        <v>0</v>
      </c>
      <c r="E153" s="550">
        <f t="shared" si="33"/>
        <v>0</v>
      </c>
      <c r="F153" s="550">
        <f t="shared" si="33"/>
        <v>0</v>
      </c>
      <c r="G153" s="550">
        <f t="shared" si="33"/>
        <v>0</v>
      </c>
      <c r="H153" s="550">
        <f t="shared" si="33"/>
        <v>0</v>
      </c>
      <c r="I153" s="550">
        <f t="shared" si="33"/>
        <v>0</v>
      </c>
      <c r="J153" s="550">
        <f t="shared" si="33"/>
        <v>0</v>
      </c>
      <c r="K153" s="967"/>
      <c r="L153" s="967"/>
      <c r="M153" s="967"/>
      <c r="N153" s="967"/>
      <c r="O153" s="967"/>
      <c r="P153" s="967"/>
      <c r="Q153" s="968"/>
      <c r="R153" s="21"/>
      <c r="S153" s="21"/>
      <c r="T153" s="21"/>
      <c r="U153" s="21"/>
    </row>
    <row r="154" spans="2:21" ht="13" thickBot="1">
      <c r="B154" s="472" t="s">
        <v>1167</v>
      </c>
      <c r="C154" s="780"/>
      <c r="D154" s="781"/>
      <c r="E154" s="781"/>
      <c r="F154" s="781"/>
      <c r="G154" s="781"/>
      <c r="H154" s="781"/>
      <c r="I154" s="781"/>
      <c r="J154" s="781"/>
      <c r="K154" s="1289" t="s">
        <v>1157</v>
      </c>
      <c r="L154" s="1289"/>
      <c r="M154" s="1289"/>
      <c r="N154" s="1289"/>
      <c r="O154" s="1289"/>
      <c r="P154" s="1289"/>
      <c r="Q154" s="1290"/>
      <c r="R154" s="21"/>
      <c r="S154" s="21"/>
      <c r="T154" s="21"/>
      <c r="U154" s="21"/>
    </row>
    <row r="155" spans="2:21" ht="13" thickBot="1"/>
    <row r="156" spans="2:21" ht="55.4" customHeight="1">
      <c r="B156" s="1297" t="s">
        <v>1174</v>
      </c>
      <c r="C156" s="1298"/>
      <c r="D156" s="1293" t="s">
        <v>1140</v>
      </c>
      <c r="E156" s="1293"/>
      <c r="F156" s="1293"/>
      <c r="G156" s="1293"/>
      <c r="H156" s="1293"/>
      <c r="I156" s="1293"/>
      <c r="J156" s="1293"/>
      <c r="K156" s="1294" t="s">
        <v>1141</v>
      </c>
      <c r="L156" s="1294"/>
      <c r="M156" s="1294"/>
      <c r="N156" s="1294"/>
      <c r="O156" s="1294"/>
      <c r="P156" s="1294"/>
      <c r="Q156" s="1295"/>
      <c r="R156" s="21"/>
      <c r="S156" s="21"/>
      <c r="T156" s="21"/>
      <c r="U156" s="21"/>
    </row>
    <row r="157" spans="2:21" ht="50">
      <c r="B157" s="466" t="s">
        <v>1109</v>
      </c>
      <c r="C157" s="469" t="s">
        <v>1142</v>
      </c>
      <c r="D157" s="468" t="s">
        <v>1143</v>
      </c>
      <c r="E157" s="468" t="s">
        <v>1144</v>
      </c>
      <c r="F157" s="468" t="s">
        <v>1145</v>
      </c>
      <c r="G157" s="468" t="s">
        <v>1146</v>
      </c>
      <c r="H157" s="468" t="s">
        <v>1147</v>
      </c>
      <c r="I157" s="468" t="s">
        <v>1148</v>
      </c>
      <c r="J157" s="468" t="s">
        <v>1149</v>
      </c>
      <c r="K157" s="469" t="s">
        <v>1150</v>
      </c>
      <c r="L157" s="469" t="s">
        <v>1151</v>
      </c>
      <c r="M157" s="469" t="s">
        <v>1152</v>
      </c>
      <c r="N157" s="469" t="s">
        <v>1153</v>
      </c>
      <c r="O157" s="469" t="s">
        <v>1154</v>
      </c>
      <c r="P157" s="469" t="s">
        <v>1155</v>
      </c>
      <c r="Q157" s="467" t="s">
        <v>1156</v>
      </c>
      <c r="R157" s="21"/>
      <c r="S157" s="21"/>
      <c r="T157" s="21"/>
      <c r="U157" s="21"/>
    </row>
    <row r="158" spans="2:21">
      <c r="B158" s="470" t="s">
        <v>1129</v>
      </c>
      <c r="C158" s="778"/>
      <c r="D158" s="549"/>
      <c r="E158" s="549"/>
      <c r="F158" s="549"/>
      <c r="G158" s="549"/>
      <c r="H158" s="549"/>
      <c r="I158" s="549"/>
      <c r="J158" s="549"/>
      <c r="K158" s="1286" t="s">
        <v>1157</v>
      </c>
      <c r="L158" s="1286"/>
      <c r="M158" s="1286"/>
      <c r="N158" s="1286"/>
      <c r="O158" s="1286"/>
      <c r="P158" s="1286"/>
      <c r="Q158" s="1287"/>
      <c r="R158" s="21"/>
      <c r="S158" s="21"/>
      <c r="T158" s="21"/>
      <c r="U158" s="21"/>
    </row>
    <row r="159" spans="2:21">
      <c r="B159" s="470" t="s">
        <v>1158</v>
      </c>
      <c r="C159" s="777">
        <f>$C$163*(1+40%)</f>
        <v>10693.199999999999</v>
      </c>
      <c r="D159" s="550">
        <f>K159*$C159</f>
        <v>0</v>
      </c>
      <c r="E159" s="550">
        <f t="shared" ref="E159:J167" si="35">L159*$C159</f>
        <v>0</v>
      </c>
      <c r="F159" s="550">
        <f t="shared" si="35"/>
        <v>0</v>
      </c>
      <c r="G159" s="550">
        <f t="shared" si="35"/>
        <v>0</v>
      </c>
      <c r="H159" s="550">
        <f t="shared" si="35"/>
        <v>0</v>
      </c>
      <c r="I159" s="550">
        <f t="shared" si="35"/>
        <v>0</v>
      </c>
      <c r="J159" s="550">
        <f t="shared" si="35"/>
        <v>0</v>
      </c>
      <c r="K159" s="967"/>
      <c r="L159" s="967"/>
      <c r="M159" s="967"/>
      <c r="N159" s="967"/>
      <c r="O159" s="967"/>
      <c r="P159" s="967"/>
      <c r="Q159" s="968"/>
      <c r="R159" s="21"/>
      <c r="S159" s="21"/>
      <c r="T159" s="21"/>
      <c r="U159" s="21"/>
    </row>
    <row r="160" spans="2:21">
      <c r="B160" s="470" t="s">
        <v>1159</v>
      </c>
      <c r="C160" s="777">
        <f>$C$163*(1+30%)</f>
        <v>9929.4</v>
      </c>
      <c r="D160" s="550">
        <f t="shared" ref="D160:D167" si="36">K160*$C160</f>
        <v>0</v>
      </c>
      <c r="E160" s="550">
        <f t="shared" si="35"/>
        <v>0</v>
      </c>
      <c r="F160" s="550">
        <f t="shared" si="35"/>
        <v>0</v>
      </c>
      <c r="G160" s="550">
        <f t="shared" si="35"/>
        <v>0</v>
      </c>
      <c r="H160" s="550">
        <f t="shared" si="35"/>
        <v>0</v>
      </c>
      <c r="I160" s="550">
        <f t="shared" si="35"/>
        <v>0</v>
      </c>
      <c r="J160" s="550">
        <f t="shared" si="35"/>
        <v>0</v>
      </c>
      <c r="K160" s="967"/>
      <c r="L160" s="967"/>
      <c r="M160" s="967"/>
      <c r="N160" s="967"/>
      <c r="O160" s="967"/>
      <c r="P160" s="967"/>
      <c r="Q160" s="968"/>
      <c r="R160" s="21"/>
      <c r="S160" s="21"/>
      <c r="T160" s="21"/>
      <c r="U160" s="21"/>
    </row>
    <row r="161" spans="2:21">
      <c r="B161" s="470" t="s">
        <v>1160</v>
      </c>
      <c r="C161" s="777">
        <f>$C$163*(1+20%)</f>
        <v>9165.6</v>
      </c>
      <c r="D161" s="550">
        <f t="shared" si="36"/>
        <v>0</v>
      </c>
      <c r="E161" s="550">
        <f t="shared" si="35"/>
        <v>0</v>
      </c>
      <c r="F161" s="550">
        <f t="shared" si="35"/>
        <v>0</v>
      </c>
      <c r="G161" s="550">
        <f t="shared" si="35"/>
        <v>0</v>
      </c>
      <c r="H161" s="550">
        <f t="shared" si="35"/>
        <v>0</v>
      </c>
      <c r="I161" s="550">
        <f t="shared" si="35"/>
        <v>0</v>
      </c>
      <c r="J161" s="550">
        <f t="shared" si="35"/>
        <v>0</v>
      </c>
      <c r="K161" s="967"/>
      <c r="L161" s="967"/>
      <c r="M161" s="967"/>
      <c r="N161" s="967"/>
      <c r="O161" s="967"/>
      <c r="P161" s="967"/>
      <c r="Q161" s="968"/>
      <c r="R161" s="21"/>
      <c r="S161" s="21"/>
      <c r="T161" s="21"/>
      <c r="U161" s="21"/>
    </row>
    <row r="162" spans="2:21">
      <c r="B162" s="470" t="s">
        <v>1161</v>
      </c>
      <c r="C162" s="777">
        <f>$C$163*(1+10%)</f>
        <v>8401.8000000000011</v>
      </c>
      <c r="D162" s="550">
        <f t="shared" si="36"/>
        <v>0</v>
      </c>
      <c r="E162" s="550">
        <f t="shared" si="35"/>
        <v>0</v>
      </c>
      <c r="F162" s="550">
        <f t="shared" si="35"/>
        <v>0</v>
      </c>
      <c r="G162" s="550">
        <f t="shared" si="35"/>
        <v>0</v>
      </c>
      <c r="H162" s="550">
        <f t="shared" si="35"/>
        <v>0</v>
      </c>
      <c r="I162" s="550">
        <f t="shared" si="35"/>
        <v>0</v>
      </c>
      <c r="J162" s="550">
        <f t="shared" si="35"/>
        <v>0</v>
      </c>
      <c r="K162" s="967"/>
      <c r="L162" s="967"/>
      <c r="M162" s="967"/>
      <c r="N162" s="967"/>
      <c r="O162" s="967"/>
      <c r="P162" s="967"/>
      <c r="Q162" s="968"/>
      <c r="R162" s="21"/>
      <c r="S162" s="21"/>
      <c r="T162" s="21"/>
      <c r="U162" s="21"/>
    </row>
    <row r="163" spans="2:21" ht="43.5">
      <c r="B163" s="471" t="s">
        <v>1596</v>
      </c>
      <c r="C163" s="779">
        <v>7638</v>
      </c>
      <c r="D163" s="550">
        <f t="shared" si="36"/>
        <v>0</v>
      </c>
      <c r="E163" s="550">
        <f t="shared" si="35"/>
        <v>0</v>
      </c>
      <c r="F163" s="550">
        <f t="shared" si="35"/>
        <v>0</v>
      </c>
      <c r="G163" s="550">
        <f t="shared" si="35"/>
        <v>0</v>
      </c>
      <c r="H163" s="550">
        <f t="shared" si="35"/>
        <v>0</v>
      </c>
      <c r="I163" s="550">
        <f t="shared" si="35"/>
        <v>0</v>
      </c>
      <c r="J163" s="550">
        <f t="shared" si="35"/>
        <v>0</v>
      </c>
      <c r="K163" s="967"/>
      <c r="L163" s="967"/>
      <c r="M163" s="967"/>
      <c r="N163" s="967"/>
      <c r="O163" s="967"/>
      <c r="P163" s="967"/>
      <c r="Q163" s="968"/>
      <c r="R163" s="1288" t="s">
        <v>1162</v>
      </c>
      <c r="S163" s="1288"/>
      <c r="T163" s="1288"/>
      <c r="U163" s="1288"/>
    </row>
    <row r="164" spans="2:21">
      <c r="B164" s="470" t="s">
        <v>1163</v>
      </c>
      <c r="C164" s="777">
        <f>$C$163*(1-10%)</f>
        <v>6874.2</v>
      </c>
      <c r="D164" s="550">
        <f t="shared" si="36"/>
        <v>0</v>
      </c>
      <c r="E164" s="550">
        <f t="shared" si="35"/>
        <v>0</v>
      </c>
      <c r="F164" s="550">
        <f t="shared" si="35"/>
        <v>0</v>
      </c>
      <c r="G164" s="550">
        <f t="shared" si="35"/>
        <v>0</v>
      </c>
      <c r="H164" s="550">
        <f t="shared" si="35"/>
        <v>0</v>
      </c>
      <c r="I164" s="550">
        <f t="shared" si="35"/>
        <v>0</v>
      </c>
      <c r="J164" s="550">
        <f t="shared" si="35"/>
        <v>0</v>
      </c>
      <c r="K164" s="967"/>
      <c r="L164" s="967"/>
      <c r="M164" s="967"/>
      <c r="N164" s="967"/>
      <c r="O164" s="967"/>
      <c r="P164" s="967"/>
      <c r="Q164" s="968"/>
      <c r="R164" s="21"/>
      <c r="S164" s="21"/>
      <c r="T164" s="21"/>
      <c r="U164" s="21"/>
    </row>
    <row r="165" spans="2:21">
      <c r="B165" s="470" t="s">
        <v>1164</v>
      </c>
      <c r="C165" s="777">
        <f>$C$163*(1-20%)</f>
        <v>6110.4000000000005</v>
      </c>
      <c r="D165" s="550">
        <f t="shared" si="36"/>
        <v>0</v>
      </c>
      <c r="E165" s="550">
        <f t="shared" si="35"/>
        <v>0</v>
      </c>
      <c r="F165" s="550">
        <f t="shared" si="35"/>
        <v>0</v>
      </c>
      <c r="G165" s="550">
        <f t="shared" si="35"/>
        <v>0</v>
      </c>
      <c r="H165" s="550">
        <f t="shared" si="35"/>
        <v>0</v>
      </c>
      <c r="I165" s="550">
        <f t="shared" si="35"/>
        <v>0</v>
      </c>
      <c r="J165" s="550">
        <f t="shared" si="35"/>
        <v>0</v>
      </c>
      <c r="K165" s="967"/>
      <c r="L165" s="967"/>
      <c r="M165" s="967"/>
      <c r="N165" s="967"/>
      <c r="O165" s="967"/>
      <c r="P165" s="967"/>
      <c r="Q165" s="968"/>
      <c r="R165" s="21"/>
      <c r="S165" s="21"/>
      <c r="T165" s="21"/>
      <c r="U165" s="21"/>
    </row>
    <row r="166" spans="2:21">
      <c r="B166" s="470" t="s">
        <v>1165</v>
      </c>
      <c r="C166" s="777">
        <f>$C$163*(1-30%)</f>
        <v>5346.5999999999995</v>
      </c>
      <c r="D166" s="550">
        <f t="shared" si="36"/>
        <v>0</v>
      </c>
      <c r="E166" s="550">
        <f t="shared" si="35"/>
        <v>0</v>
      </c>
      <c r="F166" s="550">
        <f t="shared" si="35"/>
        <v>0</v>
      </c>
      <c r="G166" s="550">
        <f t="shared" si="35"/>
        <v>0</v>
      </c>
      <c r="H166" s="550">
        <f t="shared" si="35"/>
        <v>0</v>
      </c>
      <c r="I166" s="550">
        <f t="shared" si="35"/>
        <v>0</v>
      </c>
      <c r="J166" s="550">
        <f t="shared" si="35"/>
        <v>0</v>
      </c>
      <c r="K166" s="967"/>
      <c r="L166" s="967"/>
      <c r="M166" s="967"/>
      <c r="N166" s="967"/>
      <c r="O166" s="967"/>
      <c r="P166" s="967"/>
      <c r="Q166" s="968"/>
      <c r="R166" s="21"/>
      <c r="S166" s="21"/>
      <c r="T166" s="21"/>
      <c r="U166" s="21"/>
    </row>
    <row r="167" spans="2:21">
      <c r="B167" s="470" t="s">
        <v>1166</v>
      </c>
      <c r="C167" s="777">
        <f>$C$163*(1-40%)</f>
        <v>4582.8</v>
      </c>
      <c r="D167" s="550">
        <f t="shared" si="36"/>
        <v>0</v>
      </c>
      <c r="E167" s="550">
        <f t="shared" si="35"/>
        <v>0</v>
      </c>
      <c r="F167" s="550">
        <f t="shared" si="35"/>
        <v>0</v>
      </c>
      <c r="G167" s="550">
        <f t="shared" si="35"/>
        <v>0</v>
      </c>
      <c r="H167" s="550">
        <f t="shared" si="35"/>
        <v>0</v>
      </c>
      <c r="I167" s="550">
        <f t="shared" si="35"/>
        <v>0</v>
      </c>
      <c r="J167" s="550">
        <f t="shared" si="35"/>
        <v>0</v>
      </c>
      <c r="K167" s="967"/>
      <c r="L167" s="967"/>
      <c r="M167" s="967"/>
      <c r="N167" s="967"/>
      <c r="O167" s="967"/>
      <c r="P167" s="967"/>
      <c r="Q167" s="968"/>
      <c r="R167" s="21"/>
      <c r="S167" s="21"/>
      <c r="T167" s="21"/>
      <c r="U167" s="21"/>
    </row>
    <row r="168" spans="2:21" ht="13" thickBot="1">
      <c r="B168" s="472" t="s">
        <v>1167</v>
      </c>
      <c r="C168" s="780"/>
      <c r="D168" s="781"/>
      <c r="E168" s="781"/>
      <c r="F168" s="781"/>
      <c r="G168" s="781"/>
      <c r="H168" s="781"/>
      <c r="I168" s="781"/>
      <c r="J168" s="781"/>
      <c r="K168" s="1289" t="s">
        <v>1157</v>
      </c>
      <c r="L168" s="1289"/>
      <c r="M168" s="1289"/>
      <c r="N168" s="1289"/>
      <c r="O168" s="1289"/>
      <c r="P168" s="1289"/>
      <c r="Q168" s="1290"/>
      <c r="R168" s="21"/>
      <c r="S168" s="21"/>
      <c r="T168" s="21"/>
      <c r="U168" s="21"/>
    </row>
    <row r="169" spans="2:21" ht="13" thickBot="1"/>
    <row r="170" spans="2:21" ht="52.4" customHeight="1">
      <c r="B170" s="1291" t="s">
        <v>1175</v>
      </c>
      <c r="C170" s="1292"/>
      <c r="D170" s="1293" t="s">
        <v>1140</v>
      </c>
      <c r="E170" s="1293"/>
      <c r="F170" s="1293"/>
      <c r="G170" s="1293"/>
      <c r="H170" s="1293"/>
      <c r="I170" s="1293"/>
      <c r="J170" s="1293"/>
      <c r="K170" s="1294" t="s">
        <v>1141</v>
      </c>
      <c r="L170" s="1294"/>
      <c r="M170" s="1294"/>
      <c r="N170" s="1294"/>
      <c r="O170" s="1294"/>
      <c r="P170" s="1294"/>
      <c r="Q170" s="1295"/>
      <c r="R170" s="21"/>
      <c r="S170" s="21"/>
      <c r="T170" s="21"/>
      <c r="U170" s="21"/>
    </row>
    <row r="171" spans="2:21" ht="50">
      <c r="B171" s="466" t="s">
        <v>1109</v>
      </c>
      <c r="C171" s="469" t="s">
        <v>1142</v>
      </c>
      <c r="D171" s="468" t="s">
        <v>1143</v>
      </c>
      <c r="E171" s="468" t="s">
        <v>1144</v>
      </c>
      <c r="F171" s="468" t="s">
        <v>1145</v>
      </c>
      <c r="G171" s="468" t="s">
        <v>1146</v>
      </c>
      <c r="H171" s="468" t="s">
        <v>1147</v>
      </c>
      <c r="I171" s="468" t="s">
        <v>1148</v>
      </c>
      <c r="J171" s="468" t="s">
        <v>1149</v>
      </c>
      <c r="K171" s="469" t="s">
        <v>1150</v>
      </c>
      <c r="L171" s="469" t="s">
        <v>1151</v>
      </c>
      <c r="M171" s="469" t="s">
        <v>1152</v>
      </c>
      <c r="N171" s="469" t="s">
        <v>1153</v>
      </c>
      <c r="O171" s="469" t="s">
        <v>1154</v>
      </c>
      <c r="P171" s="469" t="s">
        <v>1155</v>
      </c>
      <c r="Q171" s="467" t="s">
        <v>1156</v>
      </c>
      <c r="R171" s="21"/>
      <c r="S171" s="21"/>
      <c r="T171" s="21"/>
      <c r="U171" s="21"/>
    </row>
    <row r="172" spans="2:21">
      <c r="B172" s="470" t="s">
        <v>1129</v>
      </c>
      <c r="C172" s="778"/>
      <c r="D172" s="549"/>
      <c r="E172" s="549"/>
      <c r="F172" s="549"/>
      <c r="G172" s="549"/>
      <c r="H172" s="549"/>
      <c r="I172" s="549"/>
      <c r="J172" s="549"/>
      <c r="K172" s="1286" t="s">
        <v>1157</v>
      </c>
      <c r="L172" s="1286"/>
      <c r="M172" s="1286"/>
      <c r="N172" s="1286"/>
      <c r="O172" s="1286"/>
      <c r="P172" s="1286"/>
      <c r="Q172" s="1287"/>
      <c r="R172" s="21"/>
      <c r="S172" s="21"/>
      <c r="T172" s="21"/>
      <c r="U172" s="21"/>
    </row>
    <row r="173" spans="2:21">
      <c r="B173" s="470" t="s">
        <v>1158</v>
      </c>
      <c r="C173" s="777">
        <f>$C$177*(1+40%)</f>
        <v>11537.4</v>
      </c>
      <c r="D173" s="550">
        <f>K173*$C173</f>
        <v>0</v>
      </c>
      <c r="E173" s="550">
        <f t="shared" ref="E173:J181" si="37">L173*$C173</f>
        <v>0</v>
      </c>
      <c r="F173" s="550">
        <f t="shared" si="37"/>
        <v>0</v>
      </c>
      <c r="G173" s="550">
        <f t="shared" si="37"/>
        <v>0</v>
      </c>
      <c r="H173" s="550">
        <f t="shared" si="37"/>
        <v>0</v>
      </c>
      <c r="I173" s="550">
        <f t="shared" si="37"/>
        <v>0</v>
      </c>
      <c r="J173" s="550">
        <f t="shared" si="37"/>
        <v>0</v>
      </c>
      <c r="K173" s="967"/>
      <c r="L173" s="967"/>
      <c r="M173" s="967"/>
      <c r="N173" s="967"/>
      <c r="O173" s="967"/>
      <c r="P173" s="967"/>
      <c r="Q173" s="968"/>
      <c r="R173" s="21"/>
      <c r="S173" s="21"/>
      <c r="T173" s="21"/>
      <c r="U173" s="21"/>
    </row>
    <row r="174" spans="2:21">
      <c r="B174" s="470" t="s">
        <v>1159</v>
      </c>
      <c r="C174" s="777">
        <f>$C$177*(1+30%)</f>
        <v>10713.300000000001</v>
      </c>
      <c r="D174" s="550">
        <f t="shared" ref="D174:D181" si="38">K174*$C174</f>
        <v>0</v>
      </c>
      <c r="E174" s="550">
        <f t="shared" si="37"/>
        <v>0</v>
      </c>
      <c r="F174" s="550">
        <f t="shared" si="37"/>
        <v>0</v>
      </c>
      <c r="G174" s="550">
        <f t="shared" si="37"/>
        <v>0</v>
      </c>
      <c r="H174" s="550">
        <f t="shared" si="37"/>
        <v>0</v>
      </c>
      <c r="I174" s="550">
        <f t="shared" si="37"/>
        <v>0</v>
      </c>
      <c r="J174" s="550">
        <f t="shared" si="37"/>
        <v>0</v>
      </c>
      <c r="K174" s="967"/>
      <c r="L174" s="967"/>
      <c r="M174" s="967"/>
      <c r="N174" s="967"/>
      <c r="O174" s="967"/>
      <c r="P174" s="967"/>
      <c r="Q174" s="968"/>
      <c r="R174" s="21"/>
      <c r="S174" s="21"/>
      <c r="T174" s="21"/>
      <c r="U174" s="21"/>
    </row>
    <row r="175" spans="2:21">
      <c r="B175" s="470" t="s">
        <v>1160</v>
      </c>
      <c r="C175" s="777">
        <f>$C$177*(1+20%)</f>
        <v>9889.1999999999989</v>
      </c>
      <c r="D175" s="550">
        <f t="shared" si="38"/>
        <v>0</v>
      </c>
      <c r="E175" s="550">
        <f t="shared" si="37"/>
        <v>0</v>
      </c>
      <c r="F175" s="550">
        <f t="shared" si="37"/>
        <v>0</v>
      </c>
      <c r="G175" s="550">
        <f t="shared" si="37"/>
        <v>0</v>
      </c>
      <c r="H175" s="550">
        <f t="shared" si="37"/>
        <v>0</v>
      </c>
      <c r="I175" s="550">
        <f t="shared" si="37"/>
        <v>0</v>
      </c>
      <c r="J175" s="550">
        <f t="shared" si="37"/>
        <v>0</v>
      </c>
      <c r="K175" s="967"/>
      <c r="L175" s="967"/>
      <c r="M175" s="967"/>
      <c r="N175" s="967"/>
      <c r="O175" s="967"/>
      <c r="P175" s="967"/>
      <c r="Q175" s="968"/>
      <c r="R175" s="21"/>
      <c r="S175" s="21"/>
      <c r="T175" s="21"/>
      <c r="U175" s="21"/>
    </row>
    <row r="176" spans="2:21">
      <c r="B176" s="470" t="s">
        <v>1161</v>
      </c>
      <c r="C176" s="777">
        <f>$C$177*(1+10%)</f>
        <v>9065.1</v>
      </c>
      <c r="D176" s="550">
        <f t="shared" si="38"/>
        <v>0</v>
      </c>
      <c r="E176" s="550">
        <f t="shared" si="37"/>
        <v>0</v>
      </c>
      <c r="F176" s="550">
        <f t="shared" si="37"/>
        <v>0</v>
      </c>
      <c r="G176" s="550">
        <f t="shared" si="37"/>
        <v>0</v>
      </c>
      <c r="H176" s="550">
        <f t="shared" si="37"/>
        <v>0</v>
      </c>
      <c r="I176" s="550">
        <f t="shared" si="37"/>
        <v>0</v>
      </c>
      <c r="J176" s="550">
        <f t="shared" si="37"/>
        <v>0</v>
      </c>
      <c r="K176" s="967"/>
      <c r="L176" s="967"/>
      <c r="M176" s="967"/>
      <c r="N176" s="967"/>
      <c r="O176" s="967"/>
      <c r="P176" s="967"/>
      <c r="Q176" s="968"/>
      <c r="R176" s="21"/>
      <c r="S176" s="21"/>
      <c r="T176" s="21"/>
      <c r="U176" s="21"/>
    </row>
    <row r="177" spans="2:21" ht="43.5">
      <c r="B177" s="471" t="s">
        <v>1596</v>
      </c>
      <c r="C177" s="779">
        <v>8241</v>
      </c>
      <c r="D177" s="550">
        <f t="shared" si="38"/>
        <v>0</v>
      </c>
      <c r="E177" s="550">
        <f t="shared" si="37"/>
        <v>0</v>
      </c>
      <c r="F177" s="550">
        <f t="shared" si="37"/>
        <v>0</v>
      </c>
      <c r="G177" s="550">
        <f t="shared" si="37"/>
        <v>0</v>
      </c>
      <c r="H177" s="550">
        <f t="shared" si="37"/>
        <v>0</v>
      </c>
      <c r="I177" s="550">
        <f t="shared" si="37"/>
        <v>0</v>
      </c>
      <c r="J177" s="550">
        <f t="shared" si="37"/>
        <v>0</v>
      </c>
      <c r="K177" s="967"/>
      <c r="L177" s="967"/>
      <c r="M177" s="967"/>
      <c r="N177" s="967"/>
      <c r="O177" s="967"/>
      <c r="P177" s="967"/>
      <c r="Q177" s="968"/>
      <c r="R177" s="1288" t="s">
        <v>1162</v>
      </c>
      <c r="S177" s="1288"/>
      <c r="T177" s="1288"/>
      <c r="U177" s="1288"/>
    </row>
    <row r="178" spans="2:21">
      <c r="B178" s="470" t="s">
        <v>1163</v>
      </c>
      <c r="C178" s="777">
        <f>$C$177*(1-10%)</f>
        <v>7416.9000000000005</v>
      </c>
      <c r="D178" s="550">
        <f t="shared" si="38"/>
        <v>0</v>
      </c>
      <c r="E178" s="550">
        <f t="shared" si="37"/>
        <v>0</v>
      </c>
      <c r="F178" s="550">
        <f t="shared" si="37"/>
        <v>0</v>
      </c>
      <c r="G178" s="550">
        <f t="shared" si="37"/>
        <v>0</v>
      </c>
      <c r="H178" s="550">
        <f t="shared" si="37"/>
        <v>0</v>
      </c>
      <c r="I178" s="550">
        <f t="shared" si="37"/>
        <v>0</v>
      </c>
      <c r="J178" s="550">
        <f t="shared" si="37"/>
        <v>0</v>
      </c>
      <c r="K178" s="967"/>
      <c r="L178" s="967"/>
      <c r="M178" s="967"/>
      <c r="N178" s="967"/>
      <c r="O178" s="967"/>
      <c r="P178" s="967"/>
      <c r="Q178" s="968"/>
      <c r="R178" s="21"/>
      <c r="S178" s="21"/>
      <c r="T178" s="21"/>
      <c r="U178" s="21"/>
    </row>
    <row r="179" spans="2:21">
      <c r="B179" s="470" t="s">
        <v>1164</v>
      </c>
      <c r="C179" s="777">
        <f>$C$177*(1-20%)</f>
        <v>6592.8</v>
      </c>
      <c r="D179" s="550">
        <f t="shared" si="38"/>
        <v>0</v>
      </c>
      <c r="E179" s="550">
        <f t="shared" si="37"/>
        <v>0</v>
      </c>
      <c r="F179" s="550">
        <f t="shared" si="37"/>
        <v>0</v>
      </c>
      <c r="G179" s="550">
        <f t="shared" si="37"/>
        <v>0</v>
      </c>
      <c r="H179" s="550">
        <f t="shared" si="37"/>
        <v>0</v>
      </c>
      <c r="I179" s="550">
        <f t="shared" si="37"/>
        <v>0</v>
      </c>
      <c r="J179" s="550">
        <f t="shared" si="37"/>
        <v>0</v>
      </c>
      <c r="K179" s="967"/>
      <c r="L179" s="967"/>
      <c r="M179" s="967"/>
      <c r="N179" s="967"/>
      <c r="O179" s="967"/>
      <c r="P179" s="967"/>
      <c r="Q179" s="968"/>
      <c r="R179" s="21"/>
      <c r="S179" s="21"/>
      <c r="T179" s="21"/>
      <c r="U179" s="21"/>
    </row>
    <row r="180" spans="2:21">
      <c r="B180" s="470" t="s">
        <v>1165</v>
      </c>
      <c r="C180" s="777">
        <f>$C$177*(1-30%)</f>
        <v>5768.7</v>
      </c>
      <c r="D180" s="550">
        <f t="shared" si="38"/>
        <v>0</v>
      </c>
      <c r="E180" s="550">
        <f t="shared" si="37"/>
        <v>0</v>
      </c>
      <c r="F180" s="550">
        <f t="shared" si="37"/>
        <v>0</v>
      </c>
      <c r="G180" s="550">
        <f t="shared" si="37"/>
        <v>0</v>
      </c>
      <c r="H180" s="550">
        <f t="shared" si="37"/>
        <v>0</v>
      </c>
      <c r="I180" s="550">
        <f t="shared" si="37"/>
        <v>0</v>
      </c>
      <c r="J180" s="550">
        <f t="shared" si="37"/>
        <v>0</v>
      </c>
      <c r="K180" s="967"/>
      <c r="L180" s="967"/>
      <c r="M180" s="967"/>
      <c r="N180" s="967"/>
      <c r="O180" s="967"/>
      <c r="P180" s="967"/>
      <c r="Q180" s="968"/>
      <c r="R180" s="21"/>
      <c r="S180" s="21"/>
      <c r="T180" s="21"/>
      <c r="U180" s="21"/>
    </row>
    <row r="181" spans="2:21">
      <c r="B181" s="470" t="s">
        <v>1166</v>
      </c>
      <c r="C181" s="777">
        <f>$C$177*(1-40%)</f>
        <v>4944.5999999999995</v>
      </c>
      <c r="D181" s="550">
        <f t="shared" si="38"/>
        <v>0</v>
      </c>
      <c r="E181" s="550">
        <f t="shared" si="37"/>
        <v>0</v>
      </c>
      <c r="F181" s="550">
        <f t="shared" si="37"/>
        <v>0</v>
      </c>
      <c r="G181" s="550">
        <f t="shared" si="37"/>
        <v>0</v>
      </c>
      <c r="H181" s="550">
        <f t="shared" si="37"/>
        <v>0</v>
      </c>
      <c r="I181" s="550">
        <f t="shared" si="37"/>
        <v>0</v>
      </c>
      <c r="J181" s="550">
        <f t="shared" si="37"/>
        <v>0</v>
      </c>
      <c r="K181" s="967"/>
      <c r="L181" s="967"/>
      <c r="M181" s="967"/>
      <c r="N181" s="967"/>
      <c r="O181" s="967"/>
      <c r="P181" s="967"/>
      <c r="Q181" s="968"/>
      <c r="R181" s="21"/>
      <c r="S181" s="21"/>
      <c r="T181" s="21"/>
      <c r="U181" s="21"/>
    </row>
    <row r="182" spans="2:21" ht="13" thickBot="1">
      <c r="B182" s="472" t="s">
        <v>1167</v>
      </c>
      <c r="C182" s="780"/>
      <c r="D182" s="781"/>
      <c r="E182" s="781"/>
      <c r="F182" s="781"/>
      <c r="G182" s="781"/>
      <c r="H182" s="781"/>
      <c r="I182" s="781"/>
      <c r="J182" s="781"/>
      <c r="K182" s="1289" t="s">
        <v>1157</v>
      </c>
      <c r="L182" s="1289"/>
      <c r="M182" s="1289"/>
      <c r="N182" s="1289"/>
      <c r="O182" s="1289"/>
      <c r="P182" s="1289"/>
      <c r="Q182" s="1290"/>
      <c r="R182" s="21"/>
      <c r="S182" s="21"/>
      <c r="T182" s="21"/>
      <c r="U182" s="21"/>
    </row>
    <row r="183" spans="2:21" ht="13" thickBot="1"/>
    <row r="184" spans="2:21" ht="56.9" customHeight="1">
      <c r="B184" s="1291" t="s">
        <v>1176</v>
      </c>
      <c r="C184" s="1292"/>
      <c r="D184" s="1293" t="s">
        <v>1140</v>
      </c>
      <c r="E184" s="1293"/>
      <c r="F184" s="1293"/>
      <c r="G184" s="1293"/>
      <c r="H184" s="1293"/>
      <c r="I184" s="1293"/>
      <c r="J184" s="1293"/>
      <c r="K184" s="1294" t="s">
        <v>1141</v>
      </c>
      <c r="L184" s="1294"/>
      <c r="M184" s="1294"/>
      <c r="N184" s="1294"/>
      <c r="O184" s="1294"/>
      <c r="P184" s="1294"/>
      <c r="Q184" s="1295"/>
      <c r="R184" s="21"/>
      <c r="S184" s="21"/>
      <c r="T184" s="21"/>
      <c r="U184" s="21"/>
    </row>
    <row r="185" spans="2:21" ht="50">
      <c r="B185" s="466" t="s">
        <v>1109</v>
      </c>
      <c r="C185" s="469" t="s">
        <v>1142</v>
      </c>
      <c r="D185" s="468" t="s">
        <v>1143</v>
      </c>
      <c r="E185" s="468" t="s">
        <v>1144</v>
      </c>
      <c r="F185" s="468" t="s">
        <v>1145</v>
      </c>
      <c r="G185" s="468" t="s">
        <v>1146</v>
      </c>
      <c r="H185" s="468" t="s">
        <v>1147</v>
      </c>
      <c r="I185" s="468" t="s">
        <v>1148</v>
      </c>
      <c r="J185" s="468" t="s">
        <v>1149</v>
      </c>
      <c r="K185" s="469" t="s">
        <v>1150</v>
      </c>
      <c r="L185" s="469" t="s">
        <v>1151</v>
      </c>
      <c r="M185" s="469" t="s">
        <v>1152</v>
      </c>
      <c r="N185" s="469" t="s">
        <v>1153</v>
      </c>
      <c r="O185" s="469" t="s">
        <v>1154</v>
      </c>
      <c r="P185" s="469" t="s">
        <v>1155</v>
      </c>
      <c r="Q185" s="467" t="s">
        <v>1156</v>
      </c>
      <c r="R185" s="21"/>
      <c r="S185" s="21"/>
      <c r="T185" s="21"/>
      <c r="U185" s="21"/>
    </row>
    <row r="186" spans="2:21">
      <c r="B186" s="470" t="s">
        <v>1129</v>
      </c>
      <c r="C186" s="778"/>
      <c r="D186" s="549"/>
      <c r="E186" s="549"/>
      <c r="F186" s="549"/>
      <c r="G186" s="549"/>
      <c r="H186" s="549"/>
      <c r="I186" s="549"/>
      <c r="J186" s="549"/>
      <c r="K186" s="1286" t="s">
        <v>1157</v>
      </c>
      <c r="L186" s="1286"/>
      <c r="M186" s="1286"/>
      <c r="N186" s="1286"/>
      <c r="O186" s="1286"/>
      <c r="P186" s="1286"/>
      <c r="Q186" s="1287"/>
      <c r="R186" s="21"/>
      <c r="S186" s="21"/>
      <c r="T186" s="21"/>
      <c r="U186" s="21"/>
    </row>
    <row r="187" spans="2:21">
      <c r="B187" s="470" t="s">
        <v>1158</v>
      </c>
      <c r="C187" s="777">
        <f>$C191*(1+40%)</f>
        <v>112946.4</v>
      </c>
      <c r="D187" s="550">
        <f>K187*$C187</f>
        <v>0</v>
      </c>
      <c r="E187" s="550">
        <f t="shared" ref="E187:J195" si="39">L187*$C187</f>
        <v>0</v>
      </c>
      <c r="F187" s="550">
        <f t="shared" si="39"/>
        <v>0</v>
      </c>
      <c r="G187" s="550">
        <f t="shared" si="39"/>
        <v>0</v>
      </c>
      <c r="H187" s="550">
        <f t="shared" si="39"/>
        <v>0</v>
      </c>
      <c r="I187" s="550">
        <f t="shared" si="39"/>
        <v>0</v>
      </c>
      <c r="J187" s="550">
        <f t="shared" si="39"/>
        <v>0</v>
      </c>
      <c r="K187" s="967"/>
      <c r="L187" s="967"/>
      <c r="M187" s="967"/>
      <c r="N187" s="967"/>
      <c r="O187" s="967"/>
      <c r="P187" s="967"/>
      <c r="Q187" s="968"/>
      <c r="R187" s="21"/>
      <c r="S187" s="21"/>
      <c r="T187" s="21"/>
      <c r="U187" s="21"/>
    </row>
    <row r="188" spans="2:21">
      <c r="B188" s="470" t="s">
        <v>1159</v>
      </c>
      <c r="C188" s="777">
        <f>$C191*(1+30%)</f>
        <v>104878.8</v>
      </c>
      <c r="D188" s="550">
        <f t="shared" ref="D188:D195" si="40">K188*$C188</f>
        <v>0</v>
      </c>
      <c r="E188" s="550">
        <f t="shared" si="39"/>
        <v>0</v>
      </c>
      <c r="F188" s="550">
        <f t="shared" si="39"/>
        <v>0</v>
      </c>
      <c r="G188" s="550">
        <f t="shared" si="39"/>
        <v>0</v>
      </c>
      <c r="H188" s="550">
        <f t="shared" si="39"/>
        <v>0</v>
      </c>
      <c r="I188" s="550">
        <f t="shared" si="39"/>
        <v>0</v>
      </c>
      <c r="J188" s="550">
        <f t="shared" si="39"/>
        <v>0</v>
      </c>
      <c r="K188" s="967"/>
      <c r="L188" s="967"/>
      <c r="M188" s="967"/>
      <c r="N188" s="967"/>
      <c r="O188" s="967"/>
      <c r="P188" s="967"/>
      <c r="Q188" s="968"/>
      <c r="R188" s="21"/>
      <c r="S188" s="21"/>
      <c r="T188" s="21"/>
      <c r="U188" s="21"/>
    </row>
    <row r="189" spans="2:21">
      <c r="B189" s="470" t="s">
        <v>1160</v>
      </c>
      <c r="C189" s="777">
        <f>$C191*(1+20%)</f>
        <v>96811.199999999997</v>
      </c>
      <c r="D189" s="550">
        <f t="shared" si="40"/>
        <v>0</v>
      </c>
      <c r="E189" s="550">
        <f t="shared" si="39"/>
        <v>0</v>
      </c>
      <c r="F189" s="550">
        <f t="shared" si="39"/>
        <v>0</v>
      </c>
      <c r="G189" s="550">
        <f t="shared" si="39"/>
        <v>0</v>
      </c>
      <c r="H189" s="550">
        <f t="shared" si="39"/>
        <v>0</v>
      </c>
      <c r="I189" s="550">
        <f t="shared" si="39"/>
        <v>0</v>
      </c>
      <c r="J189" s="550">
        <f t="shared" si="39"/>
        <v>0</v>
      </c>
      <c r="K189" s="967"/>
      <c r="L189" s="967"/>
      <c r="M189" s="967"/>
      <c r="N189" s="967"/>
      <c r="O189" s="967"/>
      <c r="P189" s="967"/>
      <c r="Q189" s="968"/>
      <c r="R189" s="21"/>
      <c r="S189" s="21"/>
      <c r="T189" s="21"/>
      <c r="U189" s="21"/>
    </row>
    <row r="190" spans="2:21">
      <c r="B190" s="470" t="s">
        <v>1161</v>
      </c>
      <c r="C190" s="777">
        <f>$C191*(1+10%)</f>
        <v>88743.6</v>
      </c>
      <c r="D190" s="550">
        <f t="shared" si="40"/>
        <v>0</v>
      </c>
      <c r="E190" s="550">
        <f t="shared" si="39"/>
        <v>0</v>
      </c>
      <c r="F190" s="550">
        <f t="shared" si="39"/>
        <v>0</v>
      </c>
      <c r="G190" s="550">
        <f t="shared" si="39"/>
        <v>0</v>
      </c>
      <c r="H190" s="550">
        <f t="shared" si="39"/>
        <v>0</v>
      </c>
      <c r="I190" s="550">
        <f t="shared" si="39"/>
        <v>0</v>
      </c>
      <c r="J190" s="550">
        <f t="shared" si="39"/>
        <v>0</v>
      </c>
      <c r="K190" s="967"/>
      <c r="L190" s="967"/>
      <c r="M190" s="967"/>
      <c r="N190" s="967"/>
      <c r="O190" s="967"/>
      <c r="P190" s="967"/>
      <c r="Q190" s="968"/>
      <c r="R190" s="21"/>
      <c r="S190" s="21"/>
      <c r="T190" s="21"/>
      <c r="U190" s="21"/>
    </row>
    <row r="191" spans="2:21" ht="43.5">
      <c r="B191" s="471" t="s">
        <v>1596</v>
      </c>
      <c r="C191" s="779">
        <v>80676</v>
      </c>
      <c r="D191" s="550">
        <f t="shared" si="40"/>
        <v>0</v>
      </c>
      <c r="E191" s="550">
        <f t="shared" si="39"/>
        <v>0</v>
      </c>
      <c r="F191" s="550">
        <f t="shared" si="39"/>
        <v>0</v>
      </c>
      <c r="G191" s="550">
        <f t="shared" si="39"/>
        <v>0</v>
      </c>
      <c r="H191" s="550">
        <f t="shared" si="39"/>
        <v>0</v>
      </c>
      <c r="I191" s="550">
        <f t="shared" si="39"/>
        <v>0</v>
      </c>
      <c r="J191" s="550">
        <f t="shared" si="39"/>
        <v>0</v>
      </c>
      <c r="K191" s="967"/>
      <c r="L191" s="967"/>
      <c r="M191" s="967"/>
      <c r="N191" s="967"/>
      <c r="O191" s="967"/>
      <c r="P191" s="967"/>
      <c r="Q191" s="968"/>
      <c r="R191" s="1288" t="s">
        <v>1162</v>
      </c>
      <c r="S191" s="1288"/>
      <c r="T191" s="1288"/>
      <c r="U191" s="1288"/>
    </row>
    <row r="192" spans="2:21">
      <c r="B192" s="470" t="s">
        <v>1163</v>
      </c>
      <c r="C192" s="777">
        <f>$C$191*(1-10%)</f>
        <v>72608.400000000009</v>
      </c>
      <c r="D192" s="550">
        <f t="shared" si="40"/>
        <v>0</v>
      </c>
      <c r="E192" s="550">
        <f t="shared" si="39"/>
        <v>0</v>
      </c>
      <c r="F192" s="550">
        <f t="shared" si="39"/>
        <v>0</v>
      </c>
      <c r="G192" s="550">
        <f t="shared" si="39"/>
        <v>0</v>
      </c>
      <c r="H192" s="550">
        <f t="shared" si="39"/>
        <v>0</v>
      </c>
      <c r="I192" s="550">
        <f t="shared" si="39"/>
        <v>0</v>
      </c>
      <c r="J192" s="550">
        <f t="shared" si="39"/>
        <v>0</v>
      </c>
      <c r="K192" s="967"/>
      <c r="L192" s="967"/>
      <c r="M192" s="967"/>
      <c r="N192" s="967"/>
      <c r="O192" s="967"/>
      <c r="P192" s="967"/>
      <c r="Q192" s="968"/>
      <c r="R192" s="21"/>
      <c r="S192" s="21"/>
      <c r="T192" s="21"/>
      <c r="U192" s="21"/>
    </row>
    <row r="193" spans="2:21">
      <c r="B193" s="470" t="s">
        <v>1164</v>
      </c>
      <c r="C193" s="777">
        <f>$C$191*(1-20%)</f>
        <v>64540.800000000003</v>
      </c>
      <c r="D193" s="550">
        <f t="shared" si="40"/>
        <v>0</v>
      </c>
      <c r="E193" s="550">
        <f t="shared" si="39"/>
        <v>0</v>
      </c>
      <c r="F193" s="550">
        <f t="shared" si="39"/>
        <v>0</v>
      </c>
      <c r="G193" s="550">
        <f t="shared" si="39"/>
        <v>0</v>
      </c>
      <c r="H193" s="550">
        <f t="shared" si="39"/>
        <v>0</v>
      </c>
      <c r="I193" s="550">
        <f t="shared" si="39"/>
        <v>0</v>
      </c>
      <c r="J193" s="550">
        <f t="shared" si="39"/>
        <v>0</v>
      </c>
      <c r="K193" s="967"/>
      <c r="L193" s="967"/>
      <c r="M193" s="967"/>
      <c r="N193" s="967"/>
      <c r="O193" s="967"/>
      <c r="P193" s="967"/>
      <c r="Q193" s="968"/>
      <c r="R193" s="21"/>
      <c r="S193" s="21"/>
      <c r="T193" s="21"/>
      <c r="U193" s="21"/>
    </row>
    <row r="194" spans="2:21">
      <c r="B194" s="470" t="s">
        <v>1165</v>
      </c>
      <c r="C194" s="777">
        <f>$C$191*(1-30%)</f>
        <v>56473.2</v>
      </c>
      <c r="D194" s="550">
        <f t="shared" si="40"/>
        <v>0</v>
      </c>
      <c r="E194" s="550">
        <f t="shared" si="39"/>
        <v>0</v>
      </c>
      <c r="F194" s="550">
        <f t="shared" si="39"/>
        <v>0</v>
      </c>
      <c r="G194" s="550">
        <f t="shared" si="39"/>
        <v>0</v>
      </c>
      <c r="H194" s="550">
        <f t="shared" si="39"/>
        <v>0</v>
      </c>
      <c r="I194" s="550">
        <f t="shared" si="39"/>
        <v>0</v>
      </c>
      <c r="J194" s="550">
        <f t="shared" si="39"/>
        <v>0</v>
      </c>
      <c r="K194" s="967"/>
      <c r="L194" s="967"/>
      <c r="M194" s="967"/>
      <c r="N194" s="967"/>
      <c r="O194" s="967"/>
      <c r="P194" s="967"/>
      <c r="Q194" s="968"/>
      <c r="R194" s="21"/>
      <c r="S194" s="21"/>
      <c r="T194" s="21"/>
      <c r="U194" s="21"/>
    </row>
    <row r="195" spans="2:21">
      <c r="B195" s="470" t="s">
        <v>1166</v>
      </c>
      <c r="C195" s="777">
        <f>$C$191*(1-40%)</f>
        <v>48405.599999999999</v>
      </c>
      <c r="D195" s="550">
        <f t="shared" si="40"/>
        <v>0</v>
      </c>
      <c r="E195" s="550">
        <f t="shared" si="39"/>
        <v>0</v>
      </c>
      <c r="F195" s="550">
        <f t="shared" si="39"/>
        <v>0</v>
      </c>
      <c r="G195" s="550">
        <f t="shared" si="39"/>
        <v>0</v>
      </c>
      <c r="H195" s="550">
        <f t="shared" si="39"/>
        <v>0</v>
      </c>
      <c r="I195" s="550">
        <f t="shared" si="39"/>
        <v>0</v>
      </c>
      <c r="J195" s="550">
        <f t="shared" si="39"/>
        <v>0</v>
      </c>
      <c r="K195" s="967"/>
      <c r="L195" s="967"/>
      <c r="M195" s="967"/>
      <c r="N195" s="967"/>
      <c r="O195" s="967"/>
      <c r="P195" s="967"/>
      <c r="Q195" s="968"/>
      <c r="R195" s="21"/>
      <c r="S195" s="21"/>
      <c r="T195" s="21"/>
      <c r="U195" s="21"/>
    </row>
    <row r="196" spans="2:21" ht="13" thickBot="1">
      <c r="B196" s="472" t="s">
        <v>1167</v>
      </c>
      <c r="C196" s="780"/>
      <c r="D196" s="781"/>
      <c r="E196" s="781"/>
      <c r="F196" s="781"/>
      <c r="G196" s="781"/>
      <c r="H196" s="781"/>
      <c r="I196" s="781"/>
      <c r="J196" s="781"/>
      <c r="K196" s="1289" t="s">
        <v>1157</v>
      </c>
      <c r="L196" s="1289"/>
      <c r="M196" s="1289"/>
      <c r="N196" s="1289"/>
      <c r="O196" s="1289"/>
      <c r="P196" s="1289"/>
      <c r="Q196" s="1290"/>
      <c r="R196" s="21"/>
      <c r="S196" s="21"/>
      <c r="T196" s="21"/>
      <c r="U196" s="21"/>
    </row>
    <row r="197" spans="2:21" ht="13" thickBot="1"/>
    <row r="198" spans="2:21" ht="51.65" customHeight="1">
      <c r="B198" s="1291" t="s">
        <v>1177</v>
      </c>
      <c r="C198" s="1292"/>
      <c r="D198" s="1293" t="s">
        <v>1140</v>
      </c>
      <c r="E198" s="1293"/>
      <c r="F198" s="1293"/>
      <c r="G198" s="1293"/>
      <c r="H198" s="1293"/>
      <c r="I198" s="1293"/>
      <c r="J198" s="1293"/>
      <c r="K198" s="1294" t="s">
        <v>1141</v>
      </c>
      <c r="L198" s="1294"/>
      <c r="M198" s="1294"/>
      <c r="N198" s="1294"/>
      <c r="O198" s="1294"/>
      <c r="P198" s="1294"/>
      <c r="Q198" s="1295"/>
      <c r="R198" s="21"/>
      <c r="S198" s="21"/>
      <c r="T198" s="21"/>
      <c r="U198" s="21"/>
    </row>
    <row r="199" spans="2:21" ht="50">
      <c r="B199" s="466" t="s">
        <v>1109</v>
      </c>
      <c r="C199" s="469" t="s">
        <v>1142</v>
      </c>
      <c r="D199" s="468" t="s">
        <v>1143</v>
      </c>
      <c r="E199" s="468" t="s">
        <v>1144</v>
      </c>
      <c r="F199" s="468" t="s">
        <v>1145</v>
      </c>
      <c r="G199" s="468" t="s">
        <v>1146</v>
      </c>
      <c r="H199" s="468" t="s">
        <v>1147</v>
      </c>
      <c r="I199" s="468" t="s">
        <v>1148</v>
      </c>
      <c r="J199" s="468" t="s">
        <v>1149</v>
      </c>
      <c r="K199" s="469" t="s">
        <v>1150</v>
      </c>
      <c r="L199" s="469" t="s">
        <v>1151</v>
      </c>
      <c r="M199" s="469" t="s">
        <v>1152</v>
      </c>
      <c r="N199" s="469" t="s">
        <v>1153</v>
      </c>
      <c r="O199" s="469" t="s">
        <v>1154</v>
      </c>
      <c r="P199" s="469" t="s">
        <v>1155</v>
      </c>
      <c r="Q199" s="467" t="s">
        <v>1156</v>
      </c>
      <c r="R199" s="21"/>
      <c r="S199" s="21"/>
      <c r="T199" s="21"/>
      <c r="U199" s="21"/>
    </row>
    <row r="200" spans="2:21">
      <c r="B200" s="470" t="s">
        <v>1129</v>
      </c>
      <c r="C200" s="778"/>
      <c r="D200" s="549"/>
      <c r="E200" s="549"/>
      <c r="F200" s="549"/>
      <c r="G200" s="549"/>
      <c r="H200" s="549"/>
      <c r="I200" s="549"/>
      <c r="J200" s="549"/>
      <c r="K200" s="1286" t="s">
        <v>1157</v>
      </c>
      <c r="L200" s="1286"/>
      <c r="M200" s="1286"/>
      <c r="N200" s="1286"/>
      <c r="O200" s="1286"/>
      <c r="P200" s="1286"/>
      <c r="Q200" s="1287"/>
      <c r="R200" s="21"/>
      <c r="S200" s="21"/>
      <c r="T200" s="21"/>
      <c r="U200" s="21"/>
    </row>
    <row r="201" spans="2:21">
      <c r="B201" s="470" t="s">
        <v>1158</v>
      </c>
      <c r="C201" s="777">
        <f>$C205*(1+40%)</f>
        <v>8474.1999999999989</v>
      </c>
      <c r="D201" s="550">
        <f>K201*$C201</f>
        <v>0</v>
      </c>
      <c r="E201" s="550">
        <f t="shared" ref="E201:J209" si="41">L201*$C201</f>
        <v>0</v>
      </c>
      <c r="F201" s="550">
        <f t="shared" si="41"/>
        <v>0</v>
      </c>
      <c r="G201" s="550">
        <f t="shared" si="41"/>
        <v>0</v>
      </c>
      <c r="H201" s="550">
        <f t="shared" si="41"/>
        <v>0</v>
      </c>
      <c r="I201" s="550">
        <f t="shared" si="41"/>
        <v>0</v>
      </c>
      <c r="J201" s="550">
        <f t="shared" si="41"/>
        <v>0</v>
      </c>
      <c r="K201" s="967"/>
      <c r="L201" s="967"/>
      <c r="M201" s="967"/>
      <c r="N201" s="967"/>
      <c r="O201" s="967"/>
      <c r="P201" s="967"/>
      <c r="Q201" s="968"/>
      <c r="R201" s="21"/>
      <c r="S201" s="21"/>
      <c r="T201" s="21"/>
      <c r="U201" s="21"/>
    </row>
    <row r="202" spans="2:21">
      <c r="B202" s="470" t="s">
        <v>1159</v>
      </c>
      <c r="C202" s="777">
        <f>$C205*(1+30%)</f>
        <v>7868.9000000000005</v>
      </c>
      <c r="D202" s="550">
        <f t="shared" ref="D202:D209" si="42">K202*$C202</f>
        <v>0</v>
      </c>
      <c r="E202" s="550">
        <f t="shared" si="41"/>
        <v>0</v>
      </c>
      <c r="F202" s="550">
        <f t="shared" si="41"/>
        <v>0</v>
      </c>
      <c r="G202" s="550">
        <f t="shared" si="41"/>
        <v>0</v>
      </c>
      <c r="H202" s="550">
        <f t="shared" si="41"/>
        <v>0</v>
      </c>
      <c r="I202" s="550">
        <f t="shared" si="41"/>
        <v>0</v>
      </c>
      <c r="J202" s="550">
        <f t="shared" si="41"/>
        <v>0</v>
      </c>
      <c r="K202" s="967"/>
      <c r="L202" s="967"/>
      <c r="M202" s="967"/>
      <c r="N202" s="967"/>
      <c r="O202" s="967"/>
      <c r="P202" s="967"/>
      <c r="Q202" s="968"/>
      <c r="R202" s="21"/>
      <c r="S202" s="21"/>
      <c r="T202" s="21"/>
      <c r="U202" s="21"/>
    </row>
    <row r="203" spans="2:21">
      <c r="B203" s="470" t="s">
        <v>1160</v>
      </c>
      <c r="C203" s="777">
        <f>$C205*(1+20%)</f>
        <v>7263.5999999999995</v>
      </c>
      <c r="D203" s="550">
        <f t="shared" si="42"/>
        <v>0</v>
      </c>
      <c r="E203" s="550">
        <f t="shared" si="41"/>
        <v>0</v>
      </c>
      <c r="F203" s="550">
        <f t="shared" si="41"/>
        <v>0</v>
      </c>
      <c r="G203" s="550">
        <f t="shared" si="41"/>
        <v>0</v>
      </c>
      <c r="H203" s="550">
        <f t="shared" si="41"/>
        <v>0</v>
      </c>
      <c r="I203" s="550">
        <f t="shared" si="41"/>
        <v>0</v>
      </c>
      <c r="J203" s="550">
        <f t="shared" si="41"/>
        <v>0</v>
      </c>
      <c r="K203" s="967"/>
      <c r="L203" s="967"/>
      <c r="M203" s="967"/>
      <c r="N203" s="967"/>
      <c r="O203" s="967"/>
      <c r="P203" s="967"/>
      <c r="Q203" s="968"/>
      <c r="R203" s="21"/>
      <c r="S203" s="21"/>
      <c r="T203" s="21"/>
      <c r="U203" s="21"/>
    </row>
    <row r="204" spans="2:21">
      <c r="B204" s="470" t="s">
        <v>1161</v>
      </c>
      <c r="C204" s="777">
        <f>$C205*(1+10%)</f>
        <v>6658.3</v>
      </c>
      <c r="D204" s="550">
        <f t="shared" si="42"/>
        <v>0</v>
      </c>
      <c r="E204" s="550">
        <f t="shared" si="41"/>
        <v>0</v>
      </c>
      <c r="F204" s="550">
        <f t="shared" si="41"/>
        <v>0</v>
      </c>
      <c r="G204" s="550">
        <f t="shared" si="41"/>
        <v>0</v>
      </c>
      <c r="H204" s="550">
        <f t="shared" si="41"/>
        <v>0</v>
      </c>
      <c r="I204" s="550">
        <f t="shared" si="41"/>
        <v>0</v>
      </c>
      <c r="J204" s="550">
        <f t="shared" si="41"/>
        <v>0</v>
      </c>
      <c r="K204" s="967"/>
      <c r="L204" s="967"/>
      <c r="M204" s="967"/>
      <c r="N204" s="967"/>
      <c r="O204" s="967"/>
      <c r="P204" s="967"/>
      <c r="Q204" s="968"/>
      <c r="R204" s="21"/>
      <c r="S204" s="21"/>
      <c r="T204" s="21"/>
      <c r="U204" s="21"/>
    </row>
    <row r="205" spans="2:21" ht="43.5">
      <c r="B205" s="471" t="s">
        <v>1596</v>
      </c>
      <c r="C205" s="779">
        <v>6053</v>
      </c>
      <c r="D205" s="550">
        <f t="shared" si="42"/>
        <v>0</v>
      </c>
      <c r="E205" s="550">
        <f t="shared" si="41"/>
        <v>0</v>
      </c>
      <c r="F205" s="550">
        <f t="shared" si="41"/>
        <v>0</v>
      </c>
      <c r="G205" s="550">
        <f t="shared" si="41"/>
        <v>0</v>
      </c>
      <c r="H205" s="550">
        <f t="shared" si="41"/>
        <v>0</v>
      </c>
      <c r="I205" s="550">
        <f t="shared" si="41"/>
        <v>0</v>
      </c>
      <c r="J205" s="550">
        <f t="shared" si="41"/>
        <v>0</v>
      </c>
      <c r="K205" s="967"/>
      <c r="L205" s="967"/>
      <c r="M205" s="967"/>
      <c r="N205" s="967"/>
      <c r="O205" s="967"/>
      <c r="P205" s="967"/>
      <c r="Q205" s="968"/>
      <c r="R205" s="1288" t="s">
        <v>1162</v>
      </c>
      <c r="S205" s="1288"/>
      <c r="T205" s="1288"/>
      <c r="U205" s="1288"/>
    </row>
    <row r="206" spans="2:21">
      <c r="B206" s="470" t="s">
        <v>1163</v>
      </c>
      <c r="C206" s="777">
        <f>$C205*(1-10%)</f>
        <v>5447.7</v>
      </c>
      <c r="D206" s="550">
        <f t="shared" si="42"/>
        <v>0</v>
      </c>
      <c r="E206" s="550">
        <f t="shared" si="41"/>
        <v>0</v>
      </c>
      <c r="F206" s="550">
        <f t="shared" si="41"/>
        <v>0</v>
      </c>
      <c r="G206" s="550">
        <f t="shared" si="41"/>
        <v>0</v>
      </c>
      <c r="H206" s="550">
        <f t="shared" si="41"/>
        <v>0</v>
      </c>
      <c r="I206" s="550">
        <f t="shared" si="41"/>
        <v>0</v>
      </c>
      <c r="J206" s="550">
        <f t="shared" si="41"/>
        <v>0</v>
      </c>
      <c r="K206" s="967"/>
      <c r="L206" s="967"/>
      <c r="M206" s="967"/>
      <c r="N206" s="967"/>
      <c r="O206" s="967"/>
      <c r="P206" s="967"/>
      <c r="Q206" s="968"/>
      <c r="R206" s="21"/>
      <c r="S206" s="21"/>
      <c r="T206" s="21"/>
      <c r="U206" s="21"/>
    </row>
    <row r="207" spans="2:21">
      <c r="B207" s="470" t="s">
        <v>1164</v>
      </c>
      <c r="C207" s="777">
        <f>$C205*(1-20%)</f>
        <v>4842.4000000000005</v>
      </c>
      <c r="D207" s="550">
        <f t="shared" si="42"/>
        <v>0</v>
      </c>
      <c r="E207" s="550">
        <f t="shared" si="41"/>
        <v>0</v>
      </c>
      <c r="F207" s="550">
        <f t="shared" si="41"/>
        <v>0</v>
      </c>
      <c r="G207" s="550">
        <f t="shared" si="41"/>
        <v>0</v>
      </c>
      <c r="H207" s="550">
        <f t="shared" si="41"/>
        <v>0</v>
      </c>
      <c r="I207" s="550">
        <f t="shared" si="41"/>
        <v>0</v>
      </c>
      <c r="J207" s="550">
        <f t="shared" si="41"/>
        <v>0</v>
      </c>
      <c r="K207" s="967"/>
      <c r="L207" s="967"/>
      <c r="M207" s="967"/>
      <c r="N207" s="967"/>
      <c r="O207" s="967"/>
      <c r="P207" s="967"/>
      <c r="Q207" s="968"/>
      <c r="R207" s="21"/>
      <c r="S207" s="21"/>
      <c r="T207" s="21"/>
      <c r="U207" s="21"/>
    </row>
    <row r="208" spans="2:21">
      <c r="B208" s="470" t="s">
        <v>1165</v>
      </c>
      <c r="C208" s="777">
        <f>$C205*(1-30%)</f>
        <v>4237.0999999999995</v>
      </c>
      <c r="D208" s="550">
        <f t="shared" si="42"/>
        <v>0</v>
      </c>
      <c r="E208" s="550">
        <f t="shared" si="41"/>
        <v>0</v>
      </c>
      <c r="F208" s="550">
        <f t="shared" si="41"/>
        <v>0</v>
      </c>
      <c r="G208" s="550">
        <f t="shared" si="41"/>
        <v>0</v>
      </c>
      <c r="H208" s="550">
        <f t="shared" si="41"/>
        <v>0</v>
      </c>
      <c r="I208" s="550">
        <f t="shared" si="41"/>
        <v>0</v>
      </c>
      <c r="J208" s="550">
        <f t="shared" si="41"/>
        <v>0</v>
      </c>
      <c r="K208" s="967"/>
      <c r="L208" s="967"/>
      <c r="M208" s="967"/>
      <c r="N208" s="967"/>
      <c r="O208" s="967"/>
      <c r="P208" s="967"/>
      <c r="Q208" s="968"/>
      <c r="R208" s="21"/>
      <c r="S208" s="21"/>
      <c r="T208" s="21"/>
      <c r="U208" s="21"/>
    </row>
    <row r="209" spans="2:21">
      <c r="B209" s="470" t="s">
        <v>1166</v>
      </c>
      <c r="C209" s="777">
        <f>$C205*(1-40%)</f>
        <v>3631.7999999999997</v>
      </c>
      <c r="D209" s="550">
        <f t="shared" si="42"/>
        <v>0</v>
      </c>
      <c r="E209" s="550">
        <f t="shared" si="41"/>
        <v>0</v>
      </c>
      <c r="F209" s="550">
        <f t="shared" si="41"/>
        <v>0</v>
      </c>
      <c r="G209" s="550">
        <f t="shared" si="41"/>
        <v>0</v>
      </c>
      <c r="H209" s="550">
        <f t="shared" si="41"/>
        <v>0</v>
      </c>
      <c r="I209" s="550">
        <f t="shared" si="41"/>
        <v>0</v>
      </c>
      <c r="J209" s="550">
        <f t="shared" si="41"/>
        <v>0</v>
      </c>
      <c r="K209" s="967"/>
      <c r="L209" s="967"/>
      <c r="M209" s="967"/>
      <c r="N209" s="967"/>
      <c r="O209" s="967"/>
      <c r="P209" s="967"/>
      <c r="Q209" s="968"/>
      <c r="R209" s="21"/>
      <c r="S209" s="21"/>
      <c r="T209" s="21"/>
      <c r="U209" s="21"/>
    </row>
    <row r="210" spans="2:21" ht="13" thickBot="1">
      <c r="B210" s="472" t="s">
        <v>1167</v>
      </c>
      <c r="C210" s="780"/>
      <c r="D210" s="781"/>
      <c r="E210" s="781"/>
      <c r="F210" s="781"/>
      <c r="G210" s="781"/>
      <c r="H210" s="781"/>
      <c r="I210" s="781"/>
      <c r="J210" s="781"/>
      <c r="K210" s="1289" t="s">
        <v>1157</v>
      </c>
      <c r="L210" s="1289"/>
      <c r="M210" s="1289"/>
      <c r="N210" s="1289"/>
      <c r="O210" s="1289"/>
      <c r="P210" s="1289"/>
      <c r="Q210" s="1290"/>
      <c r="R210" s="21"/>
      <c r="S210" s="21"/>
      <c r="T210" s="21"/>
      <c r="U210" s="21"/>
    </row>
    <row r="211" spans="2:21" ht="13" thickBot="1"/>
    <row r="212" spans="2:21" ht="57.65" customHeight="1">
      <c r="B212" s="1291" t="s">
        <v>1178</v>
      </c>
      <c r="C212" s="1292"/>
      <c r="D212" s="1293" t="s">
        <v>1140</v>
      </c>
      <c r="E212" s="1293"/>
      <c r="F212" s="1293"/>
      <c r="G212" s="1293"/>
      <c r="H212" s="1293"/>
      <c r="I212" s="1293"/>
      <c r="J212" s="1293"/>
      <c r="K212" s="1294" t="s">
        <v>1141</v>
      </c>
      <c r="L212" s="1294"/>
      <c r="M212" s="1294"/>
      <c r="N212" s="1294"/>
      <c r="O212" s="1294"/>
      <c r="P212" s="1294"/>
      <c r="Q212" s="1295"/>
      <c r="R212" s="21"/>
      <c r="S212" s="21"/>
      <c r="T212" s="21"/>
      <c r="U212" s="21"/>
    </row>
    <row r="213" spans="2:21" ht="50">
      <c r="B213" s="466" t="s">
        <v>1109</v>
      </c>
      <c r="C213" s="469" t="s">
        <v>1142</v>
      </c>
      <c r="D213" s="468" t="s">
        <v>1143</v>
      </c>
      <c r="E213" s="468" t="s">
        <v>1144</v>
      </c>
      <c r="F213" s="468" t="s">
        <v>1145</v>
      </c>
      <c r="G213" s="468" t="s">
        <v>1146</v>
      </c>
      <c r="H213" s="468" t="s">
        <v>1147</v>
      </c>
      <c r="I213" s="468" t="s">
        <v>1148</v>
      </c>
      <c r="J213" s="468" t="s">
        <v>1149</v>
      </c>
      <c r="K213" s="469" t="s">
        <v>1150</v>
      </c>
      <c r="L213" s="469" t="s">
        <v>1151</v>
      </c>
      <c r="M213" s="469" t="s">
        <v>1152</v>
      </c>
      <c r="N213" s="469" t="s">
        <v>1153</v>
      </c>
      <c r="O213" s="469" t="s">
        <v>1154</v>
      </c>
      <c r="P213" s="469" t="s">
        <v>1155</v>
      </c>
      <c r="Q213" s="467" t="s">
        <v>1156</v>
      </c>
      <c r="R213" s="21"/>
      <c r="S213" s="21"/>
      <c r="T213" s="21"/>
      <c r="U213" s="21"/>
    </row>
    <row r="214" spans="2:21">
      <c r="B214" s="470" t="s">
        <v>1129</v>
      </c>
      <c r="C214" s="778"/>
      <c r="D214" s="549"/>
      <c r="E214" s="549"/>
      <c r="F214" s="549"/>
      <c r="G214" s="549"/>
      <c r="H214" s="549"/>
      <c r="I214" s="549"/>
      <c r="J214" s="549"/>
      <c r="K214" s="1286" t="s">
        <v>1157</v>
      </c>
      <c r="L214" s="1286"/>
      <c r="M214" s="1286"/>
      <c r="N214" s="1286"/>
      <c r="O214" s="1286"/>
      <c r="P214" s="1286"/>
      <c r="Q214" s="1287"/>
      <c r="R214" s="21"/>
      <c r="S214" s="21"/>
      <c r="T214" s="21"/>
      <c r="U214" s="21"/>
    </row>
    <row r="215" spans="2:21">
      <c r="B215" s="470" t="s">
        <v>1158</v>
      </c>
      <c r="C215" s="777">
        <f>$C219*(1+40%)</f>
        <v>5026</v>
      </c>
      <c r="D215" s="550">
        <f>K215*$C215</f>
        <v>0</v>
      </c>
      <c r="E215" s="550">
        <f t="shared" ref="E215:J223" si="43">L215*$C215</f>
        <v>0</v>
      </c>
      <c r="F215" s="550">
        <f t="shared" si="43"/>
        <v>0</v>
      </c>
      <c r="G215" s="550">
        <f t="shared" si="43"/>
        <v>0</v>
      </c>
      <c r="H215" s="550">
        <f t="shared" si="43"/>
        <v>0</v>
      </c>
      <c r="I215" s="550">
        <f t="shared" si="43"/>
        <v>0</v>
      </c>
      <c r="J215" s="550">
        <f t="shared" si="43"/>
        <v>0</v>
      </c>
      <c r="K215" s="967"/>
      <c r="L215" s="967"/>
      <c r="M215" s="967"/>
      <c r="N215" s="967"/>
      <c r="O215" s="967"/>
      <c r="P215" s="967"/>
      <c r="Q215" s="968"/>
      <c r="R215" s="21"/>
      <c r="S215" s="21"/>
      <c r="T215" s="21"/>
      <c r="U215" s="21"/>
    </row>
    <row r="216" spans="2:21">
      <c r="B216" s="470" t="s">
        <v>1159</v>
      </c>
      <c r="C216" s="777">
        <f>$C219*(1+30%)</f>
        <v>4667</v>
      </c>
      <c r="D216" s="550">
        <f t="shared" ref="D216:D223" si="44">K216*$C216</f>
        <v>0</v>
      </c>
      <c r="E216" s="550">
        <f t="shared" si="43"/>
        <v>0</v>
      </c>
      <c r="F216" s="550">
        <f t="shared" si="43"/>
        <v>0</v>
      </c>
      <c r="G216" s="550">
        <f t="shared" si="43"/>
        <v>0</v>
      </c>
      <c r="H216" s="550">
        <f t="shared" si="43"/>
        <v>0</v>
      </c>
      <c r="I216" s="550">
        <f t="shared" si="43"/>
        <v>0</v>
      </c>
      <c r="J216" s="550">
        <f t="shared" si="43"/>
        <v>0</v>
      </c>
      <c r="K216" s="967"/>
      <c r="L216" s="967"/>
      <c r="M216" s="967"/>
      <c r="N216" s="967"/>
      <c r="O216" s="967"/>
      <c r="P216" s="967"/>
      <c r="Q216" s="968"/>
      <c r="R216" s="21"/>
      <c r="S216" s="21"/>
      <c r="T216" s="21"/>
      <c r="U216" s="21"/>
    </row>
    <row r="217" spans="2:21">
      <c r="B217" s="470" t="s">
        <v>1160</v>
      </c>
      <c r="C217" s="777">
        <f>$C219*(1+20%)</f>
        <v>4308</v>
      </c>
      <c r="D217" s="550">
        <f t="shared" si="44"/>
        <v>0</v>
      </c>
      <c r="E217" s="550">
        <f t="shared" si="43"/>
        <v>0</v>
      </c>
      <c r="F217" s="550">
        <f t="shared" si="43"/>
        <v>0</v>
      </c>
      <c r="G217" s="550">
        <f t="shared" si="43"/>
        <v>0</v>
      </c>
      <c r="H217" s="550">
        <f t="shared" si="43"/>
        <v>0</v>
      </c>
      <c r="I217" s="550">
        <f t="shared" si="43"/>
        <v>0</v>
      </c>
      <c r="J217" s="550">
        <f t="shared" si="43"/>
        <v>0</v>
      </c>
      <c r="K217" s="967"/>
      <c r="L217" s="967"/>
      <c r="M217" s="967"/>
      <c r="N217" s="967"/>
      <c r="O217" s="967"/>
      <c r="P217" s="967"/>
      <c r="Q217" s="968"/>
      <c r="R217" s="21"/>
      <c r="S217" s="21"/>
      <c r="T217" s="21"/>
      <c r="U217" s="21"/>
    </row>
    <row r="218" spans="2:21">
      <c r="B218" s="470" t="s">
        <v>1161</v>
      </c>
      <c r="C218" s="777">
        <f>$C219*(1+10%)</f>
        <v>3949.0000000000005</v>
      </c>
      <c r="D218" s="550">
        <f t="shared" si="44"/>
        <v>0</v>
      </c>
      <c r="E218" s="550">
        <f t="shared" si="43"/>
        <v>0</v>
      </c>
      <c r="F218" s="550">
        <f t="shared" si="43"/>
        <v>0</v>
      </c>
      <c r="G218" s="550">
        <f t="shared" si="43"/>
        <v>0</v>
      </c>
      <c r="H218" s="550">
        <f t="shared" si="43"/>
        <v>0</v>
      </c>
      <c r="I218" s="550">
        <f t="shared" si="43"/>
        <v>0</v>
      </c>
      <c r="J218" s="550">
        <f t="shared" si="43"/>
        <v>0</v>
      </c>
      <c r="K218" s="967"/>
      <c r="L218" s="967"/>
      <c r="M218" s="967"/>
      <c r="N218" s="967"/>
      <c r="O218" s="967"/>
      <c r="P218" s="967"/>
      <c r="Q218" s="968"/>
      <c r="R218" s="21"/>
      <c r="S218" s="21"/>
      <c r="T218" s="21"/>
      <c r="U218" s="21"/>
    </row>
    <row r="219" spans="2:21" ht="43.5">
      <c r="B219" s="471" t="s">
        <v>1596</v>
      </c>
      <c r="C219" s="779">
        <v>3590</v>
      </c>
      <c r="D219" s="550">
        <f t="shared" si="44"/>
        <v>0</v>
      </c>
      <c r="E219" s="550">
        <f t="shared" si="43"/>
        <v>0</v>
      </c>
      <c r="F219" s="550">
        <f t="shared" si="43"/>
        <v>0</v>
      </c>
      <c r="G219" s="550">
        <f t="shared" si="43"/>
        <v>0</v>
      </c>
      <c r="H219" s="550">
        <f t="shared" si="43"/>
        <v>0</v>
      </c>
      <c r="I219" s="550">
        <f t="shared" si="43"/>
        <v>0</v>
      </c>
      <c r="J219" s="550">
        <f t="shared" si="43"/>
        <v>0</v>
      </c>
      <c r="K219" s="967"/>
      <c r="L219" s="967"/>
      <c r="M219" s="967"/>
      <c r="N219" s="967"/>
      <c r="O219" s="967"/>
      <c r="P219" s="967"/>
      <c r="Q219" s="968"/>
      <c r="R219" s="1288" t="s">
        <v>1162</v>
      </c>
      <c r="S219" s="1288"/>
      <c r="T219" s="1288"/>
      <c r="U219" s="1288"/>
    </row>
    <row r="220" spans="2:21">
      <c r="B220" s="470" t="s">
        <v>1163</v>
      </c>
      <c r="C220" s="777">
        <f>$C219*(1-10%)</f>
        <v>3231</v>
      </c>
      <c r="D220" s="550">
        <f t="shared" si="44"/>
        <v>0</v>
      </c>
      <c r="E220" s="550">
        <f t="shared" si="43"/>
        <v>0</v>
      </c>
      <c r="F220" s="550">
        <f t="shared" si="43"/>
        <v>0</v>
      </c>
      <c r="G220" s="550">
        <f t="shared" si="43"/>
        <v>0</v>
      </c>
      <c r="H220" s="550">
        <f t="shared" si="43"/>
        <v>0</v>
      </c>
      <c r="I220" s="550">
        <f t="shared" si="43"/>
        <v>0</v>
      </c>
      <c r="J220" s="550">
        <f t="shared" si="43"/>
        <v>0</v>
      </c>
      <c r="K220" s="967"/>
      <c r="L220" s="967"/>
      <c r="M220" s="967"/>
      <c r="N220" s="967"/>
      <c r="O220" s="967"/>
      <c r="P220" s="967"/>
      <c r="Q220" s="968"/>
      <c r="R220" s="21"/>
      <c r="S220" s="21"/>
      <c r="T220" s="21"/>
      <c r="U220" s="21"/>
    </row>
    <row r="221" spans="2:21">
      <c r="B221" s="470" t="s">
        <v>1164</v>
      </c>
      <c r="C221" s="777">
        <f>$C219*(1-20%)</f>
        <v>2872</v>
      </c>
      <c r="D221" s="550">
        <f t="shared" si="44"/>
        <v>0</v>
      </c>
      <c r="E221" s="550">
        <f t="shared" si="43"/>
        <v>0</v>
      </c>
      <c r="F221" s="550">
        <f t="shared" si="43"/>
        <v>0</v>
      </c>
      <c r="G221" s="550">
        <f t="shared" si="43"/>
        <v>0</v>
      </c>
      <c r="H221" s="550">
        <f t="shared" si="43"/>
        <v>0</v>
      </c>
      <c r="I221" s="550">
        <f t="shared" si="43"/>
        <v>0</v>
      </c>
      <c r="J221" s="550">
        <f t="shared" si="43"/>
        <v>0</v>
      </c>
      <c r="K221" s="967"/>
      <c r="L221" s="967"/>
      <c r="M221" s="967"/>
      <c r="N221" s="967"/>
      <c r="O221" s="967"/>
      <c r="P221" s="967"/>
      <c r="Q221" s="968"/>
      <c r="R221" s="21"/>
      <c r="S221" s="21"/>
      <c r="T221" s="21"/>
      <c r="U221" s="21"/>
    </row>
    <row r="222" spans="2:21">
      <c r="B222" s="470" t="s">
        <v>1165</v>
      </c>
      <c r="C222" s="777">
        <f>$C219*(1-30%)</f>
        <v>2513</v>
      </c>
      <c r="D222" s="550">
        <f t="shared" si="44"/>
        <v>0</v>
      </c>
      <c r="E222" s="550">
        <f t="shared" si="43"/>
        <v>0</v>
      </c>
      <c r="F222" s="550">
        <f t="shared" si="43"/>
        <v>0</v>
      </c>
      <c r="G222" s="550">
        <f t="shared" si="43"/>
        <v>0</v>
      </c>
      <c r="H222" s="550">
        <f t="shared" si="43"/>
        <v>0</v>
      </c>
      <c r="I222" s="550">
        <f t="shared" si="43"/>
        <v>0</v>
      </c>
      <c r="J222" s="550">
        <f t="shared" si="43"/>
        <v>0</v>
      </c>
      <c r="K222" s="967"/>
      <c r="L222" s="967"/>
      <c r="M222" s="967"/>
      <c r="N222" s="967"/>
      <c r="O222" s="967"/>
      <c r="P222" s="967"/>
      <c r="Q222" s="968"/>
      <c r="R222" s="21"/>
      <c r="S222" s="21"/>
      <c r="T222" s="21"/>
      <c r="U222" s="21"/>
    </row>
    <row r="223" spans="2:21">
      <c r="B223" s="470" t="s">
        <v>1166</v>
      </c>
      <c r="C223" s="777">
        <f>$C219*(1-40%)</f>
        <v>2154</v>
      </c>
      <c r="D223" s="550">
        <f t="shared" si="44"/>
        <v>0</v>
      </c>
      <c r="E223" s="550">
        <f t="shared" si="43"/>
        <v>0</v>
      </c>
      <c r="F223" s="550">
        <f t="shared" si="43"/>
        <v>0</v>
      </c>
      <c r="G223" s="550">
        <f t="shared" si="43"/>
        <v>0</v>
      </c>
      <c r="H223" s="550">
        <f t="shared" si="43"/>
        <v>0</v>
      </c>
      <c r="I223" s="550">
        <f t="shared" si="43"/>
        <v>0</v>
      </c>
      <c r="J223" s="550">
        <f t="shared" si="43"/>
        <v>0</v>
      </c>
      <c r="K223" s="967"/>
      <c r="L223" s="967"/>
      <c r="M223" s="967"/>
      <c r="N223" s="967"/>
      <c r="O223" s="967"/>
      <c r="P223" s="967"/>
      <c r="Q223" s="968"/>
      <c r="R223" s="21"/>
      <c r="S223" s="21"/>
      <c r="T223" s="21"/>
      <c r="U223" s="21"/>
    </row>
    <row r="224" spans="2:21" ht="13" thickBot="1">
      <c r="B224" s="472" t="s">
        <v>1167</v>
      </c>
      <c r="C224" s="780"/>
      <c r="D224" s="781"/>
      <c r="E224" s="781"/>
      <c r="F224" s="781"/>
      <c r="G224" s="781"/>
      <c r="H224" s="781"/>
      <c r="I224" s="781"/>
      <c r="J224" s="781"/>
      <c r="K224" s="1289" t="s">
        <v>1157</v>
      </c>
      <c r="L224" s="1289"/>
      <c r="M224" s="1289"/>
      <c r="N224" s="1289"/>
      <c r="O224" s="1289"/>
      <c r="P224" s="1289"/>
      <c r="Q224" s="1290"/>
      <c r="R224" s="21"/>
      <c r="S224" s="21"/>
      <c r="T224" s="21"/>
      <c r="U224" s="21"/>
    </row>
    <row r="225" spans="2:21" ht="13" thickBot="1"/>
    <row r="226" spans="2:21" ht="66.650000000000006" customHeight="1">
      <c r="B226" s="1291" t="s">
        <v>1179</v>
      </c>
      <c r="C226" s="1292"/>
      <c r="D226" s="1293" t="s">
        <v>1140</v>
      </c>
      <c r="E226" s="1293"/>
      <c r="F226" s="1293"/>
      <c r="G226" s="1293"/>
      <c r="H226" s="1293"/>
      <c r="I226" s="1293"/>
      <c r="J226" s="1293"/>
      <c r="K226" s="1294" t="s">
        <v>1141</v>
      </c>
      <c r="L226" s="1294"/>
      <c r="M226" s="1294"/>
      <c r="N226" s="1294"/>
      <c r="O226" s="1294"/>
      <c r="P226" s="1294"/>
      <c r="Q226" s="1295"/>
      <c r="R226" s="21"/>
      <c r="S226" s="21"/>
      <c r="T226" s="21"/>
      <c r="U226" s="21"/>
    </row>
    <row r="227" spans="2:21" ht="50">
      <c r="B227" s="466" t="s">
        <v>1109</v>
      </c>
      <c r="C227" s="469" t="s">
        <v>1142</v>
      </c>
      <c r="D227" s="468" t="s">
        <v>1143</v>
      </c>
      <c r="E227" s="468" t="s">
        <v>1144</v>
      </c>
      <c r="F227" s="468" t="s">
        <v>1145</v>
      </c>
      <c r="G227" s="468" t="s">
        <v>1146</v>
      </c>
      <c r="H227" s="468" t="s">
        <v>1147</v>
      </c>
      <c r="I227" s="468" t="s">
        <v>1148</v>
      </c>
      <c r="J227" s="468" t="s">
        <v>1149</v>
      </c>
      <c r="K227" s="469" t="s">
        <v>1150</v>
      </c>
      <c r="L227" s="469" t="s">
        <v>1151</v>
      </c>
      <c r="M227" s="469" t="s">
        <v>1152</v>
      </c>
      <c r="N227" s="469" t="s">
        <v>1153</v>
      </c>
      <c r="O227" s="469" t="s">
        <v>1154</v>
      </c>
      <c r="P227" s="469" t="s">
        <v>1155</v>
      </c>
      <c r="Q227" s="467" t="s">
        <v>1156</v>
      </c>
      <c r="R227" s="21"/>
      <c r="S227" s="21"/>
      <c r="T227" s="21"/>
      <c r="U227" s="21"/>
    </row>
    <row r="228" spans="2:21">
      <c r="B228" s="470" t="s">
        <v>1129</v>
      </c>
      <c r="C228" s="778"/>
      <c r="D228" s="549"/>
      <c r="E228" s="549"/>
      <c r="F228" s="549"/>
      <c r="G228" s="549"/>
      <c r="H228" s="549"/>
      <c r="I228" s="549"/>
      <c r="J228" s="549"/>
      <c r="K228" s="1286" t="s">
        <v>1157</v>
      </c>
      <c r="L228" s="1286"/>
      <c r="M228" s="1286"/>
      <c r="N228" s="1286"/>
      <c r="O228" s="1286"/>
      <c r="P228" s="1286"/>
      <c r="Q228" s="1287"/>
      <c r="R228" s="21"/>
      <c r="S228" s="21"/>
      <c r="T228" s="21"/>
      <c r="U228" s="21"/>
    </row>
    <row r="229" spans="2:21">
      <c r="B229" s="470" t="s">
        <v>1158</v>
      </c>
      <c r="C229" s="777">
        <f>$C233*(1+40%)</f>
        <v>82880</v>
      </c>
      <c r="D229" s="550">
        <f>K229*$C229</f>
        <v>0</v>
      </c>
      <c r="E229" s="550">
        <f t="shared" ref="E229:J237" si="45">L229*$C229</f>
        <v>0</v>
      </c>
      <c r="F229" s="550">
        <f t="shared" si="45"/>
        <v>0</v>
      </c>
      <c r="G229" s="550">
        <f t="shared" si="45"/>
        <v>0</v>
      </c>
      <c r="H229" s="550">
        <f t="shared" si="45"/>
        <v>0</v>
      </c>
      <c r="I229" s="550">
        <f t="shared" si="45"/>
        <v>0</v>
      </c>
      <c r="J229" s="550">
        <f t="shared" si="45"/>
        <v>0</v>
      </c>
      <c r="K229" s="967"/>
      <c r="L229" s="967"/>
      <c r="M229" s="967"/>
      <c r="N229" s="967"/>
      <c r="O229" s="967"/>
      <c r="P229" s="967"/>
      <c r="Q229" s="968"/>
      <c r="R229" s="21"/>
      <c r="S229" s="21"/>
      <c r="T229" s="21"/>
      <c r="U229" s="21"/>
    </row>
    <row r="230" spans="2:21">
      <c r="B230" s="470" t="s">
        <v>1159</v>
      </c>
      <c r="C230" s="777">
        <f>$C233*(1+30%)</f>
        <v>76960</v>
      </c>
      <c r="D230" s="550">
        <f t="shared" ref="D230:D237" si="46">K230*$C230</f>
        <v>0</v>
      </c>
      <c r="E230" s="550">
        <f t="shared" si="45"/>
        <v>0</v>
      </c>
      <c r="F230" s="550">
        <f t="shared" si="45"/>
        <v>0</v>
      </c>
      <c r="G230" s="550">
        <f t="shared" si="45"/>
        <v>0</v>
      </c>
      <c r="H230" s="550">
        <f t="shared" si="45"/>
        <v>0</v>
      </c>
      <c r="I230" s="550">
        <f t="shared" si="45"/>
        <v>0</v>
      </c>
      <c r="J230" s="550">
        <f t="shared" si="45"/>
        <v>0</v>
      </c>
      <c r="K230" s="967"/>
      <c r="L230" s="967"/>
      <c r="M230" s="967"/>
      <c r="N230" s="967"/>
      <c r="O230" s="967"/>
      <c r="P230" s="967"/>
      <c r="Q230" s="968"/>
      <c r="R230" s="21"/>
      <c r="S230" s="21"/>
      <c r="T230" s="21"/>
      <c r="U230" s="21"/>
    </row>
    <row r="231" spans="2:21">
      <c r="B231" s="470" t="s">
        <v>1160</v>
      </c>
      <c r="C231" s="777">
        <f>$C233*(1+20%)</f>
        <v>71040</v>
      </c>
      <c r="D231" s="550">
        <f t="shared" si="46"/>
        <v>0</v>
      </c>
      <c r="E231" s="550">
        <f t="shared" si="45"/>
        <v>0</v>
      </c>
      <c r="F231" s="550">
        <f t="shared" si="45"/>
        <v>0</v>
      </c>
      <c r="G231" s="550">
        <f t="shared" si="45"/>
        <v>0</v>
      </c>
      <c r="H231" s="550">
        <f t="shared" si="45"/>
        <v>0</v>
      </c>
      <c r="I231" s="550">
        <f t="shared" si="45"/>
        <v>0</v>
      </c>
      <c r="J231" s="550">
        <f t="shared" si="45"/>
        <v>0</v>
      </c>
      <c r="K231" s="967"/>
      <c r="L231" s="967"/>
      <c r="M231" s="967"/>
      <c r="N231" s="967"/>
      <c r="O231" s="967"/>
      <c r="P231" s="967"/>
      <c r="Q231" s="968"/>
      <c r="R231" s="21"/>
      <c r="S231" s="21"/>
      <c r="T231" s="21"/>
      <c r="U231" s="21"/>
    </row>
    <row r="232" spans="2:21">
      <c r="B232" s="470" t="s">
        <v>1161</v>
      </c>
      <c r="C232" s="777">
        <f>$C233*(1+10%)</f>
        <v>65120.000000000007</v>
      </c>
      <c r="D232" s="550">
        <f t="shared" si="46"/>
        <v>0</v>
      </c>
      <c r="E232" s="550">
        <f t="shared" si="45"/>
        <v>0</v>
      </c>
      <c r="F232" s="550">
        <f t="shared" si="45"/>
        <v>0</v>
      </c>
      <c r="G232" s="550">
        <f t="shared" si="45"/>
        <v>0</v>
      </c>
      <c r="H232" s="550">
        <f t="shared" si="45"/>
        <v>0</v>
      </c>
      <c r="I232" s="550">
        <f t="shared" si="45"/>
        <v>0</v>
      </c>
      <c r="J232" s="550">
        <f t="shared" si="45"/>
        <v>0</v>
      </c>
      <c r="K232" s="967"/>
      <c r="L232" s="967"/>
      <c r="M232" s="967"/>
      <c r="N232" s="967"/>
      <c r="O232" s="967"/>
      <c r="P232" s="967"/>
      <c r="Q232" s="968"/>
      <c r="R232" s="21"/>
      <c r="S232" s="21"/>
      <c r="T232" s="21"/>
      <c r="U232" s="21"/>
    </row>
    <row r="233" spans="2:21" ht="43.5">
      <c r="B233" s="471" t="s">
        <v>1596</v>
      </c>
      <c r="C233" s="779">
        <v>59200</v>
      </c>
      <c r="D233" s="550">
        <f t="shared" si="46"/>
        <v>0</v>
      </c>
      <c r="E233" s="550">
        <f t="shared" si="45"/>
        <v>0</v>
      </c>
      <c r="F233" s="550">
        <f t="shared" si="45"/>
        <v>0</v>
      </c>
      <c r="G233" s="550">
        <f t="shared" si="45"/>
        <v>0</v>
      </c>
      <c r="H233" s="550">
        <f t="shared" si="45"/>
        <v>0</v>
      </c>
      <c r="I233" s="550">
        <f t="shared" si="45"/>
        <v>0</v>
      </c>
      <c r="J233" s="550">
        <f t="shared" si="45"/>
        <v>0</v>
      </c>
      <c r="K233" s="967"/>
      <c r="L233" s="967"/>
      <c r="M233" s="967"/>
      <c r="N233" s="967"/>
      <c r="O233" s="967"/>
      <c r="P233" s="967"/>
      <c r="Q233" s="968"/>
      <c r="R233" s="1288" t="s">
        <v>1162</v>
      </c>
      <c r="S233" s="1288"/>
      <c r="T233" s="1288"/>
      <c r="U233" s="1288"/>
    </row>
    <row r="234" spans="2:21">
      <c r="B234" s="470" t="s">
        <v>1163</v>
      </c>
      <c r="C234" s="777">
        <f>$C233*(1-10%)</f>
        <v>53280</v>
      </c>
      <c r="D234" s="550">
        <f t="shared" si="46"/>
        <v>0</v>
      </c>
      <c r="E234" s="550">
        <f t="shared" si="45"/>
        <v>0</v>
      </c>
      <c r="F234" s="550">
        <f t="shared" si="45"/>
        <v>0</v>
      </c>
      <c r="G234" s="550">
        <f t="shared" si="45"/>
        <v>0</v>
      </c>
      <c r="H234" s="550">
        <f t="shared" si="45"/>
        <v>0</v>
      </c>
      <c r="I234" s="550">
        <f t="shared" si="45"/>
        <v>0</v>
      </c>
      <c r="J234" s="550">
        <f t="shared" si="45"/>
        <v>0</v>
      </c>
      <c r="K234" s="967"/>
      <c r="L234" s="967"/>
      <c r="M234" s="967"/>
      <c r="N234" s="967"/>
      <c r="O234" s="967"/>
      <c r="P234" s="967"/>
      <c r="Q234" s="968"/>
      <c r="R234" s="21"/>
      <c r="S234" s="21"/>
      <c r="T234" s="21"/>
      <c r="U234" s="21"/>
    </row>
    <row r="235" spans="2:21">
      <c r="B235" s="470" t="s">
        <v>1164</v>
      </c>
      <c r="C235" s="777">
        <f>$C233*(1-20%)</f>
        <v>47360</v>
      </c>
      <c r="D235" s="550">
        <f t="shared" si="46"/>
        <v>0</v>
      </c>
      <c r="E235" s="550">
        <f t="shared" si="45"/>
        <v>0</v>
      </c>
      <c r="F235" s="550">
        <f t="shared" si="45"/>
        <v>0</v>
      </c>
      <c r="G235" s="550">
        <f t="shared" si="45"/>
        <v>0</v>
      </c>
      <c r="H235" s="550">
        <f t="shared" si="45"/>
        <v>0</v>
      </c>
      <c r="I235" s="550">
        <f t="shared" si="45"/>
        <v>0</v>
      </c>
      <c r="J235" s="550">
        <f t="shared" si="45"/>
        <v>0</v>
      </c>
      <c r="K235" s="967"/>
      <c r="L235" s="967"/>
      <c r="M235" s="967"/>
      <c r="N235" s="967"/>
      <c r="O235" s="967"/>
      <c r="P235" s="967"/>
      <c r="Q235" s="968"/>
      <c r="R235" s="21"/>
      <c r="S235" s="21"/>
      <c r="T235" s="21"/>
      <c r="U235" s="21"/>
    </row>
    <row r="236" spans="2:21">
      <c r="B236" s="470" t="s">
        <v>1165</v>
      </c>
      <c r="C236" s="777">
        <f>$C233*(1-30%)</f>
        <v>41440</v>
      </c>
      <c r="D236" s="550">
        <f t="shared" si="46"/>
        <v>0</v>
      </c>
      <c r="E236" s="550">
        <f t="shared" si="45"/>
        <v>0</v>
      </c>
      <c r="F236" s="550">
        <f t="shared" si="45"/>
        <v>0</v>
      </c>
      <c r="G236" s="550">
        <f t="shared" si="45"/>
        <v>0</v>
      </c>
      <c r="H236" s="550">
        <f t="shared" si="45"/>
        <v>0</v>
      </c>
      <c r="I236" s="550">
        <f t="shared" si="45"/>
        <v>0</v>
      </c>
      <c r="J236" s="550">
        <f t="shared" si="45"/>
        <v>0</v>
      </c>
      <c r="K236" s="967"/>
      <c r="L236" s="967"/>
      <c r="M236" s="967"/>
      <c r="N236" s="967"/>
      <c r="O236" s="967"/>
      <c r="P236" s="967"/>
      <c r="Q236" s="968"/>
      <c r="R236" s="21"/>
      <c r="S236" s="21"/>
      <c r="T236" s="21"/>
      <c r="U236" s="21"/>
    </row>
    <row r="237" spans="2:21">
      <c r="B237" s="470" t="s">
        <v>1166</v>
      </c>
      <c r="C237" s="777">
        <f>$C233*(1-40%)</f>
        <v>35520</v>
      </c>
      <c r="D237" s="550">
        <f t="shared" si="46"/>
        <v>0</v>
      </c>
      <c r="E237" s="550">
        <f t="shared" si="45"/>
        <v>0</v>
      </c>
      <c r="F237" s="550">
        <f t="shared" si="45"/>
        <v>0</v>
      </c>
      <c r="G237" s="550">
        <f t="shared" si="45"/>
        <v>0</v>
      </c>
      <c r="H237" s="550">
        <f t="shared" si="45"/>
        <v>0</v>
      </c>
      <c r="I237" s="550">
        <f t="shared" si="45"/>
        <v>0</v>
      </c>
      <c r="J237" s="550">
        <f t="shared" si="45"/>
        <v>0</v>
      </c>
      <c r="K237" s="967"/>
      <c r="L237" s="967"/>
      <c r="M237" s="967"/>
      <c r="N237" s="967"/>
      <c r="O237" s="967"/>
      <c r="P237" s="967"/>
      <c r="Q237" s="968"/>
      <c r="R237" s="21"/>
      <c r="S237" s="21"/>
      <c r="T237" s="21"/>
      <c r="U237" s="21"/>
    </row>
    <row r="238" spans="2:21" ht="13" thickBot="1">
      <c r="B238" s="472" t="s">
        <v>1167</v>
      </c>
      <c r="C238" s="780"/>
      <c r="D238" s="781"/>
      <c r="E238" s="781"/>
      <c r="F238" s="781"/>
      <c r="G238" s="781"/>
      <c r="H238" s="781"/>
      <c r="I238" s="781"/>
      <c r="J238" s="781"/>
      <c r="K238" s="1289" t="s">
        <v>1157</v>
      </c>
      <c r="L238" s="1289"/>
      <c r="M238" s="1289"/>
      <c r="N238" s="1289"/>
      <c r="O238" s="1289"/>
      <c r="P238" s="1289"/>
      <c r="Q238" s="1290"/>
      <c r="R238" s="21"/>
      <c r="S238" s="21"/>
      <c r="T238" s="21"/>
      <c r="U238" s="21"/>
    </row>
    <row r="239" spans="2:21" ht="13" thickBot="1"/>
    <row r="240" spans="2:21" ht="56.9" customHeight="1">
      <c r="B240" s="1291" t="s">
        <v>1180</v>
      </c>
      <c r="C240" s="1292"/>
      <c r="D240" s="1293" t="s">
        <v>1140</v>
      </c>
      <c r="E240" s="1293"/>
      <c r="F240" s="1293"/>
      <c r="G240" s="1293"/>
      <c r="H240" s="1293"/>
      <c r="I240" s="1293"/>
      <c r="J240" s="1293"/>
      <c r="K240" s="1294" t="s">
        <v>1141</v>
      </c>
      <c r="L240" s="1294"/>
      <c r="M240" s="1294"/>
      <c r="N240" s="1294"/>
      <c r="O240" s="1294"/>
      <c r="P240" s="1294"/>
      <c r="Q240" s="1295"/>
      <c r="R240" s="21"/>
      <c r="S240" s="21"/>
      <c r="T240" s="21"/>
      <c r="U240" s="21"/>
    </row>
    <row r="241" spans="2:21" ht="50">
      <c r="B241" s="466" t="s">
        <v>1109</v>
      </c>
      <c r="C241" s="469" t="s">
        <v>1142</v>
      </c>
      <c r="D241" s="468" t="s">
        <v>1143</v>
      </c>
      <c r="E241" s="468" t="s">
        <v>1144</v>
      </c>
      <c r="F241" s="468" t="s">
        <v>1145</v>
      </c>
      <c r="G241" s="468" t="s">
        <v>1146</v>
      </c>
      <c r="H241" s="468" t="s">
        <v>1147</v>
      </c>
      <c r="I241" s="468" t="s">
        <v>1148</v>
      </c>
      <c r="J241" s="468" t="s">
        <v>1149</v>
      </c>
      <c r="K241" s="469" t="s">
        <v>1150</v>
      </c>
      <c r="L241" s="469" t="s">
        <v>1151</v>
      </c>
      <c r="M241" s="469" t="s">
        <v>1152</v>
      </c>
      <c r="N241" s="469" t="s">
        <v>1153</v>
      </c>
      <c r="O241" s="469" t="s">
        <v>1154</v>
      </c>
      <c r="P241" s="469" t="s">
        <v>1155</v>
      </c>
      <c r="Q241" s="467" t="s">
        <v>1156</v>
      </c>
      <c r="R241" s="21"/>
      <c r="S241" s="21"/>
      <c r="T241" s="21"/>
      <c r="U241" s="21"/>
    </row>
    <row r="242" spans="2:21">
      <c r="B242" s="470" t="s">
        <v>1129</v>
      </c>
      <c r="C242" s="778"/>
      <c r="D242" s="549"/>
      <c r="E242" s="549"/>
      <c r="F242" s="549"/>
      <c r="G242" s="549"/>
      <c r="H242" s="549"/>
      <c r="I242" s="549"/>
      <c r="J242" s="549"/>
      <c r="K242" s="1286" t="s">
        <v>1157</v>
      </c>
      <c r="L242" s="1286"/>
      <c r="M242" s="1286"/>
      <c r="N242" s="1286"/>
      <c r="O242" s="1286"/>
      <c r="P242" s="1286"/>
      <c r="Q242" s="1287"/>
      <c r="R242" s="21"/>
      <c r="S242" s="21"/>
      <c r="T242" s="21"/>
      <c r="U242" s="21"/>
    </row>
    <row r="243" spans="2:21">
      <c r="B243" s="470" t="s">
        <v>1158</v>
      </c>
      <c r="C243" s="777">
        <f>$C247*(1+40%)</f>
        <v>25310.6</v>
      </c>
      <c r="D243" s="550">
        <f>K243*$C243</f>
        <v>0</v>
      </c>
      <c r="E243" s="550">
        <f t="shared" ref="E243:J251" si="47">L243*$C243</f>
        <v>0</v>
      </c>
      <c r="F243" s="550">
        <f t="shared" si="47"/>
        <v>0</v>
      </c>
      <c r="G243" s="550">
        <f t="shared" si="47"/>
        <v>0</v>
      </c>
      <c r="H243" s="550">
        <f t="shared" si="47"/>
        <v>0</v>
      </c>
      <c r="I243" s="550">
        <f t="shared" si="47"/>
        <v>0</v>
      </c>
      <c r="J243" s="550">
        <f t="shared" si="47"/>
        <v>0</v>
      </c>
      <c r="K243" s="967"/>
      <c r="L243" s="967"/>
      <c r="M243" s="967"/>
      <c r="N243" s="967"/>
      <c r="O243" s="967"/>
      <c r="P243" s="967"/>
      <c r="Q243" s="968"/>
      <c r="R243" s="21"/>
      <c r="S243" s="21"/>
      <c r="T243" s="21"/>
      <c r="U243" s="21"/>
    </row>
    <row r="244" spans="2:21">
      <c r="B244" s="470" t="s">
        <v>1159</v>
      </c>
      <c r="C244" s="777">
        <f>$C247*(1+30%)</f>
        <v>23502.7</v>
      </c>
      <c r="D244" s="550">
        <f t="shared" ref="D244:D251" si="48">K244*$C244</f>
        <v>0</v>
      </c>
      <c r="E244" s="550">
        <f t="shared" si="47"/>
        <v>0</v>
      </c>
      <c r="F244" s="550">
        <f t="shared" si="47"/>
        <v>0</v>
      </c>
      <c r="G244" s="550">
        <f t="shared" si="47"/>
        <v>0</v>
      </c>
      <c r="H244" s="550">
        <f t="shared" si="47"/>
        <v>0</v>
      </c>
      <c r="I244" s="550">
        <f t="shared" si="47"/>
        <v>0</v>
      </c>
      <c r="J244" s="550">
        <f t="shared" si="47"/>
        <v>0</v>
      </c>
      <c r="K244" s="967"/>
      <c r="L244" s="967"/>
      <c r="M244" s="967"/>
      <c r="N244" s="967"/>
      <c r="O244" s="967"/>
      <c r="P244" s="967"/>
      <c r="Q244" s="968"/>
      <c r="R244" s="21"/>
      <c r="S244" s="21"/>
      <c r="T244" s="21"/>
      <c r="U244" s="21"/>
    </row>
    <row r="245" spans="2:21">
      <c r="B245" s="470" t="s">
        <v>1160</v>
      </c>
      <c r="C245" s="777">
        <f>$C247*(1+20%)</f>
        <v>21694.799999999999</v>
      </c>
      <c r="D245" s="550">
        <f t="shared" si="48"/>
        <v>0</v>
      </c>
      <c r="E245" s="550">
        <f t="shared" si="47"/>
        <v>0</v>
      </c>
      <c r="F245" s="550">
        <f t="shared" si="47"/>
        <v>0</v>
      </c>
      <c r="G245" s="550">
        <f t="shared" si="47"/>
        <v>0</v>
      </c>
      <c r="H245" s="550">
        <f t="shared" si="47"/>
        <v>0</v>
      </c>
      <c r="I245" s="550">
        <f t="shared" si="47"/>
        <v>0</v>
      </c>
      <c r="J245" s="550">
        <f t="shared" si="47"/>
        <v>0</v>
      </c>
      <c r="K245" s="967"/>
      <c r="L245" s="967"/>
      <c r="M245" s="967"/>
      <c r="N245" s="967"/>
      <c r="O245" s="967"/>
      <c r="P245" s="967"/>
      <c r="Q245" s="968"/>
      <c r="R245" s="21"/>
      <c r="S245" s="21"/>
      <c r="T245" s="21"/>
      <c r="U245" s="21"/>
    </row>
    <row r="246" spans="2:21">
      <c r="B246" s="470" t="s">
        <v>1161</v>
      </c>
      <c r="C246" s="777">
        <f>$C247*(1+10%)</f>
        <v>19886.900000000001</v>
      </c>
      <c r="D246" s="550">
        <f t="shared" si="48"/>
        <v>0</v>
      </c>
      <c r="E246" s="550">
        <f t="shared" si="47"/>
        <v>0</v>
      </c>
      <c r="F246" s="550">
        <f t="shared" si="47"/>
        <v>0</v>
      </c>
      <c r="G246" s="550">
        <f t="shared" si="47"/>
        <v>0</v>
      </c>
      <c r="H246" s="550">
        <f t="shared" si="47"/>
        <v>0</v>
      </c>
      <c r="I246" s="550">
        <f t="shared" si="47"/>
        <v>0</v>
      </c>
      <c r="J246" s="550">
        <f t="shared" si="47"/>
        <v>0</v>
      </c>
      <c r="K246" s="967"/>
      <c r="L246" s="967"/>
      <c r="M246" s="967"/>
      <c r="N246" s="967"/>
      <c r="O246" s="967"/>
      <c r="P246" s="967"/>
      <c r="Q246" s="968"/>
      <c r="R246" s="21"/>
      <c r="S246" s="21"/>
      <c r="T246" s="21"/>
      <c r="U246" s="21"/>
    </row>
    <row r="247" spans="2:21" ht="43.5">
      <c r="B247" s="471" t="s">
        <v>1596</v>
      </c>
      <c r="C247" s="779">
        <v>18079</v>
      </c>
      <c r="D247" s="550">
        <f t="shared" si="48"/>
        <v>0</v>
      </c>
      <c r="E247" s="550">
        <f t="shared" si="47"/>
        <v>0</v>
      </c>
      <c r="F247" s="550">
        <f t="shared" si="47"/>
        <v>0</v>
      </c>
      <c r="G247" s="550">
        <f t="shared" si="47"/>
        <v>0</v>
      </c>
      <c r="H247" s="550">
        <f t="shared" si="47"/>
        <v>0</v>
      </c>
      <c r="I247" s="550">
        <f t="shared" si="47"/>
        <v>0</v>
      </c>
      <c r="J247" s="550">
        <f t="shared" si="47"/>
        <v>0</v>
      </c>
      <c r="K247" s="967"/>
      <c r="L247" s="967"/>
      <c r="M247" s="967"/>
      <c r="N247" s="967"/>
      <c r="O247" s="967"/>
      <c r="P247" s="967"/>
      <c r="Q247" s="968"/>
      <c r="R247" s="1288" t="s">
        <v>1162</v>
      </c>
      <c r="S247" s="1288"/>
      <c r="T247" s="1288"/>
      <c r="U247" s="1288"/>
    </row>
    <row r="248" spans="2:21">
      <c r="B248" s="470" t="s">
        <v>1163</v>
      </c>
      <c r="C248" s="777">
        <f>$C247*(1-10%)</f>
        <v>16271.1</v>
      </c>
      <c r="D248" s="550">
        <f t="shared" si="48"/>
        <v>0</v>
      </c>
      <c r="E248" s="550">
        <f t="shared" si="47"/>
        <v>0</v>
      </c>
      <c r="F248" s="550">
        <f t="shared" si="47"/>
        <v>0</v>
      </c>
      <c r="G248" s="550">
        <f t="shared" si="47"/>
        <v>0</v>
      </c>
      <c r="H248" s="550">
        <f t="shared" si="47"/>
        <v>0</v>
      </c>
      <c r="I248" s="550">
        <f t="shared" si="47"/>
        <v>0</v>
      </c>
      <c r="J248" s="550">
        <f t="shared" si="47"/>
        <v>0</v>
      </c>
      <c r="K248" s="967"/>
      <c r="L248" s="967"/>
      <c r="M248" s="967"/>
      <c r="N248" s="967"/>
      <c r="O248" s="967"/>
      <c r="P248" s="967"/>
      <c r="Q248" s="968"/>
      <c r="R248" s="21"/>
      <c r="S248" s="21"/>
      <c r="T248" s="21"/>
      <c r="U248" s="21"/>
    </row>
    <row r="249" spans="2:21">
      <c r="B249" s="470" t="s">
        <v>1164</v>
      </c>
      <c r="C249" s="777">
        <f>$C247*(1-20%)</f>
        <v>14463.2</v>
      </c>
      <c r="D249" s="550">
        <f t="shared" si="48"/>
        <v>0</v>
      </c>
      <c r="E249" s="550">
        <f t="shared" si="47"/>
        <v>0</v>
      </c>
      <c r="F249" s="550">
        <f t="shared" si="47"/>
        <v>0</v>
      </c>
      <c r="G249" s="550">
        <f t="shared" si="47"/>
        <v>0</v>
      </c>
      <c r="H249" s="550">
        <f t="shared" si="47"/>
        <v>0</v>
      </c>
      <c r="I249" s="550">
        <f t="shared" si="47"/>
        <v>0</v>
      </c>
      <c r="J249" s="550">
        <f t="shared" si="47"/>
        <v>0</v>
      </c>
      <c r="K249" s="967"/>
      <c r="L249" s="967"/>
      <c r="M249" s="967"/>
      <c r="N249" s="967"/>
      <c r="O249" s="967"/>
      <c r="P249" s="967"/>
      <c r="Q249" s="968"/>
      <c r="R249" s="21"/>
      <c r="S249" s="21"/>
      <c r="T249" s="21"/>
      <c r="U249" s="21"/>
    </row>
    <row r="250" spans="2:21">
      <c r="B250" s="470" t="s">
        <v>1165</v>
      </c>
      <c r="C250" s="777">
        <f>$C247*(1-30%)</f>
        <v>12655.3</v>
      </c>
      <c r="D250" s="550">
        <f t="shared" si="48"/>
        <v>0</v>
      </c>
      <c r="E250" s="550">
        <f t="shared" si="47"/>
        <v>0</v>
      </c>
      <c r="F250" s="550">
        <f t="shared" si="47"/>
        <v>0</v>
      </c>
      <c r="G250" s="550">
        <f t="shared" si="47"/>
        <v>0</v>
      </c>
      <c r="H250" s="550">
        <f t="shared" si="47"/>
        <v>0</v>
      </c>
      <c r="I250" s="550">
        <f t="shared" si="47"/>
        <v>0</v>
      </c>
      <c r="J250" s="550">
        <f t="shared" si="47"/>
        <v>0</v>
      </c>
      <c r="K250" s="967"/>
      <c r="L250" s="967"/>
      <c r="M250" s="967"/>
      <c r="N250" s="967"/>
      <c r="O250" s="967"/>
      <c r="P250" s="967"/>
      <c r="Q250" s="968"/>
      <c r="R250" s="21"/>
      <c r="S250" s="21"/>
      <c r="T250" s="21"/>
      <c r="U250" s="21"/>
    </row>
    <row r="251" spans="2:21">
      <c r="B251" s="470" t="s">
        <v>1166</v>
      </c>
      <c r="C251" s="777">
        <f>$C247*(1-40%)</f>
        <v>10847.4</v>
      </c>
      <c r="D251" s="550">
        <f t="shared" si="48"/>
        <v>0</v>
      </c>
      <c r="E251" s="550">
        <f t="shared" si="47"/>
        <v>0</v>
      </c>
      <c r="F251" s="550">
        <f t="shared" si="47"/>
        <v>0</v>
      </c>
      <c r="G251" s="550">
        <f t="shared" si="47"/>
        <v>0</v>
      </c>
      <c r="H251" s="550">
        <f t="shared" si="47"/>
        <v>0</v>
      </c>
      <c r="I251" s="550">
        <f t="shared" si="47"/>
        <v>0</v>
      </c>
      <c r="J251" s="550">
        <f t="shared" si="47"/>
        <v>0</v>
      </c>
      <c r="K251" s="967"/>
      <c r="L251" s="967"/>
      <c r="M251" s="967"/>
      <c r="N251" s="967"/>
      <c r="O251" s="967"/>
      <c r="P251" s="967"/>
      <c r="Q251" s="968"/>
      <c r="R251" s="21"/>
      <c r="S251" s="21"/>
      <c r="T251" s="21"/>
      <c r="U251" s="21"/>
    </row>
    <row r="252" spans="2:21" ht="13" thickBot="1">
      <c r="B252" s="472" t="s">
        <v>1167</v>
      </c>
      <c r="C252" s="780"/>
      <c r="D252" s="781"/>
      <c r="E252" s="781"/>
      <c r="F252" s="781"/>
      <c r="G252" s="781"/>
      <c r="H252" s="781"/>
      <c r="I252" s="781"/>
      <c r="J252" s="781"/>
      <c r="K252" s="1289" t="s">
        <v>1157</v>
      </c>
      <c r="L252" s="1289"/>
      <c r="M252" s="1289"/>
      <c r="N252" s="1289"/>
      <c r="O252" s="1289"/>
      <c r="P252" s="1289"/>
      <c r="Q252" s="1290"/>
      <c r="R252" s="21"/>
      <c r="S252" s="21"/>
      <c r="T252" s="21"/>
      <c r="U252" s="21"/>
    </row>
    <row r="253" spans="2:21" ht="13" thickBot="1"/>
    <row r="254" spans="2:21" ht="52.4" customHeight="1">
      <c r="B254" s="1291" t="s">
        <v>1181</v>
      </c>
      <c r="C254" s="1292"/>
      <c r="D254" s="1293" t="s">
        <v>1140</v>
      </c>
      <c r="E254" s="1293"/>
      <c r="F254" s="1293"/>
      <c r="G254" s="1293"/>
      <c r="H254" s="1293"/>
      <c r="I254" s="1293"/>
      <c r="J254" s="1293"/>
      <c r="K254" s="1294" t="s">
        <v>1141</v>
      </c>
      <c r="L254" s="1294"/>
      <c r="M254" s="1294"/>
      <c r="N254" s="1294"/>
      <c r="O254" s="1294"/>
      <c r="P254" s="1294"/>
      <c r="Q254" s="1295"/>
      <c r="R254" s="21"/>
      <c r="S254" s="21"/>
      <c r="T254" s="21"/>
      <c r="U254" s="21"/>
    </row>
    <row r="255" spans="2:21" ht="50">
      <c r="B255" s="466" t="s">
        <v>1109</v>
      </c>
      <c r="C255" s="469" t="s">
        <v>1142</v>
      </c>
      <c r="D255" s="468" t="s">
        <v>1143</v>
      </c>
      <c r="E255" s="468" t="s">
        <v>1144</v>
      </c>
      <c r="F255" s="468" t="s">
        <v>1145</v>
      </c>
      <c r="G255" s="468" t="s">
        <v>1146</v>
      </c>
      <c r="H255" s="468" t="s">
        <v>1147</v>
      </c>
      <c r="I255" s="468" t="s">
        <v>1148</v>
      </c>
      <c r="J255" s="468" t="s">
        <v>1149</v>
      </c>
      <c r="K255" s="469" t="s">
        <v>1150</v>
      </c>
      <c r="L255" s="469" t="s">
        <v>1151</v>
      </c>
      <c r="M255" s="469" t="s">
        <v>1152</v>
      </c>
      <c r="N255" s="469" t="s">
        <v>1153</v>
      </c>
      <c r="O255" s="469" t="s">
        <v>1154</v>
      </c>
      <c r="P255" s="469" t="s">
        <v>1155</v>
      </c>
      <c r="Q255" s="467" t="s">
        <v>1156</v>
      </c>
      <c r="R255" s="21"/>
      <c r="S255" s="21"/>
      <c r="T255" s="21"/>
      <c r="U255" s="21"/>
    </row>
    <row r="256" spans="2:21">
      <c r="B256" s="470" t="s">
        <v>1129</v>
      </c>
      <c r="C256" s="778"/>
      <c r="D256" s="549"/>
      <c r="E256" s="549"/>
      <c r="F256" s="549"/>
      <c r="G256" s="549"/>
      <c r="H256" s="549"/>
      <c r="I256" s="549"/>
      <c r="J256" s="549"/>
      <c r="K256" s="1286" t="s">
        <v>1157</v>
      </c>
      <c r="L256" s="1286"/>
      <c r="M256" s="1286"/>
      <c r="N256" s="1286"/>
      <c r="O256" s="1286"/>
      <c r="P256" s="1286"/>
      <c r="Q256" s="1287"/>
      <c r="R256" s="21"/>
      <c r="S256" s="21"/>
      <c r="T256" s="21"/>
      <c r="U256" s="21"/>
    </row>
    <row r="257" spans="2:21">
      <c r="B257" s="470" t="s">
        <v>1158</v>
      </c>
      <c r="C257" s="777">
        <f>$C261*(1+40%)</f>
        <v>25764.199999999997</v>
      </c>
      <c r="D257" s="550">
        <f>K257*$C257</f>
        <v>0</v>
      </c>
      <c r="E257" s="550">
        <f t="shared" ref="E257:J265" si="49">L257*$C257</f>
        <v>0</v>
      </c>
      <c r="F257" s="550">
        <f t="shared" si="49"/>
        <v>0</v>
      </c>
      <c r="G257" s="550">
        <f t="shared" si="49"/>
        <v>0</v>
      </c>
      <c r="H257" s="550">
        <f t="shared" si="49"/>
        <v>0</v>
      </c>
      <c r="I257" s="550">
        <f t="shared" si="49"/>
        <v>0</v>
      </c>
      <c r="J257" s="550">
        <f t="shared" si="49"/>
        <v>0</v>
      </c>
      <c r="K257" s="967"/>
      <c r="L257" s="967"/>
      <c r="M257" s="967"/>
      <c r="N257" s="967"/>
      <c r="O257" s="967"/>
      <c r="P257" s="967"/>
      <c r="Q257" s="968"/>
      <c r="R257" s="21"/>
      <c r="S257" s="21"/>
      <c r="T257" s="21"/>
      <c r="U257" s="21"/>
    </row>
    <row r="258" spans="2:21">
      <c r="B258" s="470" t="s">
        <v>1159</v>
      </c>
      <c r="C258" s="777">
        <f>$C261*(1+30%)</f>
        <v>23923.9</v>
      </c>
      <c r="D258" s="550">
        <f t="shared" ref="D258:D265" si="50">K258*$C258</f>
        <v>0</v>
      </c>
      <c r="E258" s="550">
        <f t="shared" si="49"/>
        <v>0</v>
      </c>
      <c r="F258" s="550">
        <f t="shared" si="49"/>
        <v>0</v>
      </c>
      <c r="G258" s="550">
        <f t="shared" si="49"/>
        <v>0</v>
      </c>
      <c r="H258" s="550">
        <f t="shared" si="49"/>
        <v>0</v>
      </c>
      <c r="I258" s="550">
        <f t="shared" si="49"/>
        <v>0</v>
      </c>
      <c r="J258" s="550">
        <f t="shared" si="49"/>
        <v>0</v>
      </c>
      <c r="K258" s="967"/>
      <c r="L258" s="967"/>
      <c r="M258" s="967"/>
      <c r="N258" s="967"/>
      <c r="O258" s="967"/>
      <c r="P258" s="967"/>
      <c r="Q258" s="968"/>
      <c r="R258" s="21"/>
      <c r="S258" s="21"/>
      <c r="T258" s="21"/>
      <c r="U258" s="21"/>
    </row>
    <row r="259" spans="2:21">
      <c r="B259" s="470" t="s">
        <v>1160</v>
      </c>
      <c r="C259" s="777">
        <f>$C261*(1+20%)</f>
        <v>22083.599999999999</v>
      </c>
      <c r="D259" s="550">
        <f t="shared" si="50"/>
        <v>0</v>
      </c>
      <c r="E259" s="550">
        <f t="shared" si="49"/>
        <v>0</v>
      </c>
      <c r="F259" s="550">
        <f t="shared" si="49"/>
        <v>0</v>
      </c>
      <c r="G259" s="550">
        <f t="shared" si="49"/>
        <v>0</v>
      </c>
      <c r="H259" s="550">
        <f t="shared" si="49"/>
        <v>0</v>
      </c>
      <c r="I259" s="550">
        <f t="shared" si="49"/>
        <v>0</v>
      </c>
      <c r="J259" s="550">
        <f t="shared" si="49"/>
        <v>0</v>
      </c>
      <c r="K259" s="967"/>
      <c r="L259" s="967"/>
      <c r="M259" s="967"/>
      <c r="N259" s="967"/>
      <c r="O259" s="967"/>
      <c r="P259" s="967"/>
      <c r="Q259" s="968"/>
      <c r="R259" s="21"/>
      <c r="S259" s="21"/>
      <c r="T259" s="21"/>
      <c r="U259" s="21"/>
    </row>
    <row r="260" spans="2:21">
      <c r="B260" s="470" t="s">
        <v>1161</v>
      </c>
      <c r="C260" s="777">
        <f>$C261*(1+10%)</f>
        <v>20243.300000000003</v>
      </c>
      <c r="D260" s="550">
        <f t="shared" si="50"/>
        <v>0</v>
      </c>
      <c r="E260" s="550">
        <f t="shared" si="49"/>
        <v>0</v>
      </c>
      <c r="F260" s="550">
        <f t="shared" si="49"/>
        <v>0</v>
      </c>
      <c r="G260" s="550">
        <f t="shared" si="49"/>
        <v>0</v>
      </c>
      <c r="H260" s="550">
        <f t="shared" si="49"/>
        <v>0</v>
      </c>
      <c r="I260" s="550">
        <f t="shared" si="49"/>
        <v>0</v>
      </c>
      <c r="J260" s="550">
        <f t="shared" si="49"/>
        <v>0</v>
      </c>
      <c r="K260" s="967"/>
      <c r="L260" s="967"/>
      <c r="M260" s="967"/>
      <c r="N260" s="967"/>
      <c r="O260" s="967"/>
      <c r="P260" s="967"/>
      <c r="Q260" s="968"/>
      <c r="R260" s="21"/>
      <c r="S260" s="21"/>
      <c r="T260" s="21"/>
      <c r="U260" s="21"/>
    </row>
    <row r="261" spans="2:21" ht="43.5">
      <c r="B261" s="471" t="s">
        <v>1596</v>
      </c>
      <c r="C261" s="779">
        <v>18403</v>
      </c>
      <c r="D261" s="550">
        <f t="shared" si="50"/>
        <v>0</v>
      </c>
      <c r="E261" s="550">
        <f t="shared" si="49"/>
        <v>0</v>
      </c>
      <c r="F261" s="550">
        <f t="shared" si="49"/>
        <v>0</v>
      </c>
      <c r="G261" s="550">
        <f t="shared" si="49"/>
        <v>0</v>
      </c>
      <c r="H261" s="550">
        <f t="shared" si="49"/>
        <v>0</v>
      </c>
      <c r="I261" s="550">
        <f t="shared" si="49"/>
        <v>0</v>
      </c>
      <c r="J261" s="550">
        <f t="shared" si="49"/>
        <v>0</v>
      </c>
      <c r="K261" s="967"/>
      <c r="L261" s="967"/>
      <c r="M261" s="967"/>
      <c r="N261" s="967"/>
      <c r="O261" s="967"/>
      <c r="P261" s="967"/>
      <c r="Q261" s="968"/>
      <c r="R261" s="1288" t="s">
        <v>1162</v>
      </c>
      <c r="S261" s="1288"/>
      <c r="T261" s="1288"/>
      <c r="U261" s="1288"/>
    </row>
    <row r="262" spans="2:21">
      <c r="B262" s="470" t="s">
        <v>1163</v>
      </c>
      <c r="C262" s="777">
        <f>$C261*(1-10%)</f>
        <v>16562.7</v>
      </c>
      <c r="D262" s="550">
        <f t="shared" si="50"/>
        <v>0</v>
      </c>
      <c r="E262" s="550">
        <f t="shared" si="49"/>
        <v>0</v>
      </c>
      <c r="F262" s="550">
        <f t="shared" si="49"/>
        <v>0</v>
      </c>
      <c r="G262" s="550">
        <f t="shared" si="49"/>
        <v>0</v>
      </c>
      <c r="H262" s="550">
        <f t="shared" si="49"/>
        <v>0</v>
      </c>
      <c r="I262" s="550">
        <f t="shared" si="49"/>
        <v>0</v>
      </c>
      <c r="J262" s="550">
        <f t="shared" si="49"/>
        <v>0</v>
      </c>
      <c r="K262" s="967"/>
      <c r="L262" s="967"/>
      <c r="M262" s="967"/>
      <c r="N262" s="967"/>
      <c r="O262" s="967"/>
      <c r="P262" s="967"/>
      <c r="Q262" s="968"/>
      <c r="R262" s="21"/>
      <c r="S262" s="21"/>
      <c r="T262" s="21"/>
      <c r="U262" s="21"/>
    </row>
    <row r="263" spans="2:21">
      <c r="B263" s="470" t="s">
        <v>1164</v>
      </c>
      <c r="C263" s="777">
        <f>$C261*(1-20%)</f>
        <v>14722.400000000001</v>
      </c>
      <c r="D263" s="550">
        <f t="shared" si="50"/>
        <v>0</v>
      </c>
      <c r="E263" s="550">
        <f t="shared" si="49"/>
        <v>0</v>
      </c>
      <c r="F263" s="550">
        <f t="shared" si="49"/>
        <v>0</v>
      </c>
      <c r="G263" s="550">
        <f t="shared" si="49"/>
        <v>0</v>
      </c>
      <c r="H263" s="550">
        <f t="shared" si="49"/>
        <v>0</v>
      </c>
      <c r="I263" s="550">
        <f t="shared" si="49"/>
        <v>0</v>
      </c>
      <c r="J263" s="550">
        <f t="shared" si="49"/>
        <v>0</v>
      </c>
      <c r="K263" s="967"/>
      <c r="L263" s="967"/>
      <c r="M263" s="967"/>
      <c r="N263" s="967"/>
      <c r="O263" s="967"/>
      <c r="P263" s="967"/>
      <c r="Q263" s="968"/>
      <c r="R263" s="21"/>
      <c r="S263" s="21"/>
      <c r="T263" s="21"/>
      <c r="U263" s="21"/>
    </row>
    <row r="264" spans="2:21">
      <c r="B264" s="470" t="s">
        <v>1165</v>
      </c>
      <c r="C264" s="777">
        <f>$C261*(1-30%)</f>
        <v>12882.099999999999</v>
      </c>
      <c r="D264" s="550">
        <f t="shared" si="50"/>
        <v>0</v>
      </c>
      <c r="E264" s="550">
        <f t="shared" si="49"/>
        <v>0</v>
      </c>
      <c r="F264" s="550">
        <f t="shared" si="49"/>
        <v>0</v>
      </c>
      <c r="G264" s="550">
        <f t="shared" si="49"/>
        <v>0</v>
      </c>
      <c r="H264" s="550">
        <f t="shared" si="49"/>
        <v>0</v>
      </c>
      <c r="I264" s="550">
        <f t="shared" si="49"/>
        <v>0</v>
      </c>
      <c r="J264" s="550">
        <f t="shared" si="49"/>
        <v>0</v>
      </c>
      <c r="K264" s="967"/>
      <c r="L264" s="967"/>
      <c r="M264" s="967"/>
      <c r="N264" s="967"/>
      <c r="O264" s="967"/>
      <c r="P264" s="967"/>
      <c r="Q264" s="968"/>
      <c r="R264" s="21"/>
      <c r="S264" s="21"/>
      <c r="T264" s="21"/>
      <c r="U264" s="21"/>
    </row>
    <row r="265" spans="2:21">
      <c r="B265" s="470" t="s">
        <v>1166</v>
      </c>
      <c r="C265" s="777">
        <f>$C261*(1-40%)</f>
        <v>11041.8</v>
      </c>
      <c r="D265" s="550">
        <f t="shared" si="50"/>
        <v>0</v>
      </c>
      <c r="E265" s="550">
        <f t="shared" si="49"/>
        <v>0</v>
      </c>
      <c r="F265" s="550">
        <f t="shared" si="49"/>
        <v>0</v>
      </c>
      <c r="G265" s="550">
        <f t="shared" si="49"/>
        <v>0</v>
      </c>
      <c r="H265" s="550">
        <f t="shared" si="49"/>
        <v>0</v>
      </c>
      <c r="I265" s="550">
        <f t="shared" si="49"/>
        <v>0</v>
      </c>
      <c r="J265" s="550">
        <f t="shared" si="49"/>
        <v>0</v>
      </c>
      <c r="K265" s="967"/>
      <c r="L265" s="967"/>
      <c r="M265" s="967"/>
      <c r="N265" s="967"/>
      <c r="O265" s="967"/>
      <c r="P265" s="967"/>
      <c r="Q265" s="968"/>
      <c r="R265" s="21"/>
      <c r="S265" s="21"/>
      <c r="T265" s="21"/>
      <c r="U265" s="21"/>
    </row>
    <row r="266" spans="2:21" ht="13" thickBot="1">
      <c r="B266" s="472" t="s">
        <v>1167</v>
      </c>
      <c r="C266" s="780"/>
      <c r="D266" s="781"/>
      <c r="E266" s="781"/>
      <c r="F266" s="781"/>
      <c r="G266" s="781"/>
      <c r="H266" s="781"/>
      <c r="I266" s="781"/>
      <c r="J266" s="781"/>
      <c r="K266" s="1289" t="s">
        <v>1157</v>
      </c>
      <c r="L266" s="1289"/>
      <c r="M266" s="1289"/>
      <c r="N266" s="1289"/>
      <c r="O266" s="1289"/>
      <c r="P266" s="1289"/>
      <c r="Q266" s="1290"/>
      <c r="R266" s="21"/>
      <c r="S266" s="21"/>
      <c r="T266" s="21"/>
      <c r="U266" s="21"/>
    </row>
    <row r="267" spans="2:21" ht="13" thickBot="1"/>
    <row r="268" spans="2:21" ht="51.65" customHeight="1">
      <c r="B268" s="1291" t="s">
        <v>1182</v>
      </c>
      <c r="C268" s="1296"/>
      <c r="D268" s="1293" t="s">
        <v>1140</v>
      </c>
      <c r="E268" s="1293"/>
      <c r="F268" s="1293"/>
      <c r="G268" s="1293"/>
      <c r="H268" s="1293"/>
      <c r="I268" s="1293"/>
      <c r="J268" s="1293"/>
      <c r="K268" s="1294" t="s">
        <v>1141</v>
      </c>
      <c r="L268" s="1294"/>
      <c r="M268" s="1294"/>
      <c r="N268" s="1294"/>
      <c r="O268" s="1294"/>
      <c r="P268" s="1294"/>
      <c r="Q268" s="1295"/>
      <c r="R268" s="21"/>
      <c r="S268" s="21"/>
      <c r="T268" s="21"/>
      <c r="U268" s="21"/>
    </row>
    <row r="269" spans="2:21" ht="50">
      <c r="B269" s="466" t="s">
        <v>1109</v>
      </c>
      <c r="C269" s="469" t="s">
        <v>1142</v>
      </c>
      <c r="D269" s="468" t="s">
        <v>1143</v>
      </c>
      <c r="E269" s="468" t="s">
        <v>1144</v>
      </c>
      <c r="F269" s="468" t="s">
        <v>1145</v>
      </c>
      <c r="G269" s="468" t="s">
        <v>1146</v>
      </c>
      <c r="H269" s="468" t="s">
        <v>1147</v>
      </c>
      <c r="I269" s="468" t="s">
        <v>1148</v>
      </c>
      <c r="J269" s="468" t="s">
        <v>1149</v>
      </c>
      <c r="K269" s="469" t="s">
        <v>1150</v>
      </c>
      <c r="L269" s="469" t="s">
        <v>1151</v>
      </c>
      <c r="M269" s="469" t="s">
        <v>1152</v>
      </c>
      <c r="N269" s="469" t="s">
        <v>1153</v>
      </c>
      <c r="O269" s="469" t="s">
        <v>1154</v>
      </c>
      <c r="P269" s="469" t="s">
        <v>1155</v>
      </c>
      <c r="Q269" s="467" t="s">
        <v>1156</v>
      </c>
      <c r="R269" s="21"/>
      <c r="S269" s="21"/>
      <c r="T269" s="21"/>
      <c r="U269" s="21"/>
    </row>
    <row r="270" spans="2:21">
      <c r="B270" s="470" t="s">
        <v>1129</v>
      </c>
      <c r="C270" s="778"/>
      <c r="D270" s="549"/>
      <c r="E270" s="549"/>
      <c r="F270" s="549"/>
      <c r="G270" s="549"/>
      <c r="H270" s="549"/>
      <c r="I270" s="549"/>
      <c r="J270" s="549"/>
      <c r="K270" s="1286" t="s">
        <v>1157</v>
      </c>
      <c r="L270" s="1286"/>
      <c r="M270" s="1286"/>
      <c r="N270" s="1286"/>
      <c r="O270" s="1286"/>
      <c r="P270" s="1286"/>
      <c r="Q270" s="1287"/>
      <c r="R270" s="21"/>
      <c r="S270" s="21"/>
      <c r="T270" s="21"/>
      <c r="U270" s="21"/>
    </row>
    <row r="271" spans="2:21">
      <c r="B271" s="470" t="s">
        <v>1158</v>
      </c>
      <c r="C271" s="777">
        <f>$C275*(1+40%)</f>
        <v>207845.4</v>
      </c>
      <c r="D271" s="550">
        <f>K271*$C271</f>
        <v>0</v>
      </c>
      <c r="E271" s="550">
        <f t="shared" ref="E271:J279" si="51">L271*$C271</f>
        <v>0</v>
      </c>
      <c r="F271" s="550">
        <f t="shared" si="51"/>
        <v>0</v>
      </c>
      <c r="G271" s="550">
        <f t="shared" si="51"/>
        <v>0</v>
      </c>
      <c r="H271" s="550">
        <f t="shared" si="51"/>
        <v>0</v>
      </c>
      <c r="I271" s="550">
        <f t="shared" si="51"/>
        <v>0</v>
      </c>
      <c r="J271" s="550">
        <f t="shared" si="51"/>
        <v>0</v>
      </c>
      <c r="K271" s="967"/>
      <c r="L271" s="967"/>
      <c r="M271" s="967"/>
      <c r="N271" s="967"/>
      <c r="O271" s="967"/>
      <c r="P271" s="967"/>
      <c r="Q271" s="968"/>
      <c r="R271" s="21"/>
      <c r="S271" s="21"/>
      <c r="T271" s="21"/>
      <c r="U271" s="21"/>
    </row>
    <row r="272" spans="2:21">
      <c r="B272" s="470" t="s">
        <v>1159</v>
      </c>
      <c r="C272" s="777">
        <f>$C275*(1+30%)</f>
        <v>192999.30000000002</v>
      </c>
      <c r="D272" s="550">
        <f t="shared" ref="D272:D279" si="52">K272*$C272</f>
        <v>0</v>
      </c>
      <c r="E272" s="550">
        <f t="shared" si="51"/>
        <v>0</v>
      </c>
      <c r="F272" s="550">
        <f t="shared" si="51"/>
        <v>0</v>
      </c>
      <c r="G272" s="550">
        <f t="shared" si="51"/>
        <v>0</v>
      </c>
      <c r="H272" s="550">
        <f t="shared" si="51"/>
        <v>0</v>
      </c>
      <c r="I272" s="550">
        <f t="shared" si="51"/>
        <v>0</v>
      </c>
      <c r="J272" s="550">
        <f t="shared" si="51"/>
        <v>0</v>
      </c>
      <c r="K272" s="967"/>
      <c r="L272" s="967"/>
      <c r="M272" s="967"/>
      <c r="N272" s="967"/>
      <c r="O272" s="967"/>
      <c r="P272" s="967"/>
      <c r="Q272" s="968"/>
      <c r="R272" s="21"/>
      <c r="S272" s="21"/>
      <c r="T272" s="21"/>
      <c r="U272" s="21"/>
    </row>
    <row r="273" spans="2:21">
      <c r="B273" s="470" t="s">
        <v>1160</v>
      </c>
      <c r="C273" s="777">
        <f>$C275*(1+20%)</f>
        <v>178153.19999999998</v>
      </c>
      <c r="D273" s="550">
        <f t="shared" si="52"/>
        <v>0</v>
      </c>
      <c r="E273" s="550">
        <f t="shared" si="51"/>
        <v>0</v>
      </c>
      <c r="F273" s="550">
        <f t="shared" si="51"/>
        <v>0</v>
      </c>
      <c r="G273" s="550">
        <f t="shared" si="51"/>
        <v>0</v>
      </c>
      <c r="H273" s="550">
        <f t="shared" si="51"/>
        <v>0</v>
      </c>
      <c r="I273" s="550">
        <f t="shared" si="51"/>
        <v>0</v>
      </c>
      <c r="J273" s="550">
        <f t="shared" si="51"/>
        <v>0</v>
      </c>
      <c r="K273" s="967"/>
      <c r="L273" s="967"/>
      <c r="M273" s="967"/>
      <c r="N273" s="967"/>
      <c r="O273" s="967"/>
      <c r="P273" s="967"/>
      <c r="Q273" s="968"/>
      <c r="R273" s="21"/>
      <c r="S273" s="21"/>
      <c r="T273" s="21"/>
      <c r="U273" s="21"/>
    </row>
    <row r="274" spans="2:21">
      <c r="B274" s="470" t="s">
        <v>1161</v>
      </c>
      <c r="C274" s="777">
        <f>$C275*(1+10%)</f>
        <v>163307.1</v>
      </c>
      <c r="D274" s="550">
        <f t="shared" si="52"/>
        <v>0</v>
      </c>
      <c r="E274" s="550">
        <f t="shared" si="51"/>
        <v>0</v>
      </c>
      <c r="F274" s="550">
        <f t="shared" si="51"/>
        <v>0</v>
      </c>
      <c r="G274" s="550">
        <f t="shared" si="51"/>
        <v>0</v>
      </c>
      <c r="H274" s="550">
        <f t="shared" si="51"/>
        <v>0</v>
      </c>
      <c r="I274" s="550">
        <f t="shared" si="51"/>
        <v>0</v>
      </c>
      <c r="J274" s="550">
        <f t="shared" si="51"/>
        <v>0</v>
      </c>
      <c r="K274" s="967"/>
      <c r="L274" s="967"/>
      <c r="M274" s="967"/>
      <c r="N274" s="967"/>
      <c r="O274" s="967"/>
      <c r="P274" s="967"/>
      <c r="Q274" s="968"/>
      <c r="R274" s="21"/>
      <c r="S274" s="21"/>
      <c r="T274" s="21"/>
      <c r="U274" s="21"/>
    </row>
    <row r="275" spans="2:21" ht="43.5">
      <c r="B275" s="471" t="s">
        <v>1596</v>
      </c>
      <c r="C275" s="779">
        <v>148461</v>
      </c>
      <c r="D275" s="550">
        <f t="shared" si="52"/>
        <v>0</v>
      </c>
      <c r="E275" s="550">
        <f t="shared" si="51"/>
        <v>0</v>
      </c>
      <c r="F275" s="550">
        <f t="shared" si="51"/>
        <v>0</v>
      </c>
      <c r="G275" s="550">
        <f t="shared" si="51"/>
        <v>0</v>
      </c>
      <c r="H275" s="550">
        <f t="shared" si="51"/>
        <v>0</v>
      </c>
      <c r="I275" s="550">
        <f t="shared" si="51"/>
        <v>0</v>
      </c>
      <c r="J275" s="550">
        <f t="shared" si="51"/>
        <v>0</v>
      </c>
      <c r="K275" s="967"/>
      <c r="L275" s="967"/>
      <c r="M275" s="967"/>
      <c r="N275" s="967"/>
      <c r="O275" s="967"/>
      <c r="P275" s="967"/>
      <c r="Q275" s="968"/>
      <c r="R275" s="1288" t="s">
        <v>1162</v>
      </c>
      <c r="S275" s="1288"/>
      <c r="T275" s="1288"/>
      <c r="U275" s="1288"/>
    </row>
    <row r="276" spans="2:21">
      <c r="B276" s="470" t="s">
        <v>1163</v>
      </c>
      <c r="C276" s="777">
        <f>$C275*(1-10%)</f>
        <v>133614.9</v>
      </c>
      <c r="D276" s="550">
        <f t="shared" si="52"/>
        <v>0</v>
      </c>
      <c r="E276" s="550">
        <f t="shared" si="51"/>
        <v>0</v>
      </c>
      <c r="F276" s="550">
        <f t="shared" si="51"/>
        <v>0</v>
      </c>
      <c r="G276" s="550">
        <f t="shared" si="51"/>
        <v>0</v>
      </c>
      <c r="H276" s="550">
        <f t="shared" si="51"/>
        <v>0</v>
      </c>
      <c r="I276" s="550">
        <f t="shared" si="51"/>
        <v>0</v>
      </c>
      <c r="J276" s="550">
        <f t="shared" si="51"/>
        <v>0</v>
      </c>
      <c r="K276" s="967"/>
      <c r="L276" s="967"/>
      <c r="M276" s="967"/>
      <c r="N276" s="967"/>
      <c r="O276" s="967"/>
      <c r="P276" s="967"/>
      <c r="Q276" s="968"/>
      <c r="R276" s="21"/>
      <c r="S276" s="21"/>
      <c r="T276" s="21"/>
      <c r="U276" s="21"/>
    </row>
    <row r="277" spans="2:21">
      <c r="B277" s="470" t="s">
        <v>1164</v>
      </c>
      <c r="C277" s="777">
        <f>$C275*(1-20%)</f>
        <v>118768.8</v>
      </c>
      <c r="D277" s="550">
        <f t="shared" si="52"/>
        <v>0</v>
      </c>
      <c r="E277" s="550">
        <f t="shared" si="51"/>
        <v>0</v>
      </c>
      <c r="F277" s="550">
        <f t="shared" si="51"/>
        <v>0</v>
      </c>
      <c r="G277" s="550">
        <f t="shared" si="51"/>
        <v>0</v>
      </c>
      <c r="H277" s="550">
        <f t="shared" si="51"/>
        <v>0</v>
      </c>
      <c r="I277" s="550">
        <f t="shared" si="51"/>
        <v>0</v>
      </c>
      <c r="J277" s="550">
        <f t="shared" si="51"/>
        <v>0</v>
      </c>
      <c r="K277" s="967"/>
      <c r="L277" s="967"/>
      <c r="M277" s="967"/>
      <c r="N277" s="967"/>
      <c r="O277" s="967"/>
      <c r="P277" s="967"/>
      <c r="Q277" s="968"/>
      <c r="R277" s="21"/>
      <c r="S277" s="21"/>
      <c r="T277" s="21"/>
      <c r="U277" s="21"/>
    </row>
    <row r="278" spans="2:21">
      <c r="B278" s="470" t="s">
        <v>1165</v>
      </c>
      <c r="C278" s="777">
        <f>$C275*(1-30%)</f>
        <v>103922.7</v>
      </c>
      <c r="D278" s="550">
        <f t="shared" si="52"/>
        <v>0</v>
      </c>
      <c r="E278" s="550">
        <f t="shared" si="51"/>
        <v>0</v>
      </c>
      <c r="F278" s="550">
        <f t="shared" si="51"/>
        <v>0</v>
      </c>
      <c r="G278" s="550">
        <f t="shared" si="51"/>
        <v>0</v>
      </c>
      <c r="H278" s="550">
        <f t="shared" si="51"/>
        <v>0</v>
      </c>
      <c r="I278" s="550">
        <f t="shared" si="51"/>
        <v>0</v>
      </c>
      <c r="J278" s="550">
        <f t="shared" si="51"/>
        <v>0</v>
      </c>
      <c r="K278" s="967"/>
      <c r="L278" s="967"/>
      <c r="M278" s="967"/>
      <c r="N278" s="967"/>
      <c r="O278" s="967"/>
      <c r="P278" s="967"/>
      <c r="Q278" s="968"/>
      <c r="R278" s="21"/>
      <c r="S278" s="21"/>
      <c r="T278" s="21"/>
      <c r="U278" s="21"/>
    </row>
    <row r="279" spans="2:21">
      <c r="B279" s="470" t="s">
        <v>1166</v>
      </c>
      <c r="C279" s="777">
        <f>$C275*(1-40%)</f>
        <v>89076.599999999991</v>
      </c>
      <c r="D279" s="550">
        <f t="shared" si="52"/>
        <v>0</v>
      </c>
      <c r="E279" s="550">
        <f t="shared" si="51"/>
        <v>0</v>
      </c>
      <c r="F279" s="550">
        <f t="shared" si="51"/>
        <v>0</v>
      </c>
      <c r="G279" s="550">
        <f t="shared" si="51"/>
        <v>0</v>
      </c>
      <c r="H279" s="550">
        <f t="shared" si="51"/>
        <v>0</v>
      </c>
      <c r="I279" s="550">
        <f t="shared" si="51"/>
        <v>0</v>
      </c>
      <c r="J279" s="550">
        <f t="shared" si="51"/>
        <v>0</v>
      </c>
      <c r="K279" s="967"/>
      <c r="L279" s="967"/>
      <c r="M279" s="967"/>
      <c r="N279" s="967"/>
      <c r="O279" s="967"/>
      <c r="P279" s="967"/>
      <c r="Q279" s="968"/>
      <c r="R279" s="21"/>
      <c r="S279" s="21"/>
      <c r="T279" s="21"/>
      <c r="U279" s="21"/>
    </row>
    <row r="280" spans="2:21" ht="13" thickBot="1">
      <c r="B280" s="472" t="s">
        <v>1167</v>
      </c>
      <c r="C280" s="780"/>
      <c r="D280" s="781"/>
      <c r="E280" s="781"/>
      <c r="F280" s="781"/>
      <c r="G280" s="781"/>
      <c r="H280" s="781"/>
      <c r="I280" s="781"/>
      <c r="J280" s="781"/>
      <c r="K280" s="1289" t="s">
        <v>1157</v>
      </c>
      <c r="L280" s="1289"/>
      <c r="M280" s="1289"/>
      <c r="N280" s="1289"/>
      <c r="O280" s="1289"/>
      <c r="P280" s="1289"/>
      <c r="Q280" s="1290"/>
      <c r="R280" s="21"/>
      <c r="S280" s="21"/>
      <c r="T280" s="21"/>
      <c r="U280" s="21"/>
    </row>
    <row r="281" spans="2:21" ht="13" thickBot="1"/>
    <row r="282" spans="2:21" ht="50.15" customHeight="1">
      <c r="B282" s="1291" t="s">
        <v>1183</v>
      </c>
      <c r="C282" s="1292"/>
      <c r="D282" s="1293" t="s">
        <v>1140</v>
      </c>
      <c r="E282" s="1293"/>
      <c r="F282" s="1293"/>
      <c r="G282" s="1293"/>
      <c r="H282" s="1293"/>
      <c r="I282" s="1293"/>
      <c r="J282" s="1293"/>
      <c r="K282" s="1294" t="s">
        <v>1141</v>
      </c>
      <c r="L282" s="1294"/>
      <c r="M282" s="1294"/>
      <c r="N282" s="1294"/>
      <c r="O282" s="1294"/>
      <c r="P282" s="1294"/>
      <c r="Q282" s="1295"/>
      <c r="R282" s="21"/>
      <c r="S282" s="21"/>
      <c r="T282" s="21"/>
      <c r="U282" s="21"/>
    </row>
    <row r="283" spans="2:21" ht="50">
      <c r="B283" s="466" t="s">
        <v>1109</v>
      </c>
      <c r="C283" s="469" t="s">
        <v>1142</v>
      </c>
      <c r="D283" s="468" t="s">
        <v>1143</v>
      </c>
      <c r="E283" s="468" t="s">
        <v>1144</v>
      </c>
      <c r="F283" s="468" t="s">
        <v>1145</v>
      </c>
      <c r="G283" s="468" t="s">
        <v>1146</v>
      </c>
      <c r="H283" s="468" t="s">
        <v>1147</v>
      </c>
      <c r="I283" s="468" t="s">
        <v>1148</v>
      </c>
      <c r="J283" s="468" t="s">
        <v>1149</v>
      </c>
      <c r="K283" s="469" t="s">
        <v>1150</v>
      </c>
      <c r="L283" s="469" t="s">
        <v>1151</v>
      </c>
      <c r="M283" s="469" t="s">
        <v>1152</v>
      </c>
      <c r="N283" s="469" t="s">
        <v>1153</v>
      </c>
      <c r="O283" s="469" t="s">
        <v>1154</v>
      </c>
      <c r="P283" s="469" t="s">
        <v>1155</v>
      </c>
      <c r="Q283" s="467" t="s">
        <v>1156</v>
      </c>
      <c r="R283" s="21"/>
      <c r="S283" s="21"/>
      <c r="T283" s="21"/>
      <c r="U283" s="21"/>
    </row>
    <row r="284" spans="2:21">
      <c r="B284" s="470" t="s">
        <v>1129</v>
      </c>
      <c r="C284" s="778"/>
      <c r="D284" s="549"/>
      <c r="E284" s="549"/>
      <c r="F284" s="549"/>
      <c r="G284" s="549"/>
      <c r="H284" s="549"/>
      <c r="I284" s="549"/>
      <c r="J284" s="549"/>
      <c r="K284" s="1286" t="s">
        <v>1157</v>
      </c>
      <c r="L284" s="1286"/>
      <c r="M284" s="1286"/>
      <c r="N284" s="1286"/>
      <c r="O284" s="1286"/>
      <c r="P284" s="1286"/>
      <c r="Q284" s="1287"/>
      <c r="R284" s="21"/>
      <c r="S284" s="21"/>
      <c r="T284" s="21"/>
      <c r="U284" s="21"/>
    </row>
    <row r="285" spans="2:21">
      <c r="B285" s="470" t="s">
        <v>1158</v>
      </c>
      <c r="C285" s="777">
        <f>$C289*(1+40%)</f>
        <v>130500.99999999999</v>
      </c>
      <c r="D285" s="550">
        <f>K285*$C285</f>
        <v>0</v>
      </c>
      <c r="E285" s="550">
        <f t="shared" ref="E285:J293" si="53">L285*$C285</f>
        <v>0</v>
      </c>
      <c r="F285" s="550">
        <f t="shared" si="53"/>
        <v>0</v>
      </c>
      <c r="G285" s="550">
        <f t="shared" si="53"/>
        <v>0</v>
      </c>
      <c r="H285" s="550">
        <f t="shared" si="53"/>
        <v>0</v>
      </c>
      <c r="I285" s="550">
        <f t="shared" si="53"/>
        <v>0</v>
      </c>
      <c r="J285" s="550">
        <f t="shared" si="53"/>
        <v>0</v>
      </c>
      <c r="K285" s="967"/>
      <c r="L285" s="967"/>
      <c r="M285" s="967"/>
      <c r="N285" s="967"/>
      <c r="O285" s="967"/>
      <c r="P285" s="967"/>
      <c r="Q285" s="968"/>
      <c r="R285" s="21"/>
      <c r="S285" s="21"/>
      <c r="T285" s="21"/>
      <c r="U285" s="21"/>
    </row>
    <row r="286" spans="2:21">
      <c r="B286" s="470" t="s">
        <v>1159</v>
      </c>
      <c r="C286" s="777">
        <f>$C289*(1+30%)</f>
        <v>121179.5</v>
      </c>
      <c r="D286" s="550">
        <f t="shared" ref="D286:D293" si="54">K286*$C286</f>
        <v>0</v>
      </c>
      <c r="E286" s="550">
        <f t="shared" si="53"/>
        <v>0</v>
      </c>
      <c r="F286" s="550">
        <f t="shared" si="53"/>
        <v>0</v>
      </c>
      <c r="G286" s="550">
        <f t="shared" si="53"/>
        <v>0</v>
      </c>
      <c r="H286" s="550">
        <f t="shared" si="53"/>
        <v>0</v>
      </c>
      <c r="I286" s="550">
        <f t="shared" si="53"/>
        <v>0</v>
      </c>
      <c r="J286" s="550">
        <f t="shared" si="53"/>
        <v>0</v>
      </c>
      <c r="K286" s="967"/>
      <c r="L286" s="967"/>
      <c r="M286" s="967"/>
      <c r="N286" s="967"/>
      <c r="O286" s="967"/>
      <c r="P286" s="967"/>
      <c r="Q286" s="968"/>
      <c r="R286" s="21"/>
      <c r="S286" s="21"/>
      <c r="T286" s="21"/>
      <c r="U286" s="21"/>
    </row>
    <row r="287" spans="2:21">
      <c r="B287" s="470" t="s">
        <v>1160</v>
      </c>
      <c r="C287" s="777">
        <f>$C289*(1+20%)</f>
        <v>111858</v>
      </c>
      <c r="D287" s="550">
        <f t="shared" si="54"/>
        <v>0</v>
      </c>
      <c r="E287" s="550">
        <f t="shared" si="53"/>
        <v>0</v>
      </c>
      <c r="F287" s="550">
        <f t="shared" si="53"/>
        <v>0</v>
      </c>
      <c r="G287" s="550">
        <f t="shared" si="53"/>
        <v>0</v>
      </c>
      <c r="H287" s="550">
        <f t="shared" si="53"/>
        <v>0</v>
      </c>
      <c r="I287" s="550">
        <f t="shared" si="53"/>
        <v>0</v>
      </c>
      <c r="J287" s="550">
        <f t="shared" si="53"/>
        <v>0</v>
      </c>
      <c r="K287" s="967"/>
      <c r="L287" s="967"/>
      <c r="M287" s="967"/>
      <c r="N287" s="967"/>
      <c r="O287" s="967"/>
      <c r="P287" s="967"/>
      <c r="Q287" s="968"/>
      <c r="R287" s="21"/>
      <c r="S287" s="21"/>
      <c r="T287" s="21"/>
      <c r="U287" s="21"/>
    </row>
    <row r="288" spans="2:21">
      <c r="B288" s="470" t="s">
        <v>1161</v>
      </c>
      <c r="C288" s="777">
        <f>$C289*(1+10%)</f>
        <v>102536.50000000001</v>
      </c>
      <c r="D288" s="550">
        <f t="shared" si="54"/>
        <v>0</v>
      </c>
      <c r="E288" s="550">
        <f t="shared" si="53"/>
        <v>0</v>
      </c>
      <c r="F288" s="550">
        <f t="shared" si="53"/>
        <v>0</v>
      </c>
      <c r="G288" s="550">
        <f t="shared" si="53"/>
        <v>0</v>
      </c>
      <c r="H288" s="550">
        <f t="shared" si="53"/>
        <v>0</v>
      </c>
      <c r="I288" s="550">
        <f t="shared" si="53"/>
        <v>0</v>
      </c>
      <c r="J288" s="550">
        <f t="shared" si="53"/>
        <v>0</v>
      </c>
      <c r="K288" s="967"/>
      <c r="L288" s="967"/>
      <c r="M288" s="967"/>
      <c r="N288" s="967"/>
      <c r="O288" s="967"/>
      <c r="P288" s="967"/>
      <c r="Q288" s="968"/>
      <c r="R288" s="21"/>
      <c r="S288" s="21"/>
      <c r="T288" s="21"/>
      <c r="U288" s="21"/>
    </row>
    <row r="289" spans="2:21" ht="43.5">
      <c r="B289" s="471" t="s">
        <v>1596</v>
      </c>
      <c r="C289" s="779">
        <v>93215</v>
      </c>
      <c r="D289" s="550">
        <f t="shared" si="54"/>
        <v>0</v>
      </c>
      <c r="E289" s="550">
        <f t="shared" si="53"/>
        <v>0</v>
      </c>
      <c r="F289" s="550">
        <f t="shared" si="53"/>
        <v>0</v>
      </c>
      <c r="G289" s="550">
        <f t="shared" si="53"/>
        <v>0</v>
      </c>
      <c r="H289" s="550">
        <f t="shared" si="53"/>
        <v>0</v>
      </c>
      <c r="I289" s="550">
        <f t="shared" si="53"/>
        <v>0</v>
      </c>
      <c r="J289" s="550">
        <f t="shared" si="53"/>
        <v>0</v>
      </c>
      <c r="K289" s="967"/>
      <c r="L289" s="967"/>
      <c r="M289" s="967"/>
      <c r="N289" s="967"/>
      <c r="O289" s="967"/>
      <c r="P289" s="967"/>
      <c r="Q289" s="968"/>
      <c r="R289" s="1288" t="s">
        <v>1162</v>
      </c>
      <c r="S289" s="1288"/>
      <c r="T289" s="1288"/>
      <c r="U289" s="1288"/>
    </row>
    <row r="290" spans="2:21">
      <c r="B290" s="470" t="s">
        <v>1163</v>
      </c>
      <c r="C290" s="777">
        <f>$C289*(1-10%)</f>
        <v>83893.5</v>
      </c>
      <c r="D290" s="550">
        <f t="shared" si="54"/>
        <v>0</v>
      </c>
      <c r="E290" s="550">
        <f t="shared" si="53"/>
        <v>0</v>
      </c>
      <c r="F290" s="550">
        <f t="shared" si="53"/>
        <v>0</v>
      </c>
      <c r="G290" s="550">
        <f t="shared" si="53"/>
        <v>0</v>
      </c>
      <c r="H290" s="550">
        <f t="shared" si="53"/>
        <v>0</v>
      </c>
      <c r="I290" s="550">
        <f t="shared" si="53"/>
        <v>0</v>
      </c>
      <c r="J290" s="550">
        <f t="shared" si="53"/>
        <v>0</v>
      </c>
      <c r="K290" s="967"/>
      <c r="L290" s="967"/>
      <c r="M290" s="967"/>
      <c r="N290" s="967"/>
      <c r="O290" s="967"/>
      <c r="P290" s="967"/>
      <c r="Q290" s="968"/>
      <c r="R290" s="21"/>
      <c r="S290" s="21"/>
      <c r="T290" s="21"/>
      <c r="U290" s="21"/>
    </row>
    <row r="291" spans="2:21">
      <c r="B291" s="470" t="s">
        <v>1164</v>
      </c>
      <c r="C291" s="777">
        <f>$C289*(1-20%)</f>
        <v>74572</v>
      </c>
      <c r="D291" s="550">
        <f t="shared" si="54"/>
        <v>0</v>
      </c>
      <c r="E291" s="550">
        <f t="shared" si="53"/>
        <v>0</v>
      </c>
      <c r="F291" s="550">
        <f t="shared" si="53"/>
        <v>0</v>
      </c>
      <c r="G291" s="550">
        <f t="shared" si="53"/>
        <v>0</v>
      </c>
      <c r="H291" s="550">
        <f t="shared" si="53"/>
        <v>0</v>
      </c>
      <c r="I291" s="550">
        <f t="shared" si="53"/>
        <v>0</v>
      </c>
      <c r="J291" s="550">
        <f t="shared" si="53"/>
        <v>0</v>
      </c>
      <c r="K291" s="967"/>
      <c r="L291" s="967"/>
      <c r="M291" s="967"/>
      <c r="N291" s="967"/>
      <c r="O291" s="967"/>
      <c r="P291" s="967"/>
      <c r="Q291" s="968"/>
      <c r="R291" s="21"/>
      <c r="S291" s="21"/>
      <c r="T291" s="21"/>
      <c r="U291" s="21"/>
    </row>
    <row r="292" spans="2:21">
      <c r="B292" s="470" t="s">
        <v>1165</v>
      </c>
      <c r="C292" s="777">
        <f>$C289*(1-30%)</f>
        <v>65250.499999999993</v>
      </c>
      <c r="D292" s="550">
        <f t="shared" si="54"/>
        <v>0</v>
      </c>
      <c r="E292" s="550">
        <f t="shared" si="53"/>
        <v>0</v>
      </c>
      <c r="F292" s="550">
        <f t="shared" si="53"/>
        <v>0</v>
      </c>
      <c r="G292" s="550">
        <f t="shared" si="53"/>
        <v>0</v>
      </c>
      <c r="H292" s="550">
        <f t="shared" si="53"/>
        <v>0</v>
      </c>
      <c r="I292" s="550">
        <f t="shared" si="53"/>
        <v>0</v>
      </c>
      <c r="J292" s="550">
        <f t="shared" si="53"/>
        <v>0</v>
      </c>
      <c r="K292" s="967"/>
      <c r="L292" s="967"/>
      <c r="M292" s="967"/>
      <c r="N292" s="967"/>
      <c r="O292" s="967"/>
      <c r="P292" s="967"/>
      <c r="Q292" s="968"/>
      <c r="R292" s="21"/>
      <c r="S292" s="21"/>
      <c r="T292" s="21"/>
      <c r="U292" s="21"/>
    </row>
    <row r="293" spans="2:21">
      <c r="B293" s="470" t="s">
        <v>1166</v>
      </c>
      <c r="C293" s="777">
        <f>$C289*(1-40%)</f>
        <v>55929</v>
      </c>
      <c r="D293" s="550">
        <f t="shared" si="54"/>
        <v>0</v>
      </c>
      <c r="E293" s="550">
        <f t="shared" si="53"/>
        <v>0</v>
      </c>
      <c r="F293" s="550">
        <f t="shared" si="53"/>
        <v>0</v>
      </c>
      <c r="G293" s="550">
        <f t="shared" si="53"/>
        <v>0</v>
      </c>
      <c r="H293" s="550">
        <f t="shared" si="53"/>
        <v>0</v>
      </c>
      <c r="I293" s="550">
        <f t="shared" si="53"/>
        <v>0</v>
      </c>
      <c r="J293" s="550">
        <f t="shared" si="53"/>
        <v>0</v>
      </c>
      <c r="K293" s="967"/>
      <c r="L293" s="967"/>
      <c r="M293" s="967"/>
      <c r="N293" s="967"/>
      <c r="O293" s="967"/>
      <c r="P293" s="967"/>
      <c r="Q293" s="968"/>
      <c r="R293" s="21"/>
      <c r="S293" s="21"/>
      <c r="T293" s="21"/>
      <c r="U293" s="21"/>
    </row>
    <row r="294" spans="2:21" ht="13" thickBot="1">
      <c r="B294" s="472" t="s">
        <v>1167</v>
      </c>
      <c r="C294" s="780"/>
      <c r="D294" s="781"/>
      <c r="E294" s="781"/>
      <c r="F294" s="781"/>
      <c r="G294" s="781"/>
      <c r="H294" s="781"/>
      <c r="I294" s="781"/>
      <c r="J294" s="781"/>
      <c r="K294" s="1289" t="s">
        <v>1157</v>
      </c>
      <c r="L294" s="1289"/>
      <c r="M294" s="1289"/>
      <c r="N294" s="1289"/>
      <c r="O294" s="1289"/>
      <c r="P294" s="1289"/>
      <c r="Q294" s="1290"/>
      <c r="R294" s="21"/>
      <c r="S294" s="21"/>
      <c r="T294" s="21"/>
      <c r="U294" s="21"/>
    </row>
  </sheetData>
  <sheetProtection algorithmName="SHA-512" hashValue="oX3bGXteziQ+1LC080a8nA8WBDVUduLf1/2QpgVurC8+ZzdLIxQ69mJZgU5UY6oR6qkwJo9bvvvvvi50aRZdIA==" saltValue="o32UIodKkKBnUML6byNOPA==" spinCount="100000" sheet="1" formatCells="0" formatColumns="0" formatRows="0" sort="0" autoFilter="0"/>
  <mergeCells count="123">
    <mergeCell ref="K284:Q284"/>
    <mergeCell ref="R289:U289"/>
    <mergeCell ref="K294:Q294"/>
    <mergeCell ref="K270:Q270"/>
    <mergeCell ref="R275:U275"/>
    <mergeCell ref="K280:Q280"/>
    <mergeCell ref="B282:C282"/>
    <mergeCell ref="D282:J282"/>
    <mergeCell ref="K282:Q282"/>
    <mergeCell ref="K256:Q256"/>
    <mergeCell ref="R261:U261"/>
    <mergeCell ref="K266:Q266"/>
    <mergeCell ref="B268:C268"/>
    <mergeCell ref="D268:J268"/>
    <mergeCell ref="K268:Q268"/>
    <mergeCell ref="K242:Q242"/>
    <mergeCell ref="R247:U247"/>
    <mergeCell ref="K252:Q252"/>
    <mergeCell ref="B254:C254"/>
    <mergeCell ref="D254:J254"/>
    <mergeCell ref="K254:Q254"/>
    <mergeCell ref="K228:Q228"/>
    <mergeCell ref="R233:U233"/>
    <mergeCell ref="K238:Q238"/>
    <mergeCell ref="B240:C240"/>
    <mergeCell ref="D240:J240"/>
    <mergeCell ref="K240:Q240"/>
    <mergeCell ref="K214:Q214"/>
    <mergeCell ref="R219:U219"/>
    <mergeCell ref="K224:Q224"/>
    <mergeCell ref="B226:C226"/>
    <mergeCell ref="D226:J226"/>
    <mergeCell ref="K226:Q226"/>
    <mergeCell ref="K200:Q200"/>
    <mergeCell ref="R205:U205"/>
    <mergeCell ref="K210:Q210"/>
    <mergeCell ref="B212:C212"/>
    <mergeCell ref="D212:J212"/>
    <mergeCell ref="K212:Q212"/>
    <mergeCell ref="K186:Q186"/>
    <mergeCell ref="R191:U191"/>
    <mergeCell ref="K196:Q196"/>
    <mergeCell ref="B198:C198"/>
    <mergeCell ref="D198:J198"/>
    <mergeCell ref="K198:Q198"/>
    <mergeCell ref="K172:Q172"/>
    <mergeCell ref="R177:U177"/>
    <mergeCell ref="K182:Q182"/>
    <mergeCell ref="B184:C184"/>
    <mergeCell ref="D184:J184"/>
    <mergeCell ref="K184:Q184"/>
    <mergeCell ref="K158:Q158"/>
    <mergeCell ref="R163:U163"/>
    <mergeCell ref="K168:Q168"/>
    <mergeCell ref="B170:C170"/>
    <mergeCell ref="D170:J170"/>
    <mergeCell ref="K170:Q170"/>
    <mergeCell ref="K144:Q144"/>
    <mergeCell ref="R149:U149"/>
    <mergeCell ref="K154:Q154"/>
    <mergeCell ref="B156:C156"/>
    <mergeCell ref="D156:J156"/>
    <mergeCell ref="K156:Q156"/>
    <mergeCell ref="K130:Q130"/>
    <mergeCell ref="R135:U135"/>
    <mergeCell ref="K140:Q140"/>
    <mergeCell ref="B142:C142"/>
    <mergeCell ref="D142:J142"/>
    <mergeCell ref="K142:Q142"/>
    <mergeCell ref="K116:Q116"/>
    <mergeCell ref="R121:U121"/>
    <mergeCell ref="K126:Q126"/>
    <mergeCell ref="B128:C128"/>
    <mergeCell ref="D128:J128"/>
    <mergeCell ref="K128:Q128"/>
    <mergeCell ref="K102:Q102"/>
    <mergeCell ref="R107:U107"/>
    <mergeCell ref="K112:Q112"/>
    <mergeCell ref="B114:C114"/>
    <mergeCell ref="D114:J114"/>
    <mergeCell ref="K114:Q114"/>
    <mergeCell ref="K88:Q88"/>
    <mergeCell ref="R93:U93"/>
    <mergeCell ref="K98:Q98"/>
    <mergeCell ref="B100:C100"/>
    <mergeCell ref="D100:J100"/>
    <mergeCell ref="K100:Q100"/>
    <mergeCell ref="K74:Q74"/>
    <mergeCell ref="R79:U79"/>
    <mergeCell ref="K84:Q84"/>
    <mergeCell ref="B86:C86"/>
    <mergeCell ref="D86:J86"/>
    <mergeCell ref="K86:Q86"/>
    <mergeCell ref="K54:Q54"/>
    <mergeCell ref="R59:U59"/>
    <mergeCell ref="K64:Q64"/>
    <mergeCell ref="M65:U65"/>
    <mergeCell ref="B72:C72"/>
    <mergeCell ref="D72:J72"/>
    <mergeCell ref="K72:Q72"/>
    <mergeCell ref="P42:P48"/>
    <mergeCell ref="Q42:Q48"/>
    <mergeCell ref="R42:R48"/>
    <mergeCell ref="S42:S48"/>
    <mergeCell ref="B52:C52"/>
    <mergeCell ref="D52:J52"/>
    <mergeCell ref="K52:Q52"/>
    <mergeCell ref="J42:J48"/>
    <mergeCell ref="K42:K48"/>
    <mergeCell ref="L42:L48"/>
    <mergeCell ref="M42:M48"/>
    <mergeCell ref="N42:N48"/>
    <mergeCell ref="O42:O48"/>
    <mergeCell ref="C4:K4"/>
    <mergeCell ref="B36:E36"/>
    <mergeCell ref="F36:L36"/>
    <mergeCell ref="M36:S36"/>
    <mergeCell ref="B42:B48"/>
    <mergeCell ref="E42:E48"/>
    <mergeCell ref="F42:F48"/>
    <mergeCell ref="G42:G48"/>
    <mergeCell ref="H42:H48"/>
    <mergeCell ref="I42:I48"/>
  </mergeCells>
  <dataValidations count="1">
    <dataValidation type="list" allowBlank="1" showInputMessage="1" showErrorMessage="1" sqref="WUS983023 WKW983023 WBA983023 VRE983023 VHI983023 UXM983023 UNQ983023 UDU983023 TTY983023 TKC983023 TAG983023 SQK983023 SGO983023 RWS983023 RMW983023 RDA983023 QTE983023 QJI983023 PZM983023 PPQ983023 PFU983023 OVY983023 OMC983023 OCG983023 NSK983023 NIO983023 MYS983023 MOW983023 MFA983023 LVE983023 LLI983023 LBM983023 KRQ983023 KHU983023 JXY983023 JOC983023 JEG983023 IUK983023 IKO983023 IAS983023 HQW983023 HHA983023 GXE983023 GNI983023 GDM983023 FTQ983023 FJU983023 EZY983023 EQC983023 EGG983023 DWK983023 DMO983023 DCS983023 CSW983023 CJA983023 BZE983023 BPI983023 BFM983023 AVQ983023 ALU983023 ABY983023 SC983023 IG983023 C983023 WUS917487 WKW917487 WBA917487 VRE917487 VHI917487 UXM917487 UNQ917487 UDU917487 TTY917487 TKC917487 TAG917487 SQK917487 SGO917487 RWS917487 RMW917487 RDA917487 QTE917487 QJI917487 PZM917487 PPQ917487 PFU917487 OVY917487 OMC917487 OCG917487 NSK917487 NIO917487 MYS917487 MOW917487 MFA917487 LVE917487 LLI917487 LBM917487 KRQ917487 KHU917487 JXY917487 JOC917487 JEG917487 IUK917487 IKO917487 IAS917487 HQW917487 HHA917487 GXE917487 GNI917487 GDM917487 FTQ917487 FJU917487 EZY917487 EQC917487 EGG917487 DWK917487 DMO917487 DCS917487 CSW917487 CJA917487 BZE917487 BPI917487 BFM917487 AVQ917487 ALU917487 ABY917487 SC917487 IG917487 C917487 WUS851951 WKW851951 WBA851951 VRE851951 VHI851951 UXM851951 UNQ851951 UDU851951 TTY851951 TKC851951 TAG851951 SQK851951 SGO851951 RWS851951 RMW851951 RDA851951 QTE851951 QJI851951 PZM851951 PPQ851951 PFU851951 OVY851951 OMC851951 OCG851951 NSK851951 NIO851951 MYS851951 MOW851951 MFA851951 LVE851951 LLI851951 LBM851951 KRQ851951 KHU851951 JXY851951 JOC851951 JEG851951 IUK851951 IKO851951 IAS851951 HQW851951 HHA851951 GXE851951 GNI851951 GDM851951 FTQ851951 FJU851951 EZY851951 EQC851951 EGG851951 DWK851951 DMO851951 DCS851951 CSW851951 CJA851951 BZE851951 BPI851951 BFM851951 AVQ851951 ALU851951 ABY851951 SC851951 IG851951 C851951 WUS786415 WKW786415 WBA786415 VRE786415 VHI786415 UXM786415 UNQ786415 UDU786415 TTY786415 TKC786415 TAG786415 SQK786415 SGO786415 RWS786415 RMW786415 RDA786415 QTE786415 QJI786415 PZM786415 PPQ786415 PFU786415 OVY786415 OMC786415 OCG786415 NSK786415 NIO786415 MYS786415 MOW786415 MFA786415 LVE786415 LLI786415 LBM786415 KRQ786415 KHU786415 JXY786415 JOC786415 JEG786415 IUK786415 IKO786415 IAS786415 HQW786415 HHA786415 GXE786415 GNI786415 GDM786415 FTQ786415 FJU786415 EZY786415 EQC786415 EGG786415 DWK786415 DMO786415 DCS786415 CSW786415 CJA786415 BZE786415 BPI786415 BFM786415 AVQ786415 ALU786415 ABY786415 SC786415 IG786415 C786415 WUS720879 WKW720879 WBA720879 VRE720879 VHI720879 UXM720879 UNQ720879 UDU720879 TTY720879 TKC720879 TAG720879 SQK720879 SGO720879 RWS720879 RMW720879 RDA720879 QTE720879 QJI720879 PZM720879 PPQ720879 PFU720879 OVY720879 OMC720879 OCG720879 NSK720879 NIO720879 MYS720879 MOW720879 MFA720879 LVE720879 LLI720879 LBM720879 KRQ720879 KHU720879 JXY720879 JOC720879 JEG720879 IUK720879 IKO720879 IAS720879 HQW720879 HHA720879 GXE720879 GNI720879 GDM720879 FTQ720879 FJU720879 EZY720879 EQC720879 EGG720879 DWK720879 DMO720879 DCS720879 CSW720879 CJA720879 BZE720879 BPI720879 BFM720879 AVQ720879 ALU720879 ABY720879 SC720879 IG720879 C720879 WUS655343 WKW655343 WBA655343 VRE655343 VHI655343 UXM655343 UNQ655343 UDU655343 TTY655343 TKC655343 TAG655343 SQK655343 SGO655343 RWS655343 RMW655343 RDA655343 QTE655343 QJI655343 PZM655343 PPQ655343 PFU655343 OVY655343 OMC655343 OCG655343 NSK655343 NIO655343 MYS655343 MOW655343 MFA655343 LVE655343 LLI655343 LBM655343 KRQ655343 KHU655343 JXY655343 JOC655343 JEG655343 IUK655343 IKO655343 IAS655343 HQW655343 HHA655343 GXE655343 GNI655343 GDM655343 FTQ655343 FJU655343 EZY655343 EQC655343 EGG655343 DWK655343 DMO655343 DCS655343 CSW655343 CJA655343 BZE655343 BPI655343 BFM655343 AVQ655343 ALU655343 ABY655343 SC655343 IG655343 C655343 WUS589807 WKW589807 WBA589807 VRE589807 VHI589807 UXM589807 UNQ589807 UDU589807 TTY589807 TKC589807 TAG589807 SQK589807 SGO589807 RWS589807 RMW589807 RDA589807 QTE589807 QJI589807 PZM589807 PPQ589807 PFU589807 OVY589807 OMC589807 OCG589807 NSK589807 NIO589807 MYS589807 MOW589807 MFA589807 LVE589807 LLI589807 LBM589807 KRQ589807 KHU589807 JXY589807 JOC589807 JEG589807 IUK589807 IKO589807 IAS589807 HQW589807 HHA589807 GXE589807 GNI589807 GDM589807 FTQ589807 FJU589807 EZY589807 EQC589807 EGG589807 DWK589807 DMO589807 DCS589807 CSW589807 CJA589807 BZE589807 BPI589807 BFM589807 AVQ589807 ALU589807 ABY589807 SC589807 IG589807 C589807 WUS524271 WKW524271 WBA524271 VRE524271 VHI524271 UXM524271 UNQ524271 UDU524271 TTY524271 TKC524271 TAG524271 SQK524271 SGO524271 RWS524271 RMW524271 RDA524271 QTE524271 QJI524271 PZM524271 PPQ524271 PFU524271 OVY524271 OMC524271 OCG524271 NSK524271 NIO524271 MYS524271 MOW524271 MFA524271 LVE524271 LLI524271 LBM524271 KRQ524271 KHU524271 JXY524271 JOC524271 JEG524271 IUK524271 IKO524271 IAS524271 HQW524271 HHA524271 GXE524271 GNI524271 GDM524271 FTQ524271 FJU524271 EZY524271 EQC524271 EGG524271 DWK524271 DMO524271 DCS524271 CSW524271 CJA524271 BZE524271 BPI524271 BFM524271 AVQ524271 ALU524271 ABY524271 SC524271 IG524271 C524271 WUS458735 WKW458735 WBA458735 VRE458735 VHI458735 UXM458735 UNQ458735 UDU458735 TTY458735 TKC458735 TAG458735 SQK458735 SGO458735 RWS458735 RMW458735 RDA458735 QTE458735 QJI458735 PZM458735 PPQ458735 PFU458735 OVY458735 OMC458735 OCG458735 NSK458735 NIO458735 MYS458735 MOW458735 MFA458735 LVE458735 LLI458735 LBM458735 KRQ458735 KHU458735 JXY458735 JOC458735 JEG458735 IUK458735 IKO458735 IAS458735 HQW458735 HHA458735 GXE458735 GNI458735 GDM458735 FTQ458735 FJU458735 EZY458735 EQC458735 EGG458735 DWK458735 DMO458735 DCS458735 CSW458735 CJA458735 BZE458735 BPI458735 BFM458735 AVQ458735 ALU458735 ABY458735 SC458735 IG458735 C458735 WUS393199 WKW393199 WBA393199 VRE393199 VHI393199 UXM393199 UNQ393199 UDU393199 TTY393199 TKC393199 TAG393199 SQK393199 SGO393199 RWS393199 RMW393199 RDA393199 QTE393199 QJI393199 PZM393199 PPQ393199 PFU393199 OVY393199 OMC393199 OCG393199 NSK393199 NIO393199 MYS393199 MOW393199 MFA393199 LVE393199 LLI393199 LBM393199 KRQ393199 KHU393199 JXY393199 JOC393199 JEG393199 IUK393199 IKO393199 IAS393199 HQW393199 HHA393199 GXE393199 GNI393199 GDM393199 FTQ393199 FJU393199 EZY393199 EQC393199 EGG393199 DWK393199 DMO393199 DCS393199 CSW393199 CJA393199 BZE393199 BPI393199 BFM393199 AVQ393199 ALU393199 ABY393199 SC393199 IG393199 C393199 WUS327663 WKW327663 WBA327663 VRE327663 VHI327663 UXM327663 UNQ327663 UDU327663 TTY327663 TKC327663 TAG327663 SQK327663 SGO327663 RWS327663 RMW327663 RDA327663 QTE327663 QJI327663 PZM327663 PPQ327663 PFU327663 OVY327663 OMC327663 OCG327663 NSK327663 NIO327663 MYS327663 MOW327663 MFA327663 LVE327663 LLI327663 LBM327663 KRQ327663 KHU327663 JXY327663 JOC327663 JEG327663 IUK327663 IKO327663 IAS327663 HQW327663 HHA327663 GXE327663 GNI327663 GDM327663 FTQ327663 FJU327663 EZY327663 EQC327663 EGG327663 DWK327663 DMO327663 DCS327663 CSW327663 CJA327663 BZE327663 BPI327663 BFM327663 AVQ327663 ALU327663 ABY327663 SC327663 IG327663 C327663 WUS262127 WKW262127 WBA262127 VRE262127 VHI262127 UXM262127 UNQ262127 UDU262127 TTY262127 TKC262127 TAG262127 SQK262127 SGO262127 RWS262127 RMW262127 RDA262127 QTE262127 QJI262127 PZM262127 PPQ262127 PFU262127 OVY262127 OMC262127 OCG262127 NSK262127 NIO262127 MYS262127 MOW262127 MFA262127 LVE262127 LLI262127 LBM262127 KRQ262127 KHU262127 JXY262127 JOC262127 JEG262127 IUK262127 IKO262127 IAS262127 HQW262127 HHA262127 GXE262127 GNI262127 GDM262127 FTQ262127 FJU262127 EZY262127 EQC262127 EGG262127 DWK262127 DMO262127 DCS262127 CSW262127 CJA262127 BZE262127 BPI262127 BFM262127 AVQ262127 ALU262127 ABY262127 SC262127 IG262127 C262127 WUS196591 WKW196591 WBA196591 VRE196591 VHI196591 UXM196591 UNQ196591 UDU196591 TTY196591 TKC196591 TAG196591 SQK196591 SGO196591 RWS196591 RMW196591 RDA196591 QTE196591 QJI196591 PZM196591 PPQ196591 PFU196591 OVY196591 OMC196591 OCG196591 NSK196591 NIO196591 MYS196591 MOW196591 MFA196591 LVE196591 LLI196591 LBM196591 KRQ196591 KHU196591 JXY196591 JOC196591 JEG196591 IUK196591 IKO196591 IAS196591 HQW196591 HHA196591 GXE196591 GNI196591 GDM196591 FTQ196591 FJU196591 EZY196591 EQC196591 EGG196591 DWK196591 DMO196591 DCS196591 CSW196591 CJA196591 BZE196591 BPI196591 BFM196591 AVQ196591 ALU196591 ABY196591 SC196591 IG196591 C196591 WUS131055 WKW131055 WBA131055 VRE131055 VHI131055 UXM131055 UNQ131055 UDU131055 TTY131055 TKC131055 TAG131055 SQK131055 SGO131055 RWS131055 RMW131055 RDA131055 QTE131055 QJI131055 PZM131055 PPQ131055 PFU131055 OVY131055 OMC131055 OCG131055 NSK131055 NIO131055 MYS131055 MOW131055 MFA131055 LVE131055 LLI131055 LBM131055 KRQ131055 KHU131055 JXY131055 JOC131055 JEG131055 IUK131055 IKO131055 IAS131055 HQW131055 HHA131055 GXE131055 GNI131055 GDM131055 FTQ131055 FJU131055 EZY131055 EQC131055 EGG131055 DWK131055 DMO131055 DCS131055 CSW131055 CJA131055 BZE131055 BPI131055 BFM131055 AVQ131055 ALU131055 ABY131055 SC131055 IG131055 C131055 WUS65519 WKW65519 WBA65519 VRE65519 VHI65519 UXM65519 UNQ65519 UDU65519 TTY65519 TKC65519 TAG65519 SQK65519 SGO65519 RWS65519 RMW65519 RDA65519 QTE65519 QJI65519 PZM65519 PPQ65519 PFU65519 OVY65519 OMC65519 OCG65519 NSK65519 NIO65519 MYS65519 MOW65519 MFA65519 LVE65519 LLI65519 LBM65519 KRQ65519 KHU65519 JXY65519 JOC65519 JEG65519 IUK65519 IKO65519 IAS65519 HQW65519 HHA65519 GXE65519 GNI65519 GDM65519 FTQ65519 FJU65519 EZY65519 EQC65519 EGG65519 DWK65519 DMO65519 DCS65519 CSW65519 CJA65519 BZE65519 BPI65519 BFM65519 AVQ65519 ALU65519 ABY65519 SC65519 IG65519 C65519 WUS983019:WUS983021 WKW983019:WKW983021 WBA983019:WBA983021 VRE983019:VRE983021 VHI983019:VHI983021 UXM983019:UXM983021 UNQ983019:UNQ983021 UDU983019:UDU983021 TTY983019:TTY983021 TKC983019:TKC983021 TAG983019:TAG983021 SQK983019:SQK983021 SGO983019:SGO983021 RWS983019:RWS983021 RMW983019:RMW983021 RDA983019:RDA983021 QTE983019:QTE983021 QJI983019:QJI983021 PZM983019:PZM983021 PPQ983019:PPQ983021 PFU983019:PFU983021 OVY983019:OVY983021 OMC983019:OMC983021 OCG983019:OCG983021 NSK983019:NSK983021 NIO983019:NIO983021 MYS983019:MYS983021 MOW983019:MOW983021 MFA983019:MFA983021 LVE983019:LVE983021 LLI983019:LLI983021 LBM983019:LBM983021 KRQ983019:KRQ983021 KHU983019:KHU983021 JXY983019:JXY983021 JOC983019:JOC983021 JEG983019:JEG983021 IUK983019:IUK983021 IKO983019:IKO983021 IAS983019:IAS983021 HQW983019:HQW983021 HHA983019:HHA983021 GXE983019:GXE983021 GNI983019:GNI983021 GDM983019:GDM983021 FTQ983019:FTQ983021 FJU983019:FJU983021 EZY983019:EZY983021 EQC983019:EQC983021 EGG983019:EGG983021 DWK983019:DWK983021 DMO983019:DMO983021 DCS983019:DCS983021 CSW983019:CSW983021 CJA983019:CJA983021 BZE983019:BZE983021 BPI983019:BPI983021 BFM983019:BFM983021 AVQ983019:AVQ983021 ALU983019:ALU983021 ABY983019:ABY983021 SC983019:SC983021 IG983019:IG983021 C983019:C983021 WUS917483:WUS917485 WKW917483:WKW917485 WBA917483:WBA917485 VRE917483:VRE917485 VHI917483:VHI917485 UXM917483:UXM917485 UNQ917483:UNQ917485 UDU917483:UDU917485 TTY917483:TTY917485 TKC917483:TKC917485 TAG917483:TAG917485 SQK917483:SQK917485 SGO917483:SGO917485 RWS917483:RWS917485 RMW917483:RMW917485 RDA917483:RDA917485 QTE917483:QTE917485 QJI917483:QJI917485 PZM917483:PZM917485 PPQ917483:PPQ917485 PFU917483:PFU917485 OVY917483:OVY917485 OMC917483:OMC917485 OCG917483:OCG917485 NSK917483:NSK917485 NIO917483:NIO917485 MYS917483:MYS917485 MOW917483:MOW917485 MFA917483:MFA917485 LVE917483:LVE917485 LLI917483:LLI917485 LBM917483:LBM917485 KRQ917483:KRQ917485 KHU917483:KHU917485 JXY917483:JXY917485 JOC917483:JOC917485 JEG917483:JEG917485 IUK917483:IUK917485 IKO917483:IKO917485 IAS917483:IAS917485 HQW917483:HQW917485 HHA917483:HHA917485 GXE917483:GXE917485 GNI917483:GNI917485 GDM917483:GDM917485 FTQ917483:FTQ917485 FJU917483:FJU917485 EZY917483:EZY917485 EQC917483:EQC917485 EGG917483:EGG917485 DWK917483:DWK917485 DMO917483:DMO917485 DCS917483:DCS917485 CSW917483:CSW917485 CJA917483:CJA917485 BZE917483:BZE917485 BPI917483:BPI917485 BFM917483:BFM917485 AVQ917483:AVQ917485 ALU917483:ALU917485 ABY917483:ABY917485 SC917483:SC917485 IG917483:IG917485 C917483:C917485 WUS851947:WUS851949 WKW851947:WKW851949 WBA851947:WBA851949 VRE851947:VRE851949 VHI851947:VHI851949 UXM851947:UXM851949 UNQ851947:UNQ851949 UDU851947:UDU851949 TTY851947:TTY851949 TKC851947:TKC851949 TAG851947:TAG851949 SQK851947:SQK851949 SGO851947:SGO851949 RWS851947:RWS851949 RMW851947:RMW851949 RDA851947:RDA851949 QTE851947:QTE851949 QJI851947:QJI851949 PZM851947:PZM851949 PPQ851947:PPQ851949 PFU851947:PFU851949 OVY851947:OVY851949 OMC851947:OMC851949 OCG851947:OCG851949 NSK851947:NSK851949 NIO851947:NIO851949 MYS851947:MYS851949 MOW851947:MOW851949 MFA851947:MFA851949 LVE851947:LVE851949 LLI851947:LLI851949 LBM851947:LBM851949 KRQ851947:KRQ851949 KHU851947:KHU851949 JXY851947:JXY851949 JOC851947:JOC851949 JEG851947:JEG851949 IUK851947:IUK851949 IKO851947:IKO851949 IAS851947:IAS851949 HQW851947:HQW851949 HHA851947:HHA851949 GXE851947:GXE851949 GNI851947:GNI851949 GDM851947:GDM851949 FTQ851947:FTQ851949 FJU851947:FJU851949 EZY851947:EZY851949 EQC851947:EQC851949 EGG851947:EGG851949 DWK851947:DWK851949 DMO851947:DMO851949 DCS851947:DCS851949 CSW851947:CSW851949 CJA851947:CJA851949 BZE851947:BZE851949 BPI851947:BPI851949 BFM851947:BFM851949 AVQ851947:AVQ851949 ALU851947:ALU851949 ABY851947:ABY851949 SC851947:SC851949 IG851947:IG851949 C851947:C851949 WUS786411:WUS786413 WKW786411:WKW786413 WBA786411:WBA786413 VRE786411:VRE786413 VHI786411:VHI786413 UXM786411:UXM786413 UNQ786411:UNQ786413 UDU786411:UDU786413 TTY786411:TTY786413 TKC786411:TKC786413 TAG786411:TAG786413 SQK786411:SQK786413 SGO786411:SGO786413 RWS786411:RWS786413 RMW786411:RMW786413 RDA786411:RDA786413 QTE786411:QTE786413 QJI786411:QJI786413 PZM786411:PZM786413 PPQ786411:PPQ786413 PFU786411:PFU786413 OVY786411:OVY786413 OMC786411:OMC786413 OCG786411:OCG786413 NSK786411:NSK786413 NIO786411:NIO786413 MYS786411:MYS786413 MOW786411:MOW786413 MFA786411:MFA786413 LVE786411:LVE786413 LLI786411:LLI786413 LBM786411:LBM786413 KRQ786411:KRQ786413 KHU786411:KHU786413 JXY786411:JXY786413 JOC786411:JOC786413 JEG786411:JEG786413 IUK786411:IUK786413 IKO786411:IKO786413 IAS786411:IAS786413 HQW786411:HQW786413 HHA786411:HHA786413 GXE786411:GXE786413 GNI786411:GNI786413 GDM786411:GDM786413 FTQ786411:FTQ786413 FJU786411:FJU786413 EZY786411:EZY786413 EQC786411:EQC786413 EGG786411:EGG786413 DWK786411:DWK786413 DMO786411:DMO786413 DCS786411:DCS786413 CSW786411:CSW786413 CJA786411:CJA786413 BZE786411:BZE786413 BPI786411:BPI786413 BFM786411:BFM786413 AVQ786411:AVQ786413 ALU786411:ALU786413 ABY786411:ABY786413 SC786411:SC786413 IG786411:IG786413 C786411:C786413 WUS720875:WUS720877 WKW720875:WKW720877 WBA720875:WBA720877 VRE720875:VRE720877 VHI720875:VHI720877 UXM720875:UXM720877 UNQ720875:UNQ720877 UDU720875:UDU720877 TTY720875:TTY720877 TKC720875:TKC720877 TAG720875:TAG720877 SQK720875:SQK720877 SGO720875:SGO720877 RWS720875:RWS720877 RMW720875:RMW720877 RDA720875:RDA720877 QTE720875:QTE720877 QJI720875:QJI720877 PZM720875:PZM720877 PPQ720875:PPQ720877 PFU720875:PFU720877 OVY720875:OVY720877 OMC720875:OMC720877 OCG720875:OCG720877 NSK720875:NSK720877 NIO720875:NIO720877 MYS720875:MYS720877 MOW720875:MOW720877 MFA720875:MFA720877 LVE720875:LVE720877 LLI720875:LLI720877 LBM720875:LBM720877 KRQ720875:KRQ720877 KHU720875:KHU720877 JXY720875:JXY720877 JOC720875:JOC720877 JEG720875:JEG720877 IUK720875:IUK720877 IKO720875:IKO720877 IAS720875:IAS720877 HQW720875:HQW720877 HHA720875:HHA720877 GXE720875:GXE720877 GNI720875:GNI720877 GDM720875:GDM720877 FTQ720875:FTQ720877 FJU720875:FJU720877 EZY720875:EZY720877 EQC720875:EQC720877 EGG720875:EGG720877 DWK720875:DWK720877 DMO720875:DMO720877 DCS720875:DCS720877 CSW720875:CSW720877 CJA720875:CJA720877 BZE720875:BZE720877 BPI720875:BPI720877 BFM720875:BFM720877 AVQ720875:AVQ720877 ALU720875:ALU720877 ABY720875:ABY720877 SC720875:SC720877 IG720875:IG720877 C720875:C720877 WUS655339:WUS655341 WKW655339:WKW655341 WBA655339:WBA655341 VRE655339:VRE655341 VHI655339:VHI655341 UXM655339:UXM655341 UNQ655339:UNQ655341 UDU655339:UDU655341 TTY655339:TTY655341 TKC655339:TKC655341 TAG655339:TAG655341 SQK655339:SQK655341 SGO655339:SGO655341 RWS655339:RWS655341 RMW655339:RMW655341 RDA655339:RDA655341 QTE655339:QTE655341 QJI655339:QJI655341 PZM655339:PZM655341 PPQ655339:PPQ655341 PFU655339:PFU655341 OVY655339:OVY655341 OMC655339:OMC655341 OCG655339:OCG655341 NSK655339:NSK655341 NIO655339:NIO655341 MYS655339:MYS655341 MOW655339:MOW655341 MFA655339:MFA655341 LVE655339:LVE655341 LLI655339:LLI655341 LBM655339:LBM655341 KRQ655339:KRQ655341 KHU655339:KHU655341 JXY655339:JXY655341 JOC655339:JOC655341 JEG655339:JEG655341 IUK655339:IUK655341 IKO655339:IKO655341 IAS655339:IAS655341 HQW655339:HQW655341 HHA655339:HHA655341 GXE655339:GXE655341 GNI655339:GNI655341 GDM655339:GDM655341 FTQ655339:FTQ655341 FJU655339:FJU655341 EZY655339:EZY655341 EQC655339:EQC655341 EGG655339:EGG655341 DWK655339:DWK655341 DMO655339:DMO655341 DCS655339:DCS655341 CSW655339:CSW655341 CJA655339:CJA655341 BZE655339:BZE655341 BPI655339:BPI655341 BFM655339:BFM655341 AVQ655339:AVQ655341 ALU655339:ALU655341 ABY655339:ABY655341 SC655339:SC655341 IG655339:IG655341 C655339:C655341 WUS589803:WUS589805 WKW589803:WKW589805 WBA589803:WBA589805 VRE589803:VRE589805 VHI589803:VHI589805 UXM589803:UXM589805 UNQ589803:UNQ589805 UDU589803:UDU589805 TTY589803:TTY589805 TKC589803:TKC589805 TAG589803:TAG589805 SQK589803:SQK589805 SGO589803:SGO589805 RWS589803:RWS589805 RMW589803:RMW589805 RDA589803:RDA589805 QTE589803:QTE589805 QJI589803:QJI589805 PZM589803:PZM589805 PPQ589803:PPQ589805 PFU589803:PFU589805 OVY589803:OVY589805 OMC589803:OMC589805 OCG589803:OCG589805 NSK589803:NSK589805 NIO589803:NIO589805 MYS589803:MYS589805 MOW589803:MOW589805 MFA589803:MFA589805 LVE589803:LVE589805 LLI589803:LLI589805 LBM589803:LBM589805 KRQ589803:KRQ589805 KHU589803:KHU589805 JXY589803:JXY589805 JOC589803:JOC589805 JEG589803:JEG589805 IUK589803:IUK589805 IKO589803:IKO589805 IAS589803:IAS589805 HQW589803:HQW589805 HHA589803:HHA589805 GXE589803:GXE589805 GNI589803:GNI589805 GDM589803:GDM589805 FTQ589803:FTQ589805 FJU589803:FJU589805 EZY589803:EZY589805 EQC589803:EQC589805 EGG589803:EGG589805 DWK589803:DWK589805 DMO589803:DMO589805 DCS589803:DCS589805 CSW589803:CSW589805 CJA589803:CJA589805 BZE589803:BZE589805 BPI589803:BPI589805 BFM589803:BFM589805 AVQ589803:AVQ589805 ALU589803:ALU589805 ABY589803:ABY589805 SC589803:SC589805 IG589803:IG589805 C589803:C589805 WUS524267:WUS524269 WKW524267:WKW524269 WBA524267:WBA524269 VRE524267:VRE524269 VHI524267:VHI524269 UXM524267:UXM524269 UNQ524267:UNQ524269 UDU524267:UDU524269 TTY524267:TTY524269 TKC524267:TKC524269 TAG524267:TAG524269 SQK524267:SQK524269 SGO524267:SGO524269 RWS524267:RWS524269 RMW524267:RMW524269 RDA524267:RDA524269 QTE524267:QTE524269 QJI524267:QJI524269 PZM524267:PZM524269 PPQ524267:PPQ524269 PFU524267:PFU524269 OVY524267:OVY524269 OMC524267:OMC524269 OCG524267:OCG524269 NSK524267:NSK524269 NIO524267:NIO524269 MYS524267:MYS524269 MOW524267:MOW524269 MFA524267:MFA524269 LVE524267:LVE524269 LLI524267:LLI524269 LBM524267:LBM524269 KRQ524267:KRQ524269 KHU524267:KHU524269 JXY524267:JXY524269 JOC524267:JOC524269 JEG524267:JEG524269 IUK524267:IUK524269 IKO524267:IKO524269 IAS524267:IAS524269 HQW524267:HQW524269 HHA524267:HHA524269 GXE524267:GXE524269 GNI524267:GNI524269 GDM524267:GDM524269 FTQ524267:FTQ524269 FJU524267:FJU524269 EZY524267:EZY524269 EQC524267:EQC524269 EGG524267:EGG524269 DWK524267:DWK524269 DMO524267:DMO524269 DCS524267:DCS524269 CSW524267:CSW524269 CJA524267:CJA524269 BZE524267:BZE524269 BPI524267:BPI524269 BFM524267:BFM524269 AVQ524267:AVQ524269 ALU524267:ALU524269 ABY524267:ABY524269 SC524267:SC524269 IG524267:IG524269 C524267:C524269 WUS458731:WUS458733 WKW458731:WKW458733 WBA458731:WBA458733 VRE458731:VRE458733 VHI458731:VHI458733 UXM458731:UXM458733 UNQ458731:UNQ458733 UDU458731:UDU458733 TTY458731:TTY458733 TKC458731:TKC458733 TAG458731:TAG458733 SQK458731:SQK458733 SGO458731:SGO458733 RWS458731:RWS458733 RMW458731:RMW458733 RDA458731:RDA458733 QTE458731:QTE458733 QJI458731:QJI458733 PZM458731:PZM458733 PPQ458731:PPQ458733 PFU458731:PFU458733 OVY458731:OVY458733 OMC458731:OMC458733 OCG458731:OCG458733 NSK458731:NSK458733 NIO458731:NIO458733 MYS458731:MYS458733 MOW458731:MOW458733 MFA458731:MFA458733 LVE458731:LVE458733 LLI458731:LLI458733 LBM458731:LBM458733 KRQ458731:KRQ458733 KHU458731:KHU458733 JXY458731:JXY458733 JOC458731:JOC458733 JEG458731:JEG458733 IUK458731:IUK458733 IKO458731:IKO458733 IAS458731:IAS458733 HQW458731:HQW458733 HHA458731:HHA458733 GXE458731:GXE458733 GNI458731:GNI458733 GDM458731:GDM458733 FTQ458731:FTQ458733 FJU458731:FJU458733 EZY458731:EZY458733 EQC458731:EQC458733 EGG458731:EGG458733 DWK458731:DWK458733 DMO458731:DMO458733 DCS458731:DCS458733 CSW458731:CSW458733 CJA458731:CJA458733 BZE458731:BZE458733 BPI458731:BPI458733 BFM458731:BFM458733 AVQ458731:AVQ458733 ALU458731:ALU458733 ABY458731:ABY458733 SC458731:SC458733 IG458731:IG458733 C458731:C458733 WUS393195:WUS393197 WKW393195:WKW393197 WBA393195:WBA393197 VRE393195:VRE393197 VHI393195:VHI393197 UXM393195:UXM393197 UNQ393195:UNQ393197 UDU393195:UDU393197 TTY393195:TTY393197 TKC393195:TKC393197 TAG393195:TAG393197 SQK393195:SQK393197 SGO393195:SGO393197 RWS393195:RWS393197 RMW393195:RMW393197 RDA393195:RDA393197 QTE393195:QTE393197 QJI393195:QJI393197 PZM393195:PZM393197 PPQ393195:PPQ393197 PFU393195:PFU393197 OVY393195:OVY393197 OMC393195:OMC393197 OCG393195:OCG393197 NSK393195:NSK393197 NIO393195:NIO393197 MYS393195:MYS393197 MOW393195:MOW393197 MFA393195:MFA393197 LVE393195:LVE393197 LLI393195:LLI393197 LBM393195:LBM393197 KRQ393195:KRQ393197 KHU393195:KHU393197 JXY393195:JXY393197 JOC393195:JOC393197 JEG393195:JEG393197 IUK393195:IUK393197 IKO393195:IKO393197 IAS393195:IAS393197 HQW393195:HQW393197 HHA393195:HHA393197 GXE393195:GXE393197 GNI393195:GNI393197 GDM393195:GDM393197 FTQ393195:FTQ393197 FJU393195:FJU393197 EZY393195:EZY393197 EQC393195:EQC393197 EGG393195:EGG393197 DWK393195:DWK393197 DMO393195:DMO393197 DCS393195:DCS393197 CSW393195:CSW393197 CJA393195:CJA393197 BZE393195:BZE393197 BPI393195:BPI393197 BFM393195:BFM393197 AVQ393195:AVQ393197 ALU393195:ALU393197 ABY393195:ABY393197 SC393195:SC393197 IG393195:IG393197 C393195:C393197 WUS327659:WUS327661 WKW327659:WKW327661 WBA327659:WBA327661 VRE327659:VRE327661 VHI327659:VHI327661 UXM327659:UXM327661 UNQ327659:UNQ327661 UDU327659:UDU327661 TTY327659:TTY327661 TKC327659:TKC327661 TAG327659:TAG327661 SQK327659:SQK327661 SGO327659:SGO327661 RWS327659:RWS327661 RMW327659:RMW327661 RDA327659:RDA327661 QTE327659:QTE327661 QJI327659:QJI327661 PZM327659:PZM327661 PPQ327659:PPQ327661 PFU327659:PFU327661 OVY327659:OVY327661 OMC327659:OMC327661 OCG327659:OCG327661 NSK327659:NSK327661 NIO327659:NIO327661 MYS327659:MYS327661 MOW327659:MOW327661 MFA327659:MFA327661 LVE327659:LVE327661 LLI327659:LLI327661 LBM327659:LBM327661 KRQ327659:KRQ327661 KHU327659:KHU327661 JXY327659:JXY327661 JOC327659:JOC327661 JEG327659:JEG327661 IUK327659:IUK327661 IKO327659:IKO327661 IAS327659:IAS327661 HQW327659:HQW327661 HHA327659:HHA327661 GXE327659:GXE327661 GNI327659:GNI327661 GDM327659:GDM327661 FTQ327659:FTQ327661 FJU327659:FJU327661 EZY327659:EZY327661 EQC327659:EQC327661 EGG327659:EGG327661 DWK327659:DWK327661 DMO327659:DMO327661 DCS327659:DCS327661 CSW327659:CSW327661 CJA327659:CJA327661 BZE327659:BZE327661 BPI327659:BPI327661 BFM327659:BFM327661 AVQ327659:AVQ327661 ALU327659:ALU327661 ABY327659:ABY327661 SC327659:SC327661 IG327659:IG327661 C327659:C327661 WUS262123:WUS262125 WKW262123:WKW262125 WBA262123:WBA262125 VRE262123:VRE262125 VHI262123:VHI262125 UXM262123:UXM262125 UNQ262123:UNQ262125 UDU262123:UDU262125 TTY262123:TTY262125 TKC262123:TKC262125 TAG262123:TAG262125 SQK262123:SQK262125 SGO262123:SGO262125 RWS262123:RWS262125 RMW262123:RMW262125 RDA262123:RDA262125 QTE262123:QTE262125 QJI262123:QJI262125 PZM262123:PZM262125 PPQ262123:PPQ262125 PFU262123:PFU262125 OVY262123:OVY262125 OMC262123:OMC262125 OCG262123:OCG262125 NSK262123:NSK262125 NIO262123:NIO262125 MYS262123:MYS262125 MOW262123:MOW262125 MFA262123:MFA262125 LVE262123:LVE262125 LLI262123:LLI262125 LBM262123:LBM262125 KRQ262123:KRQ262125 KHU262123:KHU262125 JXY262123:JXY262125 JOC262123:JOC262125 JEG262123:JEG262125 IUK262123:IUK262125 IKO262123:IKO262125 IAS262123:IAS262125 HQW262123:HQW262125 HHA262123:HHA262125 GXE262123:GXE262125 GNI262123:GNI262125 GDM262123:GDM262125 FTQ262123:FTQ262125 FJU262123:FJU262125 EZY262123:EZY262125 EQC262123:EQC262125 EGG262123:EGG262125 DWK262123:DWK262125 DMO262123:DMO262125 DCS262123:DCS262125 CSW262123:CSW262125 CJA262123:CJA262125 BZE262123:BZE262125 BPI262123:BPI262125 BFM262123:BFM262125 AVQ262123:AVQ262125 ALU262123:ALU262125 ABY262123:ABY262125 SC262123:SC262125 IG262123:IG262125 C262123:C262125 WUS196587:WUS196589 WKW196587:WKW196589 WBA196587:WBA196589 VRE196587:VRE196589 VHI196587:VHI196589 UXM196587:UXM196589 UNQ196587:UNQ196589 UDU196587:UDU196589 TTY196587:TTY196589 TKC196587:TKC196589 TAG196587:TAG196589 SQK196587:SQK196589 SGO196587:SGO196589 RWS196587:RWS196589 RMW196587:RMW196589 RDA196587:RDA196589 QTE196587:QTE196589 QJI196587:QJI196589 PZM196587:PZM196589 PPQ196587:PPQ196589 PFU196587:PFU196589 OVY196587:OVY196589 OMC196587:OMC196589 OCG196587:OCG196589 NSK196587:NSK196589 NIO196587:NIO196589 MYS196587:MYS196589 MOW196587:MOW196589 MFA196587:MFA196589 LVE196587:LVE196589 LLI196587:LLI196589 LBM196587:LBM196589 KRQ196587:KRQ196589 KHU196587:KHU196589 JXY196587:JXY196589 JOC196587:JOC196589 JEG196587:JEG196589 IUK196587:IUK196589 IKO196587:IKO196589 IAS196587:IAS196589 HQW196587:HQW196589 HHA196587:HHA196589 GXE196587:GXE196589 GNI196587:GNI196589 GDM196587:GDM196589 FTQ196587:FTQ196589 FJU196587:FJU196589 EZY196587:EZY196589 EQC196587:EQC196589 EGG196587:EGG196589 DWK196587:DWK196589 DMO196587:DMO196589 DCS196587:DCS196589 CSW196587:CSW196589 CJA196587:CJA196589 BZE196587:BZE196589 BPI196587:BPI196589 BFM196587:BFM196589 AVQ196587:AVQ196589 ALU196587:ALU196589 ABY196587:ABY196589 SC196587:SC196589 IG196587:IG196589 C196587:C196589 WUS131051:WUS131053 WKW131051:WKW131053 WBA131051:WBA131053 VRE131051:VRE131053 VHI131051:VHI131053 UXM131051:UXM131053 UNQ131051:UNQ131053 UDU131051:UDU131053 TTY131051:TTY131053 TKC131051:TKC131053 TAG131051:TAG131053 SQK131051:SQK131053 SGO131051:SGO131053 RWS131051:RWS131053 RMW131051:RMW131053 RDA131051:RDA131053 QTE131051:QTE131053 QJI131051:QJI131053 PZM131051:PZM131053 PPQ131051:PPQ131053 PFU131051:PFU131053 OVY131051:OVY131053 OMC131051:OMC131053 OCG131051:OCG131053 NSK131051:NSK131053 NIO131051:NIO131053 MYS131051:MYS131053 MOW131051:MOW131053 MFA131051:MFA131053 LVE131051:LVE131053 LLI131051:LLI131053 LBM131051:LBM131053 KRQ131051:KRQ131053 KHU131051:KHU131053 JXY131051:JXY131053 JOC131051:JOC131053 JEG131051:JEG131053 IUK131051:IUK131053 IKO131051:IKO131053 IAS131051:IAS131053 HQW131051:HQW131053 HHA131051:HHA131053 GXE131051:GXE131053 GNI131051:GNI131053 GDM131051:GDM131053 FTQ131051:FTQ131053 FJU131051:FJU131053 EZY131051:EZY131053 EQC131051:EQC131053 EGG131051:EGG131053 DWK131051:DWK131053 DMO131051:DMO131053 DCS131051:DCS131053 CSW131051:CSW131053 CJA131051:CJA131053 BZE131051:BZE131053 BPI131051:BPI131053 BFM131051:BFM131053 AVQ131051:AVQ131053 ALU131051:ALU131053 ABY131051:ABY131053 SC131051:SC131053 IG131051:IG131053 C131051:C131053 WUS65515:WUS65517 WKW65515:WKW65517 WBA65515:WBA65517 VRE65515:VRE65517 VHI65515:VHI65517 UXM65515:UXM65517 UNQ65515:UNQ65517 UDU65515:UDU65517 TTY65515:TTY65517 TKC65515:TKC65517 TAG65515:TAG65517 SQK65515:SQK65517 SGO65515:SGO65517 RWS65515:RWS65517 RMW65515:RMW65517 RDA65515:RDA65517 QTE65515:QTE65517 QJI65515:QJI65517 PZM65515:PZM65517 PPQ65515:PPQ65517 PFU65515:PFU65517 OVY65515:OVY65517 OMC65515:OMC65517 OCG65515:OCG65517 NSK65515:NSK65517 NIO65515:NIO65517 MYS65515:MYS65517 MOW65515:MOW65517 MFA65515:MFA65517 LVE65515:LVE65517 LLI65515:LLI65517 LBM65515:LBM65517 KRQ65515:KRQ65517 KHU65515:KHU65517 JXY65515:JXY65517 JOC65515:JOC65517 JEG65515:JEG65517 IUK65515:IUK65517 IKO65515:IKO65517 IAS65515:IAS65517 HQW65515:HQW65517 HHA65515:HHA65517 GXE65515:GXE65517 GNI65515:GNI65517 GDM65515:GDM65517 FTQ65515:FTQ65517 FJU65515:FJU65517 EZY65515:EZY65517 EQC65515:EQC65517 EGG65515:EGG65517 DWK65515:DWK65517 DMO65515:DMO65517 DCS65515:DCS65517 CSW65515:CSW65517 CJA65515:CJA65517 BZE65515:BZE65517 BPI65515:BPI65517 BFM65515:BFM65517 AVQ65515:AVQ65517 ALU65515:ALU65517 ABY65515:ABY65517 SC65515:SC65517 IG65515:IG65517 C65515:C65517 WUS983017 WKW983017 WBA983017 VRE983017 VHI983017 UXM983017 UNQ983017 UDU983017 TTY983017 TKC983017 TAG983017 SQK983017 SGO983017 RWS983017 RMW983017 RDA983017 QTE983017 QJI983017 PZM983017 PPQ983017 PFU983017 OVY983017 OMC983017 OCG983017 NSK983017 NIO983017 MYS983017 MOW983017 MFA983017 LVE983017 LLI983017 LBM983017 KRQ983017 KHU983017 JXY983017 JOC983017 JEG983017 IUK983017 IKO983017 IAS983017 HQW983017 HHA983017 GXE983017 GNI983017 GDM983017 FTQ983017 FJU983017 EZY983017 EQC983017 EGG983017 DWK983017 DMO983017 DCS983017 CSW983017 CJA983017 BZE983017 BPI983017 BFM983017 AVQ983017 ALU983017 ABY983017 SC983017 IG983017 C983017 WUS917481 WKW917481 WBA917481 VRE917481 VHI917481 UXM917481 UNQ917481 UDU917481 TTY917481 TKC917481 TAG917481 SQK917481 SGO917481 RWS917481 RMW917481 RDA917481 QTE917481 QJI917481 PZM917481 PPQ917481 PFU917481 OVY917481 OMC917481 OCG917481 NSK917481 NIO917481 MYS917481 MOW917481 MFA917481 LVE917481 LLI917481 LBM917481 KRQ917481 KHU917481 JXY917481 JOC917481 JEG917481 IUK917481 IKO917481 IAS917481 HQW917481 HHA917481 GXE917481 GNI917481 GDM917481 FTQ917481 FJU917481 EZY917481 EQC917481 EGG917481 DWK917481 DMO917481 DCS917481 CSW917481 CJA917481 BZE917481 BPI917481 BFM917481 AVQ917481 ALU917481 ABY917481 SC917481 IG917481 C917481 WUS851945 WKW851945 WBA851945 VRE851945 VHI851945 UXM851945 UNQ851945 UDU851945 TTY851945 TKC851945 TAG851945 SQK851945 SGO851945 RWS851945 RMW851945 RDA851945 QTE851945 QJI851945 PZM851945 PPQ851945 PFU851945 OVY851945 OMC851945 OCG851945 NSK851945 NIO851945 MYS851945 MOW851945 MFA851945 LVE851945 LLI851945 LBM851945 KRQ851945 KHU851945 JXY851945 JOC851945 JEG851945 IUK851945 IKO851945 IAS851945 HQW851945 HHA851945 GXE851945 GNI851945 GDM851945 FTQ851945 FJU851945 EZY851945 EQC851945 EGG851945 DWK851945 DMO851945 DCS851945 CSW851945 CJA851945 BZE851945 BPI851945 BFM851945 AVQ851945 ALU851945 ABY851945 SC851945 IG851945 C851945 WUS786409 WKW786409 WBA786409 VRE786409 VHI786409 UXM786409 UNQ786409 UDU786409 TTY786409 TKC786409 TAG786409 SQK786409 SGO786409 RWS786409 RMW786409 RDA786409 QTE786409 QJI786409 PZM786409 PPQ786409 PFU786409 OVY786409 OMC786409 OCG786409 NSK786409 NIO786409 MYS786409 MOW786409 MFA786409 LVE786409 LLI786409 LBM786409 KRQ786409 KHU786409 JXY786409 JOC786409 JEG786409 IUK786409 IKO786409 IAS786409 HQW786409 HHA786409 GXE786409 GNI786409 GDM786409 FTQ786409 FJU786409 EZY786409 EQC786409 EGG786409 DWK786409 DMO786409 DCS786409 CSW786409 CJA786409 BZE786409 BPI786409 BFM786409 AVQ786409 ALU786409 ABY786409 SC786409 IG786409 C786409 WUS720873 WKW720873 WBA720873 VRE720873 VHI720873 UXM720873 UNQ720873 UDU720873 TTY720873 TKC720873 TAG720873 SQK720873 SGO720873 RWS720873 RMW720873 RDA720873 QTE720873 QJI720873 PZM720873 PPQ720873 PFU720873 OVY720873 OMC720873 OCG720873 NSK720873 NIO720873 MYS720873 MOW720873 MFA720873 LVE720873 LLI720873 LBM720873 KRQ720873 KHU720873 JXY720873 JOC720873 JEG720873 IUK720873 IKO720873 IAS720873 HQW720873 HHA720873 GXE720873 GNI720873 GDM720873 FTQ720873 FJU720873 EZY720873 EQC720873 EGG720873 DWK720873 DMO720873 DCS720873 CSW720873 CJA720873 BZE720873 BPI720873 BFM720873 AVQ720873 ALU720873 ABY720873 SC720873 IG720873 C720873 WUS655337 WKW655337 WBA655337 VRE655337 VHI655337 UXM655337 UNQ655337 UDU655337 TTY655337 TKC655337 TAG655337 SQK655337 SGO655337 RWS655337 RMW655337 RDA655337 QTE655337 QJI655337 PZM655337 PPQ655337 PFU655337 OVY655337 OMC655337 OCG655337 NSK655337 NIO655337 MYS655337 MOW655337 MFA655337 LVE655337 LLI655337 LBM655337 KRQ655337 KHU655337 JXY655337 JOC655337 JEG655337 IUK655337 IKO655337 IAS655337 HQW655337 HHA655337 GXE655337 GNI655337 GDM655337 FTQ655337 FJU655337 EZY655337 EQC655337 EGG655337 DWK655337 DMO655337 DCS655337 CSW655337 CJA655337 BZE655337 BPI655337 BFM655337 AVQ655337 ALU655337 ABY655337 SC655337 IG655337 C655337 WUS589801 WKW589801 WBA589801 VRE589801 VHI589801 UXM589801 UNQ589801 UDU589801 TTY589801 TKC589801 TAG589801 SQK589801 SGO589801 RWS589801 RMW589801 RDA589801 QTE589801 QJI589801 PZM589801 PPQ589801 PFU589801 OVY589801 OMC589801 OCG589801 NSK589801 NIO589801 MYS589801 MOW589801 MFA589801 LVE589801 LLI589801 LBM589801 KRQ589801 KHU589801 JXY589801 JOC589801 JEG589801 IUK589801 IKO589801 IAS589801 HQW589801 HHA589801 GXE589801 GNI589801 GDM589801 FTQ589801 FJU589801 EZY589801 EQC589801 EGG589801 DWK589801 DMO589801 DCS589801 CSW589801 CJA589801 BZE589801 BPI589801 BFM589801 AVQ589801 ALU589801 ABY589801 SC589801 IG589801 C589801 WUS524265 WKW524265 WBA524265 VRE524265 VHI524265 UXM524265 UNQ524265 UDU524265 TTY524265 TKC524265 TAG524265 SQK524265 SGO524265 RWS524265 RMW524265 RDA524265 QTE524265 QJI524265 PZM524265 PPQ524265 PFU524265 OVY524265 OMC524265 OCG524265 NSK524265 NIO524265 MYS524265 MOW524265 MFA524265 LVE524265 LLI524265 LBM524265 KRQ524265 KHU524265 JXY524265 JOC524265 JEG524265 IUK524265 IKO524265 IAS524265 HQW524265 HHA524265 GXE524265 GNI524265 GDM524265 FTQ524265 FJU524265 EZY524265 EQC524265 EGG524265 DWK524265 DMO524265 DCS524265 CSW524265 CJA524265 BZE524265 BPI524265 BFM524265 AVQ524265 ALU524265 ABY524265 SC524265 IG524265 C524265 WUS458729 WKW458729 WBA458729 VRE458729 VHI458729 UXM458729 UNQ458729 UDU458729 TTY458729 TKC458729 TAG458729 SQK458729 SGO458729 RWS458729 RMW458729 RDA458729 QTE458729 QJI458729 PZM458729 PPQ458729 PFU458729 OVY458729 OMC458729 OCG458729 NSK458729 NIO458729 MYS458729 MOW458729 MFA458729 LVE458729 LLI458729 LBM458729 KRQ458729 KHU458729 JXY458729 JOC458729 JEG458729 IUK458729 IKO458729 IAS458729 HQW458729 HHA458729 GXE458729 GNI458729 GDM458729 FTQ458729 FJU458729 EZY458729 EQC458729 EGG458729 DWK458729 DMO458729 DCS458729 CSW458729 CJA458729 BZE458729 BPI458729 BFM458729 AVQ458729 ALU458729 ABY458729 SC458729 IG458729 C458729 WUS393193 WKW393193 WBA393193 VRE393193 VHI393193 UXM393193 UNQ393193 UDU393193 TTY393193 TKC393193 TAG393193 SQK393193 SGO393193 RWS393193 RMW393193 RDA393193 QTE393193 QJI393193 PZM393193 PPQ393193 PFU393193 OVY393193 OMC393193 OCG393193 NSK393193 NIO393193 MYS393193 MOW393193 MFA393193 LVE393193 LLI393193 LBM393193 KRQ393193 KHU393193 JXY393193 JOC393193 JEG393193 IUK393193 IKO393193 IAS393193 HQW393193 HHA393193 GXE393193 GNI393193 GDM393193 FTQ393193 FJU393193 EZY393193 EQC393193 EGG393193 DWK393193 DMO393193 DCS393193 CSW393193 CJA393193 BZE393193 BPI393193 BFM393193 AVQ393193 ALU393193 ABY393193 SC393193 IG393193 C393193 WUS327657 WKW327657 WBA327657 VRE327657 VHI327657 UXM327657 UNQ327657 UDU327657 TTY327657 TKC327657 TAG327657 SQK327657 SGO327657 RWS327657 RMW327657 RDA327657 QTE327657 QJI327657 PZM327657 PPQ327657 PFU327657 OVY327657 OMC327657 OCG327657 NSK327657 NIO327657 MYS327657 MOW327657 MFA327657 LVE327657 LLI327657 LBM327657 KRQ327657 KHU327657 JXY327657 JOC327657 JEG327657 IUK327657 IKO327657 IAS327657 HQW327657 HHA327657 GXE327657 GNI327657 GDM327657 FTQ327657 FJU327657 EZY327657 EQC327657 EGG327657 DWK327657 DMO327657 DCS327657 CSW327657 CJA327657 BZE327657 BPI327657 BFM327657 AVQ327657 ALU327657 ABY327657 SC327657 IG327657 C327657 WUS262121 WKW262121 WBA262121 VRE262121 VHI262121 UXM262121 UNQ262121 UDU262121 TTY262121 TKC262121 TAG262121 SQK262121 SGO262121 RWS262121 RMW262121 RDA262121 QTE262121 QJI262121 PZM262121 PPQ262121 PFU262121 OVY262121 OMC262121 OCG262121 NSK262121 NIO262121 MYS262121 MOW262121 MFA262121 LVE262121 LLI262121 LBM262121 KRQ262121 KHU262121 JXY262121 JOC262121 JEG262121 IUK262121 IKO262121 IAS262121 HQW262121 HHA262121 GXE262121 GNI262121 GDM262121 FTQ262121 FJU262121 EZY262121 EQC262121 EGG262121 DWK262121 DMO262121 DCS262121 CSW262121 CJA262121 BZE262121 BPI262121 BFM262121 AVQ262121 ALU262121 ABY262121 SC262121 IG262121 C262121 WUS196585 WKW196585 WBA196585 VRE196585 VHI196585 UXM196585 UNQ196585 UDU196585 TTY196585 TKC196585 TAG196585 SQK196585 SGO196585 RWS196585 RMW196585 RDA196585 QTE196585 QJI196585 PZM196585 PPQ196585 PFU196585 OVY196585 OMC196585 OCG196585 NSK196585 NIO196585 MYS196585 MOW196585 MFA196585 LVE196585 LLI196585 LBM196585 KRQ196585 KHU196585 JXY196585 JOC196585 JEG196585 IUK196585 IKO196585 IAS196585 HQW196585 HHA196585 GXE196585 GNI196585 GDM196585 FTQ196585 FJU196585 EZY196585 EQC196585 EGG196585 DWK196585 DMO196585 DCS196585 CSW196585 CJA196585 BZE196585 BPI196585 BFM196585 AVQ196585 ALU196585 ABY196585 SC196585 IG196585 C196585 WUS131049 WKW131049 WBA131049 VRE131049 VHI131049 UXM131049 UNQ131049 UDU131049 TTY131049 TKC131049 TAG131049 SQK131049 SGO131049 RWS131049 RMW131049 RDA131049 QTE131049 QJI131049 PZM131049 PPQ131049 PFU131049 OVY131049 OMC131049 OCG131049 NSK131049 NIO131049 MYS131049 MOW131049 MFA131049 LVE131049 LLI131049 LBM131049 KRQ131049 KHU131049 JXY131049 JOC131049 JEG131049 IUK131049 IKO131049 IAS131049 HQW131049 HHA131049 GXE131049 GNI131049 GDM131049 FTQ131049 FJU131049 EZY131049 EQC131049 EGG131049 DWK131049 DMO131049 DCS131049 CSW131049 CJA131049 BZE131049 BPI131049 BFM131049 AVQ131049 ALU131049 ABY131049 SC131049 IG131049 C131049 WUS65513 WKW65513 WBA65513 VRE65513 VHI65513 UXM65513 UNQ65513 UDU65513 TTY65513 TKC65513 TAG65513 SQK65513 SGO65513 RWS65513 RMW65513 RDA65513 QTE65513 QJI65513 PZM65513 PPQ65513 PFU65513 OVY65513 OMC65513 OCG65513 NSK65513 NIO65513 MYS65513 MOW65513 MFA65513 LVE65513 LLI65513 LBM65513 KRQ65513 KHU65513 JXY65513 JOC65513 JEG65513 IUK65513 IKO65513 IAS65513 HQW65513 HHA65513 GXE65513 GNI65513 GDM65513 FTQ65513 FJU65513 EZY65513 EQC65513 EGG65513 DWK65513 DMO65513 DCS65513 CSW65513 CJA65513 BZE65513 BPI65513 BFM65513 AVQ65513 ALU65513 ABY65513 SC65513 IG65513 C65513 WUS983015 WKW983015 WBA983015 VRE983015 VHI983015 UXM983015 UNQ983015 UDU983015 TTY983015 TKC983015 TAG983015 SQK983015 SGO983015 RWS983015 RMW983015 RDA983015 QTE983015 QJI983015 PZM983015 PPQ983015 PFU983015 OVY983015 OMC983015 OCG983015 NSK983015 NIO983015 MYS983015 MOW983015 MFA983015 LVE983015 LLI983015 LBM983015 KRQ983015 KHU983015 JXY983015 JOC983015 JEG983015 IUK983015 IKO983015 IAS983015 HQW983015 HHA983015 GXE983015 GNI983015 GDM983015 FTQ983015 FJU983015 EZY983015 EQC983015 EGG983015 DWK983015 DMO983015 DCS983015 CSW983015 CJA983015 BZE983015 BPI983015 BFM983015 AVQ983015 ALU983015 ABY983015 SC983015 IG983015 C983015 WUS917479 WKW917479 WBA917479 VRE917479 VHI917479 UXM917479 UNQ917479 UDU917479 TTY917479 TKC917479 TAG917479 SQK917479 SGO917479 RWS917479 RMW917479 RDA917479 QTE917479 QJI917479 PZM917479 PPQ917479 PFU917479 OVY917479 OMC917479 OCG917479 NSK917479 NIO917479 MYS917479 MOW917479 MFA917479 LVE917479 LLI917479 LBM917479 KRQ917479 KHU917479 JXY917479 JOC917479 JEG917479 IUK917479 IKO917479 IAS917479 HQW917479 HHA917479 GXE917479 GNI917479 GDM917479 FTQ917479 FJU917479 EZY917479 EQC917479 EGG917479 DWK917479 DMO917479 DCS917479 CSW917479 CJA917479 BZE917479 BPI917479 BFM917479 AVQ917479 ALU917479 ABY917479 SC917479 IG917479 C917479 WUS851943 WKW851943 WBA851943 VRE851943 VHI851943 UXM851943 UNQ851943 UDU851943 TTY851943 TKC851943 TAG851943 SQK851943 SGO851943 RWS851943 RMW851943 RDA851943 QTE851943 QJI851943 PZM851943 PPQ851943 PFU851943 OVY851943 OMC851943 OCG851943 NSK851943 NIO851943 MYS851943 MOW851943 MFA851943 LVE851943 LLI851943 LBM851943 KRQ851943 KHU851943 JXY851943 JOC851943 JEG851943 IUK851943 IKO851943 IAS851943 HQW851943 HHA851943 GXE851943 GNI851943 GDM851943 FTQ851943 FJU851943 EZY851943 EQC851943 EGG851943 DWK851943 DMO851943 DCS851943 CSW851943 CJA851943 BZE851943 BPI851943 BFM851943 AVQ851943 ALU851943 ABY851943 SC851943 IG851943 C851943 WUS786407 WKW786407 WBA786407 VRE786407 VHI786407 UXM786407 UNQ786407 UDU786407 TTY786407 TKC786407 TAG786407 SQK786407 SGO786407 RWS786407 RMW786407 RDA786407 QTE786407 QJI786407 PZM786407 PPQ786407 PFU786407 OVY786407 OMC786407 OCG786407 NSK786407 NIO786407 MYS786407 MOW786407 MFA786407 LVE786407 LLI786407 LBM786407 KRQ786407 KHU786407 JXY786407 JOC786407 JEG786407 IUK786407 IKO786407 IAS786407 HQW786407 HHA786407 GXE786407 GNI786407 GDM786407 FTQ786407 FJU786407 EZY786407 EQC786407 EGG786407 DWK786407 DMO786407 DCS786407 CSW786407 CJA786407 BZE786407 BPI786407 BFM786407 AVQ786407 ALU786407 ABY786407 SC786407 IG786407 C786407 WUS720871 WKW720871 WBA720871 VRE720871 VHI720871 UXM720871 UNQ720871 UDU720871 TTY720871 TKC720871 TAG720871 SQK720871 SGO720871 RWS720871 RMW720871 RDA720871 QTE720871 QJI720871 PZM720871 PPQ720871 PFU720871 OVY720871 OMC720871 OCG720871 NSK720871 NIO720871 MYS720871 MOW720871 MFA720871 LVE720871 LLI720871 LBM720871 KRQ720871 KHU720871 JXY720871 JOC720871 JEG720871 IUK720871 IKO720871 IAS720871 HQW720871 HHA720871 GXE720871 GNI720871 GDM720871 FTQ720871 FJU720871 EZY720871 EQC720871 EGG720871 DWK720871 DMO720871 DCS720871 CSW720871 CJA720871 BZE720871 BPI720871 BFM720871 AVQ720871 ALU720871 ABY720871 SC720871 IG720871 C720871 WUS655335 WKW655335 WBA655335 VRE655335 VHI655335 UXM655335 UNQ655335 UDU655335 TTY655335 TKC655335 TAG655335 SQK655335 SGO655335 RWS655335 RMW655335 RDA655335 QTE655335 QJI655335 PZM655335 PPQ655335 PFU655335 OVY655335 OMC655335 OCG655335 NSK655335 NIO655335 MYS655335 MOW655335 MFA655335 LVE655335 LLI655335 LBM655335 KRQ655335 KHU655335 JXY655335 JOC655335 JEG655335 IUK655335 IKO655335 IAS655335 HQW655335 HHA655335 GXE655335 GNI655335 GDM655335 FTQ655335 FJU655335 EZY655335 EQC655335 EGG655335 DWK655335 DMO655335 DCS655335 CSW655335 CJA655335 BZE655335 BPI655335 BFM655335 AVQ655335 ALU655335 ABY655335 SC655335 IG655335 C655335 WUS589799 WKW589799 WBA589799 VRE589799 VHI589799 UXM589799 UNQ589799 UDU589799 TTY589799 TKC589799 TAG589799 SQK589799 SGO589799 RWS589799 RMW589799 RDA589799 QTE589799 QJI589799 PZM589799 PPQ589799 PFU589799 OVY589799 OMC589799 OCG589799 NSK589799 NIO589799 MYS589799 MOW589799 MFA589799 LVE589799 LLI589799 LBM589799 KRQ589799 KHU589799 JXY589799 JOC589799 JEG589799 IUK589799 IKO589799 IAS589799 HQW589799 HHA589799 GXE589799 GNI589799 GDM589799 FTQ589799 FJU589799 EZY589799 EQC589799 EGG589799 DWK589799 DMO589799 DCS589799 CSW589799 CJA589799 BZE589799 BPI589799 BFM589799 AVQ589799 ALU589799 ABY589799 SC589799 IG589799 C589799 WUS524263 WKW524263 WBA524263 VRE524263 VHI524263 UXM524263 UNQ524263 UDU524263 TTY524263 TKC524263 TAG524263 SQK524263 SGO524263 RWS524263 RMW524263 RDA524263 QTE524263 QJI524263 PZM524263 PPQ524263 PFU524263 OVY524263 OMC524263 OCG524263 NSK524263 NIO524263 MYS524263 MOW524263 MFA524263 LVE524263 LLI524263 LBM524263 KRQ524263 KHU524263 JXY524263 JOC524263 JEG524263 IUK524263 IKO524263 IAS524263 HQW524263 HHA524263 GXE524263 GNI524263 GDM524263 FTQ524263 FJU524263 EZY524263 EQC524263 EGG524263 DWK524263 DMO524263 DCS524263 CSW524263 CJA524263 BZE524263 BPI524263 BFM524263 AVQ524263 ALU524263 ABY524263 SC524263 IG524263 C524263 WUS458727 WKW458727 WBA458727 VRE458727 VHI458727 UXM458727 UNQ458727 UDU458727 TTY458727 TKC458727 TAG458727 SQK458727 SGO458727 RWS458727 RMW458727 RDA458727 QTE458727 QJI458727 PZM458727 PPQ458727 PFU458727 OVY458727 OMC458727 OCG458727 NSK458727 NIO458727 MYS458727 MOW458727 MFA458727 LVE458727 LLI458727 LBM458727 KRQ458727 KHU458727 JXY458727 JOC458727 JEG458727 IUK458727 IKO458727 IAS458727 HQW458727 HHA458727 GXE458727 GNI458727 GDM458727 FTQ458727 FJU458727 EZY458727 EQC458727 EGG458727 DWK458727 DMO458727 DCS458727 CSW458727 CJA458727 BZE458727 BPI458727 BFM458727 AVQ458727 ALU458727 ABY458727 SC458727 IG458727 C458727 WUS393191 WKW393191 WBA393191 VRE393191 VHI393191 UXM393191 UNQ393191 UDU393191 TTY393191 TKC393191 TAG393191 SQK393191 SGO393191 RWS393191 RMW393191 RDA393191 QTE393191 QJI393191 PZM393191 PPQ393191 PFU393191 OVY393191 OMC393191 OCG393191 NSK393191 NIO393191 MYS393191 MOW393191 MFA393191 LVE393191 LLI393191 LBM393191 KRQ393191 KHU393191 JXY393191 JOC393191 JEG393191 IUK393191 IKO393191 IAS393191 HQW393191 HHA393191 GXE393191 GNI393191 GDM393191 FTQ393191 FJU393191 EZY393191 EQC393191 EGG393191 DWK393191 DMO393191 DCS393191 CSW393191 CJA393191 BZE393191 BPI393191 BFM393191 AVQ393191 ALU393191 ABY393191 SC393191 IG393191 C393191 WUS327655 WKW327655 WBA327655 VRE327655 VHI327655 UXM327655 UNQ327655 UDU327655 TTY327655 TKC327655 TAG327655 SQK327655 SGO327655 RWS327655 RMW327655 RDA327655 QTE327655 QJI327655 PZM327655 PPQ327655 PFU327655 OVY327655 OMC327655 OCG327655 NSK327655 NIO327655 MYS327655 MOW327655 MFA327655 LVE327655 LLI327655 LBM327655 KRQ327655 KHU327655 JXY327655 JOC327655 JEG327655 IUK327655 IKO327655 IAS327655 HQW327655 HHA327655 GXE327655 GNI327655 GDM327655 FTQ327655 FJU327655 EZY327655 EQC327655 EGG327655 DWK327655 DMO327655 DCS327655 CSW327655 CJA327655 BZE327655 BPI327655 BFM327655 AVQ327655 ALU327655 ABY327655 SC327655 IG327655 C327655 WUS262119 WKW262119 WBA262119 VRE262119 VHI262119 UXM262119 UNQ262119 UDU262119 TTY262119 TKC262119 TAG262119 SQK262119 SGO262119 RWS262119 RMW262119 RDA262119 QTE262119 QJI262119 PZM262119 PPQ262119 PFU262119 OVY262119 OMC262119 OCG262119 NSK262119 NIO262119 MYS262119 MOW262119 MFA262119 LVE262119 LLI262119 LBM262119 KRQ262119 KHU262119 JXY262119 JOC262119 JEG262119 IUK262119 IKO262119 IAS262119 HQW262119 HHA262119 GXE262119 GNI262119 GDM262119 FTQ262119 FJU262119 EZY262119 EQC262119 EGG262119 DWK262119 DMO262119 DCS262119 CSW262119 CJA262119 BZE262119 BPI262119 BFM262119 AVQ262119 ALU262119 ABY262119 SC262119 IG262119 C262119 WUS196583 WKW196583 WBA196583 VRE196583 VHI196583 UXM196583 UNQ196583 UDU196583 TTY196583 TKC196583 TAG196583 SQK196583 SGO196583 RWS196583 RMW196583 RDA196583 QTE196583 QJI196583 PZM196583 PPQ196583 PFU196583 OVY196583 OMC196583 OCG196583 NSK196583 NIO196583 MYS196583 MOW196583 MFA196583 LVE196583 LLI196583 LBM196583 KRQ196583 KHU196583 JXY196583 JOC196583 JEG196583 IUK196583 IKO196583 IAS196583 HQW196583 HHA196583 GXE196583 GNI196583 GDM196583 FTQ196583 FJU196583 EZY196583 EQC196583 EGG196583 DWK196583 DMO196583 DCS196583 CSW196583 CJA196583 BZE196583 BPI196583 BFM196583 AVQ196583 ALU196583 ABY196583 SC196583 IG196583 C196583 WUS131047 WKW131047 WBA131047 VRE131047 VHI131047 UXM131047 UNQ131047 UDU131047 TTY131047 TKC131047 TAG131047 SQK131047 SGO131047 RWS131047 RMW131047 RDA131047 QTE131047 QJI131047 PZM131047 PPQ131047 PFU131047 OVY131047 OMC131047 OCG131047 NSK131047 NIO131047 MYS131047 MOW131047 MFA131047 LVE131047 LLI131047 LBM131047 KRQ131047 KHU131047 JXY131047 JOC131047 JEG131047 IUK131047 IKO131047 IAS131047 HQW131047 HHA131047 GXE131047 GNI131047 GDM131047 FTQ131047 FJU131047 EZY131047 EQC131047 EGG131047 DWK131047 DMO131047 DCS131047 CSW131047 CJA131047 BZE131047 BPI131047 BFM131047 AVQ131047 ALU131047 ABY131047 SC131047 IG131047 C131047 WUS65511 WKW65511 WBA65511 VRE65511 VHI65511 UXM65511 UNQ65511 UDU65511 TTY65511 TKC65511 TAG65511 SQK65511 SGO65511 RWS65511 RMW65511 RDA65511 QTE65511 QJI65511 PZM65511 PPQ65511 PFU65511 OVY65511 OMC65511 OCG65511 NSK65511 NIO65511 MYS65511 MOW65511 MFA65511 LVE65511 LLI65511 LBM65511 KRQ65511 KHU65511 JXY65511 JOC65511 JEG65511 IUK65511 IKO65511 IAS65511 HQW65511 HHA65511 GXE65511 GNI65511 GDM65511 FTQ65511 FJU65511 EZY65511 EQC65511 EGG65511 DWK65511 DMO65511 DCS65511 CSW65511 CJA65511 BZE65511 BPI65511 BFM65511 AVQ65511 ALU65511 ABY65511 SC65511 IG65511 C65511 WUS983013 WKW983013 WBA983013 VRE983013 VHI983013 UXM983013 UNQ983013 UDU983013 TTY983013 TKC983013 TAG983013 SQK983013 SGO983013 RWS983013 RMW983013 RDA983013 QTE983013 QJI983013 PZM983013 PPQ983013 PFU983013 OVY983013 OMC983013 OCG983013 NSK983013 NIO983013 MYS983013 MOW983013 MFA983013 LVE983013 LLI983013 LBM983013 KRQ983013 KHU983013 JXY983013 JOC983013 JEG983013 IUK983013 IKO983013 IAS983013 HQW983013 HHA983013 GXE983013 GNI983013 GDM983013 FTQ983013 FJU983013 EZY983013 EQC983013 EGG983013 DWK983013 DMO983013 DCS983013 CSW983013 CJA983013 BZE983013 BPI983013 BFM983013 AVQ983013 ALU983013 ABY983013 SC983013 IG983013 C983013 WUS917477 WKW917477 WBA917477 VRE917477 VHI917477 UXM917477 UNQ917477 UDU917477 TTY917477 TKC917477 TAG917477 SQK917477 SGO917477 RWS917477 RMW917477 RDA917477 QTE917477 QJI917477 PZM917477 PPQ917477 PFU917477 OVY917477 OMC917477 OCG917477 NSK917477 NIO917477 MYS917477 MOW917477 MFA917477 LVE917477 LLI917477 LBM917477 KRQ917477 KHU917477 JXY917477 JOC917477 JEG917477 IUK917477 IKO917477 IAS917477 HQW917477 HHA917477 GXE917477 GNI917477 GDM917477 FTQ917477 FJU917477 EZY917477 EQC917477 EGG917477 DWK917477 DMO917477 DCS917477 CSW917477 CJA917477 BZE917477 BPI917477 BFM917477 AVQ917477 ALU917477 ABY917477 SC917477 IG917477 C917477 WUS851941 WKW851941 WBA851941 VRE851941 VHI851941 UXM851941 UNQ851941 UDU851941 TTY851941 TKC851941 TAG851941 SQK851941 SGO851941 RWS851941 RMW851941 RDA851941 QTE851941 QJI851941 PZM851941 PPQ851941 PFU851941 OVY851941 OMC851941 OCG851941 NSK851941 NIO851941 MYS851941 MOW851941 MFA851941 LVE851941 LLI851941 LBM851941 KRQ851941 KHU851941 JXY851941 JOC851941 JEG851941 IUK851941 IKO851941 IAS851941 HQW851941 HHA851941 GXE851941 GNI851941 GDM851941 FTQ851941 FJU851941 EZY851941 EQC851941 EGG851941 DWK851941 DMO851941 DCS851941 CSW851941 CJA851941 BZE851941 BPI851941 BFM851941 AVQ851941 ALU851941 ABY851941 SC851941 IG851941 C851941 WUS786405 WKW786405 WBA786405 VRE786405 VHI786405 UXM786405 UNQ786405 UDU786405 TTY786405 TKC786405 TAG786405 SQK786405 SGO786405 RWS786405 RMW786405 RDA786405 QTE786405 QJI786405 PZM786405 PPQ786405 PFU786405 OVY786405 OMC786405 OCG786405 NSK786405 NIO786405 MYS786405 MOW786405 MFA786405 LVE786405 LLI786405 LBM786405 KRQ786405 KHU786405 JXY786405 JOC786405 JEG786405 IUK786405 IKO786405 IAS786405 HQW786405 HHA786405 GXE786405 GNI786405 GDM786405 FTQ786405 FJU786405 EZY786405 EQC786405 EGG786405 DWK786405 DMO786405 DCS786405 CSW786405 CJA786405 BZE786405 BPI786405 BFM786405 AVQ786405 ALU786405 ABY786405 SC786405 IG786405 C786405 WUS720869 WKW720869 WBA720869 VRE720869 VHI720869 UXM720869 UNQ720869 UDU720869 TTY720869 TKC720869 TAG720869 SQK720869 SGO720869 RWS720869 RMW720869 RDA720869 QTE720869 QJI720869 PZM720869 PPQ720869 PFU720869 OVY720869 OMC720869 OCG720869 NSK720869 NIO720869 MYS720869 MOW720869 MFA720869 LVE720869 LLI720869 LBM720869 KRQ720869 KHU720869 JXY720869 JOC720869 JEG720869 IUK720869 IKO720869 IAS720869 HQW720869 HHA720869 GXE720869 GNI720869 GDM720869 FTQ720869 FJU720869 EZY720869 EQC720869 EGG720869 DWK720869 DMO720869 DCS720869 CSW720869 CJA720869 BZE720869 BPI720869 BFM720869 AVQ720869 ALU720869 ABY720869 SC720869 IG720869 C720869 WUS655333 WKW655333 WBA655333 VRE655333 VHI655333 UXM655333 UNQ655333 UDU655333 TTY655333 TKC655333 TAG655333 SQK655333 SGO655333 RWS655333 RMW655333 RDA655333 QTE655333 QJI655333 PZM655333 PPQ655333 PFU655333 OVY655333 OMC655333 OCG655333 NSK655333 NIO655333 MYS655333 MOW655333 MFA655333 LVE655333 LLI655333 LBM655333 KRQ655333 KHU655333 JXY655333 JOC655333 JEG655333 IUK655333 IKO655333 IAS655333 HQW655333 HHA655333 GXE655333 GNI655333 GDM655333 FTQ655333 FJU655333 EZY655333 EQC655333 EGG655333 DWK655333 DMO655333 DCS655333 CSW655333 CJA655333 BZE655333 BPI655333 BFM655333 AVQ655333 ALU655333 ABY655333 SC655333 IG655333 C655333 WUS589797 WKW589797 WBA589797 VRE589797 VHI589797 UXM589797 UNQ589797 UDU589797 TTY589797 TKC589797 TAG589797 SQK589797 SGO589797 RWS589797 RMW589797 RDA589797 QTE589797 QJI589797 PZM589797 PPQ589797 PFU589797 OVY589797 OMC589797 OCG589797 NSK589797 NIO589797 MYS589797 MOW589797 MFA589797 LVE589797 LLI589797 LBM589797 KRQ589797 KHU589797 JXY589797 JOC589797 JEG589797 IUK589797 IKO589797 IAS589797 HQW589797 HHA589797 GXE589797 GNI589797 GDM589797 FTQ589797 FJU589797 EZY589797 EQC589797 EGG589797 DWK589797 DMO589797 DCS589797 CSW589797 CJA589797 BZE589797 BPI589797 BFM589797 AVQ589797 ALU589797 ABY589797 SC589797 IG589797 C589797 WUS524261 WKW524261 WBA524261 VRE524261 VHI524261 UXM524261 UNQ524261 UDU524261 TTY524261 TKC524261 TAG524261 SQK524261 SGO524261 RWS524261 RMW524261 RDA524261 QTE524261 QJI524261 PZM524261 PPQ524261 PFU524261 OVY524261 OMC524261 OCG524261 NSK524261 NIO524261 MYS524261 MOW524261 MFA524261 LVE524261 LLI524261 LBM524261 KRQ524261 KHU524261 JXY524261 JOC524261 JEG524261 IUK524261 IKO524261 IAS524261 HQW524261 HHA524261 GXE524261 GNI524261 GDM524261 FTQ524261 FJU524261 EZY524261 EQC524261 EGG524261 DWK524261 DMO524261 DCS524261 CSW524261 CJA524261 BZE524261 BPI524261 BFM524261 AVQ524261 ALU524261 ABY524261 SC524261 IG524261 C524261 WUS458725 WKW458725 WBA458725 VRE458725 VHI458725 UXM458725 UNQ458725 UDU458725 TTY458725 TKC458725 TAG458725 SQK458725 SGO458725 RWS458725 RMW458725 RDA458725 QTE458725 QJI458725 PZM458725 PPQ458725 PFU458725 OVY458725 OMC458725 OCG458725 NSK458725 NIO458725 MYS458725 MOW458725 MFA458725 LVE458725 LLI458725 LBM458725 KRQ458725 KHU458725 JXY458725 JOC458725 JEG458725 IUK458725 IKO458725 IAS458725 HQW458725 HHA458725 GXE458725 GNI458725 GDM458725 FTQ458725 FJU458725 EZY458725 EQC458725 EGG458725 DWK458725 DMO458725 DCS458725 CSW458725 CJA458725 BZE458725 BPI458725 BFM458725 AVQ458725 ALU458725 ABY458725 SC458725 IG458725 C458725 WUS393189 WKW393189 WBA393189 VRE393189 VHI393189 UXM393189 UNQ393189 UDU393189 TTY393189 TKC393189 TAG393189 SQK393189 SGO393189 RWS393189 RMW393189 RDA393189 QTE393189 QJI393189 PZM393189 PPQ393189 PFU393189 OVY393189 OMC393189 OCG393189 NSK393189 NIO393189 MYS393189 MOW393189 MFA393189 LVE393189 LLI393189 LBM393189 KRQ393189 KHU393189 JXY393189 JOC393189 JEG393189 IUK393189 IKO393189 IAS393189 HQW393189 HHA393189 GXE393189 GNI393189 GDM393189 FTQ393189 FJU393189 EZY393189 EQC393189 EGG393189 DWK393189 DMO393189 DCS393189 CSW393189 CJA393189 BZE393189 BPI393189 BFM393189 AVQ393189 ALU393189 ABY393189 SC393189 IG393189 C393189 WUS327653 WKW327653 WBA327653 VRE327653 VHI327653 UXM327653 UNQ327653 UDU327653 TTY327653 TKC327653 TAG327653 SQK327653 SGO327653 RWS327653 RMW327653 RDA327653 QTE327653 QJI327653 PZM327653 PPQ327653 PFU327653 OVY327653 OMC327653 OCG327653 NSK327653 NIO327653 MYS327653 MOW327653 MFA327653 LVE327653 LLI327653 LBM327653 KRQ327653 KHU327653 JXY327653 JOC327653 JEG327653 IUK327653 IKO327653 IAS327653 HQW327653 HHA327653 GXE327653 GNI327653 GDM327653 FTQ327653 FJU327653 EZY327653 EQC327653 EGG327653 DWK327653 DMO327653 DCS327653 CSW327653 CJA327653 BZE327653 BPI327653 BFM327653 AVQ327653 ALU327653 ABY327653 SC327653 IG327653 C327653 WUS262117 WKW262117 WBA262117 VRE262117 VHI262117 UXM262117 UNQ262117 UDU262117 TTY262117 TKC262117 TAG262117 SQK262117 SGO262117 RWS262117 RMW262117 RDA262117 QTE262117 QJI262117 PZM262117 PPQ262117 PFU262117 OVY262117 OMC262117 OCG262117 NSK262117 NIO262117 MYS262117 MOW262117 MFA262117 LVE262117 LLI262117 LBM262117 KRQ262117 KHU262117 JXY262117 JOC262117 JEG262117 IUK262117 IKO262117 IAS262117 HQW262117 HHA262117 GXE262117 GNI262117 GDM262117 FTQ262117 FJU262117 EZY262117 EQC262117 EGG262117 DWK262117 DMO262117 DCS262117 CSW262117 CJA262117 BZE262117 BPI262117 BFM262117 AVQ262117 ALU262117 ABY262117 SC262117 IG262117 C262117 WUS196581 WKW196581 WBA196581 VRE196581 VHI196581 UXM196581 UNQ196581 UDU196581 TTY196581 TKC196581 TAG196581 SQK196581 SGO196581 RWS196581 RMW196581 RDA196581 QTE196581 QJI196581 PZM196581 PPQ196581 PFU196581 OVY196581 OMC196581 OCG196581 NSK196581 NIO196581 MYS196581 MOW196581 MFA196581 LVE196581 LLI196581 LBM196581 KRQ196581 KHU196581 JXY196581 JOC196581 JEG196581 IUK196581 IKO196581 IAS196581 HQW196581 HHA196581 GXE196581 GNI196581 GDM196581 FTQ196581 FJU196581 EZY196581 EQC196581 EGG196581 DWK196581 DMO196581 DCS196581 CSW196581 CJA196581 BZE196581 BPI196581 BFM196581 AVQ196581 ALU196581 ABY196581 SC196581 IG196581 C196581 WUS131045 WKW131045 WBA131045 VRE131045 VHI131045 UXM131045 UNQ131045 UDU131045 TTY131045 TKC131045 TAG131045 SQK131045 SGO131045 RWS131045 RMW131045 RDA131045 QTE131045 QJI131045 PZM131045 PPQ131045 PFU131045 OVY131045 OMC131045 OCG131045 NSK131045 NIO131045 MYS131045 MOW131045 MFA131045 LVE131045 LLI131045 LBM131045 KRQ131045 KHU131045 JXY131045 JOC131045 JEG131045 IUK131045 IKO131045 IAS131045 HQW131045 HHA131045 GXE131045 GNI131045 GDM131045 FTQ131045 FJU131045 EZY131045 EQC131045 EGG131045 DWK131045 DMO131045 DCS131045 CSW131045 CJA131045 BZE131045 BPI131045 BFM131045 AVQ131045 ALU131045 ABY131045 SC131045 IG131045 C131045 WUS65509 WKW65509 WBA65509 VRE65509 VHI65509 UXM65509 UNQ65509 UDU65509 TTY65509 TKC65509 TAG65509 SQK65509 SGO65509 RWS65509 RMW65509 RDA65509 QTE65509 QJI65509 PZM65509 PPQ65509 PFU65509 OVY65509 OMC65509 OCG65509 NSK65509 NIO65509 MYS65509 MOW65509 MFA65509 LVE65509 LLI65509 LBM65509 KRQ65509 KHU65509 JXY65509 JOC65509 JEG65509 IUK65509 IKO65509 IAS65509 HQW65509 HHA65509 GXE65509 GNI65509 GDM65509 FTQ65509 FJU65509 EZY65509 EQC65509 EGG65509 DWK65509 DMO65509 DCS65509 CSW65509 CJA65509 BZE65509 BPI65509 BFM65509 AVQ65509 ALU65509 ABY65509 SC65509 IG65509 C65509 WUS983011 WKW983011 WBA983011 VRE983011 VHI983011 UXM983011 UNQ983011 UDU983011 TTY983011 TKC983011 TAG983011 SQK983011 SGO983011 RWS983011 RMW983011 RDA983011 QTE983011 QJI983011 PZM983011 PPQ983011 PFU983011 OVY983011 OMC983011 OCG983011 NSK983011 NIO983011 MYS983011 MOW983011 MFA983011 LVE983011 LLI983011 LBM983011 KRQ983011 KHU983011 JXY983011 JOC983011 JEG983011 IUK983011 IKO983011 IAS983011 HQW983011 HHA983011 GXE983011 GNI983011 GDM983011 FTQ983011 FJU983011 EZY983011 EQC983011 EGG983011 DWK983011 DMO983011 DCS983011 CSW983011 CJA983011 BZE983011 BPI983011 BFM983011 AVQ983011 ALU983011 ABY983011 SC983011 IG983011 C983011 WUS917475 WKW917475 WBA917475 VRE917475 VHI917475 UXM917475 UNQ917475 UDU917475 TTY917475 TKC917475 TAG917475 SQK917475 SGO917475 RWS917475 RMW917475 RDA917475 QTE917475 QJI917475 PZM917475 PPQ917475 PFU917475 OVY917475 OMC917475 OCG917475 NSK917475 NIO917475 MYS917475 MOW917475 MFA917475 LVE917475 LLI917475 LBM917475 KRQ917475 KHU917475 JXY917475 JOC917475 JEG917475 IUK917475 IKO917475 IAS917475 HQW917475 HHA917475 GXE917475 GNI917475 GDM917475 FTQ917475 FJU917475 EZY917475 EQC917475 EGG917475 DWK917475 DMO917475 DCS917475 CSW917475 CJA917475 BZE917475 BPI917475 BFM917475 AVQ917475 ALU917475 ABY917475 SC917475 IG917475 C917475 WUS851939 WKW851939 WBA851939 VRE851939 VHI851939 UXM851939 UNQ851939 UDU851939 TTY851939 TKC851939 TAG851939 SQK851939 SGO851939 RWS851939 RMW851939 RDA851939 QTE851939 QJI851939 PZM851939 PPQ851939 PFU851939 OVY851939 OMC851939 OCG851939 NSK851939 NIO851939 MYS851939 MOW851939 MFA851939 LVE851939 LLI851939 LBM851939 KRQ851939 KHU851939 JXY851939 JOC851939 JEG851939 IUK851939 IKO851939 IAS851939 HQW851939 HHA851939 GXE851939 GNI851939 GDM851939 FTQ851939 FJU851939 EZY851939 EQC851939 EGG851939 DWK851939 DMO851939 DCS851939 CSW851939 CJA851939 BZE851939 BPI851939 BFM851939 AVQ851939 ALU851939 ABY851939 SC851939 IG851939 C851939 WUS786403 WKW786403 WBA786403 VRE786403 VHI786403 UXM786403 UNQ786403 UDU786403 TTY786403 TKC786403 TAG786403 SQK786403 SGO786403 RWS786403 RMW786403 RDA786403 QTE786403 QJI786403 PZM786403 PPQ786403 PFU786403 OVY786403 OMC786403 OCG786403 NSK786403 NIO786403 MYS786403 MOW786403 MFA786403 LVE786403 LLI786403 LBM786403 KRQ786403 KHU786403 JXY786403 JOC786403 JEG786403 IUK786403 IKO786403 IAS786403 HQW786403 HHA786403 GXE786403 GNI786403 GDM786403 FTQ786403 FJU786403 EZY786403 EQC786403 EGG786403 DWK786403 DMO786403 DCS786403 CSW786403 CJA786403 BZE786403 BPI786403 BFM786403 AVQ786403 ALU786403 ABY786403 SC786403 IG786403 C786403 WUS720867 WKW720867 WBA720867 VRE720867 VHI720867 UXM720867 UNQ720867 UDU720867 TTY720867 TKC720867 TAG720867 SQK720867 SGO720867 RWS720867 RMW720867 RDA720867 QTE720867 QJI720867 PZM720867 PPQ720867 PFU720867 OVY720867 OMC720867 OCG720867 NSK720867 NIO720867 MYS720867 MOW720867 MFA720867 LVE720867 LLI720867 LBM720867 KRQ720867 KHU720867 JXY720867 JOC720867 JEG720867 IUK720867 IKO720867 IAS720867 HQW720867 HHA720867 GXE720867 GNI720867 GDM720867 FTQ720867 FJU720867 EZY720867 EQC720867 EGG720867 DWK720867 DMO720867 DCS720867 CSW720867 CJA720867 BZE720867 BPI720867 BFM720867 AVQ720867 ALU720867 ABY720867 SC720867 IG720867 C720867 WUS655331 WKW655331 WBA655331 VRE655331 VHI655331 UXM655331 UNQ655331 UDU655331 TTY655331 TKC655331 TAG655331 SQK655331 SGO655331 RWS655331 RMW655331 RDA655331 QTE655331 QJI655331 PZM655331 PPQ655331 PFU655331 OVY655331 OMC655331 OCG655331 NSK655331 NIO655331 MYS655331 MOW655331 MFA655331 LVE655331 LLI655331 LBM655331 KRQ655331 KHU655331 JXY655331 JOC655331 JEG655331 IUK655331 IKO655331 IAS655331 HQW655331 HHA655331 GXE655331 GNI655331 GDM655331 FTQ655331 FJU655331 EZY655331 EQC655331 EGG655331 DWK655331 DMO655331 DCS655331 CSW655331 CJA655331 BZE655331 BPI655331 BFM655331 AVQ655331 ALU655331 ABY655331 SC655331 IG655331 C655331 WUS589795 WKW589795 WBA589795 VRE589795 VHI589795 UXM589795 UNQ589795 UDU589795 TTY589795 TKC589795 TAG589795 SQK589795 SGO589795 RWS589795 RMW589795 RDA589795 QTE589795 QJI589795 PZM589795 PPQ589795 PFU589795 OVY589795 OMC589795 OCG589795 NSK589795 NIO589795 MYS589795 MOW589795 MFA589795 LVE589795 LLI589795 LBM589795 KRQ589795 KHU589795 JXY589795 JOC589795 JEG589795 IUK589795 IKO589795 IAS589795 HQW589795 HHA589795 GXE589795 GNI589795 GDM589795 FTQ589795 FJU589795 EZY589795 EQC589795 EGG589795 DWK589795 DMO589795 DCS589795 CSW589795 CJA589795 BZE589795 BPI589795 BFM589795 AVQ589795 ALU589795 ABY589795 SC589795 IG589795 C589795 WUS524259 WKW524259 WBA524259 VRE524259 VHI524259 UXM524259 UNQ524259 UDU524259 TTY524259 TKC524259 TAG524259 SQK524259 SGO524259 RWS524259 RMW524259 RDA524259 QTE524259 QJI524259 PZM524259 PPQ524259 PFU524259 OVY524259 OMC524259 OCG524259 NSK524259 NIO524259 MYS524259 MOW524259 MFA524259 LVE524259 LLI524259 LBM524259 KRQ524259 KHU524259 JXY524259 JOC524259 JEG524259 IUK524259 IKO524259 IAS524259 HQW524259 HHA524259 GXE524259 GNI524259 GDM524259 FTQ524259 FJU524259 EZY524259 EQC524259 EGG524259 DWK524259 DMO524259 DCS524259 CSW524259 CJA524259 BZE524259 BPI524259 BFM524259 AVQ524259 ALU524259 ABY524259 SC524259 IG524259 C524259 WUS458723 WKW458723 WBA458723 VRE458723 VHI458723 UXM458723 UNQ458723 UDU458723 TTY458723 TKC458723 TAG458723 SQK458723 SGO458723 RWS458723 RMW458723 RDA458723 QTE458723 QJI458723 PZM458723 PPQ458723 PFU458723 OVY458723 OMC458723 OCG458723 NSK458723 NIO458723 MYS458723 MOW458723 MFA458723 LVE458723 LLI458723 LBM458723 KRQ458723 KHU458723 JXY458723 JOC458723 JEG458723 IUK458723 IKO458723 IAS458723 HQW458723 HHA458723 GXE458723 GNI458723 GDM458723 FTQ458723 FJU458723 EZY458723 EQC458723 EGG458723 DWK458723 DMO458723 DCS458723 CSW458723 CJA458723 BZE458723 BPI458723 BFM458723 AVQ458723 ALU458723 ABY458723 SC458723 IG458723 C458723 WUS393187 WKW393187 WBA393187 VRE393187 VHI393187 UXM393187 UNQ393187 UDU393187 TTY393187 TKC393187 TAG393187 SQK393187 SGO393187 RWS393187 RMW393187 RDA393187 QTE393187 QJI393187 PZM393187 PPQ393187 PFU393187 OVY393187 OMC393187 OCG393187 NSK393187 NIO393187 MYS393187 MOW393187 MFA393187 LVE393187 LLI393187 LBM393187 KRQ393187 KHU393187 JXY393187 JOC393187 JEG393187 IUK393187 IKO393187 IAS393187 HQW393187 HHA393187 GXE393187 GNI393187 GDM393187 FTQ393187 FJU393187 EZY393187 EQC393187 EGG393187 DWK393187 DMO393187 DCS393187 CSW393187 CJA393187 BZE393187 BPI393187 BFM393187 AVQ393187 ALU393187 ABY393187 SC393187 IG393187 C393187 WUS327651 WKW327651 WBA327651 VRE327651 VHI327651 UXM327651 UNQ327651 UDU327651 TTY327651 TKC327651 TAG327651 SQK327651 SGO327651 RWS327651 RMW327651 RDA327651 QTE327651 QJI327651 PZM327651 PPQ327651 PFU327651 OVY327651 OMC327651 OCG327651 NSK327651 NIO327651 MYS327651 MOW327651 MFA327651 LVE327651 LLI327651 LBM327651 KRQ327651 KHU327651 JXY327651 JOC327651 JEG327651 IUK327651 IKO327651 IAS327651 HQW327651 HHA327651 GXE327651 GNI327651 GDM327651 FTQ327651 FJU327651 EZY327651 EQC327651 EGG327651 DWK327651 DMO327651 DCS327651 CSW327651 CJA327651 BZE327651 BPI327651 BFM327651 AVQ327651 ALU327651 ABY327651 SC327651 IG327651 C327651 WUS262115 WKW262115 WBA262115 VRE262115 VHI262115 UXM262115 UNQ262115 UDU262115 TTY262115 TKC262115 TAG262115 SQK262115 SGO262115 RWS262115 RMW262115 RDA262115 QTE262115 QJI262115 PZM262115 PPQ262115 PFU262115 OVY262115 OMC262115 OCG262115 NSK262115 NIO262115 MYS262115 MOW262115 MFA262115 LVE262115 LLI262115 LBM262115 KRQ262115 KHU262115 JXY262115 JOC262115 JEG262115 IUK262115 IKO262115 IAS262115 HQW262115 HHA262115 GXE262115 GNI262115 GDM262115 FTQ262115 FJU262115 EZY262115 EQC262115 EGG262115 DWK262115 DMO262115 DCS262115 CSW262115 CJA262115 BZE262115 BPI262115 BFM262115 AVQ262115 ALU262115 ABY262115 SC262115 IG262115 C262115 WUS196579 WKW196579 WBA196579 VRE196579 VHI196579 UXM196579 UNQ196579 UDU196579 TTY196579 TKC196579 TAG196579 SQK196579 SGO196579 RWS196579 RMW196579 RDA196579 QTE196579 QJI196579 PZM196579 PPQ196579 PFU196579 OVY196579 OMC196579 OCG196579 NSK196579 NIO196579 MYS196579 MOW196579 MFA196579 LVE196579 LLI196579 LBM196579 KRQ196579 KHU196579 JXY196579 JOC196579 JEG196579 IUK196579 IKO196579 IAS196579 HQW196579 HHA196579 GXE196579 GNI196579 GDM196579 FTQ196579 FJU196579 EZY196579 EQC196579 EGG196579 DWK196579 DMO196579 DCS196579 CSW196579 CJA196579 BZE196579 BPI196579 BFM196579 AVQ196579 ALU196579 ABY196579 SC196579 IG196579 C196579 WUS131043 WKW131043 WBA131043 VRE131043 VHI131043 UXM131043 UNQ131043 UDU131043 TTY131043 TKC131043 TAG131043 SQK131043 SGO131043 RWS131043 RMW131043 RDA131043 QTE131043 QJI131043 PZM131043 PPQ131043 PFU131043 OVY131043 OMC131043 OCG131043 NSK131043 NIO131043 MYS131043 MOW131043 MFA131043 LVE131043 LLI131043 LBM131043 KRQ131043 KHU131043 JXY131043 JOC131043 JEG131043 IUK131043 IKO131043 IAS131043 HQW131043 HHA131043 GXE131043 GNI131043 GDM131043 FTQ131043 FJU131043 EZY131043 EQC131043 EGG131043 DWK131043 DMO131043 DCS131043 CSW131043 CJA131043 BZE131043 BPI131043 BFM131043 AVQ131043 ALU131043 ABY131043 SC131043 IG131043 C131043 WUS65507 WKW65507 WBA65507 VRE65507 VHI65507 UXM65507 UNQ65507 UDU65507 TTY65507 TKC65507 TAG65507 SQK65507 SGO65507 RWS65507 RMW65507 RDA65507 QTE65507 QJI65507 PZM65507 PPQ65507 PFU65507 OVY65507 OMC65507 OCG65507 NSK65507 NIO65507 MYS65507 MOW65507 MFA65507 LVE65507 LLI65507 LBM65507 KRQ65507 KHU65507 JXY65507 JOC65507 JEG65507 IUK65507 IKO65507 IAS65507 HQW65507 HHA65507 GXE65507 GNI65507 GDM65507 FTQ65507 FJU65507 EZY65507 EQC65507 EGG65507 DWK65507 DMO65507 DCS65507 CSW65507 CJA65507 BZE65507 BPI65507 BFM65507 AVQ65507 ALU65507 ABY65507 SC65507 IG65507 C65507 WUS983007:WUS983008 WKW983007:WKW983008 WBA983007:WBA983008 VRE983007:VRE983008 VHI983007:VHI983008 UXM983007:UXM983008 UNQ983007:UNQ983008 UDU983007:UDU983008 TTY983007:TTY983008 TKC983007:TKC983008 TAG983007:TAG983008 SQK983007:SQK983008 SGO983007:SGO983008 RWS983007:RWS983008 RMW983007:RMW983008 RDA983007:RDA983008 QTE983007:QTE983008 QJI983007:QJI983008 PZM983007:PZM983008 PPQ983007:PPQ983008 PFU983007:PFU983008 OVY983007:OVY983008 OMC983007:OMC983008 OCG983007:OCG983008 NSK983007:NSK983008 NIO983007:NIO983008 MYS983007:MYS983008 MOW983007:MOW983008 MFA983007:MFA983008 LVE983007:LVE983008 LLI983007:LLI983008 LBM983007:LBM983008 KRQ983007:KRQ983008 KHU983007:KHU983008 JXY983007:JXY983008 JOC983007:JOC983008 JEG983007:JEG983008 IUK983007:IUK983008 IKO983007:IKO983008 IAS983007:IAS983008 HQW983007:HQW983008 HHA983007:HHA983008 GXE983007:GXE983008 GNI983007:GNI983008 GDM983007:GDM983008 FTQ983007:FTQ983008 FJU983007:FJU983008 EZY983007:EZY983008 EQC983007:EQC983008 EGG983007:EGG983008 DWK983007:DWK983008 DMO983007:DMO983008 DCS983007:DCS983008 CSW983007:CSW983008 CJA983007:CJA983008 BZE983007:BZE983008 BPI983007:BPI983008 BFM983007:BFM983008 AVQ983007:AVQ983008 ALU983007:ALU983008 ABY983007:ABY983008 SC983007:SC983008 IG983007:IG983008 C983007:C983008 WUS917471:WUS917472 WKW917471:WKW917472 WBA917471:WBA917472 VRE917471:VRE917472 VHI917471:VHI917472 UXM917471:UXM917472 UNQ917471:UNQ917472 UDU917471:UDU917472 TTY917471:TTY917472 TKC917471:TKC917472 TAG917471:TAG917472 SQK917471:SQK917472 SGO917471:SGO917472 RWS917471:RWS917472 RMW917471:RMW917472 RDA917471:RDA917472 QTE917471:QTE917472 QJI917471:QJI917472 PZM917471:PZM917472 PPQ917471:PPQ917472 PFU917471:PFU917472 OVY917471:OVY917472 OMC917471:OMC917472 OCG917471:OCG917472 NSK917471:NSK917472 NIO917471:NIO917472 MYS917471:MYS917472 MOW917471:MOW917472 MFA917471:MFA917472 LVE917471:LVE917472 LLI917471:LLI917472 LBM917471:LBM917472 KRQ917471:KRQ917472 KHU917471:KHU917472 JXY917471:JXY917472 JOC917471:JOC917472 JEG917471:JEG917472 IUK917471:IUK917472 IKO917471:IKO917472 IAS917471:IAS917472 HQW917471:HQW917472 HHA917471:HHA917472 GXE917471:GXE917472 GNI917471:GNI917472 GDM917471:GDM917472 FTQ917471:FTQ917472 FJU917471:FJU917472 EZY917471:EZY917472 EQC917471:EQC917472 EGG917471:EGG917472 DWK917471:DWK917472 DMO917471:DMO917472 DCS917471:DCS917472 CSW917471:CSW917472 CJA917471:CJA917472 BZE917471:BZE917472 BPI917471:BPI917472 BFM917471:BFM917472 AVQ917471:AVQ917472 ALU917471:ALU917472 ABY917471:ABY917472 SC917471:SC917472 IG917471:IG917472 C917471:C917472 WUS851935:WUS851936 WKW851935:WKW851936 WBA851935:WBA851936 VRE851935:VRE851936 VHI851935:VHI851936 UXM851935:UXM851936 UNQ851935:UNQ851936 UDU851935:UDU851936 TTY851935:TTY851936 TKC851935:TKC851936 TAG851935:TAG851936 SQK851935:SQK851936 SGO851935:SGO851936 RWS851935:RWS851936 RMW851935:RMW851936 RDA851935:RDA851936 QTE851935:QTE851936 QJI851935:QJI851936 PZM851935:PZM851936 PPQ851935:PPQ851936 PFU851935:PFU851936 OVY851935:OVY851936 OMC851935:OMC851936 OCG851935:OCG851936 NSK851935:NSK851936 NIO851935:NIO851936 MYS851935:MYS851936 MOW851935:MOW851936 MFA851935:MFA851936 LVE851935:LVE851936 LLI851935:LLI851936 LBM851935:LBM851936 KRQ851935:KRQ851936 KHU851935:KHU851936 JXY851935:JXY851936 JOC851935:JOC851936 JEG851935:JEG851936 IUK851935:IUK851936 IKO851935:IKO851936 IAS851935:IAS851936 HQW851935:HQW851936 HHA851935:HHA851936 GXE851935:GXE851936 GNI851935:GNI851936 GDM851935:GDM851936 FTQ851935:FTQ851936 FJU851935:FJU851936 EZY851935:EZY851936 EQC851935:EQC851936 EGG851935:EGG851936 DWK851935:DWK851936 DMO851935:DMO851936 DCS851935:DCS851936 CSW851935:CSW851936 CJA851935:CJA851936 BZE851935:BZE851936 BPI851935:BPI851936 BFM851935:BFM851936 AVQ851935:AVQ851936 ALU851935:ALU851936 ABY851935:ABY851936 SC851935:SC851936 IG851935:IG851936 C851935:C851936 WUS786399:WUS786400 WKW786399:WKW786400 WBA786399:WBA786400 VRE786399:VRE786400 VHI786399:VHI786400 UXM786399:UXM786400 UNQ786399:UNQ786400 UDU786399:UDU786400 TTY786399:TTY786400 TKC786399:TKC786400 TAG786399:TAG786400 SQK786399:SQK786400 SGO786399:SGO786400 RWS786399:RWS786400 RMW786399:RMW786400 RDA786399:RDA786400 QTE786399:QTE786400 QJI786399:QJI786400 PZM786399:PZM786400 PPQ786399:PPQ786400 PFU786399:PFU786400 OVY786399:OVY786400 OMC786399:OMC786400 OCG786399:OCG786400 NSK786399:NSK786400 NIO786399:NIO786400 MYS786399:MYS786400 MOW786399:MOW786400 MFA786399:MFA786400 LVE786399:LVE786400 LLI786399:LLI786400 LBM786399:LBM786400 KRQ786399:KRQ786400 KHU786399:KHU786400 JXY786399:JXY786400 JOC786399:JOC786400 JEG786399:JEG786400 IUK786399:IUK786400 IKO786399:IKO786400 IAS786399:IAS786400 HQW786399:HQW786400 HHA786399:HHA786400 GXE786399:GXE786400 GNI786399:GNI786400 GDM786399:GDM786400 FTQ786399:FTQ786400 FJU786399:FJU786400 EZY786399:EZY786400 EQC786399:EQC786400 EGG786399:EGG786400 DWK786399:DWK786400 DMO786399:DMO786400 DCS786399:DCS786400 CSW786399:CSW786400 CJA786399:CJA786400 BZE786399:BZE786400 BPI786399:BPI786400 BFM786399:BFM786400 AVQ786399:AVQ786400 ALU786399:ALU786400 ABY786399:ABY786400 SC786399:SC786400 IG786399:IG786400 C786399:C786400 WUS720863:WUS720864 WKW720863:WKW720864 WBA720863:WBA720864 VRE720863:VRE720864 VHI720863:VHI720864 UXM720863:UXM720864 UNQ720863:UNQ720864 UDU720863:UDU720864 TTY720863:TTY720864 TKC720863:TKC720864 TAG720863:TAG720864 SQK720863:SQK720864 SGO720863:SGO720864 RWS720863:RWS720864 RMW720863:RMW720864 RDA720863:RDA720864 QTE720863:QTE720864 QJI720863:QJI720864 PZM720863:PZM720864 PPQ720863:PPQ720864 PFU720863:PFU720864 OVY720863:OVY720864 OMC720863:OMC720864 OCG720863:OCG720864 NSK720863:NSK720864 NIO720863:NIO720864 MYS720863:MYS720864 MOW720863:MOW720864 MFA720863:MFA720864 LVE720863:LVE720864 LLI720863:LLI720864 LBM720863:LBM720864 KRQ720863:KRQ720864 KHU720863:KHU720864 JXY720863:JXY720864 JOC720863:JOC720864 JEG720863:JEG720864 IUK720863:IUK720864 IKO720863:IKO720864 IAS720863:IAS720864 HQW720863:HQW720864 HHA720863:HHA720864 GXE720863:GXE720864 GNI720863:GNI720864 GDM720863:GDM720864 FTQ720863:FTQ720864 FJU720863:FJU720864 EZY720863:EZY720864 EQC720863:EQC720864 EGG720863:EGG720864 DWK720863:DWK720864 DMO720863:DMO720864 DCS720863:DCS720864 CSW720863:CSW720864 CJA720863:CJA720864 BZE720863:BZE720864 BPI720863:BPI720864 BFM720863:BFM720864 AVQ720863:AVQ720864 ALU720863:ALU720864 ABY720863:ABY720864 SC720863:SC720864 IG720863:IG720864 C720863:C720864 WUS655327:WUS655328 WKW655327:WKW655328 WBA655327:WBA655328 VRE655327:VRE655328 VHI655327:VHI655328 UXM655327:UXM655328 UNQ655327:UNQ655328 UDU655327:UDU655328 TTY655327:TTY655328 TKC655327:TKC655328 TAG655327:TAG655328 SQK655327:SQK655328 SGO655327:SGO655328 RWS655327:RWS655328 RMW655327:RMW655328 RDA655327:RDA655328 QTE655327:QTE655328 QJI655327:QJI655328 PZM655327:PZM655328 PPQ655327:PPQ655328 PFU655327:PFU655328 OVY655327:OVY655328 OMC655327:OMC655328 OCG655327:OCG655328 NSK655327:NSK655328 NIO655327:NIO655328 MYS655327:MYS655328 MOW655327:MOW655328 MFA655327:MFA655328 LVE655327:LVE655328 LLI655327:LLI655328 LBM655327:LBM655328 KRQ655327:KRQ655328 KHU655327:KHU655328 JXY655327:JXY655328 JOC655327:JOC655328 JEG655327:JEG655328 IUK655327:IUK655328 IKO655327:IKO655328 IAS655327:IAS655328 HQW655327:HQW655328 HHA655327:HHA655328 GXE655327:GXE655328 GNI655327:GNI655328 GDM655327:GDM655328 FTQ655327:FTQ655328 FJU655327:FJU655328 EZY655327:EZY655328 EQC655327:EQC655328 EGG655327:EGG655328 DWK655327:DWK655328 DMO655327:DMO655328 DCS655327:DCS655328 CSW655327:CSW655328 CJA655327:CJA655328 BZE655327:BZE655328 BPI655327:BPI655328 BFM655327:BFM655328 AVQ655327:AVQ655328 ALU655327:ALU655328 ABY655327:ABY655328 SC655327:SC655328 IG655327:IG655328 C655327:C655328 WUS589791:WUS589792 WKW589791:WKW589792 WBA589791:WBA589792 VRE589791:VRE589792 VHI589791:VHI589792 UXM589791:UXM589792 UNQ589791:UNQ589792 UDU589791:UDU589792 TTY589791:TTY589792 TKC589791:TKC589792 TAG589791:TAG589792 SQK589791:SQK589792 SGO589791:SGO589792 RWS589791:RWS589792 RMW589791:RMW589792 RDA589791:RDA589792 QTE589791:QTE589792 QJI589791:QJI589792 PZM589791:PZM589792 PPQ589791:PPQ589792 PFU589791:PFU589792 OVY589791:OVY589792 OMC589791:OMC589792 OCG589791:OCG589792 NSK589791:NSK589792 NIO589791:NIO589792 MYS589791:MYS589792 MOW589791:MOW589792 MFA589791:MFA589792 LVE589791:LVE589792 LLI589791:LLI589792 LBM589791:LBM589792 KRQ589791:KRQ589792 KHU589791:KHU589792 JXY589791:JXY589792 JOC589791:JOC589792 JEG589791:JEG589792 IUK589791:IUK589792 IKO589791:IKO589792 IAS589791:IAS589792 HQW589791:HQW589792 HHA589791:HHA589792 GXE589791:GXE589792 GNI589791:GNI589792 GDM589791:GDM589792 FTQ589791:FTQ589792 FJU589791:FJU589792 EZY589791:EZY589792 EQC589791:EQC589792 EGG589791:EGG589792 DWK589791:DWK589792 DMO589791:DMO589792 DCS589791:DCS589792 CSW589791:CSW589792 CJA589791:CJA589792 BZE589791:BZE589792 BPI589791:BPI589792 BFM589791:BFM589792 AVQ589791:AVQ589792 ALU589791:ALU589792 ABY589791:ABY589792 SC589791:SC589792 IG589791:IG589792 C589791:C589792 WUS524255:WUS524256 WKW524255:WKW524256 WBA524255:WBA524256 VRE524255:VRE524256 VHI524255:VHI524256 UXM524255:UXM524256 UNQ524255:UNQ524256 UDU524255:UDU524256 TTY524255:TTY524256 TKC524255:TKC524256 TAG524255:TAG524256 SQK524255:SQK524256 SGO524255:SGO524256 RWS524255:RWS524256 RMW524255:RMW524256 RDA524255:RDA524256 QTE524255:QTE524256 QJI524255:QJI524256 PZM524255:PZM524256 PPQ524255:PPQ524256 PFU524255:PFU524256 OVY524255:OVY524256 OMC524255:OMC524256 OCG524255:OCG524256 NSK524255:NSK524256 NIO524255:NIO524256 MYS524255:MYS524256 MOW524255:MOW524256 MFA524255:MFA524256 LVE524255:LVE524256 LLI524255:LLI524256 LBM524255:LBM524256 KRQ524255:KRQ524256 KHU524255:KHU524256 JXY524255:JXY524256 JOC524255:JOC524256 JEG524255:JEG524256 IUK524255:IUK524256 IKO524255:IKO524256 IAS524255:IAS524256 HQW524255:HQW524256 HHA524255:HHA524256 GXE524255:GXE524256 GNI524255:GNI524256 GDM524255:GDM524256 FTQ524255:FTQ524256 FJU524255:FJU524256 EZY524255:EZY524256 EQC524255:EQC524256 EGG524255:EGG524256 DWK524255:DWK524256 DMO524255:DMO524256 DCS524255:DCS524256 CSW524255:CSW524256 CJA524255:CJA524256 BZE524255:BZE524256 BPI524255:BPI524256 BFM524255:BFM524256 AVQ524255:AVQ524256 ALU524255:ALU524256 ABY524255:ABY524256 SC524255:SC524256 IG524255:IG524256 C524255:C524256 WUS458719:WUS458720 WKW458719:WKW458720 WBA458719:WBA458720 VRE458719:VRE458720 VHI458719:VHI458720 UXM458719:UXM458720 UNQ458719:UNQ458720 UDU458719:UDU458720 TTY458719:TTY458720 TKC458719:TKC458720 TAG458719:TAG458720 SQK458719:SQK458720 SGO458719:SGO458720 RWS458719:RWS458720 RMW458719:RMW458720 RDA458719:RDA458720 QTE458719:QTE458720 QJI458719:QJI458720 PZM458719:PZM458720 PPQ458719:PPQ458720 PFU458719:PFU458720 OVY458719:OVY458720 OMC458719:OMC458720 OCG458719:OCG458720 NSK458719:NSK458720 NIO458719:NIO458720 MYS458719:MYS458720 MOW458719:MOW458720 MFA458719:MFA458720 LVE458719:LVE458720 LLI458719:LLI458720 LBM458719:LBM458720 KRQ458719:KRQ458720 KHU458719:KHU458720 JXY458719:JXY458720 JOC458719:JOC458720 JEG458719:JEG458720 IUK458719:IUK458720 IKO458719:IKO458720 IAS458719:IAS458720 HQW458719:HQW458720 HHA458719:HHA458720 GXE458719:GXE458720 GNI458719:GNI458720 GDM458719:GDM458720 FTQ458719:FTQ458720 FJU458719:FJU458720 EZY458719:EZY458720 EQC458719:EQC458720 EGG458719:EGG458720 DWK458719:DWK458720 DMO458719:DMO458720 DCS458719:DCS458720 CSW458719:CSW458720 CJA458719:CJA458720 BZE458719:BZE458720 BPI458719:BPI458720 BFM458719:BFM458720 AVQ458719:AVQ458720 ALU458719:ALU458720 ABY458719:ABY458720 SC458719:SC458720 IG458719:IG458720 C458719:C458720 WUS393183:WUS393184 WKW393183:WKW393184 WBA393183:WBA393184 VRE393183:VRE393184 VHI393183:VHI393184 UXM393183:UXM393184 UNQ393183:UNQ393184 UDU393183:UDU393184 TTY393183:TTY393184 TKC393183:TKC393184 TAG393183:TAG393184 SQK393183:SQK393184 SGO393183:SGO393184 RWS393183:RWS393184 RMW393183:RMW393184 RDA393183:RDA393184 QTE393183:QTE393184 QJI393183:QJI393184 PZM393183:PZM393184 PPQ393183:PPQ393184 PFU393183:PFU393184 OVY393183:OVY393184 OMC393183:OMC393184 OCG393183:OCG393184 NSK393183:NSK393184 NIO393183:NIO393184 MYS393183:MYS393184 MOW393183:MOW393184 MFA393183:MFA393184 LVE393183:LVE393184 LLI393183:LLI393184 LBM393183:LBM393184 KRQ393183:KRQ393184 KHU393183:KHU393184 JXY393183:JXY393184 JOC393183:JOC393184 JEG393183:JEG393184 IUK393183:IUK393184 IKO393183:IKO393184 IAS393183:IAS393184 HQW393183:HQW393184 HHA393183:HHA393184 GXE393183:GXE393184 GNI393183:GNI393184 GDM393183:GDM393184 FTQ393183:FTQ393184 FJU393183:FJU393184 EZY393183:EZY393184 EQC393183:EQC393184 EGG393183:EGG393184 DWK393183:DWK393184 DMO393183:DMO393184 DCS393183:DCS393184 CSW393183:CSW393184 CJA393183:CJA393184 BZE393183:BZE393184 BPI393183:BPI393184 BFM393183:BFM393184 AVQ393183:AVQ393184 ALU393183:ALU393184 ABY393183:ABY393184 SC393183:SC393184 IG393183:IG393184 C393183:C393184 WUS327647:WUS327648 WKW327647:WKW327648 WBA327647:WBA327648 VRE327647:VRE327648 VHI327647:VHI327648 UXM327647:UXM327648 UNQ327647:UNQ327648 UDU327647:UDU327648 TTY327647:TTY327648 TKC327647:TKC327648 TAG327647:TAG327648 SQK327647:SQK327648 SGO327647:SGO327648 RWS327647:RWS327648 RMW327647:RMW327648 RDA327647:RDA327648 QTE327647:QTE327648 QJI327647:QJI327648 PZM327647:PZM327648 PPQ327647:PPQ327648 PFU327647:PFU327648 OVY327647:OVY327648 OMC327647:OMC327648 OCG327647:OCG327648 NSK327647:NSK327648 NIO327647:NIO327648 MYS327647:MYS327648 MOW327647:MOW327648 MFA327647:MFA327648 LVE327647:LVE327648 LLI327647:LLI327648 LBM327647:LBM327648 KRQ327647:KRQ327648 KHU327647:KHU327648 JXY327647:JXY327648 JOC327647:JOC327648 JEG327647:JEG327648 IUK327647:IUK327648 IKO327647:IKO327648 IAS327647:IAS327648 HQW327647:HQW327648 HHA327647:HHA327648 GXE327647:GXE327648 GNI327647:GNI327648 GDM327647:GDM327648 FTQ327647:FTQ327648 FJU327647:FJU327648 EZY327647:EZY327648 EQC327647:EQC327648 EGG327647:EGG327648 DWK327647:DWK327648 DMO327647:DMO327648 DCS327647:DCS327648 CSW327647:CSW327648 CJA327647:CJA327648 BZE327647:BZE327648 BPI327647:BPI327648 BFM327647:BFM327648 AVQ327647:AVQ327648 ALU327647:ALU327648 ABY327647:ABY327648 SC327647:SC327648 IG327647:IG327648 C327647:C327648 WUS262111:WUS262112 WKW262111:WKW262112 WBA262111:WBA262112 VRE262111:VRE262112 VHI262111:VHI262112 UXM262111:UXM262112 UNQ262111:UNQ262112 UDU262111:UDU262112 TTY262111:TTY262112 TKC262111:TKC262112 TAG262111:TAG262112 SQK262111:SQK262112 SGO262111:SGO262112 RWS262111:RWS262112 RMW262111:RMW262112 RDA262111:RDA262112 QTE262111:QTE262112 QJI262111:QJI262112 PZM262111:PZM262112 PPQ262111:PPQ262112 PFU262111:PFU262112 OVY262111:OVY262112 OMC262111:OMC262112 OCG262111:OCG262112 NSK262111:NSK262112 NIO262111:NIO262112 MYS262111:MYS262112 MOW262111:MOW262112 MFA262111:MFA262112 LVE262111:LVE262112 LLI262111:LLI262112 LBM262111:LBM262112 KRQ262111:KRQ262112 KHU262111:KHU262112 JXY262111:JXY262112 JOC262111:JOC262112 JEG262111:JEG262112 IUK262111:IUK262112 IKO262111:IKO262112 IAS262111:IAS262112 HQW262111:HQW262112 HHA262111:HHA262112 GXE262111:GXE262112 GNI262111:GNI262112 GDM262111:GDM262112 FTQ262111:FTQ262112 FJU262111:FJU262112 EZY262111:EZY262112 EQC262111:EQC262112 EGG262111:EGG262112 DWK262111:DWK262112 DMO262111:DMO262112 DCS262111:DCS262112 CSW262111:CSW262112 CJA262111:CJA262112 BZE262111:BZE262112 BPI262111:BPI262112 BFM262111:BFM262112 AVQ262111:AVQ262112 ALU262111:ALU262112 ABY262111:ABY262112 SC262111:SC262112 IG262111:IG262112 C262111:C262112 WUS196575:WUS196576 WKW196575:WKW196576 WBA196575:WBA196576 VRE196575:VRE196576 VHI196575:VHI196576 UXM196575:UXM196576 UNQ196575:UNQ196576 UDU196575:UDU196576 TTY196575:TTY196576 TKC196575:TKC196576 TAG196575:TAG196576 SQK196575:SQK196576 SGO196575:SGO196576 RWS196575:RWS196576 RMW196575:RMW196576 RDA196575:RDA196576 QTE196575:QTE196576 QJI196575:QJI196576 PZM196575:PZM196576 PPQ196575:PPQ196576 PFU196575:PFU196576 OVY196575:OVY196576 OMC196575:OMC196576 OCG196575:OCG196576 NSK196575:NSK196576 NIO196575:NIO196576 MYS196575:MYS196576 MOW196575:MOW196576 MFA196575:MFA196576 LVE196575:LVE196576 LLI196575:LLI196576 LBM196575:LBM196576 KRQ196575:KRQ196576 KHU196575:KHU196576 JXY196575:JXY196576 JOC196575:JOC196576 JEG196575:JEG196576 IUK196575:IUK196576 IKO196575:IKO196576 IAS196575:IAS196576 HQW196575:HQW196576 HHA196575:HHA196576 GXE196575:GXE196576 GNI196575:GNI196576 GDM196575:GDM196576 FTQ196575:FTQ196576 FJU196575:FJU196576 EZY196575:EZY196576 EQC196575:EQC196576 EGG196575:EGG196576 DWK196575:DWK196576 DMO196575:DMO196576 DCS196575:DCS196576 CSW196575:CSW196576 CJA196575:CJA196576 BZE196575:BZE196576 BPI196575:BPI196576 BFM196575:BFM196576 AVQ196575:AVQ196576 ALU196575:ALU196576 ABY196575:ABY196576 SC196575:SC196576 IG196575:IG196576 C196575:C196576 WUS131039:WUS131040 WKW131039:WKW131040 WBA131039:WBA131040 VRE131039:VRE131040 VHI131039:VHI131040 UXM131039:UXM131040 UNQ131039:UNQ131040 UDU131039:UDU131040 TTY131039:TTY131040 TKC131039:TKC131040 TAG131039:TAG131040 SQK131039:SQK131040 SGO131039:SGO131040 RWS131039:RWS131040 RMW131039:RMW131040 RDA131039:RDA131040 QTE131039:QTE131040 QJI131039:QJI131040 PZM131039:PZM131040 PPQ131039:PPQ131040 PFU131039:PFU131040 OVY131039:OVY131040 OMC131039:OMC131040 OCG131039:OCG131040 NSK131039:NSK131040 NIO131039:NIO131040 MYS131039:MYS131040 MOW131039:MOW131040 MFA131039:MFA131040 LVE131039:LVE131040 LLI131039:LLI131040 LBM131039:LBM131040 KRQ131039:KRQ131040 KHU131039:KHU131040 JXY131039:JXY131040 JOC131039:JOC131040 JEG131039:JEG131040 IUK131039:IUK131040 IKO131039:IKO131040 IAS131039:IAS131040 HQW131039:HQW131040 HHA131039:HHA131040 GXE131039:GXE131040 GNI131039:GNI131040 GDM131039:GDM131040 FTQ131039:FTQ131040 FJU131039:FJU131040 EZY131039:EZY131040 EQC131039:EQC131040 EGG131039:EGG131040 DWK131039:DWK131040 DMO131039:DMO131040 DCS131039:DCS131040 CSW131039:CSW131040 CJA131039:CJA131040 BZE131039:BZE131040 BPI131039:BPI131040 BFM131039:BFM131040 AVQ131039:AVQ131040 ALU131039:ALU131040 ABY131039:ABY131040 SC131039:SC131040 IG131039:IG131040 C131039:C131040 WUS65503:WUS65504 WKW65503:WKW65504 WBA65503:WBA65504 VRE65503:VRE65504 VHI65503:VHI65504 UXM65503:UXM65504 UNQ65503:UNQ65504 UDU65503:UDU65504 TTY65503:TTY65504 TKC65503:TKC65504 TAG65503:TAG65504 SQK65503:SQK65504 SGO65503:SGO65504 RWS65503:RWS65504 RMW65503:RMW65504 RDA65503:RDA65504 QTE65503:QTE65504 QJI65503:QJI65504 PZM65503:PZM65504 PPQ65503:PPQ65504 PFU65503:PFU65504 OVY65503:OVY65504 OMC65503:OMC65504 OCG65503:OCG65504 NSK65503:NSK65504 NIO65503:NIO65504 MYS65503:MYS65504 MOW65503:MOW65504 MFA65503:MFA65504 LVE65503:LVE65504 LLI65503:LLI65504 LBM65503:LBM65504 KRQ65503:KRQ65504 KHU65503:KHU65504 JXY65503:JXY65504 JOC65503:JOC65504 JEG65503:JEG65504 IUK65503:IUK65504 IKO65503:IKO65504 IAS65503:IAS65504 HQW65503:HQW65504 HHA65503:HHA65504 GXE65503:GXE65504 GNI65503:GNI65504 GDM65503:GDM65504 FTQ65503:FTQ65504 FJU65503:FJU65504 EZY65503:EZY65504 EQC65503:EQC65504 EGG65503:EGG65504 DWK65503:DWK65504 DMO65503:DMO65504 DCS65503:DCS65504 CSW65503:CSW65504 CJA65503:CJA65504 BZE65503:BZE65504 BPI65503:BPI65504 BFM65503:BFM65504 AVQ65503:AVQ65504 ALU65503:ALU65504 ABY65503:ABY65504 SC65503:SC65504 IG65503:IG65504 C65503:C65504" xr:uid="{37A22EAF-E576-4709-8CA9-3471A1924528}">
      <formula1>#REF!</formula1>
    </dataValidation>
  </dataValidations>
  <printOptions horizontalCentered="1"/>
  <pageMargins left="0.23622047244094491" right="0.23622047244094491" top="0.74803149606299213" bottom="0.74803149606299213" header="0.31496062992125984" footer="0.31496062992125984"/>
  <pageSetup paperSize="9" scale="30" fitToHeight="2" orientation="landscape" r:id="rId1"/>
  <headerFooter alignWithMargins="0">
    <oddHeader>&amp;C&amp;14OFFICIAL - SENSITIVE - COMMERCIAL
(When Completed)</oddHeader>
    <oddFooter>&amp;C&amp;14OFFICIAL - SENSITIVE - COMMERCIAL
(When Completed)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A793B-8BCC-4C77-B0B7-6D33C1A8AC43}">
  <sheetPr>
    <tabColor theme="7" tint="0.79998168889431442"/>
  </sheetPr>
  <dimension ref="B1:N54"/>
  <sheetViews>
    <sheetView topLeftCell="A11" zoomScale="110" zoomScaleNormal="110" zoomScaleSheetLayoutView="100" workbookViewId="0">
      <selection activeCell="C28" sqref="C28"/>
    </sheetView>
  </sheetViews>
  <sheetFormatPr defaultRowHeight="12.5"/>
  <cols>
    <col min="1" max="1" width="1.54296875" style="25" customWidth="1"/>
    <col min="2" max="2" width="39.81640625" style="25" customWidth="1"/>
    <col min="3" max="7" width="11.453125" style="256" customWidth="1"/>
    <col min="8" max="8" width="14.54296875" style="256" customWidth="1"/>
    <col min="9" max="10" width="11.453125" style="256" customWidth="1"/>
    <col min="11" max="11" width="14.81640625" style="256" customWidth="1"/>
    <col min="12" max="13" width="9.54296875" style="25" bestFit="1" customWidth="1"/>
    <col min="14" max="256" width="8.81640625" style="25"/>
    <col min="257" max="257" width="1.54296875" style="25" customWidth="1"/>
    <col min="258" max="258" width="35" style="25" customWidth="1"/>
    <col min="259" max="262" width="10.453125" style="25" customWidth="1"/>
    <col min="263" max="263" width="11.1796875" style="25" customWidth="1"/>
    <col min="264" max="264" width="14.54296875" style="25" customWidth="1"/>
    <col min="265" max="266" width="10.453125" style="25" customWidth="1"/>
    <col min="267" max="267" width="11.453125" style="25" customWidth="1"/>
    <col min="268" max="512" width="8.81640625" style="25"/>
    <col min="513" max="513" width="1.54296875" style="25" customWidth="1"/>
    <col min="514" max="514" width="35" style="25" customWidth="1"/>
    <col min="515" max="518" width="10.453125" style="25" customWidth="1"/>
    <col min="519" max="519" width="11.1796875" style="25" customWidth="1"/>
    <col min="520" max="520" width="14.54296875" style="25" customWidth="1"/>
    <col min="521" max="522" width="10.453125" style="25" customWidth="1"/>
    <col min="523" max="523" width="11.453125" style="25" customWidth="1"/>
    <col min="524" max="768" width="8.81640625" style="25"/>
    <col min="769" max="769" width="1.54296875" style="25" customWidth="1"/>
    <col min="770" max="770" width="35" style="25" customWidth="1"/>
    <col min="771" max="774" width="10.453125" style="25" customWidth="1"/>
    <col min="775" max="775" width="11.1796875" style="25" customWidth="1"/>
    <col min="776" max="776" width="14.54296875" style="25" customWidth="1"/>
    <col min="777" max="778" width="10.453125" style="25" customWidth="1"/>
    <col min="779" max="779" width="11.453125" style="25" customWidth="1"/>
    <col min="780" max="1024" width="8.81640625" style="25"/>
    <col min="1025" max="1025" width="1.54296875" style="25" customWidth="1"/>
    <col min="1026" max="1026" width="35" style="25" customWidth="1"/>
    <col min="1027" max="1030" width="10.453125" style="25" customWidth="1"/>
    <col min="1031" max="1031" width="11.1796875" style="25" customWidth="1"/>
    <col min="1032" max="1032" width="14.54296875" style="25" customWidth="1"/>
    <col min="1033" max="1034" width="10.453125" style="25" customWidth="1"/>
    <col min="1035" max="1035" width="11.453125" style="25" customWidth="1"/>
    <col min="1036" max="1280" width="8.81640625" style="25"/>
    <col min="1281" max="1281" width="1.54296875" style="25" customWidth="1"/>
    <col min="1282" max="1282" width="35" style="25" customWidth="1"/>
    <col min="1283" max="1286" width="10.453125" style="25" customWidth="1"/>
    <col min="1287" max="1287" width="11.1796875" style="25" customWidth="1"/>
    <col min="1288" max="1288" width="14.54296875" style="25" customWidth="1"/>
    <col min="1289" max="1290" width="10.453125" style="25" customWidth="1"/>
    <col min="1291" max="1291" width="11.453125" style="25" customWidth="1"/>
    <col min="1292" max="1536" width="8.81640625" style="25"/>
    <col min="1537" max="1537" width="1.54296875" style="25" customWidth="1"/>
    <col min="1538" max="1538" width="35" style="25" customWidth="1"/>
    <col min="1539" max="1542" width="10.453125" style="25" customWidth="1"/>
    <col min="1543" max="1543" width="11.1796875" style="25" customWidth="1"/>
    <col min="1544" max="1544" width="14.54296875" style="25" customWidth="1"/>
    <col min="1545" max="1546" width="10.453125" style="25" customWidth="1"/>
    <col min="1547" max="1547" width="11.453125" style="25" customWidth="1"/>
    <col min="1548" max="1792" width="8.81640625" style="25"/>
    <col min="1793" max="1793" width="1.54296875" style="25" customWidth="1"/>
    <col min="1794" max="1794" width="35" style="25" customWidth="1"/>
    <col min="1795" max="1798" width="10.453125" style="25" customWidth="1"/>
    <col min="1799" max="1799" width="11.1796875" style="25" customWidth="1"/>
    <col min="1800" max="1800" width="14.54296875" style="25" customWidth="1"/>
    <col min="1801" max="1802" width="10.453125" style="25" customWidth="1"/>
    <col min="1803" max="1803" width="11.453125" style="25" customWidth="1"/>
    <col min="1804" max="2048" width="8.81640625" style="25"/>
    <col min="2049" max="2049" width="1.54296875" style="25" customWidth="1"/>
    <col min="2050" max="2050" width="35" style="25" customWidth="1"/>
    <col min="2051" max="2054" width="10.453125" style="25" customWidth="1"/>
    <col min="2055" max="2055" width="11.1796875" style="25" customWidth="1"/>
    <col min="2056" max="2056" width="14.54296875" style="25" customWidth="1"/>
    <col min="2057" max="2058" width="10.453125" style="25" customWidth="1"/>
    <col min="2059" max="2059" width="11.453125" style="25" customWidth="1"/>
    <col min="2060" max="2304" width="8.81640625" style="25"/>
    <col min="2305" max="2305" width="1.54296875" style="25" customWidth="1"/>
    <col min="2306" max="2306" width="35" style="25" customWidth="1"/>
    <col min="2307" max="2310" width="10.453125" style="25" customWidth="1"/>
    <col min="2311" max="2311" width="11.1796875" style="25" customWidth="1"/>
    <col min="2312" max="2312" width="14.54296875" style="25" customWidth="1"/>
    <col min="2313" max="2314" width="10.453125" style="25" customWidth="1"/>
    <col min="2315" max="2315" width="11.453125" style="25" customWidth="1"/>
    <col min="2316" max="2560" width="8.81640625" style="25"/>
    <col min="2561" max="2561" width="1.54296875" style="25" customWidth="1"/>
    <col min="2562" max="2562" width="35" style="25" customWidth="1"/>
    <col min="2563" max="2566" width="10.453125" style="25" customWidth="1"/>
    <col min="2567" max="2567" width="11.1796875" style="25" customWidth="1"/>
    <col min="2568" max="2568" width="14.54296875" style="25" customWidth="1"/>
    <col min="2569" max="2570" width="10.453125" style="25" customWidth="1"/>
    <col min="2571" max="2571" width="11.453125" style="25" customWidth="1"/>
    <col min="2572" max="2816" width="8.81640625" style="25"/>
    <col min="2817" max="2817" width="1.54296875" style="25" customWidth="1"/>
    <col min="2818" max="2818" width="35" style="25" customWidth="1"/>
    <col min="2819" max="2822" width="10.453125" style="25" customWidth="1"/>
    <col min="2823" max="2823" width="11.1796875" style="25" customWidth="1"/>
    <col min="2824" max="2824" width="14.54296875" style="25" customWidth="1"/>
    <col min="2825" max="2826" width="10.453125" style="25" customWidth="1"/>
    <col min="2827" max="2827" width="11.453125" style="25" customWidth="1"/>
    <col min="2828" max="3072" width="8.81640625" style="25"/>
    <col min="3073" max="3073" width="1.54296875" style="25" customWidth="1"/>
    <col min="3074" max="3074" width="35" style="25" customWidth="1"/>
    <col min="3075" max="3078" width="10.453125" style="25" customWidth="1"/>
    <col min="3079" max="3079" width="11.1796875" style="25" customWidth="1"/>
    <col min="3080" max="3080" width="14.54296875" style="25" customWidth="1"/>
    <col min="3081" max="3082" width="10.453125" style="25" customWidth="1"/>
    <col min="3083" max="3083" width="11.453125" style="25" customWidth="1"/>
    <col min="3084" max="3328" width="8.81640625" style="25"/>
    <col min="3329" max="3329" width="1.54296875" style="25" customWidth="1"/>
    <col min="3330" max="3330" width="35" style="25" customWidth="1"/>
    <col min="3331" max="3334" width="10.453125" style="25" customWidth="1"/>
    <col min="3335" max="3335" width="11.1796875" style="25" customWidth="1"/>
    <col min="3336" max="3336" width="14.54296875" style="25" customWidth="1"/>
    <col min="3337" max="3338" width="10.453125" style="25" customWidth="1"/>
    <col min="3339" max="3339" width="11.453125" style="25" customWidth="1"/>
    <col min="3340" max="3584" width="8.81640625" style="25"/>
    <col min="3585" max="3585" width="1.54296875" style="25" customWidth="1"/>
    <col min="3586" max="3586" width="35" style="25" customWidth="1"/>
    <col min="3587" max="3590" width="10.453125" style="25" customWidth="1"/>
    <col min="3591" max="3591" width="11.1796875" style="25" customWidth="1"/>
    <col min="3592" max="3592" width="14.54296875" style="25" customWidth="1"/>
    <col min="3593" max="3594" width="10.453125" style="25" customWidth="1"/>
    <col min="3595" max="3595" width="11.453125" style="25" customWidth="1"/>
    <col min="3596" max="3840" width="8.81640625" style="25"/>
    <col min="3841" max="3841" width="1.54296875" style="25" customWidth="1"/>
    <col min="3842" max="3842" width="35" style="25" customWidth="1"/>
    <col min="3843" max="3846" width="10.453125" style="25" customWidth="1"/>
    <col min="3847" max="3847" width="11.1796875" style="25" customWidth="1"/>
    <col min="3848" max="3848" width="14.54296875" style="25" customWidth="1"/>
    <col min="3849" max="3850" width="10.453125" style="25" customWidth="1"/>
    <col min="3851" max="3851" width="11.453125" style="25" customWidth="1"/>
    <col min="3852" max="4096" width="8.81640625" style="25"/>
    <col min="4097" max="4097" width="1.54296875" style="25" customWidth="1"/>
    <col min="4098" max="4098" width="35" style="25" customWidth="1"/>
    <col min="4099" max="4102" width="10.453125" style="25" customWidth="1"/>
    <col min="4103" max="4103" width="11.1796875" style="25" customWidth="1"/>
    <col min="4104" max="4104" width="14.54296875" style="25" customWidth="1"/>
    <col min="4105" max="4106" width="10.453125" style="25" customWidth="1"/>
    <col min="4107" max="4107" width="11.453125" style="25" customWidth="1"/>
    <col min="4108" max="4352" width="8.81640625" style="25"/>
    <col min="4353" max="4353" width="1.54296875" style="25" customWidth="1"/>
    <col min="4354" max="4354" width="35" style="25" customWidth="1"/>
    <col min="4355" max="4358" width="10.453125" style="25" customWidth="1"/>
    <col min="4359" max="4359" width="11.1796875" style="25" customWidth="1"/>
    <col min="4360" max="4360" width="14.54296875" style="25" customWidth="1"/>
    <col min="4361" max="4362" width="10.453125" style="25" customWidth="1"/>
    <col min="4363" max="4363" width="11.453125" style="25" customWidth="1"/>
    <col min="4364" max="4608" width="8.81640625" style="25"/>
    <col min="4609" max="4609" width="1.54296875" style="25" customWidth="1"/>
    <col min="4610" max="4610" width="35" style="25" customWidth="1"/>
    <col min="4611" max="4614" width="10.453125" style="25" customWidth="1"/>
    <col min="4615" max="4615" width="11.1796875" style="25" customWidth="1"/>
    <col min="4616" max="4616" width="14.54296875" style="25" customWidth="1"/>
    <col min="4617" max="4618" width="10.453125" style="25" customWidth="1"/>
    <col min="4619" max="4619" width="11.453125" style="25" customWidth="1"/>
    <col min="4620" max="4864" width="8.81640625" style="25"/>
    <col min="4865" max="4865" width="1.54296875" style="25" customWidth="1"/>
    <col min="4866" max="4866" width="35" style="25" customWidth="1"/>
    <col min="4867" max="4870" width="10.453125" style="25" customWidth="1"/>
    <col min="4871" max="4871" width="11.1796875" style="25" customWidth="1"/>
    <col min="4872" max="4872" width="14.54296875" style="25" customWidth="1"/>
    <col min="4873" max="4874" width="10.453125" style="25" customWidth="1"/>
    <col min="4875" max="4875" width="11.453125" style="25" customWidth="1"/>
    <col min="4876" max="5120" width="8.81640625" style="25"/>
    <col min="5121" max="5121" width="1.54296875" style="25" customWidth="1"/>
    <col min="5122" max="5122" width="35" style="25" customWidth="1"/>
    <col min="5123" max="5126" width="10.453125" style="25" customWidth="1"/>
    <col min="5127" max="5127" width="11.1796875" style="25" customWidth="1"/>
    <col min="5128" max="5128" width="14.54296875" style="25" customWidth="1"/>
    <col min="5129" max="5130" width="10.453125" style="25" customWidth="1"/>
    <col min="5131" max="5131" width="11.453125" style="25" customWidth="1"/>
    <col min="5132" max="5376" width="8.81640625" style="25"/>
    <col min="5377" max="5377" width="1.54296875" style="25" customWidth="1"/>
    <col min="5378" max="5378" width="35" style="25" customWidth="1"/>
    <col min="5379" max="5382" width="10.453125" style="25" customWidth="1"/>
    <col min="5383" max="5383" width="11.1796875" style="25" customWidth="1"/>
    <col min="5384" max="5384" width="14.54296875" style="25" customWidth="1"/>
    <col min="5385" max="5386" width="10.453125" style="25" customWidth="1"/>
    <col min="5387" max="5387" width="11.453125" style="25" customWidth="1"/>
    <col min="5388" max="5632" width="8.81640625" style="25"/>
    <col min="5633" max="5633" width="1.54296875" style="25" customWidth="1"/>
    <col min="5634" max="5634" width="35" style="25" customWidth="1"/>
    <col min="5635" max="5638" width="10.453125" style="25" customWidth="1"/>
    <col min="5639" max="5639" width="11.1796875" style="25" customWidth="1"/>
    <col min="5640" max="5640" width="14.54296875" style="25" customWidth="1"/>
    <col min="5641" max="5642" width="10.453125" style="25" customWidth="1"/>
    <col min="5643" max="5643" width="11.453125" style="25" customWidth="1"/>
    <col min="5644" max="5888" width="8.81640625" style="25"/>
    <col min="5889" max="5889" width="1.54296875" style="25" customWidth="1"/>
    <col min="5890" max="5890" width="35" style="25" customWidth="1"/>
    <col min="5891" max="5894" width="10.453125" style="25" customWidth="1"/>
    <col min="5895" max="5895" width="11.1796875" style="25" customWidth="1"/>
    <col min="5896" max="5896" width="14.54296875" style="25" customWidth="1"/>
    <col min="5897" max="5898" width="10.453125" style="25" customWidth="1"/>
    <col min="5899" max="5899" width="11.453125" style="25" customWidth="1"/>
    <col min="5900" max="6144" width="8.81640625" style="25"/>
    <col min="6145" max="6145" width="1.54296875" style="25" customWidth="1"/>
    <col min="6146" max="6146" width="35" style="25" customWidth="1"/>
    <col min="6147" max="6150" width="10.453125" style="25" customWidth="1"/>
    <col min="6151" max="6151" width="11.1796875" style="25" customWidth="1"/>
    <col min="6152" max="6152" width="14.54296875" style="25" customWidth="1"/>
    <col min="6153" max="6154" width="10.453125" style="25" customWidth="1"/>
    <col min="6155" max="6155" width="11.453125" style="25" customWidth="1"/>
    <col min="6156" max="6400" width="8.81640625" style="25"/>
    <col min="6401" max="6401" width="1.54296875" style="25" customWidth="1"/>
    <col min="6402" max="6402" width="35" style="25" customWidth="1"/>
    <col min="6403" max="6406" width="10.453125" style="25" customWidth="1"/>
    <col min="6407" max="6407" width="11.1796875" style="25" customWidth="1"/>
    <col min="6408" max="6408" width="14.54296875" style="25" customWidth="1"/>
    <col min="6409" max="6410" width="10.453125" style="25" customWidth="1"/>
    <col min="6411" max="6411" width="11.453125" style="25" customWidth="1"/>
    <col min="6412" max="6656" width="8.81640625" style="25"/>
    <col min="6657" max="6657" width="1.54296875" style="25" customWidth="1"/>
    <col min="6658" max="6658" width="35" style="25" customWidth="1"/>
    <col min="6659" max="6662" width="10.453125" style="25" customWidth="1"/>
    <col min="6663" max="6663" width="11.1796875" style="25" customWidth="1"/>
    <col min="6664" max="6664" width="14.54296875" style="25" customWidth="1"/>
    <col min="6665" max="6666" width="10.453125" style="25" customWidth="1"/>
    <col min="6667" max="6667" width="11.453125" style="25" customWidth="1"/>
    <col min="6668" max="6912" width="8.81640625" style="25"/>
    <col min="6913" max="6913" width="1.54296875" style="25" customWidth="1"/>
    <col min="6914" max="6914" width="35" style="25" customWidth="1"/>
    <col min="6915" max="6918" width="10.453125" style="25" customWidth="1"/>
    <col min="6919" max="6919" width="11.1796875" style="25" customWidth="1"/>
    <col min="6920" max="6920" width="14.54296875" style="25" customWidth="1"/>
    <col min="6921" max="6922" width="10.453125" style="25" customWidth="1"/>
    <col min="6923" max="6923" width="11.453125" style="25" customWidth="1"/>
    <col min="6924" max="7168" width="8.81640625" style="25"/>
    <col min="7169" max="7169" width="1.54296875" style="25" customWidth="1"/>
    <col min="7170" max="7170" width="35" style="25" customWidth="1"/>
    <col min="7171" max="7174" width="10.453125" style="25" customWidth="1"/>
    <col min="7175" max="7175" width="11.1796875" style="25" customWidth="1"/>
    <col min="7176" max="7176" width="14.54296875" style="25" customWidth="1"/>
    <col min="7177" max="7178" width="10.453125" style="25" customWidth="1"/>
    <col min="7179" max="7179" width="11.453125" style="25" customWidth="1"/>
    <col min="7180" max="7424" width="8.81640625" style="25"/>
    <col min="7425" max="7425" width="1.54296875" style="25" customWidth="1"/>
    <col min="7426" max="7426" width="35" style="25" customWidth="1"/>
    <col min="7427" max="7430" width="10.453125" style="25" customWidth="1"/>
    <col min="7431" max="7431" width="11.1796875" style="25" customWidth="1"/>
    <col min="7432" max="7432" width="14.54296875" style="25" customWidth="1"/>
    <col min="7433" max="7434" width="10.453125" style="25" customWidth="1"/>
    <col min="7435" max="7435" width="11.453125" style="25" customWidth="1"/>
    <col min="7436" max="7680" width="8.81640625" style="25"/>
    <col min="7681" max="7681" width="1.54296875" style="25" customWidth="1"/>
    <col min="7682" max="7682" width="35" style="25" customWidth="1"/>
    <col min="7683" max="7686" width="10.453125" style="25" customWidth="1"/>
    <col min="7687" max="7687" width="11.1796875" style="25" customWidth="1"/>
    <col min="7688" max="7688" width="14.54296875" style="25" customWidth="1"/>
    <col min="7689" max="7690" width="10.453125" style="25" customWidth="1"/>
    <col min="7691" max="7691" width="11.453125" style="25" customWidth="1"/>
    <col min="7692" max="7936" width="8.81640625" style="25"/>
    <col min="7937" max="7937" width="1.54296875" style="25" customWidth="1"/>
    <col min="7938" max="7938" width="35" style="25" customWidth="1"/>
    <col min="7939" max="7942" width="10.453125" style="25" customWidth="1"/>
    <col min="7943" max="7943" width="11.1796875" style="25" customWidth="1"/>
    <col min="7944" max="7944" width="14.54296875" style="25" customWidth="1"/>
    <col min="7945" max="7946" width="10.453125" style="25" customWidth="1"/>
    <col min="7947" max="7947" width="11.453125" style="25" customWidth="1"/>
    <col min="7948" max="8192" width="8.81640625" style="25"/>
    <col min="8193" max="8193" width="1.54296875" style="25" customWidth="1"/>
    <col min="8194" max="8194" width="35" style="25" customWidth="1"/>
    <col min="8195" max="8198" width="10.453125" style="25" customWidth="1"/>
    <col min="8199" max="8199" width="11.1796875" style="25" customWidth="1"/>
    <col min="8200" max="8200" width="14.54296875" style="25" customWidth="1"/>
    <col min="8201" max="8202" width="10.453125" style="25" customWidth="1"/>
    <col min="8203" max="8203" width="11.453125" style="25" customWidth="1"/>
    <col min="8204" max="8448" width="8.81640625" style="25"/>
    <col min="8449" max="8449" width="1.54296875" style="25" customWidth="1"/>
    <col min="8450" max="8450" width="35" style="25" customWidth="1"/>
    <col min="8451" max="8454" width="10.453125" style="25" customWidth="1"/>
    <col min="8455" max="8455" width="11.1796875" style="25" customWidth="1"/>
    <col min="8456" max="8456" width="14.54296875" style="25" customWidth="1"/>
    <col min="8457" max="8458" width="10.453125" style="25" customWidth="1"/>
    <col min="8459" max="8459" width="11.453125" style="25" customWidth="1"/>
    <col min="8460" max="8704" width="8.81640625" style="25"/>
    <col min="8705" max="8705" width="1.54296875" style="25" customWidth="1"/>
    <col min="8706" max="8706" width="35" style="25" customWidth="1"/>
    <col min="8707" max="8710" width="10.453125" style="25" customWidth="1"/>
    <col min="8711" max="8711" width="11.1796875" style="25" customWidth="1"/>
    <col min="8712" max="8712" width="14.54296875" style="25" customWidth="1"/>
    <col min="8713" max="8714" width="10.453125" style="25" customWidth="1"/>
    <col min="8715" max="8715" width="11.453125" style="25" customWidth="1"/>
    <col min="8716" max="8960" width="8.81640625" style="25"/>
    <col min="8961" max="8961" width="1.54296875" style="25" customWidth="1"/>
    <col min="8962" max="8962" width="35" style="25" customWidth="1"/>
    <col min="8963" max="8966" width="10.453125" style="25" customWidth="1"/>
    <col min="8967" max="8967" width="11.1796875" style="25" customWidth="1"/>
    <col min="8968" max="8968" width="14.54296875" style="25" customWidth="1"/>
    <col min="8969" max="8970" width="10.453125" style="25" customWidth="1"/>
    <col min="8971" max="8971" width="11.453125" style="25" customWidth="1"/>
    <col min="8972" max="9216" width="8.81640625" style="25"/>
    <col min="9217" max="9217" width="1.54296875" style="25" customWidth="1"/>
    <col min="9218" max="9218" width="35" style="25" customWidth="1"/>
    <col min="9219" max="9222" width="10.453125" style="25" customWidth="1"/>
    <col min="9223" max="9223" width="11.1796875" style="25" customWidth="1"/>
    <col min="9224" max="9224" width="14.54296875" style="25" customWidth="1"/>
    <col min="9225" max="9226" width="10.453125" style="25" customWidth="1"/>
    <col min="9227" max="9227" width="11.453125" style="25" customWidth="1"/>
    <col min="9228" max="9472" width="8.81640625" style="25"/>
    <col min="9473" max="9473" width="1.54296875" style="25" customWidth="1"/>
    <col min="9474" max="9474" width="35" style="25" customWidth="1"/>
    <col min="9475" max="9478" width="10.453125" style="25" customWidth="1"/>
    <col min="9479" max="9479" width="11.1796875" style="25" customWidth="1"/>
    <col min="9480" max="9480" width="14.54296875" style="25" customWidth="1"/>
    <col min="9481" max="9482" width="10.453125" style="25" customWidth="1"/>
    <col min="9483" max="9483" width="11.453125" style="25" customWidth="1"/>
    <col min="9484" max="9728" width="8.81640625" style="25"/>
    <col min="9729" max="9729" width="1.54296875" style="25" customWidth="1"/>
    <col min="9730" max="9730" width="35" style="25" customWidth="1"/>
    <col min="9731" max="9734" width="10.453125" style="25" customWidth="1"/>
    <col min="9735" max="9735" width="11.1796875" style="25" customWidth="1"/>
    <col min="9736" max="9736" width="14.54296875" style="25" customWidth="1"/>
    <col min="9737" max="9738" width="10.453125" style="25" customWidth="1"/>
    <col min="9739" max="9739" width="11.453125" style="25" customWidth="1"/>
    <col min="9740" max="9984" width="8.81640625" style="25"/>
    <col min="9985" max="9985" width="1.54296875" style="25" customWidth="1"/>
    <col min="9986" max="9986" width="35" style="25" customWidth="1"/>
    <col min="9987" max="9990" width="10.453125" style="25" customWidth="1"/>
    <col min="9991" max="9991" width="11.1796875" style="25" customWidth="1"/>
    <col min="9992" max="9992" width="14.54296875" style="25" customWidth="1"/>
    <col min="9993" max="9994" width="10.453125" style="25" customWidth="1"/>
    <col min="9995" max="9995" width="11.453125" style="25" customWidth="1"/>
    <col min="9996" max="10240" width="8.81640625" style="25"/>
    <col min="10241" max="10241" width="1.54296875" style="25" customWidth="1"/>
    <col min="10242" max="10242" width="35" style="25" customWidth="1"/>
    <col min="10243" max="10246" width="10.453125" style="25" customWidth="1"/>
    <col min="10247" max="10247" width="11.1796875" style="25" customWidth="1"/>
    <col min="10248" max="10248" width="14.54296875" style="25" customWidth="1"/>
    <col min="10249" max="10250" width="10.453125" style="25" customWidth="1"/>
    <col min="10251" max="10251" width="11.453125" style="25" customWidth="1"/>
    <col min="10252" max="10496" width="8.81640625" style="25"/>
    <col min="10497" max="10497" width="1.54296875" style="25" customWidth="1"/>
    <col min="10498" max="10498" width="35" style="25" customWidth="1"/>
    <col min="10499" max="10502" width="10.453125" style="25" customWidth="1"/>
    <col min="10503" max="10503" width="11.1796875" style="25" customWidth="1"/>
    <col min="10504" max="10504" width="14.54296875" style="25" customWidth="1"/>
    <col min="10505" max="10506" width="10.453125" style="25" customWidth="1"/>
    <col min="10507" max="10507" width="11.453125" style="25" customWidth="1"/>
    <col min="10508" max="10752" width="8.81640625" style="25"/>
    <col min="10753" max="10753" width="1.54296875" style="25" customWidth="1"/>
    <col min="10754" max="10754" width="35" style="25" customWidth="1"/>
    <col min="10755" max="10758" width="10.453125" style="25" customWidth="1"/>
    <col min="10759" max="10759" width="11.1796875" style="25" customWidth="1"/>
    <col min="10760" max="10760" width="14.54296875" style="25" customWidth="1"/>
    <col min="10761" max="10762" width="10.453125" style="25" customWidth="1"/>
    <col min="10763" max="10763" width="11.453125" style="25" customWidth="1"/>
    <col min="10764" max="11008" width="8.81640625" style="25"/>
    <col min="11009" max="11009" width="1.54296875" style="25" customWidth="1"/>
    <col min="11010" max="11010" width="35" style="25" customWidth="1"/>
    <col min="11011" max="11014" width="10.453125" style="25" customWidth="1"/>
    <col min="11015" max="11015" width="11.1796875" style="25" customWidth="1"/>
    <col min="11016" max="11016" width="14.54296875" style="25" customWidth="1"/>
    <col min="11017" max="11018" width="10.453125" style="25" customWidth="1"/>
    <col min="11019" max="11019" width="11.453125" style="25" customWidth="1"/>
    <col min="11020" max="11264" width="8.81640625" style="25"/>
    <col min="11265" max="11265" width="1.54296875" style="25" customWidth="1"/>
    <col min="11266" max="11266" width="35" style="25" customWidth="1"/>
    <col min="11267" max="11270" width="10.453125" style="25" customWidth="1"/>
    <col min="11271" max="11271" width="11.1796875" style="25" customWidth="1"/>
    <col min="11272" max="11272" width="14.54296875" style="25" customWidth="1"/>
    <col min="11273" max="11274" width="10.453125" style="25" customWidth="1"/>
    <col min="11275" max="11275" width="11.453125" style="25" customWidth="1"/>
    <col min="11276" max="11520" width="8.81640625" style="25"/>
    <col min="11521" max="11521" width="1.54296875" style="25" customWidth="1"/>
    <col min="11522" max="11522" width="35" style="25" customWidth="1"/>
    <col min="11523" max="11526" width="10.453125" style="25" customWidth="1"/>
    <col min="11527" max="11527" width="11.1796875" style="25" customWidth="1"/>
    <col min="11528" max="11528" width="14.54296875" style="25" customWidth="1"/>
    <col min="11529" max="11530" width="10.453125" style="25" customWidth="1"/>
    <col min="11531" max="11531" width="11.453125" style="25" customWidth="1"/>
    <col min="11532" max="11776" width="8.81640625" style="25"/>
    <col min="11777" max="11777" width="1.54296875" style="25" customWidth="1"/>
    <col min="11778" max="11778" width="35" style="25" customWidth="1"/>
    <col min="11779" max="11782" width="10.453125" style="25" customWidth="1"/>
    <col min="11783" max="11783" width="11.1796875" style="25" customWidth="1"/>
    <col min="11784" max="11784" width="14.54296875" style="25" customWidth="1"/>
    <col min="11785" max="11786" width="10.453125" style="25" customWidth="1"/>
    <col min="11787" max="11787" width="11.453125" style="25" customWidth="1"/>
    <col min="11788" max="12032" width="8.81640625" style="25"/>
    <col min="12033" max="12033" width="1.54296875" style="25" customWidth="1"/>
    <col min="12034" max="12034" width="35" style="25" customWidth="1"/>
    <col min="12035" max="12038" width="10.453125" style="25" customWidth="1"/>
    <col min="12039" max="12039" width="11.1796875" style="25" customWidth="1"/>
    <col min="12040" max="12040" width="14.54296875" style="25" customWidth="1"/>
    <col min="12041" max="12042" width="10.453125" style="25" customWidth="1"/>
    <col min="12043" max="12043" width="11.453125" style="25" customWidth="1"/>
    <col min="12044" max="12288" width="8.81640625" style="25"/>
    <col min="12289" max="12289" width="1.54296875" style="25" customWidth="1"/>
    <col min="12290" max="12290" width="35" style="25" customWidth="1"/>
    <col min="12291" max="12294" width="10.453125" style="25" customWidth="1"/>
    <col min="12295" max="12295" width="11.1796875" style="25" customWidth="1"/>
    <col min="12296" max="12296" width="14.54296875" style="25" customWidth="1"/>
    <col min="12297" max="12298" width="10.453125" style="25" customWidth="1"/>
    <col min="12299" max="12299" width="11.453125" style="25" customWidth="1"/>
    <col min="12300" max="12544" width="8.81640625" style="25"/>
    <col min="12545" max="12545" width="1.54296875" style="25" customWidth="1"/>
    <col min="12546" max="12546" width="35" style="25" customWidth="1"/>
    <col min="12547" max="12550" width="10.453125" style="25" customWidth="1"/>
    <col min="12551" max="12551" width="11.1796875" style="25" customWidth="1"/>
    <col min="12552" max="12552" width="14.54296875" style="25" customWidth="1"/>
    <col min="12553" max="12554" width="10.453125" style="25" customWidth="1"/>
    <col min="12555" max="12555" width="11.453125" style="25" customWidth="1"/>
    <col min="12556" max="12800" width="8.81640625" style="25"/>
    <col min="12801" max="12801" width="1.54296875" style="25" customWidth="1"/>
    <col min="12802" max="12802" width="35" style="25" customWidth="1"/>
    <col min="12803" max="12806" width="10.453125" style="25" customWidth="1"/>
    <col min="12807" max="12807" width="11.1796875" style="25" customWidth="1"/>
    <col min="12808" max="12808" width="14.54296875" style="25" customWidth="1"/>
    <col min="12809" max="12810" width="10.453125" style="25" customWidth="1"/>
    <col min="12811" max="12811" width="11.453125" style="25" customWidth="1"/>
    <col min="12812" max="13056" width="8.81640625" style="25"/>
    <col min="13057" max="13057" width="1.54296875" style="25" customWidth="1"/>
    <col min="13058" max="13058" width="35" style="25" customWidth="1"/>
    <col min="13059" max="13062" width="10.453125" style="25" customWidth="1"/>
    <col min="13063" max="13063" width="11.1796875" style="25" customWidth="1"/>
    <col min="13064" max="13064" width="14.54296875" style="25" customWidth="1"/>
    <col min="13065" max="13066" width="10.453125" style="25" customWidth="1"/>
    <col min="13067" max="13067" width="11.453125" style="25" customWidth="1"/>
    <col min="13068" max="13312" width="8.81640625" style="25"/>
    <col min="13313" max="13313" width="1.54296875" style="25" customWidth="1"/>
    <col min="13314" max="13314" width="35" style="25" customWidth="1"/>
    <col min="13315" max="13318" width="10.453125" style="25" customWidth="1"/>
    <col min="13319" max="13319" width="11.1796875" style="25" customWidth="1"/>
    <col min="13320" max="13320" width="14.54296875" style="25" customWidth="1"/>
    <col min="13321" max="13322" width="10.453125" style="25" customWidth="1"/>
    <col min="13323" max="13323" width="11.453125" style="25" customWidth="1"/>
    <col min="13324" max="13568" width="8.81640625" style="25"/>
    <col min="13569" max="13569" width="1.54296875" style="25" customWidth="1"/>
    <col min="13570" max="13570" width="35" style="25" customWidth="1"/>
    <col min="13571" max="13574" width="10.453125" style="25" customWidth="1"/>
    <col min="13575" max="13575" width="11.1796875" style="25" customWidth="1"/>
    <col min="13576" max="13576" width="14.54296875" style="25" customWidth="1"/>
    <col min="13577" max="13578" width="10.453125" style="25" customWidth="1"/>
    <col min="13579" max="13579" width="11.453125" style="25" customWidth="1"/>
    <col min="13580" max="13824" width="8.81640625" style="25"/>
    <col min="13825" max="13825" width="1.54296875" style="25" customWidth="1"/>
    <col min="13826" max="13826" width="35" style="25" customWidth="1"/>
    <col min="13827" max="13830" width="10.453125" style="25" customWidth="1"/>
    <col min="13831" max="13831" width="11.1796875" style="25" customWidth="1"/>
    <col min="13832" max="13832" width="14.54296875" style="25" customWidth="1"/>
    <col min="13833" max="13834" width="10.453125" style="25" customWidth="1"/>
    <col min="13835" max="13835" width="11.453125" style="25" customWidth="1"/>
    <col min="13836" max="14080" width="8.81640625" style="25"/>
    <col min="14081" max="14081" width="1.54296875" style="25" customWidth="1"/>
    <col min="14082" max="14082" width="35" style="25" customWidth="1"/>
    <col min="14083" max="14086" width="10.453125" style="25" customWidth="1"/>
    <col min="14087" max="14087" width="11.1796875" style="25" customWidth="1"/>
    <col min="14088" max="14088" width="14.54296875" style="25" customWidth="1"/>
    <col min="14089" max="14090" width="10.453125" style="25" customWidth="1"/>
    <col min="14091" max="14091" width="11.453125" style="25" customWidth="1"/>
    <col min="14092" max="14336" width="8.81640625" style="25"/>
    <col min="14337" max="14337" width="1.54296875" style="25" customWidth="1"/>
    <col min="14338" max="14338" width="35" style="25" customWidth="1"/>
    <col min="14339" max="14342" width="10.453125" style="25" customWidth="1"/>
    <col min="14343" max="14343" width="11.1796875" style="25" customWidth="1"/>
    <col min="14344" max="14344" width="14.54296875" style="25" customWidth="1"/>
    <col min="14345" max="14346" width="10.453125" style="25" customWidth="1"/>
    <col min="14347" max="14347" width="11.453125" style="25" customWidth="1"/>
    <col min="14348" max="14592" width="8.81640625" style="25"/>
    <col min="14593" max="14593" width="1.54296875" style="25" customWidth="1"/>
    <col min="14594" max="14594" width="35" style="25" customWidth="1"/>
    <col min="14595" max="14598" width="10.453125" style="25" customWidth="1"/>
    <col min="14599" max="14599" width="11.1796875" style="25" customWidth="1"/>
    <col min="14600" max="14600" width="14.54296875" style="25" customWidth="1"/>
    <col min="14601" max="14602" width="10.453125" style="25" customWidth="1"/>
    <col min="14603" max="14603" width="11.453125" style="25" customWidth="1"/>
    <col min="14604" max="14848" width="8.81640625" style="25"/>
    <col min="14849" max="14849" width="1.54296875" style="25" customWidth="1"/>
    <col min="14850" max="14850" width="35" style="25" customWidth="1"/>
    <col min="14851" max="14854" width="10.453125" style="25" customWidth="1"/>
    <col min="14855" max="14855" width="11.1796875" style="25" customWidth="1"/>
    <col min="14856" max="14856" width="14.54296875" style="25" customWidth="1"/>
    <col min="14857" max="14858" width="10.453125" style="25" customWidth="1"/>
    <col min="14859" max="14859" width="11.453125" style="25" customWidth="1"/>
    <col min="14860" max="15104" width="8.81640625" style="25"/>
    <col min="15105" max="15105" width="1.54296875" style="25" customWidth="1"/>
    <col min="15106" max="15106" width="35" style="25" customWidth="1"/>
    <col min="15107" max="15110" width="10.453125" style="25" customWidth="1"/>
    <col min="15111" max="15111" width="11.1796875" style="25" customWidth="1"/>
    <col min="15112" max="15112" width="14.54296875" style="25" customWidth="1"/>
    <col min="15113" max="15114" width="10.453125" style="25" customWidth="1"/>
    <col min="15115" max="15115" width="11.453125" style="25" customWidth="1"/>
    <col min="15116" max="15360" width="8.81640625" style="25"/>
    <col min="15361" max="15361" width="1.54296875" style="25" customWidth="1"/>
    <col min="15362" max="15362" width="35" style="25" customWidth="1"/>
    <col min="15363" max="15366" width="10.453125" style="25" customWidth="1"/>
    <col min="15367" max="15367" width="11.1796875" style="25" customWidth="1"/>
    <col min="15368" max="15368" width="14.54296875" style="25" customWidth="1"/>
    <col min="15369" max="15370" width="10.453125" style="25" customWidth="1"/>
    <col min="15371" max="15371" width="11.453125" style="25" customWidth="1"/>
    <col min="15372" max="15616" width="8.81640625" style="25"/>
    <col min="15617" max="15617" width="1.54296875" style="25" customWidth="1"/>
    <col min="15618" max="15618" width="35" style="25" customWidth="1"/>
    <col min="15619" max="15622" width="10.453125" style="25" customWidth="1"/>
    <col min="15623" max="15623" width="11.1796875" style="25" customWidth="1"/>
    <col min="15624" max="15624" width="14.54296875" style="25" customWidth="1"/>
    <col min="15625" max="15626" width="10.453125" style="25" customWidth="1"/>
    <col min="15627" max="15627" width="11.453125" style="25" customWidth="1"/>
    <col min="15628" max="15872" width="8.81640625" style="25"/>
    <col min="15873" max="15873" width="1.54296875" style="25" customWidth="1"/>
    <col min="15874" max="15874" width="35" style="25" customWidth="1"/>
    <col min="15875" max="15878" width="10.453125" style="25" customWidth="1"/>
    <col min="15879" max="15879" width="11.1796875" style="25" customWidth="1"/>
    <col min="15880" max="15880" width="14.54296875" style="25" customWidth="1"/>
    <col min="15881" max="15882" width="10.453125" style="25" customWidth="1"/>
    <col min="15883" max="15883" width="11.453125" style="25" customWidth="1"/>
    <col min="15884" max="16128" width="8.81640625" style="25"/>
    <col min="16129" max="16129" width="1.54296875" style="25" customWidth="1"/>
    <col min="16130" max="16130" width="35" style="25" customWidth="1"/>
    <col min="16131" max="16134" width="10.453125" style="25" customWidth="1"/>
    <col min="16135" max="16135" width="11.1796875" style="25" customWidth="1"/>
    <col min="16136" max="16136" width="14.54296875" style="25" customWidth="1"/>
    <col min="16137" max="16138" width="10.453125" style="25" customWidth="1"/>
    <col min="16139" max="16139" width="11.453125" style="25" customWidth="1"/>
    <col min="16140" max="16384" width="8.81640625" style="25"/>
  </cols>
  <sheetData>
    <row r="1" spans="2:14" ht="25">
      <c r="B1" s="26"/>
    </row>
    <row r="2" spans="2:14" ht="22.5">
      <c r="B2" s="277" t="s">
        <v>1184</v>
      </c>
      <c r="C2" s="300"/>
      <c r="D2" s="300"/>
      <c r="E2" s="300"/>
      <c r="F2" s="301"/>
      <c r="G2" s="300"/>
      <c r="H2" s="300"/>
      <c r="I2" s="302"/>
      <c r="J2" s="300"/>
    </row>
    <row r="3" spans="2:14" ht="23" thickBot="1">
      <c r="C3" s="300"/>
      <c r="D3" s="300"/>
      <c r="E3" s="300"/>
      <c r="F3" s="301"/>
      <c r="G3" s="300"/>
      <c r="H3" s="300"/>
      <c r="I3" s="302"/>
      <c r="J3" s="300"/>
    </row>
    <row r="4" spans="2:14" ht="32.15" customHeight="1">
      <c r="B4" s="294" t="s">
        <v>1185</v>
      </c>
      <c r="C4" s="1315" t="s">
        <v>491</v>
      </c>
      <c r="D4" s="1315"/>
      <c r="E4" s="1315"/>
      <c r="F4" s="1315"/>
      <c r="G4" s="1315"/>
      <c r="H4" s="1315"/>
      <c r="I4" s="1315"/>
      <c r="J4" s="1315"/>
      <c r="K4" s="1316"/>
    </row>
    <row r="5" spans="2:14" ht="32.15" customHeight="1">
      <c r="B5" s="295" t="s">
        <v>551</v>
      </c>
      <c r="C5" s="290" t="s">
        <v>493</v>
      </c>
      <c r="D5" s="290" t="s">
        <v>494</v>
      </c>
      <c r="E5" s="290" t="s">
        <v>495</v>
      </c>
      <c r="F5" s="290" t="s">
        <v>496</v>
      </c>
      <c r="G5" s="290" t="s">
        <v>497</v>
      </c>
      <c r="H5" s="292" t="s">
        <v>498</v>
      </c>
      <c r="I5" s="290" t="s">
        <v>499</v>
      </c>
      <c r="J5" s="290" t="s">
        <v>500</v>
      </c>
      <c r="K5" s="293" t="s">
        <v>501</v>
      </c>
    </row>
    <row r="6" spans="2:14" s="223" customFormat="1">
      <c r="B6" s="224" t="s">
        <v>77</v>
      </c>
      <c r="C6" s="263">
        <f>C28</f>
        <v>0</v>
      </c>
      <c r="D6" s="263">
        <f t="shared" ref="D6:G6" si="0">D28</f>
        <v>0</v>
      </c>
      <c r="E6" s="263">
        <f t="shared" si="0"/>
        <v>0</v>
      </c>
      <c r="F6" s="263">
        <f t="shared" si="0"/>
        <v>0</v>
      </c>
      <c r="G6" s="263">
        <f t="shared" si="0"/>
        <v>0</v>
      </c>
      <c r="H6" s="296">
        <f t="shared" ref="H6:H11" si="1">SUM(C6:G6)</f>
        <v>0</v>
      </c>
      <c r="I6" s="263">
        <f>I28</f>
        <v>0</v>
      </c>
      <c r="J6" s="263">
        <f>J28</f>
        <v>0</v>
      </c>
      <c r="K6" s="297">
        <f>SUM(H6:J6)</f>
        <v>0</v>
      </c>
    </row>
    <row r="7" spans="2:14" s="223" customFormat="1">
      <c r="B7" s="224" t="s">
        <v>85</v>
      </c>
      <c r="C7" s="263">
        <f>C32</f>
        <v>0</v>
      </c>
      <c r="D7" s="263">
        <f t="shared" ref="D7:G7" si="2">D32</f>
        <v>0</v>
      </c>
      <c r="E7" s="263">
        <f t="shared" si="2"/>
        <v>0</v>
      </c>
      <c r="F7" s="263">
        <f t="shared" si="2"/>
        <v>0</v>
      </c>
      <c r="G7" s="263">
        <f t="shared" si="2"/>
        <v>0</v>
      </c>
      <c r="H7" s="296">
        <f t="shared" si="1"/>
        <v>0</v>
      </c>
      <c r="I7" s="263">
        <f>I32</f>
        <v>0</v>
      </c>
      <c r="J7" s="263">
        <f>J32</f>
        <v>0</v>
      </c>
      <c r="K7" s="297">
        <f t="shared" ref="K7:K11" si="3">SUM(H7:J7)</f>
        <v>0</v>
      </c>
    </row>
    <row r="8" spans="2:14" s="223" customFormat="1">
      <c r="B8" s="224" t="s">
        <v>86</v>
      </c>
      <c r="C8" s="263">
        <f>C36</f>
        <v>0</v>
      </c>
      <c r="D8" s="263">
        <f t="shared" ref="D8:G8" si="4">D36</f>
        <v>0</v>
      </c>
      <c r="E8" s="263">
        <f t="shared" si="4"/>
        <v>0</v>
      </c>
      <c r="F8" s="263">
        <f t="shared" si="4"/>
        <v>0</v>
      </c>
      <c r="G8" s="263">
        <f t="shared" si="4"/>
        <v>0</v>
      </c>
      <c r="H8" s="296">
        <f t="shared" si="1"/>
        <v>0</v>
      </c>
      <c r="I8" s="263">
        <f>I36</f>
        <v>0</v>
      </c>
      <c r="J8" s="263">
        <f>J36</f>
        <v>0</v>
      </c>
      <c r="K8" s="297">
        <f t="shared" si="3"/>
        <v>0</v>
      </c>
    </row>
    <row r="9" spans="2:14" s="223" customFormat="1">
      <c r="B9" s="224" t="s">
        <v>87</v>
      </c>
      <c r="C9" s="263">
        <f>C40</f>
        <v>0</v>
      </c>
      <c r="D9" s="263">
        <f t="shared" ref="D9:G9" si="5">D40</f>
        <v>0</v>
      </c>
      <c r="E9" s="263">
        <f t="shared" si="5"/>
        <v>0</v>
      </c>
      <c r="F9" s="263">
        <f t="shared" si="5"/>
        <v>0</v>
      </c>
      <c r="G9" s="263">
        <f t="shared" si="5"/>
        <v>0</v>
      </c>
      <c r="H9" s="296">
        <f t="shared" si="1"/>
        <v>0</v>
      </c>
      <c r="I9" s="263">
        <f>I40</f>
        <v>0</v>
      </c>
      <c r="J9" s="263">
        <f>J40</f>
        <v>0</v>
      </c>
      <c r="K9" s="297">
        <f t="shared" si="3"/>
        <v>0</v>
      </c>
    </row>
    <row r="10" spans="2:14" s="223" customFormat="1">
      <c r="B10" s="224" t="s">
        <v>88</v>
      </c>
      <c r="C10" s="263">
        <f>C44</f>
        <v>0</v>
      </c>
      <c r="D10" s="263">
        <f t="shared" ref="D10:G10" si="6">D44</f>
        <v>0</v>
      </c>
      <c r="E10" s="263">
        <f t="shared" si="6"/>
        <v>0</v>
      </c>
      <c r="F10" s="263">
        <f t="shared" si="6"/>
        <v>0</v>
      </c>
      <c r="G10" s="263">
        <f t="shared" si="6"/>
        <v>0</v>
      </c>
      <c r="H10" s="296">
        <f t="shared" si="1"/>
        <v>0</v>
      </c>
      <c r="I10" s="263">
        <f>I44</f>
        <v>0</v>
      </c>
      <c r="J10" s="263">
        <f>J44</f>
        <v>0</v>
      </c>
      <c r="K10" s="297">
        <f t="shared" si="3"/>
        <v>0</v>
      </c>
    </row>
    <row r="11" spans="2:14" s="223" customFormat="1" ht="13" thickBot="1">
      <c r="B11" s="289" t="s">
        <v>89</v>
      </c>
      <c r="C11" s="263">
        <f>C48</f>
        <v>0</v>
      </c>
      <c r="D11" s="263">
        <f t="shared" ref="D11:G11" si="7">D48</f>
        <v>0</v>
      </c>
      <c r="E11" s="263">
        <f t="shared" si="7"/>
        <v>0</v>
      </c>
      <c r="F11" s="263">
        <f t="shared" si="7"/>
        <v>0</v>
      </c>
      <c r="G11" s="263">
        <f t="shared" si="7"/>
        <v>0</v>
      </c>
      <c r="H11" s="296">
        <f t="shared" si="1"/>
        <v>0</v>
      </c>
      <c r="I11" s="263">
        <f>I48</f>
        <v>0</v>
      </c>
      <c r="J11" s="263">
        <f>J48</f>
        <v>0</v>
      </c>
      <c r="K11" s="297">
        <f t="shared" si="3"/>
        <v>0</v>
      </c>
    </row>
    <row r="12" spans="2:14" ht="13.5" thickBot="1">
      <c r="C12" s="306">
        <f t="shared" ref="C12:K12" si="8">SUM(C6:C11)</f>
        <v>0</v>
      </c>
      <c r="D12" s="307">
        <f t="shared" si="8"/>
        <v>0</v>
      </c>
      <c r="E12" s="307">
        <f t="shared" si="8"/>
        <v>0</v>
      </c>
      <c r="F12" s="307">
        <f t="shared" si="8"/>
        <v>0</v>
      </c>
      <c r="G12" s="307">
        <f t="shared" si="8"/>
        <v>0</v>
      </c>
      <c r="H12" s="307">
        <f t="shared" si="8"/>
        <v>0</v>
      </c>
      <c r="I12" s="307">
        <f t="shared" si="8"/>
        <v>0</v>
      </c>
      <c r="J12" s="307">
        <f t="shared" si="8"/>
        <v>0</v>
      </c>
      <c r="K12" s="308">
        <f t="shared" si="8"/>
        <v>0</v>
      </c>
      <c r="L12" s="304"/>
      <c r="M12" s="304"/>
      <c r="N12" s="304"/>
    </row>
    <row r="13" spans="2:14" ht="13.5" thickBot="1">
      <c r="C13" s="304"/>
      <c r="D13" s="304"/>
      <c r="E13" s="304"/>
      <c r="F13" s="304"/>
      <c r="G13" s="304"/>
      <c r="H13" s="304"/>
      <c r="I13" s="304"/>
      <c r="J13" s="304"/>
      <c r="K13" s="304"/>
      <c r="L13" s="304"/>
      <c r="M13" s="304"/>
      <c r="N13" s="304"/>
    </row>
    <row r="14" spans="2:14" ht="35.15" customHeight="1">
      <c r="B14" s="294" t="s">
        <v>1186</v>
      </c>
      <c r="C14" s="1315" t="s">
        <v>491</v>
      </c>
      <c r="D14" s="1315"/>
      <c r="E14" s="1315"/>
      <c r="F14" s="1315"/>
      <c r="G14" s="1315"/>
      <c r="H14" s="1315"/>
      <c r="I14" s="1315"/>
      <c r="J14" s="1315"/>
      <c r="K14" s="1316"/>
      <c r="L14" s="304"/>
      <c r="M14" s="304"/>
      <c r="N14" s="304"/>
    </row>
    <row r="15" spans="2:14" ht="26">
      <c r="B15" s="295" t="s">
        <v>551</v>
      </c>
      <c r="C15" s="290" t="s">
        <v>493</v>
      </c>
      <c r="D15" s="290" t="s">
        <v>494</v>
      </c>
      <c r="E15" s="290" t="s">
        <v>495</v>
      </c>
      <c r="F15" s="290" t="s">
        <v>496</v>
      </c>
      <c r="G15" s="290" t="s">
        <v>497</v>
      </c>
      <c r="H15" s="292" t="s">
        <v>498</v>
      </c>
      <c r="I15" s="290" t="s">
        <v>499</v>
      </c>
      <c r="J15" s="290" t="s">
        <v>500</v>
      </c>
      <c r="K15" s="293" t="s">
        <v>501</v>
      </c>
      <c r="L15" s="304"/>
      <c r="M15" s="304"/>
      <c r="N15" s="304"/>
    </row>
    <row r="16" spans="2:14" ht="13">
      <c r="B16" s="224" t="s">
        <v>77</v>
      </c>
      <c r="C16" s="330">
        <f>C29</f>
        <v>0</v>
      </c>
      <c r="D16" s="330">
        <f t="shared" ref="D16:G16" si="9">D29</f>
        <v>0</v>
      </c>
      <c r="E16" s="330">
        <f t="shared" si="9"/>
        <v>0</v>
      </c>
      <c r="F16" s="330">
        <f t="shared" si="9"/>
        <v>0</v>
      </c>
      <c r="G16" s="330">
        <f t="shared" si="9"/>
        <v>0</v>
      </c>
      <c r="H16" s="328">
        <f t="shared" ref="H16:H21" si="10">SUM(C16:G16)</f>
        <v>0</v>
      </c>
      <c r="I16" s="330">
        <f>I29</f>
        <v>0</v>
      </c>
      <c r="J16" s="330">
        <f>J29</f>
        <v>0</v>
      </c>
      <c r="K16" s="329">
        <f>SUM(H16:J16)</f>
        <v>0</v>
      </c>
      <c r="L16" s="304"/>
      <c r="M16" s="304"/>
      <c r="N16" s="304"/>
    </row>
    <row r="17" spans="2:14" ht="13">
      <c r="B17" s="224" t="s">
        <v>85</v>
      </c>
      <c r="C17" s="330">
        <f>C33</f>
        <v>0</v>
      </c>
      <c r="D17" s="330">
        <f t="shared" ref="D17:G17" si="11">D33</f>
        <v>0</v>
      </c>
      <c r="E17" s="330">
        <f t="shared" si="11"/>
        <v>0</v>
      </c>
      <c r="F17" s="330">
        <f t="shared" si="11"/>
        <v>0</v>
      </c>
      <c r="G17" s="330">
        <f t="shared" si="11"/>
        <v>0</v>
      </c>
      <c r="H17" s="328">
        <f t="shared" si="10"/>
        <v>0</v>
      </c>
      <c r="I17" s="330">
        <f>I33</f>
        <v>0</v>
      </c>
      <c r="J17" s="330">
        <f>J33</f>
        <v>0</v>
      </c>
      <c r="K17" s="329">
        <f t="shared" ref="K17:K21" si="12">SUM(H17:J17)</f>
        <v>0</v>
      </c>
      <c r="L17" s="304"/>
      <c r="M17" s="304"/>
      <c r="N17" s="304"/>
    </row>
    <row r="18" spans="2:14" ht="13">
      <c r="B18" s="224" t="s">
        <v>86</v>
      </c>
      <c r="C18" s="330">
        <f>C37</f>
        <v>0</v>
      </c>
      <c r="D18" s="330">
        <f t="shared" ref="D18:G18" si="13">D37</f>
        <v>0</v>
      </c>
      <c r="E18" s="330">
        <f t="shared" si="13"/>
        <v>0</v>
      </c>
      <c r="F18" s="330">
        <f t="shared" si="13"/>
        <v>0</v>
      </c>
      <c r="G18" s="330">
        <f t="shared" si="13"/>
        <v>0</v>
      </c>
      <c r="H18" s="328">
        <f t="shared" si="10"/>
        <v>0</v>
      </c>
      <c r="I18" s="330">
        <f>I37</f>
        <v>0</v>
      </c>
      <c r="J18" s="330">
        <f>J37</f>
        <v>0</v>
      </c>
      <c r="K18" s="329">
        <f t="shared" si="12"/>
        <v>0</v>
      </c>
      <c r="L18" s="304"/>
      <c r="M18" s="304"/>
      <c r="N18" s="304"/>
    </row>
    <row r="19" spans="2:14" ht="13">
      <c r="B19" s="224" t="s">
        <v>87</v>
      </c>
      <c r="C19" s="330">
        <f>C41</f>
        <v>0</v>
      </c>
      <c r="D19" s="330">
        <f t="shared" ref="D19:G19" si="14">D41</f>
        <v>0</v>
      </c>
      <c r="E19" s="330">
        <f t="shared" si="14"/>
        <v>0</v>
      </c>
      <c r="F19" s="330">
        <f t="shared" si="14"/>
        <v>0</v>
      </c>
      <c r="G19" s="330">
        <f t="shared" si="14"/>
        <v>0</v>
      </c>
      <c r="H19" s="328">
        <f t="shared" si="10"/>
        <v>0</v>
      </c>
      <c r="I19" s="330">
        <f>I41</f>
        <v>0</v>
      </c>
      <c r="J19" s="330">
        <f>J41</f>
        <v>0</v>
      </c>
      <c r="K19" s="329">
        <f t="shared" si="12"/>
        <v>0</v>
      </c>
      <c r="L19" s="304"/>
      <c r="M19" s="304"/>
      <c r="N19" s="304"/>
    </row>
    <row r="20" spans="2:14" ht="13">
      <c r="B20" s="224" t="s">
        <v>88</v>
      </c>
      <c r="C20" s="330">
        <f>C45</f>
        <v>0</v>
      </c>
      <c r="D20" s="330">
        <f t="shared" ref="D20:G20" si="15">D45</f>
        <v>0</v>
      </c>
      <c r="E20" s="330">
        <f t="shared" si="15"/>
        <v>0</v>
      </c>
      <c r="F20" s="330">
        <f t="shared" si="15"/>
        <v>0</v>
      </c>
      <c r="G20" s="330">
        <f t="shared" si="15"/>
        <v>0</v>
      </c>
      <c r="H20" s="328">
        <f t="shared" si="10"/>
        <v>0</v>
      </c>
      <c r="I20" s="330">
        <f>I45</f>
        <v>0</v>
      </c>
      <c r="J20" s="330">
        <f>J45</f>
        <v>0</v>
      </c>
      <c r="K20" s="329">
        <f t="shared" si="12"/>
        <v>0</v>
      </c>
      <c r="L20" s="304"/>
      <c r="M20" s="304"/>
      <c r="N20" s="304"/>
    </row>
    <row r="21" spans="2:14" ht="13.5" thickBot="1">
      <c r="B21" s="289" t="s">
        <v>89</v>
      </c>
      <c r="C21" s="330">
        <f>C49</f>
        <v>0</v>
      </c>
      <c r="D21" s="330">
        <f t="shared" ref="D21:G21" si="16">D49</f>
        <v>0</v>
      </c>
      <c r="E21" s="330">
        <f t="shared" si="16"/>
        <v>0</v>
      </c>
      <c r="F21" s="330">
        <f t="shared" si="16"/>
        <v>0</v>
      </c>
      <c r="G21" s="330">
        <f t="shared" si="16"/>
        <v>0</v>
      </c>
      <c r="H21" s="328">
        <f t="shared" si="10"/>
        <v>0</v>
      </c>
      <c r="I21" s="330">
        <f>I49</f>
        <v>0</v>
      </c>
      <c r="J21" s="330">
        <f>J49</f>
        <v>0</v>
      </c>
      <c r="K21" s="329">
        <f t="shared" si="12"/>
        <v>0</v>
      </c>
      <c r="L21" s="304"/>
      <c r="M21" s="304"/>
      <c r="N21" s="304"/>
    </row>
    <row r="22" spans="2:14" ht="13.5" thickBot="1">
      <c r="C22" s="331">
        <f t="shared" ref="C22:K22" si="17">SUM(C16:C21)</f>
        <v>0</v>
      </c>
      <c r="D22" s="332">
        <f t="shared" si="17"/>
        <v>0</v>
      </c>
      <c r="E22" s="332">
        <f t="shared" si="17"/>
        <v>0</v>
      </c>
      <c r="F22" s="332">
        <f t="shared" si="17"/>
        <v>0</v>
      </c>
      <c r="G22" s="332">
        <f t="shared" si="17"/>
        <v>0</v>
      </c>
      <c r="H22" s="332">
        <f t="shared" si="17"/>
        <v>0</v>
      </c>
      <c r="I22" s="332">
        <f t="shared" si="17"/>
        <v>0</v>
      </c>
      <c r="J22" s="332">
        <f t="shared" si="17"/>
        <v>0</v>
      </c>
      <c r="K22" s="333">
        <f t="shared" si="17"/>
        <v>0</v>
      </c>
      <c r="L22" s="304"/>
      <c r="M22" s="304"/>
      <c r="N22" s="304"/>
    </row>
    <row r="23" spans="2:14" ht="13">
      <c r="C23" s="304"/>
      <c r="D23" s="304"/>
      <c r="E23" s="304"/>
      <c r="F23" s="304"/>
      <c r="G23" s="304"/>
      <c r="H23" s="304"/>
      <c r="I23" s="304"/>
      <c r="J23" s="304"/>
      <c r="K23" s="304"/>
      <c r="L23" s="304"/>
      <c r="M23" s="304"/>
      <c r="N23" s="304"/>
    </row>
    <row r="24" spans="2:14" s="223" customFormat="1" ht="13" thickBot="1">
      <c r="B24" s="288"/>
      <c r="C24" s="271"/>
      <c r="D24" s="271"/>
      <c r="E24" s="271"/>
      <c r="F24" s="271"/>
      <c r="G24" s="271"/>
      <c r="H24" s="271"/>
      <c r="I24" s="271"/>
      <c r="J24" s="271"/>
      <c r="K24" s="303"/>
    </row>
    <row r="25" spans="2:14" ht="32.9" customHeight="1">
      <c r="B25" s="294" t="s">
        <v>1187</v>
      </c>
      <c r="C25" s="1315" t="s">
        <v>491</v>
      </c>
      <c r="D25" s="1315"/>
      <c r="E25" s="1315"/>
      <c r="F25" s="1315"/>
      <c r="G25" s="1315"/>
      <c r="H25" s="1315"/>
      <c r="I25" s="1315"/>
      <c r="J25" s="1315"/>
      <c r="K25" s="1316"/>
    </row>
    <row r="26" spans="2:14" ht="42.65" customHeight="1">
      <c r="B26" s="295" t="s">
        <v>551</v>
      </c>
      <c r="C26" s="290" t="s">
        <v>1188</v>
      </c>
      <c r="D26" s="290" t="s">
        <v>1189</v>
      </c>
      <c r="E26" s="290" t="s">
        <v>1190</v>
      </c>
      <c r="F26" s="290" t="s">
        <v>1191</v>
      </c>
      <c r="G26" s="290" t="s">
        <v>1192</v>
      </c>
      <c r="H26" s="292" t="s">
        <v>498</v>
      </c>
      <c r="I26" s="290" t="s">
        <v>1193</v>
      </c>
      <c r="J26" s="290" t="s">
        <v>1194</v>
      </c>
      <c r="K26" s="293" t="s">
        <v>501</v>
      </c>
    </row>
    <row r="27" spans="2:14" s="223" customFormat="1">
      <c r="B27" s="1312" t="s">
        <v>77</v>
      </c>
      <c r="C27" s="1313"/>
      <c r="D27" s="1313"/>
      <c r="E27" s="1313"/>
      <c r="F27" s="1313"/>
      <c r="G27" s="1313"/>
      <c r="H27" s="1313"/>
      <c r="I27" s="1313"/>
      <c r="J27" s="1313"/>
      <c r="K27" s="1314"/>
    </row>
    <row r="28" spans="2:14" s="223" customFormat="1">
      <c r="B28" s="224" t="s">
        <v>1195</v>
      </c>
      <c r="C28" s="962"/>
      <c r="D28" s="962"/>
      <c r="E28" s="962"/>
      <c r="F28" s="962"/>
      <c r="G28" s="962"/>
      <c r="H28" s="296">
        <f>SUM(C28:G28)</f>
        <v>0</v>
      </c>
      <c r="I28" s="962"/>
      <c r="J28" s="962"/>
      <c r="K28" s="297">
        <f t="shared" ref="K28:K29" si="18">SUM(H28:J28)</f>
        <v>0</v>
      </c>
    </row>
    <row r="29" spans="2:14" s="223" customFormat="1">
      <c r="B29" s="224" t="s">
        <v>1196</v>
      </c>
      <c r="C29" s="964"/>
      <c r="D29" s="964"/>
      <c r="E29" s="964"/>
      <c r="F29" s="964"/>
      <c r="G29" s="964"/>
      <c r="H29" s="328">
        <f>SUM(C29:G29)</f>
        <v>0</v>
      </c>
      <c r="I29" s="964"/>
      <c r="J29" s="964"/>
      <c r="K29" s="329">
        <f t="shared" si="18"/>
        <v>0</v>
      </c>
    </row>
    <row r="30" spans="2:14" s="223" customFormat="1">
      <c r="B30" s="224" t="s">
        <v>1197</v>
      </c>
      <c r="C30" s="965"/>
      <c r="D30" s="965"/>
      <c r="E30" s="965"/>
      <c r="F30" s="965"/>
      <c r="G30" s="965"/>
      <c r="H30" s="296" t="s">
        <v>925</v>
      </c>
      <c r="I30" s="965"/>
      <c r="J30" s="965"/>
      <c r="K30" s="297" t="s">
        <v>925</v>
      </c>
    </row>
    <row r="31" spans="2:14" s="223" customFormat="1">
      <c r="B31" s="1312" t="s">
        <v>85</v>
      </c>
      <c r="C31" s="1313"/>
      <c r="D31" s="1313"/>
      <c r="E31" s="1313"/>
      <c r="F31" s="1313"/>
      <c r="G31" s="1313"/>
      <c r="H31" s="1313"/>
      <c r="I31" s="1313"/>
      <c r="J31" s="1313"/>
      <c r="K31" s="1314"/>
    </row>
    <row r="32" spans="2:14" s="223" customFormat="1">
      <c r="B32" s="224" t="s">
        <v>1195</v>
      </c>
      <c r="C32" s="962"/>
      <c r="D32" s="962"/>
      <c r="E32" s="962"/>
      <c r="F32" s="962"/>
      <c r="G32" s="962"/>
      <c r="H32" s="296">
        <f>SUM(C32:G32)</f>
        <v>0</v>
      </c>
      <c r="I32" s="962"/>
      <c r="J32" s="962"/>
      <c r="K32" s="297">
        <f t="shared" ref="K32:K33" si="19">SUM(H32:J32)</f>
        <v>0</v>
      </c>
    </row>
    <row r="33" spans="2:11" s="223" customFormat="1">
      <c r="B33" s="224" t="s">
        <v>1196</v>
      </c>
      <c r="C33" s="964"/>
      <c r="D33" s="964"/>
      <c r="E33" s="964"/>
      <c r="F33" s="964"/>
      <c r="G33" s="964"/>
      <c r="H33" s="328">
        <f>SUM(C33:G33)</f>
        <v>0</v>
      </c>
      <c r="I33" s="964"/>
      <c r="J33" s="964"/>
      <c r="K33" s="329">
        <f t="shared" si="19"/>
        <v>0</v>
      </c>
    </row>
    <row r="34" spans="2:11" s="223" customFormat="1">
      <c r="B34" s="224" t="s">
        <v>1197</v>
      </c>
      <c r="C34" s="965"/>
      <c r="D34" s="965"/>
      <c r="E34" s="965"/>
      <c r="F34" s="965"/>
      <c r="G34" s="965"/>
      <c r="H34" s="296" t="s">
        <v>925</v>
      </c>
      <c r="I34" s="965"/>
      <c r="J34" s="965"/>
      <c r="K34" s="297" t="s">
        <v>925</v>
      </c>
    </row>
    <row r="35" spans="2:11" s="223" customFormat="1">
      <c r="B35" s="1312" t="s">
        <v>86</v>
      </c>
      <c r="C35" s="1313"/>
      <c r="D35" s="1313"/>
      <c r="E35" s="1313"/>
      <c r="F35" s="1313"/>
      <c r="G35" s="1313"/>
      <c r="H35" s="1313"/>
      <c r="I35" s="1313"/>
      <c r="J35" s="1313"/>
      <c r="K35" s="1314"/>
    </row>
    <row r="36" spans="2:11" s="223" customFormat="1">
      <c r="B36" s="224" t="s">
        <v>1195</v>
      </c>
      <c r="C36" s="962"/>
      <c r="D36" s="962"/>
      <c r="E36" s="962"/>
      <c r="F36" s="962"/>
      <c r="G36" s="962"/>
      <c r="H36" s="296">
        <f>SUM(C36:G36)</f>
        <v>0</v>
      </c>
      <c r="I36" s="962"/>
      <c r="J36" s="962"/>
      <c r="K36" s="297">
        <f t="shared" ref="K36:K37" si="20">SUM(H36:J36)</f>
        <v>0</v>
      </c>
    </row>
    <row r="37" spans="2:11" s="223" customFormat="1">
      <c r="B37" s="224" t="s">
        <v>1196</v>
      </c>
      <c r="C37" s="964"/>
      <c r="D37" s="964"/>
      <c r="E37" s="964"/>
      <c r="F37" s="964"/>
      <c r="G37" s="964"/>
      <c r="H37" s="328">
        <f>SUM(C37:G37)</f>
        <v>0</v>
      </c>
      <c r="I37" s="964"/>
      <c r="J37" s="964"/>
      <c r="K37" s="329">
        <f t="shared" si="20"/>
        <v>0</v>
      </c>
    </row>
    <row r="38" spans="2:11" s="223" customFormat="1">
      <c r="B38" s="224" t="s">
        <v>1197</v>
      </c>
      <c r="C38" s="965"/>
      <c r="D38" s="965"/>
      <c r="E38" s="965"/>
      <c r="F38" s="965"/>
      <c r="G38" s="965"/>
      <c r="H38" s="296" t="s">
        <v>925</v>
      </c>
      <c r="I38" s="965"/>
      <c r="J38" s="965"/>
      <c r="K38" s="297" t="s">
        <v>925</v>
      </c>
    </row>
    <row r="39" spans="2:11" s="223" customFormat="1">
      <c r="B39" s="1312" t="s">
        <v>87</v>
      </c>
      <c r="C39" s="1313"/>
      <c r="D39" s="1313"/>
      <c r="E39" s="1313"/>
      <c r="F39" s="1313"/>
      <c r="G39" s="1313"/>
      <c r="H39" s="1313"/>
      <c r="I39" s="1313"/>
      <c r="J39" s="1313"/>
      <c r="K39" s="1314"/>
    </row>
    <row r="40" spans="2:11" s="223" customFormat="1">
      <c r="B40" s="224" t="s">
        <v>1195</v>
      </c>
      <c r="C40" s="962"/>
      <c r="D40" s="962"/>
      <c r="E40" s="962"/>
      <c r="F40" s="962"/>
      <c r="G40" s="962"/>
      <c r="H40" s="296">
        <f>SUM(C40:G40)</f>
        <v>0</v>
      </c>
      <c r="I40" s="962"/>
      <c r="J40" s="962"/>
      <c r="K40" s="297">
        <f t="shared" ref="K40:K41" si="21">SUM(H40:J40)</f>
        <v>0</v>
      </c>
    </row>
    <row r="41" spans="2:11" s="223" customFormat="1">
      <c r="B41" s="224" t="s">
        <v>1196</v>
      </c>
      <c r="C41" s="964"/>
      <c r="D41" s="964"/>
      <c r="E41" s="964"/>
      <c r="F41" s="964"/>
      <c r="G41" s="964"/>
      <c r="H41" s="328">
        <f>SUM(C41:G41)</f>
        <v>0</v>
      </c>
      <c r="I41" s="964"/>
      <c r="J41" s="964"/>
      <c r="K41" s="329">
        <f t="shared" si="21"/>
        <v>0</v>
      </c>
    </row>
    <row r="42" spans="2:11" s="223" customFormat="1">
      <c r="B42" s="224" t="s">
        <v>1197</v>
      </c>
      <c r="C42" s="965"/>
      <c r="D42" s="965"/>
      <c r="E42" s="965"/>
      <c r="F42" s="965"/>
      <c r="G42" s="965"/>
      <c r="H42" s="296" t="s">
        <v>925</v>
      </c>
      <c r="I42" s="965"/>
      <c r="J42" s="965"/>
      <c r="K42" s="297" t="s">
        <v>925</v>
      </c>
    </row>
    <row r="43" spans="2:11" s="223" customFormat="1">
      <c r="B43" s="1312" t="s">
        <v>88</v>
      </c>
      <c r="C43" s="1313"/>
      <c r="D43" s="1313"/>
      <c r="E43" s="1313"/>
      <c r="F43" s="1313"/>
      <c r="G43" s="1313"/>
      <c r="H43" s="1313"/>
      <c r="I43" s="1313"/>
      <c r="J43" s="1313"/>
      <c r="K43" s="1314"/>
    </row>
    <row r="44" spans="2:11" s="223" customFormat="1">
      <c r="B44" s="224" t="s">
        <v>1195</v>
      </c>
      <c r="C44" s="962"/>
      <c r="D44" s="962"/>
      <c r="E44" s="962"/>
      <c r="F44" s="962"/>
      <c r="G44" s="962"/>
      <c r="H44" s="296">
        <f>SUM(C44:G44)</f>
        <v>0</v>
      </c>
      <c r="I44" s="962"/>
      <c r="J44" s="962"/>
      <c r="K44" s="297">
        <f t="shared" ref="K44:K45" si="22">SUM(H44:J44)</f>
        <v>0</v>
      </c>
    </row>
    <row r="45" spans="2:11" s="223" customFormat="1">
      <c r="B45" s="224" t="s">
        <v>1196</v>
      </c>
      <c r="C45" s="964"/>
      <c r="D45" s="964"/>
      <c r="E45" s="964"/>
      <c r="F45" s="964"/>
      <c r="G45" s="964"/>
      <c r="H45" s="328">
        <f>SUM(C45:G45)</f>
        <v>0</v>
      </c>
      <c r="I45" s="964"/>
      <c r="J45" s="964"/>
      <c r="K45" s="329">
        <f t="shared" si="22"/>
        <v>0</v>
      </c>
    </row>
    <row r="46" spans="2:11" s="223" customFormat="1">
      <c r="B46" s="224" t="s">
        <v>1197</v>
      </c>
      <c r="C46" s="965"/>
      <c r="D46" s="965"/>
      <c r="E46" s="965"/>
      <c r="F46" s="965"/>
      <c r="G46" s="965"/>
      <c r="H46" s="296" t="s">
        <v>925</v>
      </c>
      <c r="I46" s="965"/>
      <c r="J46" s="965"/>
      <c r="K46" s="297" t="s">
        <v>925</v>
      </c>
    </row>
    <row r="47" spans="2:11">
      <c r="B47" s="1312" t="s">
        <v>89</v>
      </c>
      <c r="C47" s="1313"/>
      <c r="D47" s="1313"/>
      <c r="E47" s="1313"/>
      <c r="F47" s="1313"/>
      <c r="G47" s="1313"/>
      <c r="H47" s="1313"/>
      <c r="I47" s="1313"/>
      <c r="J47" s="1313"/>
      <c r="K47" s="1314"/>
    </row>
    <row r="48" spans="2:11">
      <c r="B48" s="224" t="s">
        <v>1195</v>
      </c>
      <c r="C48" s="962"/>
      <c r="D48" s="962"/>
      <c r="E48" s="962"/>
      <c r="F48" s="962"/>
      <c r="G48" s="962"/>
      <c r="H48" s="296">
        <f>SUM(C48:G48)</f>
        <v>0</v>
      </c>
      <c r="I48" s="962"/>
      <c r="J48" s="962"/>
      <c r="K48" s="297">
        <f t="shared" ref="K48:K49" si="23">SUM(H48:J48)</f>
        <v>0</v>
      </c>
    </row>
    <row r="49" spans="2:11">
      <c r="B49" s="224" t="s">
        <v>1196</v>
      </c>
      <c r="C49" s="964"/>
      <c r="D49" s="964"/>
      <c r="E49" s="964"/>
      <c r="F49" s="964"/>
      <c r="G49" s="964"/>
      <c r="H49" s="328">
        <f>SUM(C49:G49)</f>
        <v>0</v>
      </c>
      <c r="I49" s="964"/>
      <c r="J49" s="964"/>
      <c r="K49" s="329">
        <f t="shared" si="23"/>
        <v>0</v>
      </c>
    </row>
    <row r="50" spans="2:11" ht="13" thickBot="1">
      <c r="B50" s="289" t="s">
        <v>1197</v>
      </c>
      <c r="C50" s="966"/>
      <c r="D50" s="966"/>
      <c r="E50" s="966"/>
      <c r="F50" s="966"/>
      <c r="G50" s="966"/>
      <c r="H50" s="298" t="s">
        <v>925</v>
      </c>
      <c r="I50" s="966"/>
      <c r="J50" s="966"/>
      <c r="K50" s="299" t="s">
        <v>925</v>
      </c>
    </row>
    <row r="51" spans="2:11" ht="11.25" customHeight="1">
      <c r="B51" s="288"/>
      <c r="C51" s="271"/>
      <c r="D51" s="271"/>
      <c r="E51" s="271"/>
      <c r="F51" s="271"/>
      <c r="G51" s="271"/>
      <c r="H51" s="271"/>
      <c r="I51" s="271"/>
      <c r="J51" s="271"/>
    </row>
    <row r="52" spans="2:11">
      <c r="B52" s="957" t="s">
        <v>1706</v>
      </c>
      <c r="C52" s="271"/>
      <c r="D52" s="271"/>
      <c r="E52" s="271"/>
      <c r="F52" s="271"/>
      <c r="G52" s="271"/>
      <c r="H52" s="271"/>
      <c r="I52" s="271"/>
      <c r="J52" s="271"/>
    </row>
    <row r="53" spans="2:11">
      <c r="B53" s="25" t="s">
        <v>1705</v>
      </c>
    </row>
    <row r="54" spans="2:11">
      <c r="B54" s="25" t="s">
        <v>1704</v>
      </c>
    </row>
  </sheetData>
  <sheetProtection algorithmName="SHA-512" hashValue="Rg13rrvrXI92KgSb7Vy9idmaqizDAuvu9WRmJ25VuuVT95PhN6y4klHBlG9jP5La+tSuhkjJkbJBU1QnTmGmCA==" saltValue="e/W1fNRtEkgWl+pA/vR+1w==" spinCount="100000" sheet="1" scenarios="1" formatCells="0" formatColumns="0" formatRows="0" sort="0" autoFilter="0"/>
  <mergeCells count="9">
    <mergeCell ref="B43:K43"/>
    <mergeCell ref="B47:K47"/>
    <mergeCell ref="C14:K14"/>
    <mergeCell ref="C4:K4"/>
    <mergeCell ref="C25:K25"/>
    <mergeCell ref="B27:K27"/>
    <mergeCell ref="B31:K31"/>
    <mergeCell ref="B35:K35"/>
    <mergeCell ref="B39:K39"/>
  </mergeCells>
  <dataValidations count="1">
    <dataValidation type="list" allowBlank="1" showInputMessage="1" showErrorMessage="1" sqref="WVK983053 WLO983053 WBS983053 VRW983053 VIA983053 UYE983053 UOI983053 UEM983053 TUQ983053 TKU983053 TAY983053 SRC983053 SHG983053 RXK983053 RNO983053 RDS983053 QTW983053 QKA983053 QAE983053 PQI983053 PGM983053 OWQ983053 OMU983053 OCY983053 NTC983053 NJG983053 MZK983053 MPO983053 MFS983053 LVW983053 LMA983053 LCE983053 KSI983053 KIM983053 JYQ983053 JOU983053 JEY983053 IVC983053 ILG983053 IBK983053 HRO983053 HHS983053 GXW983053 GOA983053 GEE983053 FUI983053 FKM983053 FAQ983053 EQU983053 EGY983053 DXC983053 DNG983053 DDK983053 CTO983053 CJS983053 BZW983053 BQA983053 BGE983053 AWI983053 AMM983053 ACQ983053 SU983053 IY983053 C983053 WVK917517 WLO917517 WBS917517 VRW917517 VIA917517 UYE917517 UOI917517 UEM917517 TUQ917517 TKU917517 TAY917517 SRC917517 SHG917517 RXK917517 RNO917517 RDS917517 QTW917517 QKA917517 QAE917517 PQI917517 PGM917517 OWQ917517 OMU917517 OCY917517 NTC917517 NJG917517 MZK917517 MPO917517 MFS917517 LVW917517 LMA917517 LCE917517 KSI917517 KIM917517 JYQ917517 JOU917517 JEY917517 IVC917517 ILG917517 IBK917517 HRO917517 HHS917517 GXW917517 GOA917517 GEE917517 FUI917517 FKM917517 FAQ917517 EQU917517 EGY917517 DXC917517 DNG917517 DDK917517 CTO917517 CJS917517 BZW917517 BQA917517 BGE917517 AWI917517 AMM917517 ACQ917517 SU917517 IY917517 C917517 WVK851981 WLO851981 WBS851981 VRW851981 VIA851981 UYE851981 UOI851981 UEM851981 TUQ851981 TKU851981 TAY851981 SRC851981 SHG851981 RXK851981 RNO851981 RDS851981 QTW851981 QKA851981 QAE851981 PQI851981 PGM851981 OWQ851981 OMU851981 OCY851981 NTC851981 NJG851981 MZK851981 MPO851981 MFS851981 LVW851981 LMA851981 LCE851981 KSI851981 KIM851981 JYQ851981 JOU851981 JEY851981 IVC851981 ILG851981 IBK851981 HRO851981 HHS851981 GXW851981 GOA851981 GEE851981 FUI851981 FKM851981 FAQ851981 EQU851981 EGY851981 DXC851981 DNG851981 DDK851981 CTO851981 CJS851981 BZW851981 BQA851981 BGE851981 AWI851981 AMM851981 ACQ851981 SU851981 IY851981 C851981 WVK786445 WLO786445 WBS786445 VRW786445 VIA786445 UYE786445 UOI786445 UEM786445 TUQ786445 TKU786445 TAY786445 SRC786445 SHG786445 RXK786445 RNO786445 RDS786445 QTW786445 QKA786445 QAE786445 PQI786445 PGM786445 OWQ786445 OMU786445 OCY786445 NTC786445 NJG786445 MZK786445 MPO786445 MFS786445 LVW786445 LMA786445 LCE786445 KSI786445 KIM786445 JYQ786445 JOU786445 JEY786445 IVC786445 ILG786445 IBK786445 HRO786445 HHS786445 GXW786445 GOA786445 GEE786445 FUI786445 FKM786445 FAQ786445 EQU786445 EGY786445 DXC786445 DNG786445 DDK786445 CTO786445 CJS786445 BZW786445 BQA786445 BGE786445 AWI786445 AMM786445 ACQ786445 SU786445 IY786445 C786445 WVK720909 WLO720909 WBS720909 VRW720909 VIA720909 UYE720909 UOI720909 UEM720909 TUQ720909 TKU720909 TAY720909 SRC720909 SHG720909 RXK720909 RNO720909 RDS720909 QTW720909 QKA720909 QAE720909 PQI720909 PGM720909 OWQ720909 OMU720909 OCY720909 NTC720909 NJG720909 MZK720909 MPO720909 MFS720909 LVW720909 LMA720909 LCE720909 KSI720909 KIM720909 JYQ720909 JOU720909 JEY720909 IVC720909 ILG720909 IBK720909 HRO720909 HHS720909 GXW720909 GOA720909 GEE720909 FUI720909 FKM720909 FAQ720909 EQU720909 EGY720909 DXC720909 DNG720909 DDK720909 CTO720909 CJS720909 BZW720909 BQA720909 BGE720909 AWI720909 AMM720909 ACQ720909 SU720909 IY720909 C720909 WVK655373 WLO655373 WBS655373 VRW655373 VIA655373 UYE655373 UOI655373 UEM655373 TUQ655373 TKU655373 TAY655373 SRC655373 SHG655373 RXK655373 RNO655373 RDS655373 QTW655373 QKA655373 QAE655373 PQI655373 PGM655373 OWQ655373 OMU655373 OCY655373 NTC655373 NJG655373 MZK655373 MPO655373 MFS655373 LVW655373 LMA655373 LCE655373 KSI655373 KIM655373 JYQ655373 JOU655373 JEY655373 IVC655373 ILG655373 IBK655373 HRO655373 HHS655373 GXW655373 GOA655373 GEE655373 FUI655373 FKM655373 FAQ655373 EQU655373 EGY655373 DXC655373 DNG655373 DDK655373 CTO655373 CJS655373 BZW655373 BQA655373 BGE655373 AWI655373 AMM655373 ACQ655373 SU655373 IY655373 C655373 WVK589837 WLO589837 WBS589837 VRW589837 VIA589837 UYE589837 UOI589837 UEM589837 TUQ589837 TKU589837 TAY589837 SRC589837 SHG589837 RXK589837 RNO589837 RDS589837 QTW589837 QKA589837 QAE589837 PQI589837 PGM589837 OWQ589837 OMU589837 OCY589837 NTC589837 NJG589837 MZK589837 MPO589837 MFS589837 LVW589837 LMA589837 LCE589837 KSI589837 KIM589837 JYQ589837 JOU589837 JEY589837 IVC589837 ILG589837 IBK589837 HRO589837 HHS589837 GXW589837 GOA589837 GEE589837 FUI589837 FKM589837 FAQ589837 EQU589837 EGY589837 DXC589837 DNG589837 DDK589837 CTO589837 CJS589837 BZW589837 BQA589837 BGE589837 AWI589837 AMM589837 ACQ589837 SU589837 IY589837 C589837 WVK524301 WLO524301 WBS524301 VRW524301 VIA524301 UYE524301 UOI524301 UEM524301 TUQ524301 TKU524301 TAY524301 SRC524301 SHG524301 RXK524301 RNO524301 RDS524301 QTW524301 QKA524301 QAE524301 PQI524301 PGM524301 OWQ524301 OMU524301 OCY524301 NTC524301 NJG524301 MZK524301 MPO524301 MFS524301 LVW524301 LMA524301 LCE524301 KSI524301 KIM524301 JYQ524301 JOU524301 JEY524301 IVC524301 ILG524301 IBK524301 HRO524301 HHS524301 GXW524301 GOA524301 GEE524301 FUI524301 FKM524301 FAQ524301 EQU524301 EGY524301 DXC524301 DNG524301 DDK524301 CTO524301 CJS524301 BZW524301 BQA524301 BGE524301 AWI524301 AMM524301 ACQ524301 SU524301 IY524301 C524301 WVK458765 WLO458765 WBS458765 VRW458765 VIA458765 UYE458765 UOI458765 UEM458765 TUQ458765 TKU458765 TAY458765 SRC458765 SHG458765 RXK458765 RNO458765 RDS458765 QTW458765 QKA458765 QAE458765 PQI458765 PGM458765 OWQ458765 OMU458765 OCY458765 NTC458765 NJG458765 MZK458765 MPO458765 MFS458765 LVW458765 LMA458765 LCE458765 KSI458765 KIM458765 JYQ458765 JOU458765 JEY458765 IVC458765 ILG458765 IBK458765 HRO458765 HHS458765 GXW458765 GOA458765 GEE458765 FUI458765 FKM458765 FAQ458765 EQU458765 EGY458765 DXC458765 DNG458765 DDK458765 CTO458765 CJS458765 BZW458765 BQA458765 BGE458765 AWI458765 AMM458765 ACQ458765 SU458765 IY458765 C458765 WVK393229 WLO393229 WBS393229 VRW393229 VIA393229 UYE393229 UOI393229 UEM393229 TUQ393229 TKU393229 TAY393229 SRC393229 SHG393229 RXK393229 RNO393229 RDS393229 QTW393229 QKA393229 QAE393229 PQI393229 PGM393229 OWQ393229 OMU393229 OCY393229 NTC393229 NJG393229 MZK393229 MPO393229 MFS393229 LVW393229 LMA393229 LCE393229 KSI393229 KIM393229 JYQ393229 JOU393229 JEY393229 IVC393229 ILG393229 IBK393229 HRO393229 HHS393229 GXW393229 GOA393229 GEE393229 FUI393229 FKM393229 FAQ393229 EQU393229 EGY393229 DXC393229 DNG393229 DDK393229 CTO393229 CJS393229 BZW393229 BQA393229 BGE393229 AWI393229 AMM393229 ACQ393229 SU393229 IY393229 C393229 WVK327693 WLO327693 WBS327693 VRW327693 VIA327693 UYE327693 UOI327693 UEM327693 TUQ327693 TKU327693 TAY327693 SRC327693 SHG327693 RXK327693 RNO327693 RDS327693 QTW327693 QKA327693 QAE327693 PQI327693 PGM327693 OWQ327693 OMU327693 OCY327693 NTC327693 NJG327693 MZK327693 MPO327693 MFS327693 LVW327693 LMA327693 LCE327693 KSI327693 KIM327693 JYQ327693 JOU327693 JEY327693 IVC327693 ILG327693 IBK327693 HRO327693 HHS327693 GXW327693 GOA327693 GEE327693 FUI327693 FKM327693 FAQ327693 EQU327693 EGY327693 DXC327693 DNG327693 DDK327693 CTO327693 CJS327693 BZW327693 BQA327693 BGE327693 AWI327693 AMM327693 ACQ327693 SU327693 IY327693 C327693 WVK262157 WLO262157 WBS262157 VRW262157 VIA262157 UYE262157 UOI262157 UEM262157 TUQ262157 TKU262157 TAY262157 SRC262157 SHG262157 RXK262157 RNO262157 RDS262157 QTW262157 QKA262157 QAE262157 PQI262157 PGM262157 OWQ262157 OMU262157 OCY262157 NTC262157 NJG262157 MZK262157 MPO262157 MFS262157 LVW262157 LMA262157 LCE262157 KSI262157 KIM262157 JYQ262157 JOU262157 JEY262157 IVC262157 ILG262157 IBK262157 HRO262157 HHS262157 GXW262157 GOA262157 GEE262157 FUI262157 FKM262157 FAQ262157 EQU262157 EGY262157 DXC262157 DNG262157 DDK262157 CTO262157 CJS262157 BZW262157 BQA262157 BGE262157 AWI262157 AMM262157 ACQ262157 SU262157 IY262157 C262157 WVK196621 WLO196621 WBS196621 VRW196621 VIA196621 UYE196621 UOI196621 UEM196621 TUQ196621 TKU196621 TAY196621 SRC196621 SHG196621 RXK196621 RNO196621 RDS196621 QTW196621 QKA196621 QAE196621 PQI196621 PGM196621 OWQ196621 OMU196621 OCY196621 NTC196621 NJG196621 MZK196621 MPO196621 MFS196621 LVW196621 LMA196621 LCE196621 KSI196621 KIM196621 JYQ196621 JOU196621 JEY196621 IVC196621 ILG196621 IBK196621 HRO196621 HHS196621 GXW196621 GOA196621 GEE196621 FUI196621 FKM196621 FAQ196621 EQU196621 EGY196621 DXC196621 DNG196621 DDK196621 CTO196621 CJS196621 BZW196621 BQA196621 BGE196621 AWI196621 AMM196621 ACQ196621 SU196621 IY196621 C196621 WVK131085 WLO131085 WBS131085 VRW131085 VIA131085 UYE131085 UOI131085 UEM131085 TUQ131085 TKU131085 TAY131085 SRC131085 SHG131085 RXK131085 RNO131085 RDS131085 QTW131085 QKA131085 QAE131085 PQI131085 PGM131085 OWQ131085 OMU131085 OCY131085 NTC131085 NJG131085 MZK131085 MPO131085 MFS131085 LVW131085 LMA131085 LCE131085 KSI131085 KIM131085 JYQ131085 JOU131085 JEY131085 IVC131085 ILG131085 IBK131085 HRO131085 HHS131085 GXW131085 GOA131085 GEE131085 FUI131085 FKM131085 FAQ131085 EQU131085 EGY131085 DXC131085 DNG131085 DDK131085 CTO131085 CJS131085 BZW131085 BQA131085 BGE131085 AWI131085 AMM131085 ACQ131085 SU131085 IY131085 C131085 WVK65549 WLO65549 WBS65549 VRW65549 VIA65549 UYE65549 UOI65549 UEM65549 TUQ65549 TKU65549 TAY65549 SRC65549 SHG65549 RXK65549 RNO65549 RDS65549 QTW65549 QKA65549 QAE65549 PQI65549 PGM65549 OWQ65549 OMU65549 OCY65549 NTC65549 NJG65549 MZK65549 MPO65549 MFS65549 LVW65549 LMA65549 LCE65549 KSI65549 KIM65549 JYQ65549 JOU65549 JEY65549 IVC65549 ILG65549 IBK65549 HRO65549 HHS65549 GXW65549 GOA65549 GEE65549 FUI65549 FKM65549 FAQ65549 EQU65549 EGY65549 DXC65549 DNG65549 DDK65549 CTO65549 CJS65549 BZW65549 BQA65549 BGE65549 AWI65549 AMM65549 ACQ65549 SU65549 IY65549 C65549 WVK983049:WVK983051 WLO983049:WLO983051 WBS983049:WBS983051 VRW983049:VRW983051 VIA983049:VIA983051 UYE983049:UYE983051 UOI983049:UOI983051 UEM983049:UEM983051 TUQ983049:TUQ983051 TKU983049:TKU983051 TAY983049:TAY983051 SRC983049:SRC983051 SHG983049:SHG983051 RXK983049:RXK983051 RNO983049:RNO983051 RDS983049:RDS983051 QTW983049:QTW983051 QKA983049:QKA983051 QAE983049:QAE983051 PQI983049:PQI983051 PGM983049:PGM983051 OWQ983049:OWQ983051 OMU983049:OMU983051 OCY983049:OCY983051 NTC983049:NTC983051 NJG983049:NJG983051 MZK983049:MZK983051 MPO983049:MPO983051 MFS983049:MFS983051 LVW983049:LVW983051 LMA983049:LMA983051 LCE983049:LCE983051 KSI983049:KSI983051 KIM983049:KIM983051 JYQ983049:JYQ983051 JOU983049:JOU983051 JEY983049:JEY983051 IVC983049:IVC983051 ILG983049:ILG983051 IBK983049:IBK983051 HRO983049:HRO983051 HHS983049:HHS983051 GXW983049:GXW983051 GOA983049:GOA983051 GEE983049:GEE983051 FUI983049:FUI983051 FKM983049:FKM983051 FAQ983049:FAQ983051 EQU983049:EQU983051 EGY983049:EGY983051 DXC983049:DXC983051 DNG983049:DNG983051 DDK983049:DDK983051 CTO983049:CTO983051 CJS983049:CJS983051 BZW983049:BZW983051 BQA983049:BQA983051 BGE983049:BGE983051 AWI983049:AWI983051 AMM983049:AMM983051 ACQ983049:ACQ983051 SU983049:SU983051 IY983049:IY983051 C983049:C983051 WVK917513:WVK917515 WLO917513:WLO917515 WBS917513:WBS917515 VRW917513:VRW917515 VIA917513:VIA917515 UYE917513:UYE917515 UOI917513:UOI917515 UEM917513:UEM917515 TUQ917513:TUQ917515 TKU917513:TKU917515 TAY917513:TAY917515 SRC917513:SRC917515 SHG917513:SHG917515 RXK917513:RXK917515 RNO917513:RNO917515 RDS917513:RDS917515 QTW917513:QTW917515 QKA917513:QKA917515 QAE917513:QAE917515 PQI917513:PQI917515 PGM917513:PGM917515 OWQ917513:OWQ917515 OMU917513:OMU917515 OCY917513:OCY917515 NTC917513:NTC917515 NJG917513:NJG917515 MZK917513:MZK917515 MPO917513:MPO917515 MFS917513:MFS917515 LVW917513:LVW917515 LMA917513:LMA917515 LCE917513:LCE917515 KSI917513:KSI917515 KIM917513:KIM917515 JYQ917513:JYQ917515 JOU917513:JOU917515 JEY917513:JEY917515 IVC917513:IVC917515 ILG917513:ILG917515 IBK917513:IBK917515 HRO917513:HRO917515 HHS917513:HHS917515 GXW917513:GXW917515 GOA917513:GOA917515 GEE917513:GEE917515 FUI917513:FUI917515 FKM917513:FKM917515 FAQ917513:FAQ917515 EQU917513:EQU917515 EGY917513:EGY917515 DXC917513:DXC917515 DNG917513:DNG917515 DDK917513:DDK917515 CTO917513:CTO917515 CJS917513:CJS917515 BZW917513:BZW917515 BQA917513:BQA917515 BGE917513:BGE917515 AWI917513:AWI917515 AMM917513:AMM917515 ACQ917513:ACQ917515 SU917513:SU917515 IY917513:IY917515 C917513:C917515 WVK851977:WVK851979 WLO851977:WLO851979 WBS851977:WBS851979 VRW851977:VRW851979 VIA851977:VIA851979 UYE851977:UYE851979 UOI851977:UOI851979 UEM851977:UEM851979 TUQ851977:TUQ851979 TKU851977:TKU851979 TAY851977:TAY851979 SRC851977:SRC851979 SHG851977:SHG851979 RXK851977:RXK851979 RNO851977:RNO851979 RDS851977:RDS851979 QTW851977:QTW851979 QKA851977:QKA851979 QAE851977:QAE851979 PQI851977:PQI851979 PGM851977:PGM851979 OWQ851977:OWQ851979 OMU851977:OMU851979 OCY851977:OCY851979 NTC851977:NTC851979 NJG851977:NJG851979 MZK851977:MZK851979 MPO851977:MPO851979 MFS851977:MFS851979 LVW851977:LVW851979 LMA851977:LMA851979 LCE851977:LCE851979 KSI851977:KSI851979 KIM851977:KIM851979 JYQ851977:JYQ851979 JOU851977:JOU851979 JEY851977:JEY851979 IVC851977:IVC851979 ILG851977:ILG851979 IBK851977:IBK851979 HRO851977:HRO851979 HHS851977:HHS851979 GXW851977:GXW851979 GOA851977:GOA851979 GEE851977:GEE851979 FUI851977:FUI851979 FKM851977:FKM851979 FAQ851977:FAQ851979 EQU851977:EQU851979 EGY851977:EGY851979 DXC851977:DXC851979 DNG851977:DNG851979 DDK851977:DDK851979 CTO851977:CTO851979 CJS851977:CJS851979 BZW851977:BZW851979 BQA851977:BQA851979 BGE851977:BGE851979 AWI851977:AWI851979 AMM851977:AMM851979 ACQ851977:ACQ851979 SU851977:SU851979 IY851977:IY851979 C851977:C851979 WVK786441:WVK786443 WLO786441:WLO786443 WBS786441:WBS786443 VRW786441:VRW786443 VIA786441:VIA786443 UYE786441:UYE786443 UOI786441:UOI786443 UEM786441:UEM786443 TUQ786441:TUQ786443 TKU786441:TKU786443 TAY786441:TAY786443 SRC786441:SRC786443 SHG786441:SHG786443 RXK786441:RXK786443 RNO786441:RNO786443 RDS786441:RDS786443 QTW786441:QTW786443 QKA786441:QKA786443 QAE786441:QAE786443 PQI786441:PQI786443 PGM786441:PGM786443 OWQ786441:OWQ786443 OMU786441:OMU786443 OCY786441:OCY786443 NTC786441:NTC786443 NJG786441:NJG786443 MZK786441:MZK786443 MPO786441:MPO786443 MFS786441:MFS786443 LVW786441:LVW786443 LMA786441:LMA786443 LCE786441:LCE786443 KSI786441:KSI786443 KIM786441:KIM786443 JYQ786441:JYQ786443 JOU786441:JOU786443 JEY786441:JEY786443 IVC786441:IVC786443 ILG786441:ILG786443 IBK786441:IBK786443 HRO786441:HRO786443 HHS786441:HHS786443 GXW786441:GXW786443 GOA786441:GOA786443 GEE786441:GEE786443 FUI786441:FUI786443 FKM786441:FKM786443 FAQ786441:FAQ786443 EQU786441:EQU786443 EGY786441:EGY786443 DXC786441:DXC786443 DNG786441:DNG786443 DDK786441:DDK786443 CTO786441:CTO786443 CJS786441:CJS786443 BZW786441:BZW786443 BQA786441:BQA786443 BGE786441:BGE786443 AWI786441:AWI786443 AMM786441:AMM786443 ACQ786441:ACQ786443 SU786441:SU786443 IY786441:IY786443 C786441:C786443 WVK720905:WVK720907 WLO720905:WLO720907 WBS720905:WBS720907 VRW720905:VRW720907 VIA720905:VIA720907 UYE720905:UYE720907 UOI720905:UOI720907 UEM720905:UEM720907 TUQ720905:TUQ720907 TKU720905:TKU720907 TAY720905:TAY720907 SRC720905:SRC720907 SHG720905:SHG720907 RXK720905:RXK720907 RNO720905:RNO720907 RDS720905:RDS720907 QTW720905:QTW720907 QKA720905:QKA720907 QAE720905:QAE720907 PQI720905:PQI720907 PGM720905:PGM720907 OWQ720905:OWQ720907 OMU720905:OMU720907 OCY720905:OCY720907 NTC720905:NTC720907 NJG720905:NJG720907 MZK720905:MZK720907 MPO720905:MPO720907 MFS720905:MFS720907 LVW720905:LVW720907 LMA720905:LMA720907 LCE720905:LCE720907 KSI720905:KSI720907 KIM720905:KIM720907 JYQ720905:JYQ720907 JOU720905:JOU720907 JEY720905:JEY720907 IVC720905:IVC720907 ILG720905:ILG720907 IBK720905:IBK720907 HRO720905:HRO720907 HHS720905:HHS720907 GXW720905:GXW720907 GOA720905:GOA720907 GEE720905:GEE720907 FUI720905:FUI720907 FKM720905:FKM720907 FAQ720905:FAQ720907 EQU720905:EQU720907 EGY720905:EGY720907 DXC720905:DXC720907 DNG720905:DNG720907 DDK720905:DDK720907 CTO720905:CTO720907 CJS720905:CJS720907 BZW720905:BZW720907 BQA720905:BQA720907 BGE720905:BGE720907 AWI720905:AWI720907 AMM720905:AMM720907 ACQ720905:ACQ720907 SU720905:SU720907 IY720905:IY720907 C720905:C720907 WVK655369:WVK655371 WLO655369:WLO655371 WBS655369:WBS655371 VRW655369:VRW655371 VIA655369:VIA655371 UYE655369:UYE655371 UOI655369:UOI655371 UEM655369:UEM655371 TUQ655369:TUQ655371 TKU655369:TKU655371 TAY655369:TAY655371 SRC655369:SRC655371 SHG655369:SHG655371 RXK655369:RXK655371 RNO655369:RNO655371 RDS655369:RDS655371 QTW655369:QTW655371 QKA655369:QKA655371 QAE655369:QAE655371 PQI655369:PQI655371 PGM655369:PGM655371 OWQ655369:OWQ655371 OMU655369:OMU655371 OCY655369:OCY655371 NTC655369:NTC655371 NJG655369:NJG655371 MZK655369:MZK655371 MPO655369:MPO655371 MFS655369:MFS655371 LVW655369:LVW655371 LMA655369:LMA655371 LCE655369:LCE655371 KSI655369:KSI655371 KIM655369:KIM655371 JYQ655369:JYQ655371 JOU655369:JOU655371 JEY655369:JEY655371 IVC655369:IVC655371 ILG655369:ILG655371 IBK655369:IBK655371 HRO655369:HRO655371 HHS655369:HHS655371 GXW655369:GXW655371 GOA655369:GOA655371 GEE655369:GEE655371 FUI655369:FUI655371 FKM655369:FKM655371 FAQ655369:FAQ655371 EQU655369:EQU655371 EGY655369:EGY655371 DXC655369:DXC655371 DNG655369:DNG655371 DDK655369:DDK655371 CTO655369:CTO655371 CJS655369:CJS655371 BZW655369:BZW655371 BQA655369:BQA655371 BGE655369:BGE655371 AWI655369:AWI655371 AMM655369:AMM655371 ACQ655369:ACQ655371 SU655369:SU655371 IY655369:IY655371 C655369:C655371 WVK589833:WVK589835 WLO589833:WLO589835 WBS589833:WBS589835 VRW589833:VRW589835 VIA589833:VIA589835 UYE589833:UYE589835 UOI589833:UOI589835 UEM589833:UEM589835 TUQ589833:TUQ589835 TKU589833:TKU589835 TAY589833:TAY589835 SRC589833:SRC589835 SHG589833:SHG589835 RXK589833:RXK589835 RNO589833:RNO589835 RDS589833:RDS589835 QTW589833:QTW589835 QKA589833:QKA589835 QAE589833:QAE589835 PQI589833:PQI589835 PGM589833:PGM589835 OWQ589833:OWQ589835 OMU589833:OMU589835 OCY589833:OCY589835 NTC589833:NTC589835 NJG589833:NJG589835 MZK589833:MZK589835 MPO589833:MPO589835 MFS589833:MFS589835 LVW589833:LVW589835 LMA589833:LMA589835 LCE589833:LCE589835 KSI589833:KSI589835 KIM589833:KIM589835 JYQ589833:JYQ589835 JOU589833:JOU589835 JEY589833:JEY589835 IVC589833:IVC589835 ILG589833:ILG589835 IBK589833:IBK589835 HRO589833:HRO589835 HHS589833:HHS589835 GXW589833:GXW589835 GOA589833:GOA589835 GEE589833:GEE589835 FUI589833:FUI589835 FKM589833:FKM589835 FAQ589833:FAQ589835 EQU589833:EQU589835 EGY589833:EGY589835 DXC589833:DXC589835 DNG589833:DNG589835 DDK589833:DDK589835 CTO589833:CTO589835 CJS589833:CJS589835 BZW589833:BZW589835 BQA589833:BQA589835 BGE589833:BGE589835 AWI589833:AWI589835 AMM589833:AMM589835 ACQ589833:ACQ589835 SU589833:SU589835 IY589833:IY589835 C589833:C589835 WVK524297:WVK524299 WLO524297:WLO524299 WBS524297:WBS524299 VRW524297:VRW524299 VIA524297:VIA524299 UYE524297:UYE524299 UOI524297:UOI524299 UEM524297:UEM524299 TUQ524297:TUQ524299 TKU524297:TKU524299 TAY524297:TAY524299 SRC524297:SRC524299 SHG524297:SHG524299 RXK524297:RXK524299 RNO524297:RNO524299 RDS524297:RDS524299 QTW524297:QTW524299 QKA524297:QKA524299 QAE524297:QAE524299 PQI524297:PQI524299 PGM524297:PGM524299 OWQ524297:OWQ524299 OMU524297:OMU524299 OCY524297:OCY524299 NTC524297:NTC524299 NJG524297:NJG524299 MZK524297:MZK524299 MPO524297:MPO524299 MFS524297:MFS524299 LVW524297:LVW524299 LMA524297:LMA524299 LCE524297:LCE524299 KSI524297:KSI524299 KIM524297:KIM524299 JYQ524297:JYQ524299 JOU524297:JOU524299 JEY524297:JEY524299 IVC524297:IVC524299 ILG524297:ILG524299 IBK524297:IBK524299 HRO524297:HRO524299 HHS524297:HHS524299 GXW524297:GXW524299 GOA524297:GOA524299 GEE524297:GEE524299 FUI524297:FUI524299 FKM524297:FKM524299 FAQ524297:FAQ524299 EQU524297:EQU524299 EGY524297:EGY524299 DXC524297:DXC524299 DNG524297:DNG524299 DDK524297:DDK524299 CTO524297:CTO524299 CJS524297:CJS524299 BZW524297:BZW524299 BQA524297:BQA524299 BGE524297:BGE524299 AWI524297:AWI524299 AMM524297:AMM524299 ACQ524297:ACQ524299 SU524297:SU524299 IY524297:IY524299 C524297:C524299 WVK458761:WVK458763 WLO458761:WLO458763 WBS458761:WBS458763 VRW458761:VRW458763 VIA458761:VIA458763 UYE458761:UYE458763 UOI458761:UOI458763 UEM458761:UEM458763 TUQ458761:TUQ458763 TKU458761:TKU458763 TAY458761:TAY458763 SRC458761:SRC458763 SHG458761:SHG458763 RXK458761:RXK458763 RNO458761:RNO458763 RDS458761:RDS458763 QTW458761:QTW458763 QKA458761:QKA458763 QAE458761:QAE458763 PQI458761:PQI458763 PGM458761:PGM458763 OWQ458761:OWQ458763 OMU458761:OMU458763 OCY458761:OCY458763 NTC458761:NTC458763 NJG458761:NJG458763 MZK458761:MZK458763 MPO458761:MPO458763 MFS458761:MFS458763 LVW458761:LVW458763 LMA458761:LMA458763 LCE458761:LCE458763 KSI458761:KSI458763 KIM458761:KIM458763 JYQ458761:JYQ458763 JOU458761:JOU458763 JEY458761:JEY458763 IVC458761:IVC458763 ILG458761:ILG458763 IBK458761:IBK458763 HRO458761:HRO458763 HHS458761:HHS458763 GXW458761:GXW458763 GOA458761:GOA458763 GEE458761:GEE458763 FUI458761:FUI458763 FKM458761:FKM458763 FAQ458761:FAQ458763 EQU458761:EQU458763 EGY458761:EGY458763 DXC458761:DXC458763 DNG458761:DNG458763 DDK458761:DDK458763 CTO458761:CTO458763 CJS458761:CJS458763 BZW458761:BZW458763 BQA458761:BQA458763 BGE458761:BGE458763 AWI458761:AWI458763 AMM458761:AMM458763 ACQ458761:ACQ458763 SU458761:SU458763 IY458761:IY458763 C458761:C458763 WVK393225:WVK393227 WLO393225:WLO393227 WBS393225:WBS393227 VRW393225:VRW393227 VIA393225:VIA393227 UYE393225:UYE393227 UOI393225:UOI393227 UEM393225:UEM393227 TUQ393225:TUQ393227 TKU393225:TKU393227 TAY393225:TAY393227 SRC393225:SRC393227 SHG393225:SHG393227 RXK393225:RXK393227 RNO393225:RNO393227 RDS393225:RDS393227 QTW393225:QTW393227 QKA393225:QKA393227 QAE393225:QAE393227 PQI393225:PQI393227 PGM393225:PGM393227 OWQ393225:OWQ393227 OMU393225:OMU393227 OCY393225:OCY393227 NTC393225:NTC393227 NJG393225:NJG393227 MZK393225:MZK393227 MPO393225:MPO393227 MFS393225:MFS393227 LVW393225:LVW393227 LMA393225:LMA393227 LCE393225:LCE393227 KSI393225:KSI393227 KIM393225:KIM393227 JYQ393225:JYQ393227 JOU393225:JOU393227 JEY393225:JEY393227 IVC393225:IVC393227 ILG393225:ILG393227 IBK393225:IBK393227 HRO393225:HRO393227 HHS393225:HHS393227 GXW393225:GXW393227 GOA393225:GOA393227 GEE393225:GEE393227 FUI393225:FUI393227 FKM393225:FKM393227 FAQ393225:FAQ393227 EQU393225:EQU393227 EGY393225:EGY393227 DXC393225:DXC393227 DNG393225:DNG393227 DDK393225:DDK393227 CTO393225:CTO393227 CJS393225:CJS393227 BZW393225:BZW393227 BQA393225:BQA393227 BGE393225:BGE393227 AWI393225:AWI393227 AMM393225:AMM393227 ACQ393225:ACQ393227 SU393225:SU393227 IY393225:IY393227 C393225:C393227 WVK327689:WVK327691 WLO327689:WLO327691 WBS327689:WBS327691 VRW327689:VRW327691 VIA327689:VIA327691 UYE327689:UYE327691 UOI327689:UOI327691 UEM327689:UEM327691 TUQ327689:TUQ327691 TKU327689:TKU327691 TAY327689:TAY327691 SRC327689:SRC327691 SHG327689:SHG327691 RXK327689:RXK327691 RNO327689:RNO327691 RDS327689:RDS327691 QTW327689:QTW327691 QKA327689:QKA327691 QAE327689:QAE327691 PQI327689:PQI327691 PGM327689:PGM327691 OWQ327689:OWQ327691 OMU327689:OMU327691 OCY327689:OCY327691 NTC327689:NTC327691 NJG327689:NJG327691 MZK327689:MZK327691 MPO327689:MPO327691 MFS327689:MFS327691 LVW327689:LVW327691 LMA327689:LMA327691 LCE327689:LCE327691 KSI327689:KSI327691 KIM327689:KIM327691 JYQ327689:JYQ327691 JOU327689:JOU327691 JEY327689:JEY327691 IVC327689:IVC327691 ILG327689:ILG327691 IBK327689:IBK327691 HRO327689:HRO327691 HHS327689:HHS327691 GXW327689:GXW327691 GOA327689:GOA327691 GEE327689:GEE327691 FUI327689:FUI327691 FKM327689:FKM327691 FAQ327689:FAQ327691 EQU327689:EQU327691 EGY327689:EGY327691 DXC327689:DXC327691 DNG327689:DNG327691 DDK327689:DDK327691 CTO327689:CTO327691 CJS327689:CJS327691 BZW327689:BZW327691 BQA327689:BQA327691 BGE327689:BGE327691 AWI327689:AWI327691 AMM327689:AMM327691 ACQ327689:ACQ327691 SU327689:SU327691 IY327689:IY327691 C327689:C327691 WVK262153:WVK262155 WLO262153:WLO262155 WBS262153:WBS262155 VRW262153:VRW262155 VIA262153:VIA262155 UYE262153:UYE262155 UOI262153:UOI262155 UEM262153:UEM262155 TUQ262153:TUQ262155 TKU262153:TKU262155 TAY262153:TAY262155 SRC262153:SRC262155 SHG262153:SHG262155 RXK262153:RXK262155 RNO262153:RNO262155 RDS262153:RDS262155 QTW262153:QTW262155 QKA262153:QKA262155 QAE262153:QAE262155 PQI262153:PQI262155 PGM262153:PGM262155 OWQ262153:OWQ262155 OMU262153:OMU262155 OCY262153:OCY262155 NTC262153:NTC262155 NJG262153:NJG262155 MZK262153:MZK262155 MPO262153:MPO262155 MFS262153:MFS262155 LVW262153:LVW262155 LMA262153:LMA262155 LCE262153:LCE262155 KSI262153:KSI262155 KIM262153:KIM262155 JYQ262153:JYQ262155 JOU262153:JOU262155 JEY262153:JEY262155 IVC262153:IVC262155 ILG262153:ILG262155 IBK262153:IBK262155 HRO262153:HRO262155 HHS262153:HHS262155 GXW262153:GXW262155 GOA262153:GOA262155 GEE262153:GEE262155 FUI262153:FUI262155 FKM262153:FKM262155 FAQ262153:FAQ262155 EQU262153:EQU262155 EGY262153:EGY262155 DXC262153:DXC262155 DNG262153:DNG262155 DDK262153:DDK262155 CTO262153:CTO262155 CJS262153:CJS262155 BZW262153:BZW262155 BQA262153:BQA262155 BGE262153:BGE262155 AWI262153:AWI262155 AMM262153:AMM262155 ACQ262153:ACQ262155 SU262153:SU262155 IY262153:IY262155 C262153:C262155 WVK196617:WVK196619 WLO196617:WLO196619 WBS196617:WBS196619 VRW196617:VRW196619 VIA196617:VIA196619 UYE196617:UYE196619 UOI196617:UOI196619 UEM196617:UEM196619 TUQ196617:TUQ196619 TKU196617:TKU196619 TAY196617:TAY196619 SRC196617:SRC196619 SHG196617:SHG196619 RXK196617:RXK196619 RNO196617:RNO196619 RDS196617:RDS196619 QTW196617:QTW196619 QKA196617:QKA196619 QAE196617:QAE196619 PQI196617:PQI196619 PGM196617:PGM196619 OWQ196617:OWQ196619 OMU196617:OMU196619 OCY196617:OCY196619 NTC196617:NTC196619 NJG196617:NJG196619 MZK196617:MZK196619 MPO196617:MPO196619 MFS196617:MFS196619 LVW196617:LVW196619 LMA196617:LMA196619 LCE196617:LCE196619 KSI196617:KSI196619 KIM196617:KIM196619 JYQ196617:JYQ196619 JOU196617:JOU196619 JEY196617:JEY196619 IVC196617:IVC196619 ILG196617:ILG196619 IBK196617:IBK196619 HRO196617:HRO196619 HHS196617:HHS196619 GXW196617:GXW196619 GOA196617:GOA196619 GEE196617:GEE196619 FUI196617:FUI196619 FKM196617:FKM196619 FAQ196617:FAQ196619 EQU196617:EQU196619 EGY196617:EGY196619 DXC196617:DXC196619 DNG196617:DNG196619 DDK196617:DDK196619 CTO196617:CTO196619 CJS196617:CJS196619 BZW196617:BZW196619 BQA196617:BQA196619 BGE196617:BGE196619 AWI196617:AWI196619 AMM196617:AMM196619 ACQ196617:ACQ196619 SU196617:SU196619 IY196617:IY196619 C196617:C196619 WVK131081:WVK131083 WLO131081:WLO131083 WBS131081:WBS131083 VRW131081:VRW131083 VIA131081:VIA131083 UYE131081:UYE131083 UOI131081:UOI131083 UEM131081:UEM131083 TUQ131081:TUQ131083 TKU131081:TKU131083 TAY131081:TAY131083 SRC131081:SRC131083 SHG131081:SHG131083 RXK131081:RXK131083 RNO131081:RNO131083 RDS131081:RDS131083 QTW131081:QTW131083 QKA131081:QKA131083 QAE131081:QAE131083 PQI131081:PQI131083 PGM131081:PGM131083 OWQ131081:OWQ131083 OMU131081:OMU131083 OCY131081:OCY131083 NTC131081:NTC131083 NJG131081:NJG131083 MZK131081:MZK131083 MPO131081:MPO131083 MFS131081:MFS131083 LVW131081:LVW131083 LMA131081:LMA131083 LCE131081:LCE131083 KSI131081:KSI131083 KIM131081:KIM131083 JYQ131081:JYQ131083 JOU131081:JOU131083 JEY131081:JEY131083 IVC131081:IVC131083 ILG131081:ILG131083 IBK131081:IBK131083 HRO131081:HRO131083 HHS131081:HHS131083 GXW131081:GXW131083 GOA131081:GOA131083 GEE131081:GEE131083 FUI131081:FUI131083 FKM131081:FKM131083 FAQ131081:FAQ131083 EQU131081:EQU131083 EGY131081:EGY131083 DXC131081:DXC131083 DNG131081:DNG131083 DDK131081:DDK131083 CTO131081:CTO131083 CJS131081:CJS131083 BZW131081:BZW131083 BQA131081:BQA131083 BGE131081:BGE131083 AWI131081:AWI131083 AMM131081:AMM131083 ACQ131081:ACQ131083 SU131081:SU131083 IY131081:IY131083 C131081:C131083 WVK65545:WVK65547 WLO65545:WLO65547 WBS65545:WBS65547 VRW65545:VRW65547 VIA65545:VIA65547 UYE65545:UYE65547 UOI65545:UOI65547 UEM65545:UEM65547 TUQ65545:TUQ65547 TKU65545:TKU65547 TAY65545:TAY65547 SRC65545:SRC65547 SHG65545:SHG65547 RXK65545:RXK65547 RNO65545:RNO65547 RDS65545:RDS65547 QTW65545:QTW65547 QKA65545:QKA65547 QAE65545:QAE65547 PQI65545:PQI65547 PGM65545:PGM65547 OWQ65545:OWQ65547 OMU65545:OMU65547 OCY65545:OCY65547 NTC65545:NTC65547 NJG65545:NJG65547 MZK65545:MZK65547 MPO65545:MPO65547 MFS65545:MFS65547 LVW65545:LVW65547 LMA65545:LMA65547 LCE65545:LCE65547 KSI65545:KSI65547 KIM65545:KIM65547 JYQ65545:JYQ65547 JOU65545:JOU65547 JEY65545:JEY65547 IVC65545:IVC65547 ILG65545:ILG65547 IBK65545:IBK65547 HRO65545:HRO65547 HHS65545:HHS65547 GXW65545:GXW65547 GOA65545:GOA65547 GEE65545:GEE65547 FUI65545:FUI65547 FKM65545:FKM65547 FAQ65545:FAQ65547 EQU65545:EQU65547 EGY65545:EGY65547 DXC65545:DXC65547 DNG65545:DNG65547 DDK65545:DDK65547 CTO65545:CTO65547 CJS65545:CJS65547 BZW65545:BZW65547 BQA65545:BQA65547 BGE65545:BGE65547 AWI65545:AWI65547 AMM65545:AMM65547 ACQ65545:ACQ65547 SU65545:SU65547 IY65545:IY65547 C65545:C65547 WVK983047 WLO983047 WBS983047 VRW983047 VIA983047 UYE983047 UOI983047 UEM983047 TUQ983047 TKU983047 TAY983047 SRC983047 SHG983047 RXK983047 RNO983047 RDS983047 QTW983047 QKA983047 QAE983047 PQI983047 PGM983047 OWQ983047 OMU983047 OCY983047 NTC983047 NJG983047 MZK983047 MPO983047 MFS983047 LVW983047 LMA983047 LCE983047 KSI983047 KIM983047 JYQ983047 JOU983047 JEY983047 IVC983047 ILG983047 IBK983047 HRO983047 HHS983047 GXW983047 GOA983047 GEE983047 FUI983047 FKM983047 FAQ983047 EQU983047 EGY983047 DXC983047 DNG983047 DDK983047 CTO983047 CJS983047 BZW983047 BQA983047 BGE983047 AWI983047 AMM983047 ACQ983047 SU983047 IY983047 C983047 WVK917511 WLO917511 WBS917511 VRW917511 VIA917511 UYE917511 UOI917511 UEM917511 TUQ917511 TKU917511 TAY917511 SRC917511 SHG917511 RXK917511 RNO917511 RDS917511 QTW917511 QKA917511 QAE917511 PQI917511 PGM917511 OWQ917511 OMU917511 OCY917511 NTC917511 NJG917511 MZK917511 MPO917511 MFS917511 LVW917511 LMA917511 LCE917511 KSI917511 KIM917511 JYQ917511 JOU917511 JEY917511 IVC917511 ILG917511 IBK917511 HRO917511 HHS917511 GXW917511 GOA917511 GEE917511 FUI917511 FKM917511 FAQ917511 EQU917511 EGY917511 DXC917511 DNG917511 DDK917511 CTO917511 CJS917511 BZW917511 BQA917511 BGE917511 AWI917511 AMM917511 ACQ917511 SU917511 IY917511 C917511 WVK851975 WLO851975 WBS851975 VRW851975 VIA851975 UYE851975 UOI851975 UEM851975 TUQ851975 TKU851975 TAY851975 SRC851975 SHG851975 RXK851975 RNO851975 RDS851975 QTW851975 QKA851975 QAE851975 PQI851975 PGM851975 OWQ851975 OMU851975 OCY851975 NTC851975 NJG851975 MZK851975 MPO851975 MFS851975 LVW851975 LMA851975 LCE851975 KSI851975 KIM851975 JYQ851975 JOU851975 JEY851975 IVC851975 ILG851975 IBK851975 HRO851975 HHS851975 GXW851975 GOA851975 GEE851975 FUI851975 FKM851975 FAQ851975 EQU851975 EGY851975 DXC851975 DNG851975 DDK851975 CTO851975 CJS851975 BZW851975 BQA851975 BGE851975 AWI851975 AMM851975 ACQ851975 SU851975 IY851975 C851975 WVK786439 WLO786439 WBS786439 VRW786439 VIA786439 UYE786439 UOI786439 UEM786439 TUQ786439 TKU786439 TAY786439 SRC786439 SHG786439 RXK786439 RNO786439 RDS786439 QTW786439 QKA786439 QAE786439 PQI786439 PGM786439 OWQ786439 OMU786439 OCY786439 NTC786439 NJG786439 MZK786439 MPO786439 MFS786439 LVW786439 LMA786439 LCE786439 KSI786439 KIM786439 JYQ786439 JOU786439 JEY786439 IVC786439 ILG786439 IBK786439 HRO786439 HHS786439 GXW786439 GOA786439 GEE786439 FUI786439 FKM786439 FAQ786439 EQU786439 EGY786439 DXC786439 DNG786439 DDK786439 CTO786439 CJS786439 BZW786439 BQA786439 BGE786439 AWI786439 AMM786439 ACQ786439 SU786439 IY786439 C786439 WVK720903 WLO720903 WBS720903 VRW720903 VIA720903 UYE720903 UOI720903 UEM720903 TUQ720903 TKU720903 TAY720903 SRC720903 SHG720903 RXK720903 RNO720903 RDS720903 QTW720903 QKA720903 QAE720903 PQI720903 PGM720903 OWQ720903 OMU720903 OCY720903 NTC720903 NJG720903 MZK720903 MPO720903 MFS720903 LVW720903 LMA720903 LCE720903 KSI720903 KIM720903 JYQ720903 JOU720903 JEY720903 IVC720903 ILG720903 IBK720903 HRO720903 HHS720903 GXW720903 GOA720903 GEE720903 FUI720903 FKM720903 FAQ720903 EQU720903 EGY720903 DXC720903 DNG720903 DDK720903 CTO720903 CJS720903 BZW720903 BQA720903 BGE720903 AWI720903 AMM720903 ACQ720903 SU720903 IY720903 C720903 WVK655367 WLO655367 WBS655367 VRW655367 VIA655367 UYE655367 UOI655367 UEM655367 TUQ655367 TKU655367 TAY655367 SRC655367 SHG655367 RXK655367 RNO655367 RDS655367 QTW655367 QKA655367 QAE655367 PQI655367 PGM655367 OWQ655367 OMU655367 OCY655367 NTC655367 NJG655367 MZK655367 MPO655367 MFS655367 LVW655367 LMA655367 LCE655367 KSI655367 KIM655367 JYQ655367 JOU655367 JEY655367 IVC655367 ILG655367 IBK655367 HRO655367 HHS655367 GXW655367 GOA655367 GEE655367 FUI655367 FKM655367 FAQ655367 EQU655367 EGY655367 DXC655367 DNG655367 DDK655367 CTO655367 CJS655367 BZW655367 BQA655367 BGE655367 AWI655367 AMM655367 ACQ655367 SU655367 IY655367 C655367 WVK589831 WLO589831 WBS589831 VRW589831 VIA589831 UYE589831 UOI589831 UEM589831 TUQ589831 TKU589831 TAY589831 SRC589831 SHG589831 RXK589831 RNO589831 RDS589831 QTW589831 QKA589831 QAE589831 PQI589831 PGM589831 OWQ589831 OMU589831 OCY589831 NTC589831 NJG589831 MZK589831 MPO589831 MFS589831 LVW589831 LMA589831 LCE589831 KSI589831 KIM589831 JYQ589831 JOU589831 JEY589831 IVC589831 ILG589831 IBK589831 HRO589831 HHS589831 GXW589831 GOA589831 GEE589831 FUI589831 FKM589831 FAQ589831 EQU589831 EGY589831 DXC589831 DNG589831 DDK589831 CTO589831 CJS589831 BZW589831 BQA589831 BGE589831 AWI589831 AMM589831 ACQ589831 SU589831 IY589831 C589831 WVK524295 WLO524295 WBS524295 VRW524295 VIA524295 UYE524295 UOI524295 UEM524295 TUQ524295 TKU524295 TAY524295 SRC524295 SHG524295 RXK524295 RNO524295 RDS524295 QTW524295 QKA524295 QAE524295 PQI524295 PGM524295 OWQ524295 OMU524295 OCY524295 NTC524295 NJG524295 MZK524295 MPO524295 MFS524295 LVW524295 LMA524295 LCE524295 KSI524295 KIM524295 JYQ524295 JOU524295 JEY524295 IVC524295 ILG524295 IBK524295 HRO524295 HHS524295 GXW524295 GOA524295 GEE524295 FUI524295 FKM524295 FAQ524295 EQU524295 EGY524295 DXC524295 DNG524295 DDK524295 CTO524295 CJS524295 BZW524295 BQA524295 BGE524295 AWI524295 AMM524295 ACQ524295 SU524295 IY524295 C524295 WVK458759 WLO458759 WBS458759 VRW458759 VIA458759 UYE458759 UOI458759 UEM458759 TUQ458759 TKU458759 TAY458759 SRC458759 SHG458759 RXK458759 RNO458759 RDS458759 QTW458759 QKA458759 QAE458759 PQI458759 PGM458759 OWQ458759 OMU458759 OCY458759 NTC458759 NJG458759 MZK458759 MPO458759 MFS458759 LVW458759 LMA458759 LCE458759 KSI458759 KIM458759 JYQ458759 JOU458759 JEY458759 IVC458759 ILG458759 IBK458759 HRO458759 HHS458759 GXW458759 GOA458759 GEE458759 FUI458759 FKM458759 FAQ458759 EQU458759 EGY458759 DXC458759 DNG458759 DDK458759 CTO458759 CJS458759 BZW458759 BQA458759 BGE458759 AWI458759 AMM458759 ACQ458759 SU458759 IY458759 C458759 WVK393223 WLO393223 WBS393223 VRW393223 VIA393223 UYE393223 UOI393223 UEM393223 TUQ393223 TKU393223 TAY393223 SRC393223 SHG393223 RXK393223 RNO393223 RDS393223 QTW393223 QKA393223 QAE393223 PQI393223 PGM393223 OWQ393223 OMU393223 OCY393223 NTC393223 NJG393223 MZK393223 MPO393223 MFS393223 LVW393223 LMA393223 LCE393223 KSI393223 KIM393223 JYQ393223 JOU393223 JEY393223 IVC393223 ILG393223 IBK393223 HRO393223 HHS393223 GXW393223 GOA393223 GEE393223 FUI393223 FKM393223 FAQ393223 EQU393223 EGY393223 DXC393223 DNG393223 DDK393223 CTO393223 CJS393223 BZW393223 BQA393223 BGE393223 AWI393223 AMM393223 ACQ393223 SU393223 IY393223 C393223 WVK327687 WLO327687 WBS327687 VRW327687 VIA327687 UYE327687 UOI327687 UEM327687 TUQ327687 TKU327687 TAY327687 SRC327687 SHG327687 RXK327687 RNO327687 RDS327687 QTW327687 QKA327687 QAE327687 PQI327687 PGM327687 OWQ327687 OMU327687 OCY327687 NTC327687 NJG327687 MZK327687 MPO327687 MFS327687 LVW327687 LMA327687 LCE327687 KSI327687 KIM327687 JYQ327687 JOU327687 JEY327687 IVC327687 ILG327687 IBK327687 HRO327687 HHS327687 GXW327687 GOA327687 GEE327687 FUI327687 FKM327687 FAQ327687 EQU327687 EGY327687 DXC327687 DNG327687 DDK327687 CTO327687 CJS327687 BZW327687 BQA327687 BGE327687 AWI327687 AMM327687 ACQ327687 SU327687 IY327687 C327687 WVK262151 WLO262151 WBS262151 VRW262151 VIA262151 UYE262151 UOI262151 UEM262151 TUQ262151 TKU262151 TAY262151 SRC262151 SHG262151 RXK262151 RNO262151 RDS262151 QTW262151 QKA262151 QAE262151 PQI262151 PGM262151 OWQ262151 OMU262151 OCY262151 NTC262151 NJG262151 MZK262151 MPO262151 MFS262151 LVW262151 LMA262151 LCE262151 KSI262151 KIM262151 JYQ262151 JOU262151 JEY262151 IVC262151 ILG262151 IBK262151 HRO262151 HHS262151 GXW262151 GOA262151 GEE262151 FUI262151 FKM262151 FAQ262151 EQU262151 EGY262151 DXC262151 DNG262151 DDK262151 CTO262151 CJS262151 BZW262151 BQA262151 BGE262151 AWI262151 AMM262151 ACQ262151 SU262151 IY262151 C262151 WVK196615 WLO196615 WBS196615 VRW196615 VIA196615 UYE196615 UOI196615 UEM196615 TUQ196615 TKU196615 TAY196615 SRC196615 SHG196615 RXK196615 RNO196615 RDS196615 QTW196615 QKA196615 QAE196615 PQI196615 PGM196615 OWQ196615 OMU196615 OCY196615 NTC196615 NJG196615 MZK196615 MPO196615 MFS196615 LVW196615 LMA196615 LCE196615 KSI196615 KIM196615 JYQ196615 JOU196615 JEY196615 IVC196615 ILG196615 IBK196615 HRO196615 HHS196615 GXW196615 GOA196615 GEE196615 FUI196615 FKM196615 FAQ196615 EQU196615 EGY196615 DXC196615 DNG196615 DDK196615 CTO196615 CJS196615 BZW196615 BQA196615 BGE196615 AWI196615 AMM196615 ACQ196615 SU196615 IY196615 C196615 WVK131079 WLO131079 WBS131079 VRW131079 VIA131079 UYE131079 UOI131079 UEM131079 TUQ131079 TKU131079 TAY131079 SRC131079 SHG131079 RXK131079 RNO131079 RDS131079 QTW131079 QKA131079 QAE131079 PQI131079 PGM131079 OWQ131079 OMU131079 OCY131079 NTC131079 NJG131079 MZK131079 MPO131079 MFS131079 LVW131079 LMA131079 LCE131079 KSI131079 KIM131079 JYQ131079 JOU131079 JEY131079 IVC131079 ILG131079 IBK131079 HRO131079 HHS131079 GXW131079 GOA131079 GEE131079 FUI131079 FKM131079 FAQ131079 EQU131079 EGY131079 DXC131079 DNG131079 DDK131079 CTO131079 CJS131079 BZW131079 BQA131079 BGE131079 AWI131079 AMM131079 ACQ131079 SU131079 IY131079 C131079 WVK65543 WLO65543 WBS65543 VRW65543 VIA65543 UYE65543 UOI65543 UEM65543 TUQ65543 TKU65543 TAY65543 SRC65543 SHG65543 RXK65543 RNO65543 RDS65543 QTW65543 QKA65543 QAE65543 PQI65543 PGM65543 OWQ65543 OMU65543 OCY65543 NTC65543 NJG65543 MZK65543 MPO65543 MFS65543 LVW65543 LMA65543 LCE65543 KSI65543 KIM65543 JYQ65543 JOU65543 JEY65543 IVC65543 ILG65543 IBK65543 HRO65543 HHS65543 GXW65543 GOA65543 GEE65543 FUI65543 FKM65543 FAQ65543 EQU65543 EGY65543 DXC65543 DNG65543 DDK65543 CTO65543 CJS65543 BZW65543 BQA65543 BGE65543 AWI65543 AMM65543 ACQ65543 SU65543 IY65543 C65543 WVK983045 WLO983045 WBS983045 VRW983045 VIA983045 UYE983045 UOI983045 UEM983045 TUQ983045 TKU983045 TAY983045 SRC983045 SHG983045 RXK983045 RNO983045 RDS983045 QTW983045 QKA983045 QAE983045 PQI983045 PGM983045 OWQ983045 OMU983045 OCY983045 NTC983045 NJG983045 MZK983045 MPO983045 MFS983045 LVW983045 LMA983045 LCE983045 KSI983045 KIM983045 JYQ983045 JOU983045 JEY983045 IVC983045 ILG983045 IBK983045 HRO983045 HHS983045 GXW983045 GOA983045 GEE983045 FUI983045 FKM983045 FAQ983045 EQU983045 EGY983045 DXC983045 DNG983045 DDK983045 CTO983045 CJS983045 BZW983045 BQA983045 BGE983045 AWI983045 AMM983045 ACQ983045 SU983045 IY983045 C983045 WVK917509 WLO917509 WBS917509 VRW917509 VIA917509 UYE917509 UOI917509 UEM917509 TUQ917509 TKU917509 TAY917509 SRC917509 SHG917509 RXK917509 RNO917509 RDS917509 QTW917509 QKA917509 QAE917509 PQI917509 PGM917509 OWQ917509 OMU917509 OCY917509 NTC917509 NJG917509 MZK917509 MPO917509 MFS917509 LVW917509 LMA917509 LCE917509 KSI917509 KIM917509 JYQ917509 JOU917509 JEY917509 IVC917509 ILG917509 IBK917509 HRO917509 HHS917509 GXW917509 GOA917509 GEE917509 FUI917509 FKM917509 FAQ917509 EQU917509 EGY917509 DXC917509 DNG917509 DDK917509 CTO917509 CJS917509 BZW917509 BQA917509 BGE917509 AWI917509 AMM917509 ACQ917509 SU917509 IY917509 C917509 WVK851973 WLO851973 WBS851973 VRW851973 VIA851973 UYE851973 UOI851973 UEM851973 TUQ851973 TKU851973 TAY851973 SRC851973 SHG851973 RXK851973 RNO851973 RDS851973 QTW851973 QKA851973 QAE851973 PQI851973 PGM851973 OWQ851973 OMU851973 OCY851973 NTC851973 NJG851973 MZK851973 MPO851973 MFS851973 LVW851973 LMA851973 LCE851973 KSI851973 KIM851973 JYQ851973 JOU851973 JEY851973 IVC851973 ILG851973 IBK851973 HRO851973 HHS851973 GXW851973 GOA851973 GEE851973 FUI851973 FKM851973 FAQ851973 EQU851973 EGY851973 DXC851973 DNG851973 DDK851973 CTO851973 CJS851973 BZW851973 BQA851973 BGE851973 AWI851973 AMM851973 ACQ851973 SU851973 IY851973 C851973 WVK786437 WLO786437 WBS786437 VRW786437 VIA786437 UYE786437 UOI786437 UEM786437 TUQ786437 TKU786437 TAY786437 SRC786437 SHG786437 RXK786437 RNO786437 RDS786437 QTW786437 QKA786437 QAE786437 PQI786437 PGM786437 OWQ786437 OMU786437 OCY786437 NTC786437 NJG786437 MZK786437 MPO786437 MFS786437 LVW786437 LMA786437 LCE786437 KSI786437 KIM786437 JYQ786437 JOU786437 JEY786437 IVC786437 ILG786437 IBK786437 HRO786437 HHS786437 GXW786437 GOA786437 GEE786437 FUI786437 FKM786437 FAQ786437 EQU786437 EGY786437 DXC786437 DNG786437 DDK786437 CTO786437 CJS786437 BZW786437 BQA786437 BGE786437 AWI786437 AMM786437 ACQ786437 SU786437 IY786437 C786437 WVK720901 WLO720901 WBS720901 VRW720901 VIA720901 UYE720901 UOI720901 UEM720901 TUQ720901 TKU720901 TAY720901 SRC720901 SHG720901 RXK720901 RNO720901 RDS720901 QTW720901 QKA720901 QAE720901 PQI720901 PGM720901 OWQ720901 OMU720901 OCY720901 NTC720901 NJG720901 MZK720901 MPO720901 MFS720901 LVW720901 LMA720901 LCE720901 KSI720901 KIM720901 JYQ720901 JOU720901 JEY720901 IVC720901 ILG720901 IBK720901 HRO720901 HHS720901 GXW720901 GOA720901 GEE720901 FUI720901 FKM720901 FAQ720901 EQU720901 EGY720901 DXC720901 DNG720901 DDK720901 CTO720901 CJS720901 BZW720901 BQA720901 BGE720901 AWI720901 AMM720901 ACQ720901 SU720901 IY720901 C720901 WVK655365 WLO655365 WBS655365 VRW655365 VIA655365 UYE655365 UOI655365 UEM655365 TUQ655365 TKU655365 TAY655365 SRC655365 SHG655365 RXK655365 RNO655365 RDS655365 QTW655365 QKA655365 QAE655365 PQI655365 PGM655365 OWQ655365 OMU655365 OCY655365 NTC655365 NJG655365 MZK655365 MPO655365 MFS655365 LVW655365 LMA655365 LCE655365 KSI655365 KIM655365 JYQ655365 JOU655365 JEY655365 IVC655365 ILG655365 IBK655365 HRO655365 HHS655365 GXW655365 GOA655365 GEE655365 FUI655365 FKM655365 FAQ655365 EQU655365 EGY655365 DXC655365 DNG655365 DDK655365 CTO655365 CJS655365 BZW655365 BQA655365 BGE655365 AWI655365 AMM655365 ACQ655365 SU655365 IY655365 C655365 WVK589829 WLO589829 WBS589829 VRW589829 VIA589829 UYE589829 UOI589829 UEM589829 TUQ589829 TKU589829 TAY589829 SRC589829 SHG589829 RXK589829 RNO589829 RDS589829 QTW589829 QKA589829 QAE589829 PQI589829 PGM589829 OWQ589829 OMU589829 OCY589829 NTC589829 NJG589829 MZK589829 MPO589829 MFS589829 LVW589829 LMA589829 LCE589829 KSI589829 KIM589829 JYQ589829 JOU589829 JEY589829 IVC589829 ILG589829 IBK589829 HRO589829 HHS589829 GXW589829 GOA589829 GEE589829 FUI589829 FKM589829 FAQ589829 EQU589829 EGY589829 DXC589829 DNG589829 DDK589829 CTO589829 CJS589829 BZW589829 BQA589829 BGE589829 AWI589829 AMM589829 ACQ589829 SU589829 IY589829 C589829 WVK524293 WLO524293 WBS524293 VRW524293 VIA524293 UYE524293 UOI524293 UEM524293 TUQ524293 TKU524293 TAY524293 SRC524293 SHG524293 RXK524293 RNO524293 RDS524293 QTW524293 QKA524293 QAE524293 PQI524293 PGM524293 OWQ524293 OMU524293 OCY524293 NTC524293 NJG524293 MZK524293 MPO524293 MFS524293 LVW524293 LMA524293 LCE524293 KSI524293 KIM524293 JYQ524293 JOU524293 JEY524293 IVC524293 ILG524293 IBK524293 HRO524293 HHS524293 GXW524293 GOA524293 GEE524293 FUI524293 FKM524293 FAQ524293 EQU524293 EGY524293 DXC524293 DNG524293 DDK524293 CTO524293 CJS524293 BZW524293 BQA524293 BGE524293 AWI524293 AMM524293 ACQ524293 SU524293 IY524293 C524293 WVK458757 WLO458757 WBS458757 VRW458757 VIA458757 UYE458757 UOI458757 UEM458757 TUQ458757 TKU458757 TAY458757 SRC458757 SHG458757 RXK458757 RNO458757 RDS458757 QTW458757 QKA458757 QAE458757 PQI458757 PGM458757 OWQ458757 OMU458757 OCY458757 NTC458757 NJG458757 MZK458757 MPO458757 MFS458757 LVW458757 LMA458757 LCE458757 KSI458757 KIM458757 JYQ458757 JOU458757 JEY458757 IVC458757 ILG458757 IBK458757 HRO458757 HHS458757 GXW458757 GOA458757 GEE458757 FUI458757 FKM458757 FAQ458757 EQU458757 EGY458757 DXC458757 DNG458757 DDK458757 CTO458757 CJS458757 BZW458757 BQA458757 BGE458757 AWI458757 AMM458757 ACQ458757 SU458757 IY458757 C458757 WVK393221 WLO393221 WBS393221 VRW393221 VIA393221 UYE393221 UOI393221 UEM393221 TUQ393221 TKU393221 TAY393221 SRC393221 SHG393221 RXK393221 RNO393221 RDS393221 QTW393221 QKA393221 QAE393221 PQI393221 PGM393221 OWQ393221 OMU393221 OCY393221 NTC393221 NJG393221 MZK393221 MPO393221 MFS393221 LVW393221 LMA393221 LCE393221 KSI393221 KIM393221 JYQ393221 JOU393221 JEY393221 IVC393221 ILG393221 IBK393221 HRO393221 HHS393221 GXW393221 GOA393221 GEE393221 FUI393221 FKM393221 FAQ393221 EQU393221 EGY393221 DXC393221 DNG393221 DDK393221 CTO393221 CJS393221 BZW393221 BQA393221 BGE393221 AWI393221 AMM393221 ACQ393221 SU393221 IY393221 C393221 WVK327685 WLO327685 WBS327685 VRW327685 VIA327685 UYE327685 UOI327685 UEM327685 TUQ327685 TKU327685 TAY327685 SRC327685 SHG327685 RXK327685 RNO327685 RDS327685 QTW327685 QKA327685 QAE327685 PQI327685 PGM327685 OWQ327685 OMU327685 OCY327685 NTC327685 NJG327685 MZK327685 MPO327685 MFS327685 LVW327685 LMA327685 LCE327685 KSI327685 KIM327685 JYQ327685 JOU327685 JEY327685 IVC327685 ILG327685 IBK327685 HRO327685 HHS327685 GXW327685 GOA327685 GEE327685 FUI327685 FKM327685 FAQ327685 EQU327685 EGY327685 DXC327685 DNG327685 DDK327685 CTO327685 CJS327685 BZW327685 BQA327685 BGE327685 AWI327685 AMM327685 ACQ327685 SU327685 IY327685 C327685 WVK262149 WLO262149 WBS262149 VRW262149 VIA262149 UYE262149 UOI262149 UEM262149 TUQ262149 TKU262149 TAY262149 SRC262149 SHG262149 RXK262149 RNO262149 RDS262149 QTW262149 QKA262149 QAE262149 PQI262149 PGM262149 OWQ262149 OMU262149 OCY262149 NTC262149 NJG262149 MZK262149 MPO262149 MFS262149 LVW262149 LMA262149 LCE262149 KSI262149 KIM262149 JYQ262149 JOU262149 JEY262149 IVC262149 ILG262149 IBK262149 HRO262149 HHS262149 GXW262149 GOA262149 GEE262149 FUI262149 FKM262149 FAQ262149 EQU262149 EGY262149 DXC262149 DNG262149 DDK262149 CTO262149 CJS262149 BZW262149 BQA262149 BGE262149 AWI262149 AMM262149 ACQ262149 SU262149 IY262149 C262149 WVK196613 WLO196613 WBS196613 VRW196613 VIA196613 UYE196613 UOI196613 UEM196613 TUQ196613 TKU196613 TAY196613 SRC196613 SHG196613 RXK196613 RNO196613 RDS196613 QTW196613 QKA196613 QAE196613 PQI196613 PGM196613 OWQ196613 OMU196613 OCY196613 NTC196613 NJG196613 MZK196613 MPO196613 MFS196613 LVW196613 LMA196613 LCE196613 KSI196613 KIM196613 JYQ196613 JOU196613 JEY196613 IVC196613 ILG196613 IBK196613 HRO196613 HHS196613 GXW196613 GOA196613 GEE196613 FUI196613 FKM196613 FAQ196613 EQU196613 EGY196613 DXC196613 DNG196613 DDK196613 CTO196613 CJS196613 BZW196613 BQA196613 BGE196613 AWI196613 AMM196613 ACQ196613 SU196613 IY196613 C196613 WVK131077 WLO131077 WBS131077 VRW131077 VIA131077 UYE131077 UOI131077 UEM131077 TUQ131077 TKU131077 TAY131077 SRC131077 SHG131077 RXK131077 RNO131077 RDS131077 QTW131077 QKA131077 QAE131077 PQI131077 PGM131077 OWQ131077 OMU131077 OCY131077 NTC131077 NJG131077 MZK131077 MPO131077 MFS131077 LVW131077 LMA131077 LCE131077 KSI131077 KIM131077 JYQ131077 JOU131077 JEY131077 IVC131077 ILG131077 IBK131077 HRO131077 HHS131077 GXW131077 GOA131077 GEE131077 FUI131077 FKM131077 FAQ131077 EQU131077 EGY131077 DXC131077 DNG131077 DDK131077 CTO131077 CJS131077 BZW131077 BQA131077 BGE131077 AWI131077 AMM131077 ACQ131077 SU131077 IY131077 C131077 WVK65541 WLO65541 WBS65541 VRW65541 VIA65541 UYE65541 UOI65541 UEM65541 TUQ65541 TKU65541 TAY65541 SRC65541 SHG65541 RXK65541 RNO65541 RDS65541 QTW65541 QKA65541 QAE65541 PQI65541 PGM65541 OWQ65541 OMU65541 OCY65541 NTC65541 NJG65541 MZK65541 MPO65541 MFS65541 LVW65541 LMA65541 LCE65541 KSI65541 KIM65541 JYQ65541 JOU65541 JEY65541 IVC65541 ILG65541 IBK65541 HRO65541 HHS65541 GXW65541 GOA65541 GEE65541 FUI65541 FKM65541 FAQ65541 EQU65541 EGY65541 DXC65541 DNG65541 DDK65541 CTO65541 CJS65541 BZW65541 BQA65541 BGE65541 AWI65541 AMM65541 ACQ65541 SU65541 IY65541 C65541 WVK983043 WLO983043 WBS983043 VRW983043 VIA983043 UYE983043 UOI983043 UEM983043 TUQ983043 TKU983043 TAY983043 SRC983043 SHG983043 RXK983043 RNO983043 RDS983043 QTW983043 QKA983043 QAE983043 PQI983043 PGM983043 OWQ983043 OMU983043 OCY983043 NTC983043 NJG983043 MZK983043 MPO983043 MFS983043 LVW983043 LMA983043 LCE983043 KSI983043 KIM983043 JYQ983043 JOU983043 JEY983043 IVC983043 ILG983043 IBK983043 HRO983043 HHS983043 GXW983043 GOA983043 GEE983043 FUI983043 FKM983043 FAQ983043 EQU983043 EGY983043 DXC983043 DNG983043 DDK983043 CTO983043 CJS983043 BZW983043 BQA983043 BGE983043 AWI983043 AMM983043 ACQ983043 SU983043 IY983043 C983043 WVK917507 WLO917507 WBS917507 VRW917507 VIA917507 UYE917507 UOI917507 UEM917507 TUQ917507 TKU917507 TAY917507 SRC917507 SHG917507 RXK917507 RNO917507 RDS917507 QTW917507 QKA917507 QAE917507 PQI917507 PGM917507 OWQ917507 OMU917507 OCY917507 NTC917507 NJG917507 MZK917507 MPO917507 MFS917507 LVW917507 LMA917507 LCE917507 KSI917507 KIM917507 JYQ917507 JOU917507 JEY917507 IVC917507 ILG917507 IBK917507 HRO917507 HHS917507 GXW917507 GOA917507 GEE917507 FUI917507 FKM917507 FAQ917507 EQU917507 EGY917507 DXC917507 DNG917507 DDK917507 CTO917507 CJS917507 BZW917507 BQA917507 BGE917507 AWI917507 AMM917507 ACQ917507 SU917507 IY917507 C917507 WVK851971 WLO851971 WBS851971 VRW851971 VIA851971 UYE851971 UOI851971 UEM851971 TUQ851971 TKU851971 TAY851971 SRC851971 SHG851971 RXK851971 RNO851971 RDS851971 QTW851971 QKA851971 QAE851971 PQI851971 PGM851971 OWQ851971 OMU851971 OCY851971 NTC851971 NJG851971 MZK851971 MPO851971 MFS851971 LVW851971 LMA851971 LCE851971 KSI851971 KIM851971 JYQ851971 JOU851971 JEY851971 IVC851971 ILG851971 IBK851971 HRO851971 HHS851971 GXW851971 GOA851971 GEE851971 FUI851971 FKM851971 FAQ851971 EQU851971 EGY851971 DXC851971 DNG851971 DDK851971 CTO851971 CJS851971 BZW851971 BQA851971 BGE851971 AWI851971 AMM851971 ACQ851971 SU851971 IY851971 C851971 WVK786435 WLO786435 WBS786435 VRW786435 VIA786435 UYE786435 UOI786435 UEM786435 TUQ786435 TKU786435 TAY786435 SRC786435 SHG786435 RXK786435 RNO786435 RDS786435 QTW786435 QKA786435 QAE786435 PQI786435 PGM786435 OWQ786435 OMU786435 OCY786435 NTC786435 NJG786435 MZK786435 MPO786435 MFS786435 LVW786435 LMA786435 LCE786435 KSI786435 KIM786435 JYQ786435 JOU786435 JEY786435 IVC786435 ILG786435 IBK786435 HRO786435 HHS786435 GXW786435 GOA786435 GEE786435 FUI786435 FKM786435 FAQ786435 EQU786435 EGY786435 DXC786435 DNG786435 DDK786435 CTO786435 CJS786435 BZW786435 BQA786435 BGE786435 AWI786435 AMM786435 ACQ786435 SU786435 IY786435 C786435 WVK720899 WLO720899 WBS720899 VRW720899 VIA720899 UYE720899 UOI720899 UEM720899 TUQ720899 TKU720899 TAY720899 SRC720899 SHG720899 RXK720899 RNO720899 RDS720899 QTW720899 QKA720899 QAE720899 PQI720899 PGM720899 OWQ720899 OMU720899 OCY720899 NTC720899 NJG720899 MZK720899 MPO720899 MFS720899 LVW720899 LMA720899 LCE720899 KSI720899 KIM720899 JYQ720899 JOU720899 JEY720899 IVC720899 ILG720899 IBK720899 HRO720899 HHS720899 GXW720899 GOA720899 GEE720899 FUI720899 FKM720899 FAQ720899 EQU720899 EGY720899 DXC720899 DNG720899 DDK720899 CTO720899 CJS720899 BZW720899 BQA720899 BGE720899 AWI720899 AMM720899 ACQ720899 SU720899 IY720899 C720899 WVK655363 WLO655363 WBS655363 VRW655363 VIA655363 UYE655363 UOI655363 UEM655363 TUQ655363 TKU655363 TAY655363 SRC655363 SHG655363 RXK655363 RNO655363 RDS655363 QTW655363 QKA655363 QAE655363 PQI655363 PGM655363 OWQ655363 OMU655363 OCY655363 NTC655363 NJG655363 MZK655363 MPO655363 MFS655363 LVW655363 LMA655363 LCE655363 KSI655363 KIM655363 JYQ655363 JOU655363 JEY655363 IVC655363 ILG655363 IBK655363 HRO655363 HHS655363 GXW655363 GOA655363 GEE655363 FUI655363 FKM655363 FAQ655363 EQU655363 EGY655363 DXC655363 DNG655363 DDK655363 CTO655363 CJS655363 BZW655363 BQA655363 BGE655363 AWI655363 AMM655363 ACQ655363 SU655363 IY655363 C655363 WVK589827 WLO589827 WBS589827 VRW589827 VIA589827 UYE589827 UOI589827 UEM589827 TUQ589827 TKU589827 TAY589827 SRC589827 SHG589827 RXK589827 RNO589827 RDS589827 QTW589827 QKA589827 QAE589827 PQI589827 PGM589827 OWQ589827 OMU589827 OCY589827 NTC589827 NJG589827 MZK589827 MPO589827 MFS589827 LVW589827 LMA589827 LCE589827 KSI589827 KIM589827 JYQ589827 JOU589827 JEY589827 IVC589827 ILG589827 IBK589827 HRO589827 HHS589827 GXW589827 GOA589827 GEE589827 FUI589827 FKM589827 FAQ589827 EQU589827 EGY589827 DXC589827 DNG589827 DDK589827 CTO589827 CJS589827 BZW589827 BQA589827 BGE589827 AWI589827 AMM589827 ACQ589827 SU589827 IY589827 C589827 WVK524291 WLO524291 WBS524291 VRW524291 VIA524291 UYE524291 UOI524291 UEM524291 TUQ524291 TKU524291 TAY524291 SRC524291 SHG524291 RXK524291 RNO524291 RDS524291 QTW524291 QKA524291 QAE524291 PQI524291 PGM524291 OWQ524291 OMU524291 OCY524291 NTC524291 NJG524291 MZK524291 MPO524291 MFS524291 LVW524291 LMA524291 LCE524291 KSI524291 KIM524291 JYQ524291 JOU524291 JEY524291 IVC524291 ILG524291 IBK524291 HRO524291 HHS524291 GXW524291 GOA524291 GEE524291 FUI524291 FKM524291 FAQ524291 EQU524291 EGY524291 DXC524291 DNG524291 DDK524291 CTO524291 CJS524291 BZW524291 BQA524291 BGE524291 AWI524291 AMM524291 ACQ524291 SU524291 IY524291 C524291 WVK458755 WLO458755 WBS458755 VRW458755 VIA458755 UYE458755 UOI458755 UEM458755 TUQ458755 TKU458755 TAY458755 SRC458755 SHG458755 RXK458755 RNO458755 RDS458755 QTW458755 QKA458755 QAE458755 PQI458755 PGM458755 OWQ458755 OMU458755 OCY458755 NTC458755 NJG458755 MZK458755 MPO458755 MFS458755 LVW458755 LMA458755 LCE458755 KSI458755 KIM458755 JYQ458755 JOU458755 JEY458755 IVC458755 ILG458755 IBK458755 HRO458755 HHS458755 GXW458755 GOA458755 GEE458755 FUI458755 FKM458755 FAQ458755 EQU458755 EGY458755 DXC458755 DNG458755 DDK458755 CTO458755 CJS458755 BZW458755 BQA458755 BGE458755 AWI458755 AMM458755 ACQ458755 SU458755 IY458755 C458755 WVK393219 WLO393219 WBS393219 VRW393219 VIA393219 UYE393219 UOI393219 UEM393219 TUQ393219 TKU393219 TAY393219 SRC393219 SHG393219 RXK393219 RNO393219 RDS393219 QTW393219 QKA393219 QAE393219 PQI393219 PGM393219 OWQ393219 OMU393219 OCY393219 NTC393219 NJG393219 MZK393219 MPO393219 MFS393219 LVW393219 LMA393219 LCE393219 KSI393219 KIM393219 JYQ393219 JOU393219 JEY393219 IVC393219 ILG393219 IBK393219 HRO393219 HHS393219 GXW393219 GOA393219 GEE393219 FUI393219 FKM393219 FAQ393219 EQU393219 EGY393219 DXC393219 DNG393219 DDK393219 CTO393219 CJS393219 BZW393219 BQA393219 BGE393219 AWI393219 AMM393219 ACQ393219 SU393219 IY393219 C393219 WVK327683 WLO327683 WBS327683 VRW327683 VIA327683 UYE327683 UOI327683 UEM327683 TUQ327683 TKU327683 TAY327683 SRC327683 SHG327683 RXK327683 RNO327683 RDS327683 QTW327683 QKA327683 QAE327683 PQI327683 PGM327683 OWQ327683 OMU327683 OCY327683 NTC327683 NJG327683 MZK327683 MPO327683 MFS327683 LVW327683 LMA327683 LCE327683 KSI327683 KIM327683 JYQ327683 JOU327683 JEY327683 IVC327683 ILG327683 IBK327683 HRO327683 HHS327683 GXW327683 GOA327683 GEE327683 FUI327683 FKM327683 FAQ327683 EQU327683 EGY327683 DXC327683 DNG327683 DDK327683 CTO327683 CJS327683 BZW327683 BQA327683 BGE327683 AWI327683 AMM327683 ACQ327683 SU327683 IY327683 C327683 WVK262147 WLO262147 WBS262147 VRW262147 VIA262147 UYE262147 UOI262147 UEM262147 TUQ262147 TKU262147 TAY262147 SRC262147 SHG262147 RXK262147 RNO262147 RDS262147 QTW262147 QKA262147 QAE262147 PQI262147 PGM262147 OWQ262147 OMU262147 OCY262147 NTC262147 NJG262147 MZK262147 MPO262147 MFS262147 LVW262147 LMA262147 LCE262147 KSI262147 KIM262147 JYQ262147 JOU262147 JEY262147 IVC262147 ILG262147 IBK262147 HRO262147 HHS262147 GXW262147 GOA262147 GEE262147 FUI262147 FKM262147 FAQ262147 EQU262147 EGY262147 DXC262147 DNG262147 DDK262147 CTO262147 CJS262147 BZW262147 BQA262147 BGE262147 AWI262147 AMM262147 ACQ262147 SU262147 IY262147 C262147 WVK196611 WLO196611 WBS196611 VRW196611 VIA196611 UYE196611 UOI196611 UEM196611 TUQ196611 TKU196611 TAY196611 SRC196611 SHG196611 RXK196611 RNO196611 RDS196611 QTW196611 QKA196611 QAE196611 PQI196611 PGM196611 OWQ196611 OMU196611 OCY196611 NTC196611 NJG196611 MZK196611 MPO196611 MFS196611 LVW196611 LMA196611 LCE196611 KSI196611 KIM196611 JYQ196611 JOU196611 JEY196611 IVC196611 ILG196611 IBK196611 HRO196611 HHS196611 GXW196611 GOA196611 GEE196611 FUI196611 FKM196611 FAQ196611 EQU196611 EGY196611 DXC196611 DNG196611 DDK196611 CTO196611 CJS196611 BZW196611 BQA196611 BGE196611 AWI196611 AMM196611 ACQ196611 SU196611 IY196611 C196611 WVK131075 WLO131075 WBS131075 VRW131075 VIA131075 UYE131075 UOI131075 UEM131075 TUQ131075 TKU131075 TAY131075 SRC131075 SHG131075 RXK131075 RNO131075 RDS131075 QTW131075 QKA131075 QAE131075 PQI131075 PGM131075 OWQ131075 OMU131075 OCY131075 NTC131075 NJG131075 MZK131075 MPO131075 MFS131075 LVW131075 LMA131075 LCE131075 KSI131075 KIM131075 JYQ131075 JOU131075 JEY131075 IVC131075 ILG131075 IBK131075 HRO131075 HHS131075 GXW131075 GOA131075 GEE131075 FUI131075 FKM131075 FAQ131075 EQU131075 EGY131075 DXC131075 DNG131075 DDK131075 CTO131075 CJS131075 BZW131075 BQA131075 BGE131075 AWI131075 AMM131075 ACQ131075 SU131075 IY131075 C131075 WVK65539 WLO65539 WBS65539 VRW65539 VIA65539 UYE65539 UOI65539 UEM65539 TUQ65539 TKU65539 TAY65539 SRC65539 SHG65539 RXK65539 RNO65539 RDS65539 QTW65539 QKA65539 QAE65539 PQI65539 PGM65539 OWQ65539 OMU65539 OCY65539 NTC65539 NJG65539 MZK65539 MPO65539 MFS65539 LVW65539 LMA65539 LCE65539 KSI65539 KIM65539 JYQ65539 JOU65539 JEY65539 IVC65539 ILG65539 IBK65539 HRO65539 HHS65539 GXW65539 GOA65539 GEE65539 FUI65539 FKM65539 FAQ65539 EQU65539 EGY65539 DXC65539 DNG65539 DDK65539 CTO65539 CJS65539 BZW65539 BQA65539 BGE65539 AWI65539 AMM65539 ACQ65539 SU65539 IY65539 C65539 WVK983041 WLO983041 WBS983041 VRW983041 VIA983041 UYE983041 UOI983041 UEM983041 TUQ983041 TKU983041 TAY983041 SRC983041 SHG983041 RXK983041 RNO983041 RDS983041 QTW983041 QKA983041 QAE983041 PQI983041 PGM983041 OWQ983041 OMU983041 OCY983041 NTC983041 NJG983041 MZK983041 MPO983041 MFS983041 LVW983041 LMA983041 LCE983041 KSI983041 KIM983041 JYQ983041 JOU983041 JEY983041 IVC983041 ILG983041 IBK983041 HRO983041 HHS983041 GXW983041 GOA983041 GEE983041 FUI983041 FKM983041 FAQ983041 EQU983041 EGY983041 DXC983041 DNG983041 DDK983041 CTO983041 CJS983041 BZW983041 BQA983041 BGE983041 AWI983041 AMM983041 ACQ983041 SU983041 IY983041 C983041 WVK917505 WLO917505 WBS917505 VRW917505 VIA917505 UYE917505 UOI917505 UEM917505 TUQ917505 TKU917505 TAY917505 SRC917505 SHG917505 RXK917505 RNO917505 RDS917505 QTW917505 QKA917505 QAE917505 PQI917505 PGM917505 OWQ917505 OMU917505 OCY917505 NTC917505 NJG917505 MZK917505 MPO917505 MFS917505 LVW917505 LMA917505 LCE917505 KSI917505 KIM917505 JYQ917505 JOU917505 JEY917505 IVC917505 ILG917505 IBK917505 HRO917505 HHS917505 GXW917505 GOA917505 GEE917505 FUI917505 FKM917505 FAQ917505 EQU917505 EGY917505 DXC917505 DNG917505 DDK917505 CTO917505 CJS917505 BZW917505 BQA917505 BGE917505 AWI917505 AMM917505 ACQ917505 SU917505 IY917505 C917505 WVK851969 WLO851969 WBS851969 VRW851969 VIA851969 UYE851969 UOI851969 UEM851969 TUQ851969 TKU851969 TAY851969 SRC851969 SHG851969 RXK851969 RNO851969 RDS851969 QTW851969 QKA851969 QAE851969 PQI851969 PGM851969 OWQ851969 OMU851969 OCY851969 NTC851969 NJG851969 MZK851969 MPO851969 MFS851969 LVW851969 LMA851969 LCE851969 KSI851969 KIM851969 JYQ851969 JOU851969 JEY851969 IVC851969 ILG851969 IBK851969 HRO851969 HHS851969 GXW851969 GOA851969 GEE851969 FUI851969 FKM851969 FAQ851969 EQU851969 EGY851969 DXC851969 DNG851969 DDK851969 CTO851969 CJS851969 BZW851969 BQA851969 BGE851969 AWI851969 AMM851969 ACQ851969 SU851969 IY851969 C851969 WVK786433 WLO786433 WBS786433 VRW786433 VIA786433 UYE786433 UOI786433 UEM786433 TUQ786433 TKU786433 TAY786433 SRC786433 SHG786433 RXK786433 RNO786433 RDS786433 QTW786433 QKA786433 QAE786433 PQI786433 PGM786433 OWQ786433 OMU786433 OCY786433 NTC786433 NJG786433 MZK786433 MPO786433 MFS786433 LVW786433 LMA786433 LCE786433 KSI786433 KIM786433 JYQ786433 JOU786433 JEY786433 IVC786433 ILG786433 IBK786433 HRO786433 HHS786433 GXW786433 GOA786433 GEE786433 FUI786433 FKM786433 FAQ786433 EQU786433 EGY786433 DXC786433 DNG786433 DDK786433 CTO786433 CJS786433 BZW786433 BQA786433 BGE786433 AWI786433 AMM786433 ACQ786433 SU786433 IY786433 C786433 WVK720897 WLO720897 WBS720897 VRW720897 VIA720897 UYE720897 UOI720897 UEM720897 TUQ720897 TKU720897 TAY720897 SRC720897 SHG720897 RXK720897 RNO720897 RDS720897 QTW720897 QKA720897 QAE720897 PQI720897 PGM720897 OWQ720897 OMU720897 OCY720897 NTC720897 NJG720897 MZK720897 MPO720897 MFS720897 LVW720897 LMA720897 LCE720897 KSI720897 KIM720897 JYQ720897 JOU720897 JEY720897 IVC720897 ILG720897 IBK720897 HRO720897 HHS720897 GXW720897 GOA720897 GEE720897 FUI720897 FKM720897 FAQ720897 EQU720897 EGY720897 DXC720897 DNG720897 DDK720897 CTO720897 CJS720897 BZW720897 BQA720897 BGE720897 AWI720897 AMM720897 ACQ720897 SU720897 IY720897 C720897 WVK655361 WLO655361 WBS655361 VRW655361 VIA655361 UYE655361 UOI655361 UEM655361 TUQ655361 TKU655361 TAY655361 SRC655361 SHG655361 RXK655361 RNO655361 RDS655361 QTW655361 QKA655361 QAE655361 PQI655361 PGM655361 OWQ655361 OMU655361 OCY655361 NTC655361 NJG655361 MZK655361 MPO655361 MFS655361 LVW655361 LMA655361 LCE655361 KSI655361 KIM655361 JYQ655361 JOU655361 JEY655361 IVC655361 ILG655361 IBK655361 HRO655361 HHS655361 GXW655361 GOA655361 GEE655361 FUI655361 FKM655361 FAQ655361 EQU655361 EGY655361 DXC655361 DNG655361 DDK655361 CTO655361 CJS655361 BZW655361 BQA655361 BGE655361 AWI655361 AMM655361 ACQ655361 SU655361 IY655361 C655361 WVK589825 WLO589825 WBS589825 VRW589825 VIA589825 UYE589825 UOI589825 UEM589825 TUQ589825 TKU589825 TAY589825 SRC589825 SHG589825 RXK589825 RNO589825 RDS589825 QTW589825 QKA589825 QAE589825 PQI589825 PGM589825 OWQ589825 OMU589825 OCY589825 NTC589825 NJG589825 MZK589825 MPO589825 MFS589825 LVW589825 LMA589825 LCE589825 KSI589825 KIM589825 JYQ589825 JOU589825 JEY589825 IVC589825 ILG589825 IBK589825 HRO589825 HHS589825 GXW589825 GOA589825 GEE589825 FUI589825 FKM589825 FAQ589825 EQU589825 EGY589825 DXC589825 DNG589825 DDK589825 CTO589825 CJS589825 BZW589825 BQA589825 BGE589825 AWI589825 AMM589825 ACQ589825 SU589825 IY589825 C589825 WVK524289 WLO524289 WBS524289 VRW524289 VIA524289 UYE524289 UOI524289 UEM524289 TUQ524289 TKU524289 TAY524289 SRC524289 SHG524289 RXK524289 RNO524289 RDS524289 QTW524289 QKA524289 QAE524289 PQI524289 PGM524289 OWQ524289 OMU524289 OCY524289 NTC524289 NJG524289 MZK524289 MPO524289 MFS524289 LVW524289 LMA524289 LCE524289 KSI524289 KIM524289 JYQ524289 JOU524289 JEY524289 IVC524289 ILG524289 IBK524289 HRO524289 HHS524289 GXW524289 GOA524289 GEE524289 FUI524289 FKM524289 FAQ524289 EQU524289 EGY524289 DXC524289 DNG524289 DDK524289 CTO524289 CJS524289 BZW524289 BQA524289 BGE524289 AWI524289 AMM524289 ACQ524289 SU524289 IY524289 C524289 WVK458753 WLO458753 WBS458753 VRW458753 VIA458753 UYE458753 UOI458753 UEM458753 TUQ458753 TKU458753 TAY458753 SRC458753 SHG458753 RXK458753 RNO458753 RDS458753 QTW458753 QKA458753 QAE458753 PQI458753 PGM458753 OWQ458753 OMU458753 OCY458753 NTC458753 NJG458753 MZK458753 MPO458753 MFS458753 LVW458753 LMA458753 LCE458753 KSI458753 KIM458753 JYQ458753 JOU458753 JEY458753 IVC458753 ILG458753 IBK458753 HRO458753 HHS458753 GXW458753 GOA458753 GEE458753 FUI458753 FKM458753 FAQ458753 EQU458753 EGY458753 DXC458753 DNG458753 DDK458753 CTO458753 CJS458753 BZW458753 BQA458753 BGE458753 AWI458753 AMM458753 ACQ458753 SU458753 IY458753 C458753 WVK393217 WLO393217 WBS393217 VRW393217 VIA393217 UYE393217 UOI393217 UEM393217 TUQ393217 TKU393217 TAY393217 SRC393217 SHG393217 RXK393217 RNO393217 RDS393217 QTW393217 QKA393217 QAE393217 PQI393217 PGM393217 OWQ393217 OMU393217 OCY393217 NTC393217 NJG393217 MZK393217 MPO393217 MFS393217 LVW393217 LMA393217 LCE393217 KSI393217 KIM393217 JYQ393217 JOU393217 JEY393217 IVC393217 ILG393217 IBK393217 HRO393217 HHS393217 GXW393217 GOA393217 GEE393217 FUI393217 FKM393217 FAQ393217 EQU393217 EGY393217 DXC393217 DNG393217 DDK393217 CTO393217 CJS393217 BZW393217 BQA393217 BGE393217 AWI393217 AMM393217 ACQ393217 SU393217 IY393217 C393217 WVK327681 WLO327681 WBS327681 VRW327681 VIA327681 UYE327681 UOI327681 UEM327681 TUQ327681 TKU327681 TAY327681 SRC327681 SHG327681 RXK327681 RNO327681 RDS327681 QTW327681 QKA327681 QAE327681 PQI327681 PGM327681 OWQ327681 OMU327681 OCY327681 NTC327681 NJG327681 MZK327681 MPO327681 MFS327681 LVW327681 LMA327681 LCE327681 KSI327681 KIM327681 JYQ327681 JOU327681 JEY327681 IVC327681 ILG327681 IBK327681 HRO327681 HHS327681 GXW327681 GOA327681 GEE327681 FUI327681 FKM327681 FAQ327681 EQU327681 EGY327681 DXC327681 DNG327681 DDK327681 CTO327681 CJS327681 BZW327681 BQA327681 BGE327681 AWI327681 AMM327681 ACQ327681 SU327681 IY327681 C327681 WVK262145 WLO262145 WBS262145 VRW262145 VIA262145 UYE262145 UOI262145 UEM262145 TUQ262145 TKU262145 TAY262145 SRC262145 SHG262145 RXK262145 RNO262145 RDS262145 QTW262145 QKA262145 QAE262145 PQI262145 PGM262145 OWQ262145 OMU262145 OCY262145 NTC262145 NJG262145 MZK262145 MPO262145 MFS262145 LVW262145 LMA262145 LCE262145 KSI262145 KIM262145 JYQ262145 JOU262145 JEY262145 IVC262145 ILG262145 IBK262145 HRO262145 HHS262145 GXW262145 GOA262145 GEE262145 FUI262145 FKM262145 FAQ262145 EQU262145 EGY262145 DXC262145 DNG262145 DDK262145 CTO262145 CJS262145 BZW262145 BQA262145 BGE262145 AWI262145 AMM262145 ACQ262145 SU262145 IY262145 C262145 WVK196609 WLO196609 WBS196609 VRW196609 VIA196609 UYE196609 UOI196609 UEM196609 TUQ196609 TKU196609 TAY196609 SRC196609 SHG196609 RXK196609 RNO196609 RDS196609 QTW196609 QKA196609 QAE196609 PQI196609 PGM196609 OWQ196609 OMU196609 OCY196609 NTC196609 NJG196609 MZK196609 MPO196609 MFS196609 LVW196609 LMA196609 LCE196609 KSI196609 KIM196609 JYQ196609 JOU196609 JEY196609 IVC196609 ILG196609 IBK196609 HRO196609 HHS196609 GXW196609 GOA196609 GEE196609 FUI196609 FKM196609 FAQ196609 EQU196609 EGY196609 DXC196609 DNG196609 DDK196609 CTO196609 CJS196609 BZW196609 BQA196609 BGE196609 AWI196609 AMM196609 ACQ196609 SU196609 IY196609 C196609 WVK131073 WLO131073 WBS131073 VRW131073 VIA131073 UYE131073 UOI131073 UEM131073 TUQ131073 TKU131073 TAY131073 SRC131073 SHG131073 RXK131073 RNO131073 RDS131073 QTW131073 QKA131073 QAE131073 PQI131073 PGM131073 OWQ131073 OMU131073 OCY131073 NTC131073 NJG131073 MZK131073 MPO131073 MFS131073 LVW131073 LMA131073 LCE131073 KSI131073 KIM131073 JYQ131073 JOU131073 JEY131073 IVC131073 ILG131073 IBK131073 HRO131073 HHS131073 GXW131073 GOA131073 GEE131073 FUI131073 FKM131073 FAQ131073 EQU131073 EGY131073 DXC131073 DNG131073 DDK131073 CTO131073 CJS131073 BZW131073 BQA131073 BGE131073 AWI131073 AMM131073 ACQ131073 SU131073 IY131073 C131073 WVK65537 WLO65537 WBS65537 VRW65537 VIA65537 UYE65537 UOI65537 UEM65537 TUQ65537 TKU65537 TAY65537 SRC65537 SHG65537 RXK65537 RNO65537 RDS65537 QTW65537 QKA65537 QAE65537 PQI65537 PGM65537 OWQ65537 OMU65537 OCY65537 NTC65537 NJG65537 MZK65537 MPO65537 MFS65537 LVW65537 LMA65537 LCE65537 KSI65537 KIM65537 JYQ65537 JOU65537 JEY65537 IVC65537 ILG65537 IBK65537 HRO65537 HHS65537 GXW65537 GOA65537 GEE65537 FUI65537 FKM65537 FAQ65537 EQU65537 EGY65537 DXC65537 DNG65537 DDK65537 CTO65537 CJS65537 BZW65537 BQA65537 BGE65537 AWI65537 AMM65537 ACQ65537 SU65537 IY65537 C65537 WVK983037:WVK983038 WLO983037:WLO983038 WBS983037:WBS983038 VRW983037:VRW983038 VIA983037:VIA983038 UYE983037:UYE983038 UOI983037:UOI983038 UEM983037:UEM983038 TUQ983037:TUQ983038 TKU983037:TKU983038 TAY983037:TAY983038 SRC983037:SRC983038 SHG983037:SHG983038 RXK983037:RXK983038 RNO983037:RNO983038 RDS983037:RDS983038 QTW983037:QTW983038 QKA983037:QKA983038 QAE983037:QAE983038 PQI983037:PQI983038 PGM983037:PGM983038 OWQ983037:OWQ983038 OMU983037:OMU983038 OCY983037:OCY983038 NTC983037:NTC983038 NJG983037:NJG983038 MZK983037:MZK983038 MPO983037:MPO983038 MFS983037:MFS983038 LVW983037:LVW983038 LMA983037:LMA983038 LCE983037:LCE983038 KSI983037:KSI983038 KIM983037:KIM983038 JYQ983037:JYQ983038 JOU983037:JOU983038 JEY983037:JEY983038 IVC983037:IVC983038 ILG983037:ILG983038 IBK983037:IBK983038 HRO983037:HRO983038 HHS983037:HHS983038 GXW983037:GXW983038 GOA983037:GOA983038 GEE983037:GEE983038 FUI983037:FUI983038 FKM983037:FKM983038 FAQ983037:FAQ983038 EQU983037:EQU983038 EGY983037:EGY983038 DXC983037:DXC983038 DNG983037:DNG983038 DDK983037:DDK983038 CTO983037:CTO983038 CJS983037:CJS983038 BZW983037:BZW983038 BQA983037:BQA983038 BGE983037:BGE983038 AWI983037:AWI983038 AMM983037:AMM983038 ACQ983037:ACQ983038 SU983037:SU983038 IY983037:IY983038 C983037:C983038 WVK917501:WVK917502 WLO917501:WLO917502 WBS917501:WBS917502 VRW917501:VRW917502 VIA917501:VIA917502 UYE917501:UYE917502 UOI917501:UOI917502 UEM917501:UEM917502 TUQ917501:TUQ917502 TKU917501:TKU917502 TAY917501:TAY917502 SRC917501:SRC917502 SHG917501:SHG917502 RXK917501:RXK917502 RNO917501:RNO917502 RDS917501:RDS917502 QTW917501:QTW917502 QKA917501:QKA917502 QAE917501:QAE917502 PQI917501:PQI917502 PGM917501:PGM917502 OWQ917501:OWQ917502 OMU917501:OMU917502 OCY917501:OCY917502 NTC917501:NTC917502 NJG917501:NJG917502 MZK917501:MZK917502 MPO917501:MPO917502 MFS917501:MFS917502 LVW917501:LVW917502 LMA917501:LMA917502 LCE917501:LCE917502 KSI917501:KSI917502 KIM917501:KIM917502 JYQ917501:JYQ917502 JOU917501:JOU917502 JEY917501:JEY917502 IVC917501:IVC917502 ILG917501:ILG917502 IBK917501:IBK917502 HRO917501:HRO917502 HHS917501:HHS917502 GXW917501:GXW917502 GOA917501:GOA917502 GEE917501:GEE917502 FUI917501:FUI917502 FKM917501:FKM917502 FAQ917501:FAQ917502 EQU917501:EQU917502 EGY917501:EGY917502 DXC917501:DXC917502 DNG917501:DNG917502 DDK917501:DDK917502 CTO917501:CTO917502 CJS917501:CJS917502 BZW917501:BZW917502 BQA917501:BQA917502 BGE917501:BGE917502 AWI917501:AWI917502 AMM917501:AMM917502 ACQ917501:ACQ917502 SU917501:SU917502 IY917501:IY917502 C917501:C917502 WVK851965:WVK851966 WLO851965:WLO851966 WBS851965:WBS851966 VRW851965:VRW851966 VIA851965:VIA851966 UYE851965:UYE851966 UOI851965:UOI851966 UEM851965:UEM851966 TUQ851965:TUQ851966 TKU851965:TKU851966 TAY851965:TAY851966 SRC851965:SRC851966 SHG851965:SHG851966 RXK851965:RXK851966 RNO851965:RNO851966 RDS851965:RDS851966 QTW851965:QTW851966 QKA851965:QKA851966 QAE851965:QAE851966 PQI851965:PQI851966 PGM851965:PGM851966 OWQ851965:OWQ851966 OMU851965:OMU851966 OCY851965:OCY851966 NTC851965:NTC851966 NJG851965:NJG851966 MZK851965:MZK851966 MPO851965:MPO851966 MFS851965:MFS851966 LVW851965:LVW851966 LMA851965:LMA851966 LCE851965:LCE851966 KSI851965:KSI851966 KIM851965:KIM851966 JYQ851965:JYQ851966 JOU851965:JOU851966 JEY851965:JEY851966 IVC851965:IVC851966 ILG851965:ILG851966 IBK851965:IBK851966 HRO851965:HRO851966 HHS851965:HHS851966 GXW851965:GXW851966 GOA851965:GOA851966 GEE851965:GEE851966 FUI851965:FUI851966 FKM851965:FKM851966 FAQ851965:FAQ851966 EQU851965:EQU851966 EGY851965:EGY851966 DXC851965:DXC851966 DNG851965:DNG851966 DDK851965:DDK851966 CTO851965:CTO851966 CJS851965:CJS851966 BZW851965:BZW851966 BQA851965:BQA851966 BGE851965:BGE851966 AWI851965:AWI851966 AMM851965:AMM851966 ACQ851965:ACQ851966 SU851965:SU851966 IY851965:IY851966 C851965:C851966 WVK786429:WVK786430 WLO786429:WLO786430 WBS786429:WBS786430 VRW786429:VRW786430 VIA786429:VIA786430 UYE786429:UYE786430 UOI786429:UOI786430 UEM786429:UEM786430 TUQ786429:TUQ786430 TKU786429:TKU786430 TAY786429:TAY786430 SRC786429:SRC786430 SHG786429:SHG786430 RXK786429:RXK786430 RNO786429:RNO786430 RDS786429:RDS786430 QTW786429:QTW786430 QKA786429:QKA786430 QAE786429:QAE786430 PQI786429:PQI786430 PGM786429:PGM786430 OWQ786429:OWQ786430 OMU786429:OMU786430 OCY786429:OCY786430 NTC786429:NTC786430 NJG786429:NJG786430 MZK786429:MZK786430 MPO786429:MPO786430 MFS786429:MFS786430 LVW786429:LVW786430 LMA786429:LMA786430 LCE786429:LCE786430 KSI786429:KSI786430 KIM786429:KIM786430 JYQ786429:JYQ786430 JOU786429:JOU786430 JEY786429:JEY786430 IVC786429:IVC786430 ILG786429:ILG786430 IBK786429:IBK786430 HRO786429:HRO786430 HHS786429:HHS786430 GXW786429:GXW786430 GOA786429:GOA786430 GEE786429:GEE786430 FUI786429:FUI786430 FKM786429:FKM786430 FAQ786429:FAQ786430 EQU786429:EQU786430 EGY786429:EGY786430 DXC786429:DXC786430 DNG786429:DNG786430 DDK786429:DDK786430 CTO786429:CTO786430 CJS786429:CJS786430 BZW786429:BZW786430 BQA786429:BQA786430 BGE786429:BGE786430 AWI786429:AWI786430 AMM786429:AMM786430 ACQ786429:ACQ786430 SU786429:SU786430 IY786429:IY786430 C786429:C786430 WVK720893:WVK720894 WLO720893:WLO720894 WBS720893:WBS720894 VRW720893:VRW720894 VIA720893:VIA720894 UYE720893:UYE720894 UOI720893:UOI720894 UEM720893:UEM720894 TUQ720893:TUQ720894 TKU720893:TKU720894 TAY720893:TAY720894 SRC720893:SRC720894 SHG720893:SHG720894 RXK720893:RXK720894 RNO720893:RNO720894 RDS720893:RDS720894 QTW720893:QTW720894 QKA720893:QKA720894 QAE720893:QAE720894 PQI720893:PQI720894 PGM720893:PGM720894 OWQ720893:OWQ720894 OMU720893:OMU720894 OCY720893:OCY720894 NTC720893:NTC720894 NJG720893:NJG720894 MZK720893:MZK720894 MPO720893:MPO720894 MFS720893:MFS720894 LVW720893:LVW720894 LMA720893:LMA720894 LCE720893:LCE720894 KSI720893:KSI720894 KIM720893:KIM720894 JYQ720893:JYQ720894 JOU720893:JOU720894 JEY720893:JEY720894 IVC720893:IVC720894 ILG720893:ILG720894 IBK720893:IBK720894 HRO720893:HRO720894 HHS720893:HHS720894 GXW720893:GXW720894 GOA720893:GOA720894 GEE720893:GEE720894 FUI720893:FUI720894 FKM720893:FKM720894 FAQ720893:FAQ720894 EQU720893:EQU720894 EGY720893:EGY720894 DXC720893:DXC720894 DNG720893:DNG720894 DDK720893:DDK720894 CTO720893:CTO720894 CJS720893:CJS720894 BZW720893:BZW720894 BQA720893:BQA720894 BGE720893:BGE720894 AWI720893:AWI720894 AMM720893:AMM720894 ACQ720893:ACQ720894 SU720893:SU720894 IY720893:IY720894 C720893:C720894 WVK655357:WVK655358 WLO655357:WLO655358 WBS655357:WBS655358 VRW655357:VRW655358 VIA655357:VIA655358 UYE655357:UYE655358 UOI655357:UOI655358 UEM655357:UEM655358 TUQ655357:TUQ655358 TKU655357:TKU655358 TAY655357:TAY655358 SRC655357:SRC655358 SHG655357:SHG655358 RXK655357:RXK655358 RNO655357:RNO655358 RDS655357:RDS655358 QTW655357:QTW655358 QKA655357:QKA655358 QAE655357:QAE655358 PQI655357:PQI655358 PGM655357:PGM655358 OWQ655357:OWQ655358 OMU655357:OMU655358 OCY655357:OCY655358 NTC655357:NTC655358 NJG655357:NJG655358 MZK655357:MZK655358 MPO655357:MPO655358 MFS655357:MFS655358 LVW655357:LVW655358 LMA655357:LMA655358 LCE655357:LCE655358 KSI655357:KSI655358 KIM655357:KIM655358 JYQ655357:JYQ655358 JOU655357:JOU655358 JEY655357:JEY655358 IVC655357:IVC655358 ILG655357:ILG655358 IBK655357:IBK655358 HRO655357:HRO655358 HHS655357:HHS655358 GXW655357:GXW655358 GOA655357:GOA655358 GEE655357:GEE655358 FUI655357:FUI655358 FKM655357:FKM655358 FAQ655357:FAQ655358 EQU655357:EQU655358 EGY655357:EGY655358 DXC655357:DXC655358 DNG655357:DNG655358 DDK655357:DDK655358 CTO655357:CTO655358 CJS655357:CJS655358 BZW655357:BZW655358 BQA655357:BQA655358 BGE655357:BGE655358 AWI655357:AWI655358 AMM655357:AMM655358 ACQ655357:ACQ655358 SU655357:SU655358 IY655357:IY655358 C655357:C655358 WVK589821:WVK589822 WLO589821:WLO589822 WBS589821:WBS589822 VRW589821:VRW589822 VIA589821:VIA589822 UYE589821:UYE589822 UOI589821:UOI589822 UEM589821:UEM589822 TUQ589821:TUQ589822 TKU589821:TKU589822 TAY589821:TAY589822 SRC589821:SRC589822 SHG589821:SHG589822 RXK589821:RXK589822 RNO589821:RNO589822 RDS589821:RDS589822 QTW589821:QTW589822 QKA589821:QKA589822 QAE589821:QAE589822 PQI589821:PQI589822 PGM589821:PGM589822 OWQ589821:OWQ589822 OMU589821:OMU589822 OCY589821:OCY589822 NTC589821:NTC589822 NJG589821:NJG589822 MZK589821:MZK589822 MPO589821:MPO589822 MFS589821:MFS589822 LVW589821:LVW589822 LMA589821:LMA589822 LCE589821:LCE589822 KSI589821:KSI589822 KIM589821:KIM589822 JYQ589821:JYQ589822 JOU589821:JOU589822 JEY589821:JEY589822 IVC589821:IVC589822 ILG589821:ILG589822 IBK589821:IBK589822 HRO589821:HRO589822 HHS589821:HHS589822 GXW589821:GXW589822 GOA589821:GOA589822 GEE589821:GEE589822 FUI589821:FUI589822 FKM589821:FKM589822 FAQ589821:FAQ589822 EQU589821:EQU589822 EGY589821:EGY589822 DXC589821:DXC589822 DNG589821:DNG589822 DDK589821:DDK589822 CTO589821:CTO589822 CJS589821:CJS589822 BZW589821:BZW589822 BQA589821:BQA589822 BGE589821:BGE589822 AWI589821:AWI589822 AMM589821:AMM589822 ACQ589821:ACQ589822 SU589821:SU589822 IY589821:IY589822 C589821:C589822 WVK524285:WVK524286 WLO524285:WLO524286 WBS524285:WBS524286 VRW524285:VRW524286 VIA524285:VIA524286 UYE524285:UYE524286 UOI524285:UOI524286 UEM524285:UEM524286 TUQ524285:TUQ524286 TKU524285:TKU524286 TAY524285:TAY524286 SRC524285:SRC524286 SHG524285:SHG524286 RXK524285:RXK524286 RNO524285:RNO524286 RDS524285:RDS524286 QTW524285:QTW524286 QKA524285:QKA524286 QAE524285:QAE524286 PQI524285:PQI524286 PGM524285:PGM524286 OWQ524285:OWQ524286 OMU524285:OMU524286 OCY524285:OCY524286 NTC524285:NTC524286 NJG524285:NJG524286 MZK524285:MZK524286 MPO524285:MPO524286 MFS524285:MFS524286 LVW524285:LVW524286 LMA524285:LMA524286 LCE524285:LCE524286 KSI524285:KSI524286 KIM524285:KIM524286 JYQ524285:JYQ524286 JOU524285:JOU524286 JEY524285:JEY524286 IVC524285:IVC524286 ILG524285:ILG524286 IBK524285:IBK524286 HRO524285:HRO524286 HHS524285:HHS524286 GXW524285:GXW524286 GOA524285:GOA524286 GEE524285:GEE524286 FUI524285:FUI524286 FKM524285:FKM524286 FAQ524285:FAQ524286 EQU524285:EQU524286 EGY524285:EGY524286 DXC524285:DXC524286 DNG524285:DNG524286 DDK524285:DDK524286 CTO524285:CTO524286 CJS524285:CJS524286 BZW524285:BZW524286 BQA524285:BQA524286 BGE524285:BGE524286 AWI524285:AWI524286 AMM524285:AMM524286 ACQ524285:ACQ524286 SU524285:SU524286 IY524285:IY524286 C524285:C524286 WVK458749:WVK458750 WLO458749:WLO458750 WBS458749:WBS458750 VRW458749:VRW458750 VIA458749:VIA458750 UYE458749:UYE458750 UOI458749:UOI458750 UEM458749:UEM458750 TUQ458749:TUQ458750 TKU458749:TKU458750 TAY458749:TAY458750 SRC458749:SRC458750 SHG458749:SHG458750 RXK458749:RXK458750 RNO458749:RNO458750 RDS458749:RDS458750 QTW458749:QTW458750 QKA458749:QKA458750 QAE458749:QAE458750 PQI458749:PQI458750 PGM458749:PGM458750 OWQ458749:OWQ458750 OMU458749:OMU458750 OCY458749:OCY458750 NTC458749:NTC458750 NJG458749:NJG458750 MZK458749:MZK458750 MPO458749:MPO458750 MFS458749:MFS458750 LVW458749:LVW458750 LMA458749:LMA458750 LCE458749:LCE458750 KSI458749:KSI458750 KIM458749:KIM458750 JYQ458749:JYQ458750 JOU458749:JOU458750 JEY458749:JEY458750 IVC458749:IVC458750 ILG458749:ILG458750 IBK458749:IBK458750 HRO458749:HRO458750 HHS458749:HHS458750 GXW458749:GXW458750 GOA458749:GOA458750 GEE458749:GEE458750 FUI458749:FUI458750 FKM458749:FKM458750 FAQ458749:FAQ458750 EQU458749:EQU458750 EGY458749:EGY458750 DXC458749:DXC458750 DNG458749:DNG458750 DDK458749:DDK458750 CTO458749:CTO458750 CJS458749:CJS458750 BZW458749:BZW458750 BQA458749:BQA458750 BGE458749:BGE458750 AWI458749:AWI458750 AMM458749:AMM458750 ACQ458749:ACQ458750 SU458749:SU458750 IY458749:IY458750 C458749:C458750 WVK393213:WVK393214 WLO393213:WLO393214 WBS393213:WBS393214 VRW393213:VRW393214 VIA393213:VIA393214 UYE393213:UYE393214 UOI393213:UOI393214 UEM393213:UEM393214 TUQ393213:TUQ393214 TKU393213:TKU393214 TAY393213:TAY393214 SRC393213:SRC393214 SHG393213:SHG393214 RXK393213:RXK393214 RNO393213:RNO393214 RDS393213:RDS393214 QTW393213:QTW393214 QKA393213:QKA393214 QAE393213:QAE393214 PQI393213:PQI393214 PGM393213:PGM393214 OWQ393213:OWQ393214 OMU393213:OMU393214 OCY393213:OCY393214 NTC393213:NTC393214 NJG393213:NJG393214 MZK393213:MZK393214 MPO393213:MPO393214 MFS393213:MFS393214 LVW393213:LVW393214 LMA393213:LMA393214 LCE393213:LCE393214 KSI393213:KSI393214 KIM393213:KIM393214 JYQ393213:JYQ393214 JOU393213:JOU393214 JEY393213:JEY393214 IVC393213:IVC393214 ILG393213:ILG393214 IBK393213:IBK393214 HRO393213:HRO393214 HHS393213:HHS393214 GXW393213:GXW393214 GOA393213:GOA393214 GEE393213:GEE393214 FUI393213:FUI393214 FKM393213:FKM393214 FAQ393213:FAQ393214 EQU393213:EQU393214 EGY393213:EGY393214 DXC393213:DXC393214 DNG393213:DNG393214 DDK393213:DDK393214 CTO393213:CTO393214 CJS393213:CJS393214 BZW393213:BZW393214 BQA393213:BQA393214 BGE393213:BGE393214 AWI393213:AWI393214 AMM393213:AMM393214 ACQ393213:ACQ393214 SU393213:SU393214 IY393213:IY393214 C393213:C393214 WVK327677:WVK327678 WLO327677:WLO327678 WBS327677:WBS327678 VRW327677:VRW327678 VIA327677:VIA327678 UYE327677:UYE327678 UOI327677:UOI327678 UEM327677:UEM327678 TUQ327677:TUQ327678 TKU327677:TKU327678 TAY327677:TAY327678 SRC327677:SRC327678 SHG327677:SHG327678 RXK327677:RXK327678 RNO327677:RNO327678 RDS327677:RDS327678 QTW327677:QTW327678 QKA327677:QKA327678 QAE327677:QAE327678 PQI327677:PQI327678 PGM327677:PGM327678 OWQ327677:OWQ327678 OMU327677:OMU327678 OCY327677:OCY327678 NTC327677:NTC327678 NJG327677:NJG327678 MZK327677:MZK327678 MPO327677:MPO327678 MFS327677:MFS327678 LVW327677:LVW327678 LMA327677:LMA327678 LCE327677:LCE327678 KSI327677:KSI327678 KIM327677:KIM327678 JYQ327677:JYQ327678 JOU327677:JOU327678 JEY327677:JEY327678 IVC327677:IVC327678 ILG327677:ILG327678 IBK327677:IBK327678 HRO327677:HRO327678 HHS327677:HHS327678 GXW327677:GXW327678 GOA327677:GOA327678 GEE327677:GEE327678 FUI327677:FUI327678 FKM327677:FKM327678 FAQ327677:FAQ327678 EQU327677:EQU327678 EGY327677:EGY327678 DXC327677:DXC327678 DNG327677:DNG327678 DDK327677:DDK327678 CTO327677:CTO327678 CJS327677:CJS327678 BZW327677:BZW327678 BQA327677:BQA327678 BGE327677:BGE327678 AWI327677:AWI327678 AMM327677:AMM327678 ACQ327677:ACQ327678 SU327677:SU327678 IY327677:IY327678 C327677:C327678 WVK262141:WVK262142 WLO262141:WLO262142 WBS262141:WBS262142 VRW262141:VRW262142 VIA262141:VIA262142 UYE262141:UYE262142 UOI262141:UOI262142 UEM262141:UEM262142 TUQ262141:TUQ262142 TKU262141:TKU262142 TAY262141:TAY262142 SRC262141:SRC262142 SHG262141:SHG262142 RXK262141:RXK262142 RNO262141:RNO262142 RDS262141:RDS262142 QTW262141:QTW262142 QKA262141:QKA262142 QAE262141:QAE262142 PQI262141:PQI262142 PGM262141:PGM262142 OWQ262141:OWQ262142 OMU262141:OMU262142 OCY262141:OCY262142 NTC262141:NTC262142 NJG262141:NJG262142 MZK262141:MZK262142 MPO262141:MPO262142 MFS262141:MFS262142 LVW262141:LVW262142 LMA262141:LMA262142 LCE262141:LCE262142 KSI262141:KSI262142 KIM262141:KIM262142 JYQ262141:JYQ262142 JOU262141:JOU262142 JEY262141:JEY262142 IVC262141:IVC262142 ILG262141:ILG262142 IBK262141:IBK262142 HRO262141:HRO262142 HHS262141:HHS262142 GXW262141:GXW262142 GOA262141:GOA262142 GEE262141:GEE262142 FUI262141:FUI262142 FKM262141:FKM262142 FAQ262141:FAQ262142 EQU262141:EQU262142 EGY262141:EGY262142 DXC262141:DXC262142 DNG262141:DNG262142 DDK262141:DDK262142 CTO262141:CTO262142 CJS262141:CJS262142 BZW262141:BZW262142 BQA262141:BQA262142 BGE262141:BGE262142 AWI262141:AWI262142 AMM262141:AMM262142 ACQ262141:ACQ262142 SU262141:SU262142 IY262141:IY262142 C262141:C262142 WVK196605:WVK196606 WLO196605:WLO196606 WBS196605:WBS196606 VRW196605:VRW196606 VIA196605:VIA196606 UYE196605:UYE196606 UOI196605:UOI196606 UEM196605:UEM196606 TUQ196605:TUQ196606 TKU196605:TKU196606 TAY196605:TAY196606 SRC196605:SRC196606 SHG196605:SHG196606 RXK196605:RXK196606 RNO196605:RNO196606 RDS196605:RDS196606 QTW196605:QTW196606 QKA196605:QKA196606 QAE196605:QAE196606 PQI196605:PQI196606 PGM196605:PGM196606 OWQ196605:OWQ196606 OMU196605:OMU196606 OCY196605:OCY196606 NTC196605:NTC196606 NJG196605:NJG196606 MZK196605:MZK196606 MPO196605:MPO196606 MFS196605:MFS196606 LVW196605:LVW196606 LMA196605:LMA196606 LCE196605:LCE196606 KSI196605:KSI196606 KIM196605:KIM196606 JYQ196605:JYQ196606 JOU196605:JOU196606 JEY196605:JEY196606 IVC196605:IVC196606 ILG196605:ILG196606 IBK196605:IBK196606 HRO196605:HRO196606 HHS196605:HHS196606 GXW196605:GXW196606 GOA196605:GOA196606 GEE196605:GEE196606 FUI196605:FUI196606 FKM196605:FKM196606 FAQ196605:FAQ196606 EQU196605:EQU196606 EGY196605:EGY196606 DXC196605:DXC196606 DNG196605:DNG196606 DDK196605:DDK196606 CTO196605:CTO196606 CJS196605:CJS196606 BZW196605:BZW196606 BQA196605:BQA196606 BGE196605:BGE196606 AWI196605:AWI196606 AMM196605:AMM196606 ACQ196605:ACQ196606 SU196605:SU196606 IY196605:IY196606 C196605:C196606 WVK131069:WVK131070 WLO131069:WLO131070 WBS131069:WBS131070 VRW131069:VRW131070 VIA131069:VIA131070 UYE131069:UYE131070 UOI131069:UOI131070 UEM131069:UEM131070 TUQ131069:TUQ131070 TKU131069:TKU131070 TAY131069:TAY131070 SRC131069:SRC131070 SHG131069:SHG131070 RXK131069:RXK131070 RNO131069:RNO131070 RDS131069:RDS131070 QTW131069:QTW131070 QKA131069:QKA131070 QAE131069:QAE131070 PQI131069:PQI131070 PGM131069:PGM131070 OWQ131069:OWQ131070 OMU131069:OMU131070 OCY131069:OCY131070 NTC131069:NTC131070 NJG131069:NJG131070 MZK131069:MZK131070 MPO131069:MPO131070 MFS131069:MFS131070 LVW131069:LVW131070 LMA131069:LMA131070 LCE131069:LCE131070 KSI131069:KSI131070 KIM131069:KIM131070 JYQ131069:JYQ131070 JOU131069:JOU131070 JEY131069:JEY131070 IVC131069:IVC131070 ILG131069:ILG131070 IBK131069:IBK131070 HRO131069:HRO131070 HHS131069:HHS131070 GXW131069:GXW131070 GOA131069:GOA131070 GEE131069:GEE131070 FUI131069:FUI131070 FKM131069:FKM131070 FAQ131069:FAQ131070 EQU131069:EQU131070 EGY131069:EGY131070 DXC131069:DXC131070 DNG131069:DNG131070 DDK131069:DDK131070 CTO131069:CTO131070 CJS131069:CJS131070 BZW131069:BZW131070 BQA131069:BQA131070 BGE131069:BGE131070 AWI131069:AWI131070 AMM131069:AMM131070 ACQ131069:ACQ131070 SU131069:SU131070 IY131069:IY131070 C131069:C131070 WVK65533:WVK65534 WLO65533:WLO65534 WBS65533:WBS65534 VRW65533:VRW65534 VIA65533:VIA65534 UYE65533:UYE65534 UOI65533:UOI65534 UEM65533:UEM65534 TUQ65533:TUQ65534 TKU65533:TKU65534 TAY65533:TAY65534 SRC65533:SRC65534 SHG65533:SHG65534 RXK65533:RXK65534 RNO65533:RNO65534 RDS65533:RDS65534 QTW65533:QTW65534 QKA65533:QKA65534 QAE65533:QAE65534 PQI65533:PQI65534 PGM65533:PGM65534 OWQ65533:OWQ65534 OMU65533:OMU65534 OCY65533:OCY65534 NTC65533:NTC65534 NJG65533:NJG65534 MZK65533:MZK65534 MPO65533:MPO65534 MFS65533:MFS65534 LVW65533:LVW65534 LMA65533:LMA65534 LCE65533:LCE65534 KSI65533:KSI65534 KIM65533:KIM65534 JYQ65533:JYQ65534 JOU65533:JOU65534 JEY65533:JEY65534 IVC65533:IVC65534 ILG65533:ILG65534 IBK65533:IBK65534 HRO65533:HRO65534 HHS65533:HHS65534 GXW65533:GXW65534 GOA65533:GOA65534 GEE65533:GEE65534 FUI65533:FUI65534 FKM65533:FKM65534 FAQ65533:FAQ65534 EQU65533:EQU65534 EGY65533:EGY65534 DXC65533:DXC65534 DNG65533:DNG65534 DDK65533:DDK65534 CTO65533:CTO65534 CJS65533:CJS65534 BZW65533:BZW65534 BQA65533:BQA65534 BGE65533:BGE65534 AWI65533:AWI65534 AMM65533:AMM65534 ACQ65533:ACQ65534 SU65533:SU65534 IY65533:IY65534 C65533:C65534" xr:uid="{98CC5E2F-1480-45FB-962C-837EF185C269}">
      <formula1>#REF!</formula1>
    </dataValidation>
  </dataValidations>
  <printOptions horizontalCentered="1"/>
  <pageMargins left="0.23622047244094491" right="0.23622047244094491" top="0.74803149606299213" bottom="0.74803149606299213" header="0.31496062992125984" footer="0.31496062992125984"/>
  <pageSetup paperSize="9" scale="30" fitToHeight="2" orientation="landscape" r:id="rId1"/>
  <headerFooter alignWithMargins="0">
    <oddHeader>&amp;C&amp;14OFFICIAL - SENSITIVE - COMMERCIAL
(When Completed)</oddHeader>
    <oddFooter>&amp;C&amp;14OFFICIAL - SENSITIVE - COMMERCIAL
(When Completed)</oddFooter>
  </headerFooter>
  <rowBreaks count="1" manualBreakCount="1">
    <brk id="85"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8AE5F-5924-4FA8-B6B1-FA06C341E6AB}">
  <sheetPr>
    <tabColor theme="1" tint="4.9989318521683403E-2"/>
    <outlinePr summaryBelow="0"/>
  </sheetPr>
  <dimension ref="A1:N56"/>
  <sheetViews>
    <sheetView zoomScale="70" zoomScaleNormal="70" workbookViewId="0">
      <pane xSplit="2" ySplit="4" topLeftCell="C15" activePane="bottomRight" state="frozen"/>
      <selection pane="topRight" activeCell="Q20" sqref="Q20"/>
      <selection pane="bottomLeft" activeCell="Q20" sqref="Q20"/>
      <selection pane="bottomRight" activeCell="I33" sqref="I33"/>
    </sheetView>
  </sheetViews>
  <sheetFormatPr defaultColWidth="9.1796875" defaultRowHeight="12.5" outlineLevelRow="1"/>
  <cols>
    <col min="1" max="1" width="3.453125" style="5" customWidth="1"/>
    <col min="2" max="2" width="56.1796875" style="5" customWidth="1"/>
    <col min="3" max="3" width="16.81640625" style="7" customWidth="1"/>
    <col min="4" max="8" width="12.54296875" style="7" customWidth="1"/>
    <col min="9" max="9" width="13.54296875" style="7" customWidth="1"/>
    <col min="10" max="10" width="14.54296875" style="7" customWidth="1"/>
    <col min="11" max="12" width="12.54296875" style="7" customWidth="1"/>
    <col min="13" max="13" width="14.54296875" style="5" customWidth="1"/>
    <col min="14" max="16384" width="9.1796875" style="5"/>
  </cols>
  <sheetData>
    <row r="1" spans="1:14" ht="20">
      <c r="A1" s="2"/>
      <c r="B1" s="782"/>
      <c r="C1" s="18"/>
      <c r="D1" s="18"/>
      <c r="E1" s="18"/>
      <c r="F1" s="18"/>
      <c r="G1" s="18"/>
      <c r="H1" s="18"/>
      <c r="I1" s="18"/>
      <c r="J1" s="18"/>
      <c r="K1" s="18"/>
      <c r="L1" s="18"/>
      <c r="M1" s="133"/>
      <c r="N1" s="2"/>
    </row>
    <row r="2" spans="1:14" ht="20.25" customHeight="1">
      <c r="A2" s="2"/>
      <c r="B2" s="15" t="s">
        <v>20</v>
      </c>
      <c r="C2" s="134"/>
      <c r="D2" s="134"/>
      <c r="E2" s="134"/>
      <c r="F2" s="134"/>
      <c r="G2" s="134"/>
      <c r="H2" s="134"/>
      <c r="I2" s="134"/>
      <c r="J2" s="134"/>
      <c r="K2" s="134"/>
      <c r="L2" s="134"/>
      <c r="M2" s="2"/>
      <c r="N2" s="2"/>
    </row>
    <row r="3" spans="1:14" s="11" customFormat="1" ht="20.25" customHeight="1">
      <c r="A3" s="135"/>
      <c r="B3" s="16" t="s">
        <v>21</v>
      </c>
      <c r="C3" s="1144" t="s">
        <v>22</v>
      </c>
      <c r="D3" s="1145"/>
      <c r="E3" s="1145"/>
      <c r="F3" s="1145"/>
      <c r="G3" s="1145"/>
      <c r="H3" s="1145"/>
      <c r="I3" s="1145"/>
      <c r="J3" s="1145"/>
      <c r="K3" s="1145"/>
      <c r="L3" s="1145"/>
      <c r="M3" s="1146"/>
      <c r="N3" s="135"/>
    </row>
    <row r="4" spans="1:14" ht="38.25" customHeight="1">
      <c r="A4" s="2"/>
      <c r="B4" s="9" t="s">
        <v>23</v>
      </c>
      <c r="C4" s="117" t="s">
        <v>24</v>
      </c>
      <c r="D4" s="118" t="s">
        <v>25</v>
      </c>
      <c r="E4" s="175" t="s">
        <v>26</v>
      </c>
      <c r="F4" s="175" t="s">
        <v>27</v>
      </c>
      <c r="G4" s="175" t="s">
        <v>28</v>
      </c>
      <c r="H4" s="175" t="s">
        <v>29</v>
      </c>
      <c r="I4" s="175" t="s">
        <v>30</v>
      </c>
      <c r="J4" s="119" t="s">
        <v>31</v>
      </c>
      <c r="K4" s="175" t="s">
        <v>32</v>
      </c>
      <c r="L4" s="175" t="s">
        <v>33</v>
      </c>
      <c r="M4" s="119" t="s">
        <v>34</v>
      </c>
      <c r="N4" s="2"/>
    </row>
    <row r="5" spans="1:14" ht="38.25" customHeight="1" outlineLevel="1">
      <c r="A5" s="2"/>
      <c r="B5" s="48" t="s">
        <v>35</v>
      </c>
      <c r="C5" s="159">
        <f>'SUMMARY Euro Unindex VL-02 ON'!C5</f>
        <v>0</v>
      </c>
      <c r="D5" s="136"/>
      <c r="E5" s="136"/>
      <c r="F5" s="136"/>
      <c r="G5" s="136"/>
      <c r="H5" s="136"/>
      <c r="I5" s="159">
        <f>'SUMMARY Euro Unindex VL-02 ON'!I5*(1+Year5)</f>
        <v>0</v>
      </c>
      <c r="J5" s="137">
        <f>SUM(C5:I5)</f>
        <v>0</v>
      </c>
      <c r="K5" s="136"/>
      <c r="L5" s="136"/>
      <c r="M5" s="138">
        <f>SUM(J5:L5)</f>
        <v>0</v>
      </c>
      <c r="N5" s="2"/>
    </row>
    <row r="6" spans="1:14" s="3" customFormat="1" ht="30" customHeight="1">
      <c r="A6" s="139"/>
      <c r="B6" s="13" t="s">
        <v>36</v>
      </c>
      <c r="C6" s="140">
        <f>C5</f>
        <v>0</v>
      </c>
      <c r="D6" s="141"/>
      <c r="E6" s="141"/>
      <c r="F6" s="141"/>
      <c r="G6" s="141"/>
      <c r="H6" s="141"/>
      <c r="I6" s="1">
        <f>I5</f>
        <v>0</v>
      </c>
      <c r="J6" s="142">
        <f>SUM(C6:I6)</f>
        <v>0</v>
      </c>
      <c r="K6" s="141"/>
      <c r="L6" s="141"/>
      <c r="M6" s="143">
        <f>SUM(J6:L6)</f>
        <v>0</v>
      </c>
      <c r="N6" s="139"/>
    </row>
    <row r="7" spans="1:14" ht="30" customHeight="1">
      <c r="A7" s="2"/>
      <c r="B7" s="49" t="s">
        <v>5</v>
      </c>
      <c r="C7" s="757"/>
      <c r="D7" s="144"/>
      <c r="E7" s="144"/>
      <c r="F7" s="144"/>
      <c r="G7" s="144"/>
      <c r="H7" s="141"/>
      <c r="I7" s="141"/>
      <c r="J7" s="145"/>
      <c r="K7" s="141"/>
      <c r="L7" s="144"/>
      <c r="M7" s="552"/>
      <c r="N7" s="2"/>
    </row>
    <row r="8" spans="1:14" s="4" customFormat="1" ht="41.25" customHeight="1" outlineLevel="1">
      <c r="A8" s="146"/>
      <c r="B8" s="47" t="s">
        <v>5</v>
      </c>
      <c r="C8" s="144"/>
      <c r="D8" s="159">
        <f>'SUMMARY Euro Unindex VL-02 ON'!D8*(1+Year1)</f>
        <v>0</v>
      </c>
      <c r="E8" s="159">
        <f>'SUMMARY Euro Unindex VL-02 ON'!E8*(1+Year2)</f>
        <v>0</v>
      </c>
      <c r="F8" s="159">
        <f>'SUMMARY Euro Unindex VL-02 ON'!F8*(1+Year3)</f>
        <v>0</v>
      </c>
      <c r="G8" s="159">
        <f>'SUMMARY Euro Unindex VL-02 ON'!G8*(1+Year4)</f>
        <v>0</v>
      </c>
      <c r="H8" s="159">
        <f>'SUMMARY Euro Unindex VL-02 ON'!H8*(1+Year5)</f>
        <v>0</v>
      </c>
      <c r="I8" s="144"/>
      <c r="J8" s="138">
        <f>SUM(D8:H8)</f>
        <v>0</v>
      </c>
      <c r="K8" s="159">
        <f>'SUMMARY Euro Unindex VL-02 ON'!K8*(1+Year6)</f>
        <v>0</v>
      </c>
      <c r="L8" s="159">
        <f>'SUMMARY Euro Unindex VL-02 ON'!L8*(1+Year7)</f>
        <v>0</v>
      </c>
      <c r="M8" s="138">
        <f>SUM(J8:L8)</f>
        <v>0</v>
      </c>
      <c r="N8" s="146"/>
    </row>
    <row r="9" spans="1:14" s="3" customFormat="1" ht="30" customHeight="1">
      <c r="A9" s="139"/>
      <c r="B9" s="121" t="s">
        <v>37</v>
      </c>
      <c r="C9" s="141"/>
      <c r="D9" s="123">
        <f>D8</f>
        <v>0</v>
      </c>
      <c r="E9" s="123">
        <f t="shared" ref="E9:H9" si="0">E8</f>
        <v>0</v>
      </c>
      <c r="F9" s="123">
        <f t="shared" si="0"/>
        <v>0</v>
      </c>
      <c r="G9" s="123">
        <f t="shared" si="0"/>
        <v>0</v>
      </c>
      <c r="H9" s="123">
        <f t="shared" si="0"/>
        <v>0</v>
      </c>
      <c r="I9" s="141"/>
      <c r="J9" s="123">
        <f>J8</f>
        <v>0</v>
      </c>
      <c r="K9" s="123">
        <f>K8</f>
        <v>0</v>
      </c>
      <c r="L9" s="123">
        <f>L8</f>
        <v>0</v>
      </c>
      <c r="M9" s="143">
        <f>SUM(J9:L9)</f>
        <v>0</v>
      </c>
      <c r="N9" s="139"/>
    </row>
    <row r="10" spans="1:14" ht="30" customHeight="1">
      <c r="A10" s="2"/>
      <c r="B10" s="49" t="s">
        <v>7</v>
      </c>
      <c r="C10" s="144"/>
      <c r="D10" s="144"/>
      <c r="E10" s="144"/>
      <c r="F10" s="144"/>
      <c r="G10" s="144"/>
      <c r="H10" s="144"/>
      <c r="I10" s="144"/>
      <c r="J10" s="145"/>
      <c r="K10" s="144"/>
      <c r="L10" s="144"/>
      <c r="M10" s="552"/>
      <c r="N10" s="2"/>
    </row>
    <row r="11" spans="1:14" s="4" customFormat="1" ht="41.25" customHeight="1" outlineLevel="1">
      <c r="A11" s="146"/>
      <c r="B11" s="47" t="s">
        <v>7</v>
      </c>
      <c r="C11" s="144"/>
      <c r="D11" s="159">
        <f>'SUMMARY Euro Unindex VL-02 ON'!D11*(1+Year1)</f>
        <v>0</v>
      </c>
      <c r="E11" s="159">
        <f>'SUMMARY Euro Unindex VL-02 ON'!E11*(1+Year2)</f>
        <v>0</v>
      </c>
      <c r="F11" s="159">
        <f>'SUMMARY Euro Unindex VL-02 ON'!F11*(1+Year3)</f>
        <v>0</v>
      </c>
      <c r="G11" s="159">
        <f>'SUMMARY Euro Unindex VL-02 ON'!G11*(1+Year4)</f>
        <v>0</v>
      </c>
      <c r="H11" s="159">
        <f>'SUMMARY Euro Unindex VL-02 ON'!H11*(1+Year5)</f>
        <v>0</v>
      </c>
      <c r="I11" s="144"/>
      <c r="J11" s="138">
        <f>SUM(D11:H11)</f>
        <v>0</v>
      </c>
      <c r="K11" s="159">
        <f>'SUMMARY Euro Unindex VL-02 ON'!K11*(1+Year6)</f>
        <v>0</v>
      </c>
      <c r="L11" s="159">
        <f>'SUMMARY Euro Unindex VL-02 ON'!L11*(1+Year7)</f>
        <v>0</v>
      </c>
      <c r="M11" s="138">
        <f>SUM(J11:L11)</f>
        <v>0</v>
      </c>
      <c r="N11" s="146"/>
    </row>
    <row r="12" spans="1:14" s="3" customFormat="1" ht="30" customHeight="1">
      <c r="A12" s="139"/>
      <c r="B12" s="121" t="s">
        <v>38</v>
      </c>
      <c r="C12" s="141"/>
      <c r="D12" s="123">
        <f>D11</f>
        <v>0</v>
      </c>
      <c r="E12" s="123">
        <f t="shared" ref="E12:H12" si="1">E11</f>
        <v>0</v>
      </c>
      <c r="F12" s="123">
        <f>F11</f>
        <v>0</v>
      </c>
      <c r="G12" s="123">
        <f t="shared" si="1"/>
        <v>0</v>
      </c>
      <c r="H12" s="123">
        <f t="shared" si="1"/>
        <v>0</v>
      </c>
      <c r="I12" s="141"/>
      <c r="J12" s="123">
        <f t="shared" ref="J12:L12" si="2">J11</f>
        <v>0</v>
      </c>
      <c r="K12" s="123">
        <f t="shared" si="2"/>
        <v>0</v>
      </c>
      <c r="L12" s="123">
        <f t="shared" si="2"/>
        <v>0</v>
      </c>
      <c r="M12" s="143">
        <f>SUM(J12:L12)</f>
        <v>0</v>
      </c>
      <c r="N12" s="139"/>
    </row>
    <row r="13" spans="1:14" ht="30" customHeight="1">
      <c r="A13" s="2"/>
      <c r="B13" s="50" t="s">
        <v>39</v>
      </c>
      <c r="C13" s="144"/>
      <c r="D13" s="144"/>
      <c r="E13" s="144"/>
      <c r="F13" s="144"/>
      <c r="G13" s="144"/>
      <c r="H13" s="144"/>
      <c r="I13" s="144"/>
      <c r="J13" s="145"/>
      <c r="K13" s="144"/>
      <c r="L13" s="144"/>
      <c r="M13" s="552"/>
      <c r="N13" s="2"/>
    </row>
    <row r="14" spans="1:14" s="4" customFormat="1" ht="40.4" customHeight="1" outlineLevel="1">
      <c r="A14" s="146"/>
      <c r="B14" s="47" t="s">
        <v>1679</v>
      </c>
      <c r="C14" s="144"/>
      <c r="D14" s="159">
        <f>'SUMMARY Euro Unindex VL-02 ON'!D14*(1+Year1)</f>
        <v>0</v>
      </c>
      <c r="E14" s="159">
        <f>'SUMMARY Euro Unindex VL-02 ON'!E14*(1+Year2)</f>
        <v>0</v>
      </c>
      <c r="F14" s="159">
        <f>'SUMMARY Euro Unindex VL-02 ON'!F14*(1+Year3)</f>
        <v>0</v>
      </c>
      <c r="G14" s="159">
        <f>'SUMMARY Euro Unindex VL-02 ON'!G14*(1+Year4)</f>
        <v>0</v>
      </c>
      <c r="H14" s="159">
        <f>'SUMMARY Euro Unindex VL-02 ON'!H14*(1+Year5)</f>
        <v>0</v>
      </c>
      <c r="I14" s="144"/>
      <c r="J14" s="138">
        <f>SUM(D14:H14)</f>
        <v>0</v>
      </c>
      <c r="K14" s="159">
        <f>'SUMMARY Euro Unindex VL-02 ON'!K14*(1+Year6)</f>
        <v>0</v>
      </c>
      <c r="L14" s="159">
        <f>'SUMMARY Euro Unindex VL-02 ON'!L14*(1+Year7)</f>
        <v>0</v>
      </c>
      <c r="M14" s="138">
        <f>SUM(J14:L14)</f>
        <v>0</v>
      </c>
      <c r="N14" s="146"/>
    </row>
    <row r="15" spans="1:14" s="4" customFormat="1" ht="40.4" customHeight="1" outlineLevel="1">
      <c r="A15" s="146"/>
      <c r="B15" s="47" t="s">
        <v>1680</v>
      </c>
      <c r="C15" s="144"/>
      <c r="D15" s="159">
        <f>'SUMMARY Euro Unindex VL-02 ON'!D15*(1+Year1)</f>
        <v>0</v>
      </c>
      <c r="E15" s="159">
        <f>'SUMMARY Euro Unindex VL-02 ON'!E15*(1+Year2)</f>
        <v>0</v>
      </c>
      <c r="F15" s="159">
        <f>'SUMMARY Euro Unindex VL-02 ON'!F15*(1+Year3)</f>
        <v>0</v>
      </c>
      <c r="G15" s="159">
        <f>'SUMMARY Euro Unindex VL-02 ON'!G15*(1+Year4)</f>
        <v>0</v>
      </c>
      <c r="H15" s="159">
        <f>'SUMMARY Euro Unindex VL-02 ON'!H15*(1+Year5)</f>
        <v>0</v>
      </c>
      <c r="I15" s="144"/>
      <c r="J15" s="138">
        <f t="shared" ref="J15:J16" si="3">SUM(D15:H15)</f>
        <v>0</v>
      </c>
      <c r="K15" s="159">
        <f>'SUMMARY Euro Unindex VL-02 ON'!K15*(1+Year6)</f>
        <v>0</v>
      </c>
      <c r="L15" s="159">
        <f>'SUMMARY Euro Unindex VL-02 ON'!L15*(1+Year7)</f>
        <v>0</v>
      </c>
      <c r="M15" s="138">
        <f t="shared" ref="M15:M16" si="4">SUM(J15:L15)</f>
        <v>0</v>
      </c>
      <c r="N15" s="146"/>
    </row>
    <row r="16" spans="1:14" s="4" customFormat="1" ht="40.4" customHeight="1" outlineLevel="1">
      <c r="A16" s="146"/>
      <c r="B16" s="47" t="s">
        <v>1712</v>
      </c>
      <c r="C16" s="144"/>
      <c r="D16" s="159">
        <f>'SUMMARY Euro Unindex VL-02 ON'!D16*(1+Year1)</f>
        <v>0</v>
      </c>
      <c r="E16" s="159">
        <f>'SUMMARY Euro Unindex VL-02 ON'!E16*(1+Year2)</f>
        <v>0</v>
      </c>
      <c r="F16" s="159">
        <f>'SUMMARY Euro Unindex VL-02 ON'!F16*(1+Year3)</f>
        <v>0</v>
      </c>
      <c r="G16" s="159">
        <f>'SUMMARY Euro Unindex VL-02 ON'!G16*(1+Year4)</f>
        <v>0</v>
      </c>
      <c r="H16" s="159">
        <f>'SUMMARY Euro Unindex VL-02 ON'!H16*(1+Year5)</f>
        <v>0</v>
      </c>
      <c r="I16" s="144"/>
      <c r="J16" s="138">
        <f t="shared" si="3"/>
        <v>0</v>
      </c>
      <c r="K16" s="159">
        <f>'SUMMARY Euro Unindex VL-02 ON'!K16*(1+Year6)</f>
        <v>0</v>
      </c>
      <c r="L16" s="159">
        <f>'SUMMARY Euro Unindex VL-02 ON'!L16*(1+Year7)</f>
        <v>0</v>
      </c>
      <c r="M16" s="138">
        <f t="shared" si="4"/>
        <v>0</v>
      </c>
      <c r="N16" s="146"/>
    </row>
    <row r="17" spans="1:14" s="3" customFormat="1" ht="30" customHeight="1">
      <c r="A17" s="139"/>
      <c r="B17" s="121" t="s">
        <v>40</v>
      </c>
      <c r="C17" s="141"/>
      <c r="D17" s="123">
        <f>SUM(D14:D16)</f>
        <v>0</v>
      </c>
      <c r="E17" s="123">
        <f t="shared" ref="E17:H17" si="5">SUM(E14:E16)</f>
        <v>0</v>
      </c>
      <c r="F17" s="123">
        <f t="shared" si="5"/>
        <v>0</v>
      </c>
      <c r="G17" s="123">
        <f t="shared" si="5"/>
        <v>0</v>
      </c>
      <c r="H17" s="123">
        <f t="shared" si="5"/>
        <v>0</v>
      </c>
      <c r="I17" s="141"/>
      <c r="J17" s="123">
        <f>SUM(J14:J16)</f>
        <v>0</v>
      </c>
      <c r="K17" s="123">
        <f t="shared" ref="K17:M17" si="6">SUM(K14:K16)</f>
        <v>0</v>
      </c>
      <c r="L17" s="123">
        <f t="shared" si="6"/>
        <v>0</v>
      </c>
      <c r="M17" s="123">
        <f t="shared" si="6"/>
        <v>0</v>
      </c>
      <c r="N17" s="139"/>
    </row>
    <row r="18" spans="1:14" s="3" customFormat="1" ht="30" customHeight="1">
      <c r="A18" s="139"/>
      <c r="B18" s="50" t="s">
        <v>1433</v>
      </c>
      <c r="C18" s="144"/>
      <c r="D18" s="144"/>
      <c r="E18" s="144"/>
      <c r="F18" s="144"/>
      <c r="G18" s="144"/>
      <c r="H18" s="144"/>
      <c r="I18" s="144"/>
      <c r="J18" s="145"/>
      <c r="K18" s="144"/>
      <c r="L18" s="144"/>
      <c r="M18" s="552"/>
      <c r="N18" s="139"/>
    </row>
    <row r="19" spans="1:14" ht="30" customHeight="1" outlineLevel="1">
      <c r="A19" s="2"/>
      <c r="B19" s="47" t="str">
        <f>'Module H Soft FM Summary'!B7</f>
        <v>H-01 General Soft FM</v>
      </c>
      <c r="C19" s="144"/>
      <c r="D19" s="159">
        <f>'SUMMARY Euro Unindex VL-02 ON'!D19*(1+Year1)</f>
        <v>0</v>
      </c>
      <c r="E19" s="159">
        <f>'SUMMARY Euro Unindex VL-02 ON'!E19*(1+Year2)</f>
        <v>0</v>
      </c>
      <c r="F19" s="159">
        <f>'SUMMARY Euro Unindex VL-02 ON'!F19*(1+Year3)</f>
        <v>0</v>
      </c>
      <c r="G19" s="159">
        <f>'SUMMARY Euro Unindex VL-02 ON'!G19*(1+Year4)</f>
        <v>0</v>
      </c>
      <c r="H19" s="159">
        <f>'SUMMARY Euro Unindex VL-02 ON'!H19*(1+Year5)</f>
        <v>0</v>
      </c>
      <c r="I19" s="144"/>
      <c r="J19" s="138">
        <f t="shared" ref="J19:J26" si="7">SUM(D19:H19)</f>
        <v>0</v>
      </c>
      <c r="K19" s="159">
        <f>'SUMMARY Euro Unindex VL-02 ON'!K19*(1+Year6)</f>
        <v>0</v>
      </c>
      <c r="L19" s="159">
        <f>'SUMMARY Euro Unindex VL-02 ON'!L19*(1+Year7)</f>
        <v>0</v>
      </c>
      <c r="M19" s="138">
        <f t="shared" ref="M19:M27" si="8">SUM(J19:L19)</f>
        <v>0</v>
      </c>
      <c r="N19" s="2"/>
    </row>
    <row r="20" spans="1:14" ht="30" customHeight="1" outlineLevel="1">
      <c r="A20" s="2"/>
      <c r="B20" s="47" t="str">
        <f>'Module H Soft FM Summary'!B8</f>
        <v>HL-01 Cleaning</v>
      </c>
      <c r="C20" s="144"/>
      <c r="D20" s="159">
        <f>'SUMMARY Euro Unindex VL-02 ON'!D20*(1+Year1)</f>
        <v>0</v>
      </c>
      <c r="E20" s="159">
        <f>'SUMMARY Euro Unindex VL-02 ON'!E20*(1+Year2)</f>
        <v>0</v>
      </c>
      <c r="F20" s="159">
        <f>'SUMMARY Euro Unindex VL-02 ON'!F20*(1+Year3)</f>
        <v>0</v>
      </c>
      <c r="G20" s="159">
        <f>'SUMMARY Euro Unindex VL-02 ON'!G20*(1+Year4)</f>
        <v>0</v>
      </c>
      <c r="H20" s="159">
        <f>'SUMMARY Euro Unindex VL-02 ON'!H20*(1+Year5)</f>
        <v>0</v>
      </c>
      <c r="I20" s="144"/>
      <c r="J20" s="138">
        <f t="shared" si="7"/>
        <v>0</v>
      </c>
      <c r="K20" s="159">
        <f>'SUMMARY Euro Unindex VL-02 ON'!K20*(1+Year6)</f>
        <v>0</v>
      </c>
      <c r="L20" s="159">
        <f>'SUMMARY Euro Unindex VL-02 ON'!L20*(1+Year7)</f>
        <v>0</v>
      </c>
      <c r="M20" s="138">
        <f t="shared" si="8"/>
        <v>0</v>
      </c>
      <c r="N20" s="2"/>
    </row>
    <row r="21" spans="1:14" ht="30" customHeight="1" outlineLevel="1">
      <c r="A21" s="2"/>
      <c r="B21" s="47" t="str">
        <f>'Module H Soft FM Summary'!B9</f>
        <v>HL-01 Laundry, Dry Cleaning, Tailoring</v>
      </c>
      <c r="C21" s="144"/>
      <c r="D21" s="159">
        <f>'SUMMARY Euro Unindex VL-02 ON'!D21*(1+Year1)</f>
        <v>0</v>
      </c>
      <c r="E21" s="159">
        <f>'SUMMARY Euro Unindex VL-02 ON'!E21*(1+Year2)</f>
        <v>0</v>
      </c>
      <c r="F21" s="159">
        <f>'SUMMARY Euro Unindex VL-02 ON'!F21*(1+Year3)</f>
        <v>0</v>
      </c>
      <c r="G21" s="159">
        <f>'SUMMARY Euro Unindex VL-02 ON'!G21*(1+Year4)</f>
        <v>0</v>
      </c>
      <c r="H21" s="159">
        <f>'SUMMARY Euro Unindex VL-02 ON'!H21*(1+Year5)</f>
        <v>0</v>
      </c>
      <c r="I21" s="144"/>
      <c r="J21" s="138">
        <f t="shared" si="7"/>
        <v>0</v>
      </c>
      <c r="K21" s="159">
        <f>'SUMMARY Euro Unindex VL-02 ON'!K21*(1+Year6)</f>
        <v>0</v>
      </c>
      <c r="L21" s="159">
        <f>'SUMMARY Euro Unindex VL-02 ON'!L21*(1+Year7)</f>
        <v>0</v>
      </c>
      <c r="M21" s="138">
        <f t="shared" si="8"/>
        <v>0</v>
      </c>
      <c r="N21" s="2"/>
    </row>
    <row r="22" spans="1:14" ht="30" customHeight="1" outlineLevel="1">
      <c r="A22" s="2"/>
      <c r="B22" s="47" t="str">
        <f>'Module H Soft FM Summary'!B10</f>
        <v>HL-02 Extraneous Services (excluding Large scale office moves)</v>
      </c>
      <c r="C22" s="144"/>
      <c r="D22" s="159">
        <f>'SUMMARY Euro Unindex VL-02 ON'!D22*(1+Year1)</f>
        <v>0</v>
      </c>
      <c r="E22" s="159">
        <f>'SUMMARY Euro Unindex VL-02 ON'!E22*(1+Year2)</f>
        <v>0</v>
      </c>
      <c r="F22" s="159">
        <f>'SUMMARY Euro Unindex VL-02 ON'!F22*(1+Year3)</f>
        <v>0</v>
      </c>
      <c r="G22" s="159">
        <f>'SUMMARY Euro Unindex VL-02 ON'!G22*(1+Year4)</f>
        <v>0</v>
      </c>
      <c r="H22" s="159">
        <f>'SUMMARY Euro Unindex VL-02 ON'!H22*(1+Year5)</f>
        <v>0</v>
      </c>
      <c r="I22" s="144"/>
      <c r="J22" s="138">
        <f t="shared" si="7"/>
        <v>0</v>
      </c>
      <c r="K22" s="159">
        <f>'SUMMARY Euro Unindex VL-02 ON'!K22*(1+Year6)</f>
        <v>0</v>
      </c>
      <c r="L22" s="159">
        <f>'SUMMARY Euro Unindex VL-02 ON'!L22*(1+Year7)</f>
        <v>0</v>
      </c>
      <c r="M22" s="138">
        <f t="shared" si="8"/>
        <v>0</v>
      </c>
      <c r="N22" s="2"/>
    </row>
    <row r="23" spans="1:14" ht="30" customHeight="1" outlineLevel="1">
      <c r="A23" s="2"/>
      <c r="B23" s="47" t="str">
        <f>'Module H Soft FM Summary'!B11</f>
        <v>HL-07 Mess and Accommodation Services</v>
      </c>
      <c r="C23" s="144"/>
      <c r="D23" s="159">
        <f>'SUMMARY Euro Unindex VL-02 ON'!D23*(1+Year1)</f>
        <v>0</v>
      </c>
      <c r="E23" s="159">
        <f>'SUMMARY Euro Unindex VL-02 ON'!E23*(1+Year2)</f>
        <v>0</v>
      </c>
      <c r="F23" s="159">
        <f>'SUMMARY Euro Unindex VL-02 ON'!F23*(1+Year3)</f>
        <v>0</v>
      </c>
      <c r="G23" s="159">
        <f>'SUMMARY Euro Unindex VL-02 ON'!G23*(1+Year4)</f>
        <v>0</v>
      </c>
      <c r="H23" s="159">
        <f>'SUMMARY Euro Unindex VL-02 ON'!H23*(1+Year5)</f>
        <v>0</v>
      </c>
      <c r="I23" s="144"/>
      <c r="J23" s="138">
        <f t="shared" si="7"/>
        <v>0</v>
      </c>
      <c r="K23" s="159">
        <f>'SUMMARY Euro Unindex VL-02 ON'!K23*(1+Year6)</f>
        <v>0</v>
      </c>
      <c r="L23" s="159">
        <f>'SUMMARY Euro Unindex VL-02 ON'!L23*(1+Year7)</f>
        <v>0</v>
      </c>
      <c r="M23" s="138">
        <f t="shared" si="8"/>
        <v>0</v>
      </c>
      <c r="N23" s="2"/>
    </row>
    <row r="24" spans="1:14" ht="30" customHeight="1" outlineLevel="1">
      <c r="A24" s="2"/>
      <c r="B24" s="47" t="str">
        <f>'Module H Soft FM Summary'!B12</f>
        <v>HL-07A - Functions and Portfolio of Events - Official Functions</v>
      </c>
      <c r="C24" s="144"/>
      <c r="D24" s="159">
        <f>'SUMMARY Euro Unindex VL-02 ON'!D24*(1+Year1)</f>
        <v>0</v>
      </c>
      <c r="E24" s="159">
        <f>'SUMMARY Euro Unindex VL-02 ON'!E24*(1+Year2)</f>
        <v>0</v>
      </c>
      <c r="F24" s="159">
        <f>'SUMMARY Euro Unindex VL-02 ON'!F24*(1+Year3)</f>
        <v>0</v>
      </c>
      <c r="G24" s="159">
        <f>'SUMMARY Euro Unindex VL-02 ON'!G24*(1+Year4)</f>
        <v>0</v>
      </c>
      <c r="H24" s="159">
        <f>'SUMMARY Euro Unindex VL-02 ON'!H24*(1+Year5)</f>
        <v>0</v>
      </c>
      <c r="I24" s="144"/>
      <c r="J24" s="138">
        <f t="shared" ref="J24" si="9">SUM(D24:H24)</f>
        <v>0</v>
      </c>
      <c r="K24" s="159">
        <f>'SUMMARY Euro Unindex VL-02 ON'!K24*(1+Year6)</f>
        <v>0</v>
      </c>
      <c r="L24" s="159">
        <f>'SUMMARY Euro Unindex VL-02 ON'!L24*(1+Year7)</f>
        <v>0</v>
      </c>
      <c r="M24" s="138">
        <f t="shared" ref="M24" si="10">SUM(J24:L24)</f>
        <v>0</v>
      </c>
      <c r="N24" s="2"/>
    </row>
    <row r="25" spans="1:14" ht="30" customHeight="1" outlineLevel="1">
      <c r="A25" s="2"/>
      <c r="B25" s="9" t="str">
        <f>'Module H Soft FM Summary'!B13</f>
        <v>HL-08 CRL (Core Catering) VL-02 ON</v>
      </c>
      <c r="C25" s="144"/>
      <c r="D25" s="159">
        <f>'SUMMARY Euro Unindex VL-02 ON'!D25*(1+Year1)</f>
        <v>0</v>
      </c>
      <c r="E25" s="159">
        <f>'SUMMARY Euro Unindex VL-02 ON'!E25*(1+Year2)</f>
        <v>0</v>
      </c>
      <c r="F25" s="159">
        <f>'SUMMARY Euro Unindex VL-02 ON'!F25*(1+Year3)</f>
        <v>0</v>
      </c>
      <c r="G25" s="159">
        <f>'SUMMARY Euro Unindex VL-02 ON'!G25*(1+Year4)</f>
        <v>0</v>
      </c>
      <c r="H25" s="159">
        <f>'SUMMARY Euro Unindex VL-02 ON'!H25*(1+Year5)</f>
        <v>0</v>
      </c>
      <c r="I25" s="144"/>
      <c r="J25" s="138">
        <f t="shared" si="7"/>
        <v>0</v>
      </c>
      <c r="K25" s="159">
        <f>'SUMMARY Euro Unindex VL-02 ON'!K25*(1+Year6)</f>
        <v>0</v>
      </c>
      <c r="L25" s="159">
        <f>'SUMMARY Euro Unindex VL-02 ON'!L25*(1+Year7)</f>
        <v>0</v>
      </c>
      <c r="M25" s="138">
        <f t="shared" si="8"/>
        <v>0</v>
      </c>
      <c r="N25" s="2"/>
    </row>
    <row r="26" spans="1:14" s="4" customFormat="1" ht="40.4" customHeight="1" outlineLevel="1">
      <c r="B26" s="47" t="str">
        <f>'Module H Soft FM Summary'!B15</f>
        <v xml:space="preserve">HL-08 CRL (Retail Needs Provision Payment and Fixed Income) </v>
      </c>
      <c r="C26" s="144"/>
      <c r="D26" s="159">
        <f>'SUMMARY Euro Unindex VL-02 ON'!D26</f>
        <v>0</v>
      </c>
      <c r="E26" s="159">
        <f>'SUMMARY Euro Unindex VL-02 ON'!E26</f>
        <v>0</v>
      </c>
      <c r="F26" s="159">
        <f>'SUMMARY Euro Unindex VL-02 ON'!F26</f>
        <v>0</v>
      </c>
      <c r="G26" s="159">
        <f>'SUMMARY Euro Unindex VL-02 ON'!G26</f>
        <v>0</v>
      </c>
      <c r="H26" s="159">
        <f>'SUMMARY Euro Unindex VL-02 ON'!H26</f>
        <v>0</v>
      </c>
      <c r="I26" s="144"/>
      <c r="J26" s="138">
        <f t="shared" si="7"/>
        <v>0</v>
      </c>
      <c r="K26" s="159">
        <f>'SUMMARY Euro Unindex VL-02 ON'!K26</f>
        <v>0</v>
      </c>
      <c r="L26" s="159">
        <f>'SUMMARY Euro Unindex VL-02 ON'!L26</f>
        <v>0</v>
      </c>
      <c r="M26" s="138">
        <f t="shared" si="8"/>
        <v>0</v>
      </c>
      <c r="N26" s="146"/>
    </row>
    <row r="27" spans="1:14" s="4" customFormat="1" ht="40.4" customHeight="1" outlineLevel="1">
      <c r="B27" s="47" t="str">
        <f>'Module H Soft FM Summary'!B17</f>
        <v>HL-10 Waste Management</v>
      </c>
      <c r="C27" s="144"/>
      <c r="D27" s="159">
        <f>'SUMMARY Euro Unindex VL-02 ON'!D27*(1+Year1)</f>
        <v>0</v>
      </c>
      <c r="E27" s="159">
        <f>'SUMMARY Euro Unindex VL-02 ON'!E27*(1+Year2)</f>
        <v>0</v>
      </c>
      <c r="F27" s="159">
        <f>'SUMMARY Euro Unindex VL-02 ON'!F27*(1+Year3)</f>
        <v>0</v>
      </c>
      <c r="G27" s="159">
        <f>'SUMMARY Euro Unindex VL-02 ON'!G27*(1+Year4)</f>
        <v>0</v>
      </c>
      <c r="H27" s="159">
        <f>'SUMMARY Euro Unindex VL-02 ON'!H27*(1+Year5)</f>
        <v>0</v>
      </c>
      <c r="I27" s="144"/>
      <c r="J27" s="138">
        <f>SUM(D27:H27)</f>
        <v>0</v>
      </c>
      <c r="K27" s="159">
        <f>'SUMMARY Euro Unindex VL-02 ON'!K27*(1+Year6)</f>
        <v>0</v>
      </c>
      <c r="L27" s="159">
        <f>'SUMMARY Euro Unindex VL-02 ON'!L27*(1+Year7)</f>
        <v>0</v>
      </c>
      <c r="M27" s="138">
        <f t="shared" si="8"/>
        <v>0</v>
      </c>
      <c r="N27" s="146"/>
    </row>
    <row r="28" spans="1:14" s="3" customFormat="1" ht="30" customHeight="1">
      <c r="B28" s="121" t="s">
        <v>42</v>
      </c>
      <c r="C28" s="141"/>
      <c r="D28" s="123">
        <f>SUM(D19:D27)</f>
        <v>0</v>
      </c>
      <c r="E28" s="123">
        <f>SUM(E19:E27)</f>
        <v>0</v>
      </c>
      <c r="F28" s="123">
        <f>SUM(F19:F27)</f>
        <v>0</v>
      </c>
      <c r="G28" s="123">
        <f>SUM(G19:G27)</f>
        <v>0</v>
      </c>
      <c r="H28" s="123">
        <f>SUM(H19:H27)</f>
        <v>0</v>
      </c>
      <c r="I28" s="141"/>
      <c r="J28" s="123">
        <f>SUM(J19:J27)</f>
        <v>0</v>
      </c>
      <c r="K28" s="123">
        <f>SUM(K19:K27)</f>
        <v>0</v>
      </c>
      <c r="L28" s="123">
        <f>SUM(L19:L27)</f>
        <v>0</v>
      </c>
      <c r="M28" s="123">
        <f>SUM(M19:M27)</f>
        <v>0</v>
      </c>
      <c r="N28" s="139"/>
    </row>
    <row r="29" spans="1:14" ht="30" customHeight="1">
      <c r="B29" s="49" t="s">
        <v>43</v>
      </c>
      <c r="C29" s="144"/>
      <c r="D29" s="144"/>
      <c r="E29" s="149"/>
      <c r="F29" s="149"/>
      <c r="G29" s="149"/>
      <c r="H29" s="149"/>
      <c r="I29" s="144"/>
      <c r="J29" s="145"/>
      <c r="K29" s="149"/>
      <c r="L29" s="149"/>
      <c r="M29" s="552"/>
      <c r="N29" s="2"/>
    </row>
    <row r="30" spans="1:14" s="4" customFormat="1" ht="40.4" customHeight="1" outlineLevel="1">
      <c r="B30" s="47" t="s">
        <v>44</v>
      </c>
      <c r="C30" s="144"/>
      <c r="D30" s="159">
        <f>'SUMMARY Euro Unindex VL-02 ON'!D30*(1+Year1)</f>
        <v>0</v>
      </c>
      <c r="E30" s="159">
        <f>'SUMMARY Euro Unindex VL-02 ON'!E30*(1+Year2)</f>
        <v>0</v>
      </c>
      <c r="F30" s="159">
        <f>'SUMMARY Euro Unindex VL-02 ON'!F30*(1+Year3)</f>
        <v>0</v>
      </c>
      <c r="G30" s="159">
        <f>'SUMMARY Euro Unindex VL-02 ON'!G30*(1+Year4)</f>
        <v>0</v>
      </c>
      <c r="H30" s="159">
        <f>'SUMMARY Euro Unindex VL-02 ON'!H30*(1+Year5)</f>
        <v>0</v>
      </c>
      <c r="I30" s="144"/>
      <c r="J30" s="138">
        <f>SUM(D30:H30)</f>
        <v>0</v>
      </c>
      <c r="K30" s="159">
        <f>'SUMMARY Euro Unindex VL-02 ON'!K30*(1+Year6)</f>
        <v>0</v>
      </c>
      <c r="L30" s="159">
        <f>'SUMMARY Euro Unindex VL-02 ON'!L30*(1+Year7)</f>
        <v>0</v>
      </c>
      <c r="M30" s="138">
        <f t="shared" ref="M30" si="11">SUM(J30:L30)</f>
        <v>0</v>
      </c>
      <c r="N30" s="146"/>
    </row>
    <row r="31" spans="1:14" s="3" customFormat="1" ht="20.149999999999999" customHeight="1">
      <c r="B31" s="121" t="s">
        <v>45</v>
      </c>
      <c r="C31" s="141"/>
      <c r="D31" s="123">
        <f t="shared" ref="D31:L31" si="12">SUM(D30:D30)</f>
        <v>0</v>
      </c>
      <c r="E31" s="123">
        <f t="shared" si="12"/>
        <v>0</v>
      </c>
      <c r="F31" s="123">
        <f t="shared" si="12"/>
        <v>0</v>
      </c>
      <c r="G31" s="123">
        <f t="shared" si="12"/>
        <v>0</v>
      </c>
      <c r="H31" s="123">
        <f t="shared" si="12"/>
        <v>0</v>
      </c>
      <c r="I31" s="141"/>
      <c r="J31" s="123">
        <f>SUM(J30:J30)</f>
        <v>0</v>
      </c>
      <c r="K31" s="123">
        <f t="shared" si="12"/>
        <v>0</v>
      </c>
      <c r="L31" s="123">
        <f t="shared" si="12"/>
        <v>0</v>
      </c>
      <c r="M31" s="143">
        <f>SUM(J31:L31)</f>
        <v>0</v>
      </c>
      <c r="N31" s="139"/>
    </row>
    <row r="32" spans="1:14" ht="30" customHeight="1">
      <c r="B32" s="49" t="s">
        <v>46</v>
      </c>
      <c r="C32" s="144"/>
      <c r="D32" s="144"/>
      <c r="E32" s="149"/>
      <c r="F32" s="149"/>
      <c r="G32" s="149"/>
      <c r="H32" s="149"/>
      <c r="I32" s="144"/>
      <c r="J32" s="145"/>
      <c r="K32" s="149"/>
      <c r="L32" s="149"/>
      <c r="M32" s="552"/>
      <c r="N32" s="2"/>
    </row>
    <row r="33" spans="2:14" s="4" customFormat="1" ht="40.4" customHeight="1" outlineLevel="1">
      <c r="B33" s="47" t="s">
        <v>47</v>
      </c>
      <c r="C33" s="144"/>
      <c r="D33" s="159">
        <f>'SUMMARY Euro Unindex VL-02 ON'!D33*(1+Year1)</f>
        <v>0</v>
      </c>
      <c r="E33" s="159">
        <f>'SUMMARY Euro Unindex VL-02 ON'!E33*(1+Year2)</f>
        <v>0</v>
      </c>
      <c r="F33" s="159">
        <f>'SUMMARY Euro Unindex VL-02 ON'!F33*(1+Year3)</f>
        <v>0</v>
      </c>
      <c r="G33" s="159">
        <f>'SUMMARY Euro Unindex VL-02 ON'!G33*(1+Year4)</f>
        <v>0</v>
      </c>
      <c r="H33" s="159">
        <f>'SUMMARY Euro Unindex VL-02 ON'!H33*(1+Year5)</f>
        <v>0</v>
      </c>
      <c r="I33" s="144"/>
      <c r="J33" s="138">
        <f t="shared" ref="J33" si="13">SUM(D33:H33)</f>
        <v>0</v>
      </c>
      <c r="K33" s="159">
        <f>'SUMMARY Euro Unindex VL-02 ON'!K33*(1+Year6)</f>
        <v>0</v>
      </c>
      <c r="L33" s="159">
        <f>'SUMMARY Euro Unindex VL-02 ON'!L33*(1+Year7)</f>
        <v>0</v>
      </c>
      <c r="M33" s="138">
        <f t="shared" ref="M33" si="14">SUM(J33:L33)</f>
        <v>0</v>
      </c>
      <c r="N33" s="146"/>
    </row>
    <row r="34" spans="2:14" s="3" customFormat="1" ht="20.149999999999999" customHeight="1">
      <c r="B34" s="121" t="s">
        <v>48</v>
      </c>
      <c r="C34" s="141"/>
      <c r="D34" s="123">
        <f t="shared" ref="D34:H34" si="15">SUM(D33:D33)</f>
        <v>0</v>
      </c>
      <c r="E34" s="123">
        <f t="shared" si="15"/>
        <v>0</v>
      </c>
      <c r="F34" s="123">
        <f t="shared" si="15"/>
        <v>0</v>
      </c>
      <c r="G34" s="123">
        <f t="shared" si="15"/>
        <v>0</v>
      </c>
      <c r="H34" s="123">
        <f t="shared" si="15"/>
        <v>0</v>
      </c>
      <c r="I34" s="141"/>
      <c r="J34" s="123">
        <f t="shared" ref="J34:L34" si="16">SUM(J33:J33)</f>
        <v>0</v>
      </c>
      <c r="K34" s="123">
        <f t="shared" si="16"/>
        <v>0</v>
      </c>
      <c r="L34" s="123">
        <f t="shared" si="16"/>
        <v>0</v>
      </c>
      <c r="M34" s="143">
        <f t="shared" ref="M34:M40" si="17">SUM(J34:L34)</f>
        <v>0</v>
      </c>
      <c r="N34" s="139"/>
    </row>
    <row r="35" spans="2:14" ht="58.5" customHeight="1">
      <c r="B35" s="122" t="s">
        <v>49</v>
      </c>
      <c r="C35" s="123">
        <f>C6</f>
        <v>0</v>
      </c>
      <c r="D35" s="123">
        <f>D31+D28+D17+D12+D9+D34</f>
        <v>0</v>
      </c>
      <c r="E35" s="123">
        <f>E31+E28+E17+E12+E9+E34</f>
        <v>0</v>
      </c>
      <c r="F35" s="123">
        <f>F31+F28+F17+F12+F9+F34</f>
        <v>0</v>
      </c>
      <c r="G35" s="123">
        <f>G31+G28+G17+G12+G9+G34</f>
        <v>0</v>
      </c>
      <c r="H35" s="123">
        <f>H31+H28+H17+H12+H9+H34</f>
        <v>0</v>
      </c>
      <c r="I35" s="123">
        <f>I6</f>
        <v>0</v>
      </c>
      <c r="J35" s="138">
        <f>SUM(C35:I35)</f>
        <v>0</v>
      </c>
      <c r="K35" s="123">
        <f>K31+K28+K17+K12+K9+K34</f>
        <v>0</v>
      </c>
      <c r="L35" s="123">
        <f>L31+L28+L17+L12+L9+L34</f>
        <v>0</v>
      </c>
      <c r="M35" s="143">
        <f t="shared" si="17"/>
        <v>0</v>
      </c>
      <c r="N35" s="146"/>
    </row>
    <row r="36" spans="2:14" ht="58.5" customHeight="1">
      <c r="B36" s="122" t="str">
        <f>'SUMMARY Euro Unindex VL-02 OFF'!B36</f>
        <v>CORE FIXED TOTAL excluding HL-08 CRL - Retail Provision Payment (RPP)</v>
      </c>
      <c r="C36" s="123">
        <f>C35</f>
        <v>0</v>
      </c>
      <c r="D36" s="123">
        <f>D35-D26</f>
        <v>0</v>
      </c>
      <c r="E36" s="123">
        <f t="shared" ref="E36:H36" si="18">E35-E26</f>
        <v>0</v>
      </c>
      <c r="F36" s="123">
        <f t="shared" si="18"/>
        <v>0</v>
      </c>
      <c r="G36" s="123">
        <f t="shared" si="18"/>
        <v>0</v>
      </c>
      <c r="H36" s="123">
        <f t="shared" si="18"/>
        <v>0</v>
      </c>
      <c r="I36" s="123">
        <f>I35</f>
        <v>0</v>
      </c>
      <c r="J36" s="138">
        <f>SUM(C36:I36)</f>
        <v>0</v>
      </c>
      <c r="K36" s="123">
        <f t="shared" ref="K36" si="19">K35-K26</f>
        <v>0</v>
      </c>
      <c r="L36" s="123">
        <f>L35-L26</f>
        <v>0</v>
      </c>
      <c r="M36" s="143">
        <f>SUM(J36:L36)</f>
        <v>0</v>
      </c>
      <c r="N36" s="146"/>
    </row>
    <row r="37" spans="2:14" ht="27.75" customHeight="1">
      <c r="B37" s="783" t="s">
        <v>50</v>
      </c>
      <c r="C37" s="51">
        <f>C36*'Overheads, Profit'!C$8</f>
        <v>0</v>
      </c>
      <c r="D37" s="51">
        <f>D36*'Overheads, Profit'!C$8</f>
        <v>0</v>
      </c>
      <c r="E37" s="51">
        <f>E36*'Overheads, Profit'!D$8</f>
        <v>0</v>
      </c>
      <c r="F37" s="51">
        <f>F36*'Overheads, Profit'!E$8</f>
        <v>0</v>
      </c>
      <c r="G37" s="51">
        <f>G36*'Overheads, Profit'!F$8</f>
        <v>0</v>
      </c>
      <c r="H37" s="51">
        <f>H36*'Overheads, Profit'!G$8</f>
        <v>0</v>
      </c>
      <c r="I37" s="51">
        <f>I36*'Overheads, Profit'!G$8</f>
        <v>0</v>
      </c>
      <c r="J37" s="123">
        <f>SUM(C37:I37)</f>
        <v>0</v>
      </c>
      <c r="K37" s="51">
        <f>K36*'Overheads, Profit'!H$8</f>
        <v>0</v>
      </c>
      <c r="L37" s="51">
        <f>L36*'Overheads, Profit'!I$8</f>
        <v>0</v>
      </c>
      <c r="M37" s="138">
        <f t="shared" ref="M37:M38" si="20">SUM(J37:L37)</f>
        <v>0</v>
      </c>
      <c r="N37" s="2"/>
    </row>
    <row r="38" spans="2:14" ht="27.75" customHeight="1">
      <c r="B38" s="783" t="s">
        <v>51</v>
      </c>
      <c r="C38" s="51">
        <f>(C36+C37)*'Overheads, Profit'!C$9</f>
        <v>0</v>
      </c>
      <c r="D38" s="51">
        <f>(D36+D37)*'Overheads, Profit'!C$9</f>
        <v>0</v>
      </c>
      <c r="E38" s="51">
        <f>(E36+E37)*'Overheads, Profit'!D$9</f>
        <v>0</v>
      </c>
      <c r="F38" s="51">
        <f>(F36+F37)*'Overheads, Profit'!E$9</f>
        <v>0</v>
      </c>
      <c r="G38" s="51">
        <f>(G36+G37)*'Overheads, Profit'!F$9</f>
        <v>0</v>
      </c>
      <c r="H38" s="51">
        <f>(H36+H37)*'Overheads, Profit'!G$9</f>
        <v>0</v>
      </c>
      <c r="I38" s="51">
        <f>(I36+I37)*'Overheads, Profit'!G$9</f>
        <v>0</v>
      </c>
      <c r="J38" s="123">
        <f>SUM(C38:I38)</f>
        <v>0</v>
      </c>
      <c r="K38" s="51">
        <f>(K36+K37)*'Overheads, Profit'!H$9</f>
        <v>0</v>
      </c>
      <c r="L38" s="51">
        <f>(L36+L37)*'Overheads, Profit'!I$9</f>
        <v>0</v>
      </c>
      <c r="M38" s="138">
        <f t="shared" si="20"/>
        <v>0</v>
      </c>
      <c r="N38" s="2"/>
    </row>
    <row r="39" spans="2:14" ht="58.5" customHeight="1">
      <c r="B39" s="122" t="s">
        <v>52</v>
      </c>
      <c r="C39" s="123">
        <f>C38+C37+C35</f>
        <v>0</v>
      </c>
      <c r="D39" s="123">
        <f t="shared" ref="D39:M39" si="21">D38+D37+D35</f>
        <v>0</v>
      </c>
      <c r="E39" s="123">
        <f t="shared" si="21"/>
        <v>0</v>
      </c>
      <c r="F39" s="123">
        <f t="shared" si="21"/>
        <v>0</v>
      </c>
      <c r="G39" s="123">
        <f t="shared" si="21"/>
        <v>0</v>
      </c>
      <c r="H39" s="123">
        <f t="shared" si="21"/>
        <v>0</v>
      </c>
      <c r="I39" s="123">
        <f t="shared" si="21"/>
        <v>0</v>
      </c>
      <c r="J39" s="123">
        <f t="shared" si="21"/>
        <v>0</v>
      </c>
      <c r="K39" s="123">
        <f t="shared" si="21"/>
        <v>0</v>
      </c>
      <c r="L39" s="123">
        <f t="shared" si="21"/>
        <v>0</v>
      </c>
      <c r="M39" s="123">
        <f t="shared" si="21"/>
        <v>0</v>
      </c>
      <c r="N39" s="2"/>
    </row>
    <row r="40" spans="2:14" s="8" customFormat="1" ht="49.5" customHeight="1" outlineLevel="1">
      <c r="B40" s="47" t="s">
        <v>53</v>
      </c>
      <c r="C40" s="159"/>
      <c r="D40" s="159">
        <f>'SUMMARY Euro Unindex VL-02 ON'!D40</f>
        <v>0</v>
      </c>
      <c r="E40" s="144"/>
      <c r="F40" s="144"/>
      <c r="G40" s="144"/>
      <c r="H40" s="144"/>
      <c r="I40" s="144"/>
      <c r="J40" s="138">
        <f>SUM(C40:I40)</f>
        <v>0</v>
      </c>
      <c r="K40" s="144"/>
      <c r="L40" s="144"/>
      <c r="M40" s="138">
        <f t="shared" si="17"/>
        <v>0</v>
      </c>
      <c r="N40" s="133"/>
    </row>
    <row r="41" spans="2:14" s="8" customFormat="1" ht="57.75" customHeight="1">
      <c r="B41" s="122" t="s">
        <v>54</v>
      </c>
      <c r="C41" s="123">
        <f>C39</f>
        <v>0</v>
      </c>
      <c r="D41" s="123">
        <f>D40+D39</f>
        <v>0</v>
      </c>
      <c r="E41" s="123">
        <f t="shared" ref="E41:M41" si="22">E40+E39</f>
        <v>0</v>
      </c>
      <c r="F41" s="123">
        <f t="shared" si="22"/>
        <v>0</v>
      </c>
      <c r="G41" s="123">
        <f t="shared" si="22"/>
        <v>0</v>
      </c>
      <c r="H41" s="123">
        <f t="shared" si="22"/>
        <v>0</v>
      </c>
      <c r="I41" s="123">
        <f t="shared" si="22"/>
        <v>0</v>
      </c>
      <c r="J41" s="123">
        <f t="shared" si="22"/>
        <v>0</v>
      </c>
      <c r="K41" s="123">
        <f t="shared" si="22"/>
        <v>0</v>
      </c>
      <c r="L41" s="123">
        <f t="shared" si="22"/>
        <v>0</v>
      </c>
      <c r="M41" s="123">
        <f t="shared" si="22"/>
        <v>0</v>
      </c>
      <c r="N41" s="133"/>
    </row>
    <row r="42" spans="2:14" s="8" customFormat="1" ht="57.75" customHeight="1">
      <c r="B42" s="150"/>
      <c r="C42" s="151"/>
      <c r="D42" s="151"/>
      <c r="E42" s="151"/>
      <c r="F42" s="151"/>
      <c r="G42" s="151"/>
      <c r="H42" s="151"/>
      <c r="I42" s="151"/>
      <c r="J42" s="151"/>
      <c r="K42" s="151"/>
      <c r="L42" s="151"/>
      <c r="M42" s="551"/>
      <c r="N42" s="133"/>
    </row>
    <row r="43" spans="2:14" ht="30" customHeight="1">
      <c r="B43" s="49" t="s">
        <v>55</v>
      </c>
      <c r="C43" s="757"/>
      <c r="D43" s="757"/>
      <c r="E43" s="757"/>
      <c r="F43" s="757"/>
      <c r="G43" s="757"/>
      <c r="H43" s="757"/>
      <c r="I43" s="757"/>
      <c r="J43" s="145"/>
      <c r="K43" s="757"/>
      <c r="L43" s="757"/>
      <c r="M43" s="552"/>
      <c r="N43" s="2"/>
    </row>
    <row r="44" spans="2:14" s="4" customFormat="1" ht="40.4" customHeight="1" outlineLevel="1">
      <c r="B44" s="47" t="s">
        <v>55</v>
      </c>
      <c r="C44" s="144"/>
      <c r="D44" s="159">
        <f>'SUMMARY Euro Unindex VL-02 ON'!D44*(1+Year1)</f>
        <v>0</v>
      </c>
      <c r="E44" s="159">
        <f>'SUMMARY Euro Unindex VL-02 ON'!E44*(1+Year2)</f>
        <v>0</v>
      </c>
      <c r="F44" s="159">
        <f>'SUMMARY Euro Unindex VL-02 ON'!F44*(1+Year3)</f>
        <v>0</v>
      </c>
      <c r="G44" s="159">
        <f>'SUMMARY Euro Unindex VL-02 ON'!G44*(1+Year4)</f>
        <v>0</v>
      </c>
      <c r="H44" s="159">
        <f>'SUMMARY Euro Unindex VL-02 ON'!H44*(1+Year5)</f>
        <v>0</v>
      </c>
      <c r="I44" s="144"/>
      <c r="J44" s="138">
        <f t="shared" ref="J44" si="23">SUM(D44:H44)</f>
        <v>0</v>
      </c>
      <c r="K44" s="159">
        <f>'SUMMARY Euro Unindex VL-02 ON'!K44*(1+Year6)</f>
        <v>0</v>
      </c>
      <c r="L44" s="159">
        <f>'SUMMARY Euro Unindex VL-02 ON'!L44*(1+Year7)</f>
        <v>0</v>
      </c>
      <c r="M44" s="138">
        <f t="shared" ref="M44" si="24">SUM(J44:L44)</f>
        <v>0</v>
      </c>
      <c r="N44" s="146"/>
    </row>
    <row r="45" spans="2:14" s="3" customFormat="1" ht="30" customHeight="1">
      <c r="B45" s="121" t="s">
        <v>56</v>
      </c>
      <c r="C45" s="141"/>
      <c r="D45" s="123">
        <f>D44</f>
        <v>0</v>
      </c>
      <c r="E45" s="123">
        <f t="shared" ref="E45:H45" si="25">E44</f>
        <v>0</v>
      </c>
      <c r="F45" s="123">
        <f t="shared" si="25"/>
        <v>0</v>
      </c>
      <c r="G45" s="123">
        <f t="shared" si="25"/>
        <v>0</v>
      </c>
      <c r="H45" s="123">
        <f t="shared" si="25"/>
        <v>0</v>
      </c>
      <c r="I45" s="141"/>
      <c r="J45" s="123">
        <f t="shared" ref="J45:L45" si="26">J44</f>
        <v>0</v>
      </c>
      <c r="K45" s="123">
        <f t="shared" si="26"/>
        <v>0</v>
      </c>
      <c r="L45" s="123">
        <f t="shared" si="26"/>
        <v>0</v>
      </c>
      <c r="M45" s="143">
        <f>SUM(J45:L45)</f>
        <v>0</v>
      </c>
      <c r="N45" s="139"/>
    </row>
    <row r="46" spans="2:14" s="3" customFormat="1" ht="30" customHeight="1">
      <c r="B46" s="783" t="s">
        <v>57</v>
      </c>
      <c r="C46" s="144"/>
      <c r="D46" s="51">
        <f>D45*'Overheads, Profit'!C$8</f>
        <v>0</v>
      </c>
      <c r="E46" s="51">
        <f>E45*'Overheads, Profit'!D$8</f>
        <v>0</v>
      </c>
      <c r="F46" s="51">
        <f>F45*'Overheads, Profit'!E$8</f>
        <v>0</v>
      </c>
      <c r="G46" s="51">
        <f>G45*'Overheads, Profit'!F$8</f>
        <v>0</v>
      </c>
      <c r="H46" s="51">
        <f>H45*'Overheads, Profit'!G$8</f>
        <v>0</v>
      </c>
      <c r="I46" s="144"/>
      <c r="J46" s="123">
        <f>SUM(C46:I46)</f>
        <v>0</v>
      </c>
      <c r="K46" s="51">
        <f>K45*'Overheads, Profit'!H$8</f>
        <v>0</v>
      </c>
      <c r="L46" s="51">
        <f>L45*'Overheads, Profit'!I$8</f>
        <v>0</v>
      </c>
      <c r="M46" s="138">
        <f t="shared" ref="M46:M47" si="27">SUM(J46:L46)</f>
        <v>0</v>
      </c>
      <c r="N46" s="139"/>
    </row>
    <row r="47" spans="2:14" s="3" customFormat="1" ht="30" customHeight="1">
      <c r="B47" s="783" t="s">
        <v>58</v>
      </c>
      <c r="C47" s="144"/>
      <c r="D47" s="51">
        <f>(D45+D46)*'Overheads, Profit'!C$9</f>
        <v>0</v>
      </c>
      <c r="E47" s="51">
        <f>(E45+E46)*'Overheads, Profit'!D$9</f>
        <v>0</v>
      </c>
      <c r="F47" s="51">
        <f>(F45+F46)*'Overheads, Profit'!E$9</f>
        <v>0</v>
      </c>
      <c r="G47" s="51">
        <f>(G45+G46)*'Overheads, Profit'!F$9</f>
        <v>0</v>
      </c>
      <c r="H47" s="51">
        <f>(H45+H46)*'Overheads, Profit'!G$9</f>
        <v>0</v>
      </c>
      <c r="I47" s="144"/>
      <c r="J47" s="123">
        <f>SUM(C47:I47)</f>
        <v>0</v>
      </c>
      <c r="K47" s="51">
        <f>(K45+K46)*'Overheads, Profit'!H$9</f>
        <v>0</v>
      </c>
      <c r="L47" s="51">
        <f>(L45+L46)*'Overheads, Profit'!I$9</f>
        <v>0</v>
      </c>
      <c r="M47" s="138">
        <f t="shared" si="27"/>
        <v>0</v>
      </c>
      <c r="N47" s="139"/>
    </row>
    <row r="48" spans="2:14" s="3" customFormat="1" ht="30" customHeight="1">
      <c r="B48" s="121" t="s">
        <v>59</v>
      </c>
      <c r="C48" s="141"/>
      <c r="D48" s="123">
        <f>SUM(D45:D47)</f>
        <v>0</v>
      </c>
      <c r="E48" s="123">
        <f t="shared" ref="E48:H48" si="28">SUM(E45:E47)</f>
        <v>0</v>
      </c>
      <c r="F48" s="123">
        <f t="shared" si="28"/>
        <v>0</v>
      </c>
      <c r="G48" s="123">
        <f t="shared" si="28"/>
        <v>0</v>
      </c>
      <c r="H48" s="123">
        <f t="shared" si="28"/>
        <v>0</v>
      </c>
      <c r="I48" s="141"/>
      <c r="J48" s="123">
        <f t="shared" ref="J48:M48" si="29">SUM(J45:J47)</f>
        <v>0</v>
      </c>
      <c r="K48" s="123">
        <f t="shared" si="29"/>
        <v>0</v>
      </c>
      <c r="L48" s="123">
        <f t="shared" si="29"/>
        <v>0</v>
      </c>
      <c r="M48" s="123">
        <f t="shared" si="29"/>
        <v>0</v>
      </c>
      <c r="N48" s="139"/>
    </row>
    <row r="49" spans="2:14" s="8" customFormat="1" ht="57.75" customHeight="1">
      <c r="B49" s="122" t="s">
        <v>60</v>
      </c>
      <c r="C49" s="123">
        <f>C48+C41</f>
        <v>0</v>
      </c>
      <c r="D49" s="123">
        <f>D48+D41</f>
        <v>0</v>
      </c>
      <c r="E49" s="123">
        <f t="shared" ref="E49:M49" si="30">E48+E41</f>
        <v>0</v>
      </c>
      <c r="F49" s="123">
        <f t="shared" si="30"/>
        <v>0</v>
      </c>
      <c r="G49" s="123">
        <f t="shared" si="30"/>
        <v>0</v>
      </c>
      <c r="H49" s="123">
        <f t="shared" si="30"/>
        <v>0</v>
      </c>
      <c r="I49" s="123">
        <f t="shared" si="30"/>
        <v>0</v>
      </c>
      <c r="J49" s="123">
        <f t="shared" si="30"/>
        <v>0</v>
      </c>
      <c r="K49" s="123">
        <f t="shared" si="30"/>
        <v>0</v>
      </c>
      <c r="L49" s="123">
        <f t="shared" si="30"/>
        <v>0</v>
      </c>
      <c r="M49" s="123">
        <f t="shared" si="30"/>
        <v>0</v>
      </c>
      <c r="N49" s="139"/>
    </row>
    <row r="50" spans="2:14" s="8" customFormat="1" ht="30" customHeight="1">
      <c r="B50" s="150"/>
      <c r="C50" s="151"/>
      <c r="D50" s="151"/>
      <c r="E50" s="151"/>
      <c r="F50" s="151"/>
      <c r="G50" s="151"/>
      <c r="H50" s="151"/>
      <c r="I50" s="151"/>
      <c r="J50" s="151"/>
      <c r="K50" s="151"/>
      <c r="L50" s="151"/>
      <c r="M50" s="152"/>
      <c r="N50" s="133"/>
    </row>
    <row r="51" spans="2:14" ht="13.5" hidden="1" customHeight="1">
      <c r="B51" s="2"/>
      <c r="C51" s="107"/>
      <c r="D51" s="107"/>
      <c r="E51" s="1143"/>
      <c r="F51" s="1143"/>
      <c r="G51" s="1143"/>
      <c r="H51" s="1143"/>
      <c r="I51" s="1137"/>
      <c r="J51" s="1137"/>
      <c r="K51" s="1137"/>
      <c r="L51" s="1137"/>
      <c r="M51" s="153"/>
      <c r="N51" s="2"/>
    </row>
    <row r="52" spans="2:14" ht="12.75" customHeight="1">
      <c r="B52" s="2"/>
      <c r="C52" s="108"/>
      <c r="D52" s="108"/>
      <c r="E52" s="1143"/>
      <c r="F52" s="1143"/>
      <c r="G52" s="1143"/>
      <c r="H52" s="1143"/>
      <c r="I52" s="1137"/>
      <c r="J52" s="1137"/>
      <c r="K52" s="1137"/>
      <c r="L52" s="1137"/>
      <c r="M52" s="2"/>
      <c r="N52" s="2"/>
    </row>
    <row r="53" spans="2:14" ht="13.5" customHeight="1">
      <c r="B53" s="2"/>
      <c r="C53" s="108"/>
      <c r="D53" s="108"/>
      <c r="E53" s="1143"/>
      <c r="F53" s="1143"/>
      <c r="G53" s="1143"/>
      <c r="H53" s="1143"/>
      <c r="I53" s="1137"/>
      <c r="J53" s="1137"/>
      <c r="K53" s="1137"/>
      <c r="L53" s="1137"/>
      <c r="M53" s="2"/>
      <c r="N53" s="2"/>
    </row>
    <row r="54" spans="2:14" ht="12.75" customHeight="1">
      <c r="B54" s="154"/>
      <c r="C54" s="109"/>
      <c r="D54" s="109"/>
      <c r="E54" s="1143"/>
      <c r="F54" s="1143"/>
      <c r="G54" s="1143"/>
      <c r="H54" s="1143"/>
      <c r="I54" s="1137"/>
      <c r="J54" s="1137"/>
      <c r="K54" s="1137"/>
      <c r="L54" s="1137"/>
      <c r="M54" s="2"/>
      <c r="N54" s="2"/>
    </row>
    <row r="55" spans="2:14" ht="13.5" customHeight="1">
      <c r="B55" s="154"/>
      <c r="C55" s="109" t="s">
        <v>61</v>
      </c>
      <c r="D55" s="109"/>
      <c r="E55" s="1143"/>
      <c r="F55" s="1143"/>
      <c r="G55" s="1143"/>
      <c r="H55" s="1143"/>
      <c r="I55" s="1137"/>
      <c r="J55" s="1137"/>
      <c r="K55" s="1137"/>
      <c r="L55" s="1137"/>
      <c r="M55" s="2"/>
      <c r="N55" s="2"/>
    </row>
    <row r="56" spans="2:14">
      <c r="B56" s="133"/>
      <c r="C56" s="155"/>
      <c r="D56" s="155"/>
      <c r="E56" s="18"/>
      <c r="F56" s="18"/>
      <c r="G56" s="18"/>
      <c r="H56" s="18"/>
      <c r="I56" s="18"/>
      <c r="J56" s="155"/>
      <c r="K56" s="18"/>
      <c r="L56" s="18"/>
      <c r="M56" s="2"/>
      <c r="N56" s="2"/>
    </row>
  </sheetData>
  <sheetProtection algorithmName="SHA-512" hashValue="A4afHsMXRY72lg1tJFxmOU9s7Yhl2ZmzLqao7LI8Zpw+xUC/0EPehZJ0x9v08FvO1t+JlWiI6C5R8vLFXwc50A==" saltValue="kfGr76+dO03sMhVWG1eu4g==" spinCount="100000" sheet="1" formatCells="0" formatColumns="0" formatRows="0" insertColumns="0" insertRows="0" insertHyperlinks="0" deleteColumns="0" deleteRows="0" sort="0" autoFilter="0"/>
  <protectedRanges>
    <protectedRange sqref="C14:C16" name="Range1"/>
    <protectedRange sqref="D5:H5 K5:L5" name="Range1_4"/>
  </protectedRanges>
  <mergeCells count="6">
    <mergeCell ref="E55:H55"/>
    <mergeCell ref="C3:M3"/>
    <mergeCell ref="E51:H51"/>
    <mergeCell ref="E52:H52"/>
    <mergeCell ref="E53:H53"/>
    <mergeCell ref="E54:H54"/>
  </mergeCells>
  <conditionalFormatting sqref="E43:H43 E29:H29">
    <cfRule type="cellIs" dxfId="79" priority="9" stopIfTrue="1" operator="equal">
      <formula>"OK"</formula>
    </cfRule>
    <cfRule type="cellIs" dxfId="78" priority="10" stopIfTrue="1" operator="equal">
      <formula>"CHECK"</formula>
    </cfRule>
  </conditionalFormatting>
  <conditionalFormatting sqref="K43:L43 K29:L29">
    <cfRule type="cellIs" dxfId="77" priority="7" stopIfTrue="1" operator="equal">
      <formula>"OK"</formula>
    </cfRule>
    <cfRule type="cellIs" dxfId="76" priority="8" stopIfTrue="1" operator="equal">
      <formula>"CHECK"</formula>
    </cfRule>
  </conditionalFormatting>
  <conditionalFormatting sqref="I43">
    <cfRule type="cellIs" dxfId="75" priority="5" stopIfTrue="1" operator="equal">
      <formula>"OK"</formula>
    </cfRule>
    <cfRule type="cellIs" dxfId="74" priority="6" stopIfTrue="1" operator="equal">
      <formula>"CHECK"</formula>
    </cfRule>
  </conditionalFormatting>
  <conditionalFormatting sqref="E32:H32">
    <cfRule type="cellIs" dxfId="73" priority="3" stopIfTrue="1" operator="equal">
      <formula>"OK"</formula>
    </cfRule>
    <cfRule type="cellIs" dxfId="72" priority="4" stopIfTrue="1" operator="equal">
      <formula>"CHECK"</formula>
    </cfRule>
  </conditionalFormatting>
  <conditionalFormatting sqref="K32:L32">
    <cfRule type="cellIs" dxfId="71" priority="1" stopIfTrue="1" operator="equal">
      <formula>"OK"</formula>
    </cfRule>
    <cfRule type="cellIs" dxfId="70" priority="2" stopIfTrue="1" operator="equal">
      <formula>"CHECK"</formula>
    </cfRule>
  </conditionalFormatting>
  <pageMargins left="0.74803149606299213" right="0.74803149606299213" top="0.82677165354330717" bottom="0.9055118110236221" header="0.51181102362204722" footer="0.31496062992125984"/>
  <pageSetup paperSize="9" scale="28"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D351D-AC0B-43B3-9DA6-42483EB4A132}">
  <sheetPr>
    <tabColor theme="7" tint="0.79998168889431442"/>
  </sheetPr>
  <dimension ref="B1:N27"/>
  <sheetViews>
    <sheetView zoomScale="70" zoomScaleNormal="70" zoomScaleSheetLayoutView="100" workbookViewId="0">
      <selection activeCell="R28" sqref="R28"/>
    </sheetView>
  </sheetViews>
  <sheetFormatPr defaultRowHeight="12.5"/>
  <cols>
    <col min="1" max="1" width="1.54296875" style="25" customWidth="1"/>
    <col min="2" max="2" width="46.54296875" style="25" customWidth="1"/>
    <col min="3" max="11" width="16.54296875" style="256" customWidth="1"/>
    <col min="12" max="13" width="9.54296875" style="25" bestFit="1" customWidth="1"/>
    <col min="14" max="256" width="8.81640625" style="25"/>
    <col min="257" max="257" width="1.54296875" style="25" customWidth="1"/>
    <col min="258" max="258" width="35" style="25" customWidth="1"/>
    <col min="259" max="262" width="10.453125" style="25" customWidth="1"/>
    <col min="263" max="263" width="11.1796875" style="25" customWidth="1"/>
    <col min="264" max="264" width="14.54296875" style="25" customWidth="1"/>
    <col min="265" max="266" width="10.453125" style="25" customWidth="1"/>
    <col min="267" max="267" width="11.453125" style="25" customWidth="1"/>
    <col min="268" max="512" width="8.81640625" style="25"/>
    <col min="513" max="513" width="1.54296875" style="25" customWidth="1"/>
    <col min="514" max="514" width="35" style="25" customWidth="1"/>
    <col min="515" max="518" width="10.453125" style="25" customWidth="1"/>
    <col min="519" max="519" width="11.1796875" style="25" customWidth="1"/>
    <col min="520" max="520" width="14.54296875" style="25" customWidth="1"/>
    <col min="521" max="522" width="10.453125" style="25" customWidth="1"/>
    <col min="523" max="523" width="11.453125" style="25" customWidth="1"/>
    <col min="524" max="768" width="8.81640625" style="25"/>
    <col min="769" max="769" width="1.54296875" style="25" customWidth="1"/>
    <col min="770" max="770" width="35" style="25" customWidth="1"/>
    <col min="771" max="774" width="10.453125" style="25" customWidth="1"/>
    <col min="775" max="775" width="11.1796875" style="25" customWidth="1"/>
    <col min="776" max="776" width="14.54296875" style="25" customWidth="1"/>
    <col min="777" max="778" width="10.453125" style="25" customWidth="1"/>
    <col min="779" max="779" width="11.453125" style="25" customWidth="1"/>
    <col min="780" max="1024" width="8.81640625" style="25"/>
    <col min="1025" max="1025" width="1.54296875" style="25" customWidth="1"/>
    <col min="1026" max="1026" width="35" style="25" customWidth="1"/>
    <col min="1027" max="1030" width="10.453125" style="25" customWidth="1"/>
    <col min="1031" max="1031" width="11.1796875" style="25" customWidth="1"/>
    <col min="1032" max="1032" width="14.54296875" style="25" customWidth="1"/>
    <col min="1033" max="1034" width="10.453125" style="25" customWidth="1"/>
    <col min="1035" max="1035" width="11.453125" style="25" customWidth="1"/>
    <col min="1036" max="1280" width="8.81640625" style="25"/>
    <col min="1281" max="1281" width="1.54296875" style="25" customWidth="1"/>
    <col min="1282" max="1282" width="35" style="25" customWidth="1"/>
    <col min="1283" max="1286" width="10.453125" style="25" customWidth="1"/>
    <col min="1287" max="1287" width="11.1796875" style="25" customWidth="1"/>
    <col min="1288" max="1288" width="14.54296875" style="25" customWidth="1"/>
    <col min="1289" max="1290" width="10.453125" style="25" customWidth="1"/>
    <col min="1291" max="1291" width="11.453125" style="25" customWidth="1"/>
    <col min="1292" max="1536" width="8.81640625" style="25"/>
    <col min="1537" max="1537" width="1.54296875" style="25" customWidth="1"/>
    <col min="1538" max="1538" width="35" style="25" customWidth="1"/>
    <col min="1539" max="1542" width="10.453125" style="25" customWidth="1"/>
    <col min="1543" max="1543" width="11.1796875" style="25" customWidth="1"/>
    <col min="1544" max="1544" width="14.54296875" style="25" customWidth="1"/>
    <col min="1545" max="1546" width="10.453125" style="25" customWidth="1"/>
    <col min="1547" max="1547" width="11.453125" style="25" customWidth="1"/>
    <col min="1548" max="1792" width="8.81640625" style="25"/>
    <col min="1793" max="1793" width="1.54296875" style="25" customWidth="1"/>
    <col min="1794" max="1794" width="35" style="25" customWidth="1"/>
    <col min="1795" max="1798" width="10.453125" style="25" customWidth="1"/>
    <col min="1799" max="1799" width="11.1796875" style="25" customWidth="1"/>
    <col min="1800" max="1800" width="14.54296875" style="25" customWidth="1"/>
    <col min="1801" max="1802" width="10.453125" style="25" customWidth="1"/>
    <col min="1803" max="1803" width="11.453125" style="25" customWidth="1"/>
    <col min="1804" max="2048" width="8.81640625" style="25"/>
    <col min="2049" max="2049" width="1.54296875" style="25" customWidth="1"/>
    <col min="2050" max="2050" width="35" style="25" customWidth="1"/>
    <col min="2051" max="2054" width="10.453125" style="25" customWidth="1"/>
    <col min="2055" max="2055" width="11.1796875" style="25" customWidth="1"/>
    <col min="2056" max="2056" width="14.54296875" style="25" customWidth="1"/>
    <col min="2057" max="2058" width="10.453125" style="25" customWidth="1"/>
    <col min="2059" max="2059" width="11.453125" style="25" customWidth="1"/>
    <col min="2060" max="2304" width="8.81640625" style="25"/>
    <col min="2305" max="2305" width="1.54296875" style="25" customWidth="1"/>
    <col min="2306" max="2306" width="35" style="25" customWidth="1"/>
    <col min="2307" max="2310" width="10.453125" style="25" customWidth="1"/>
    <col min="2311" max="2311" width="11.1796875" style="25" customWidth="1"/>
    <col min="2312" max="2312" width="14.54296875" style="25" customWidth="1"/>
    <col min="2313" max="2314" width="10.453125" style="25" customWidth="1"/>
    <col min="2315" max="2315" width="11.453125" style="25" customWidth="1"/>
    <col min="2316" max="2560" width="8.81640625" style="25"/>
    <col min="2561" max="2561" width="1.54296875" style="25" customWidth="1"/>
    <col min="2562" max="2562" width="35" style="25" customWidth="1"/>
    <col min="2563" max="2566" width="10.453125" style="25" customWidth="1"/>
    <col min="2567" max="2567" width="11.1796875" style="25" customWidth="1"/>
    <col min="2568" max="2568" width="14.54296875" style="25" customWidth="1"/>
    <col min="2569" max="2570" width="10.453125" style="25" customWidth="1"/>
    <col min="2571" max="2571" width="11.453125" style="25" customWidth="1"/>
    <col min="2572" max="2816" width="8.81640625" style="25"/>
    <col min="2817" max="2817" width="1.54296875" style="25" customWidth="1"/>
    <col min="2818" max="2818" width="35" style="25" customWidth="1"/>
    <col min="2819" max="2822" width="10.453125" style="25" customWidth="1"/>
    <col min="2823" max="2823" width="11.1796875" style="25" customWidth="1"/>
    <col min="2824" max="2824" width="14.54296875" style="25" customWidth="1"/>
    <col min="2825" max="2826" width="10.453125" style="25" customWidth="1"/>
    <col min="2827" max="2827" width="11.453125" style="25" customWidth="1"/>
    <col min="2828" max="3072" width="8.81640625" style="25"/>
    <col min="3073" max="3073" width="1.54296875" style="25" customWidth="1"/>
    <col min="3074" max="3074" width="35" style="25" customWidth="1"/>
    <col min="3075" max="3078" width="10.453125" style="25" customWidth="1"/>
    <col min="3079" max="3079" width="11.1796875" style="25" customWidth="1"/>
    <col min="3080" max="3080" width="14.54296875" style="25" customWidth="1"/>
    <col min="3081" max="3082" width="10.453125" style="25" customWidth="1"/>
    <col min="3083" max="3083" width="11.453125" style="25" customWidth="1"/>
    <col min="3084" max="3328" width="8.81640625" style="25"/>
    <col min="3329" max="3329" width="1.54296875" style="25" customWidth="1"/>
    <col min="3330" max="3330" width="35" style="25" customWidth="1"/>
    <col min="3331" max="3334" width="10.453125" style="25" customWidth="1"/>
    <col min="3335" max="3335" width="11.1796875" style="25" customWidth="1"/>
    <col min="3336" max="3336" width="14.54296875" style="25" customWidth="1"/>
    <col min="3337" max="3338" width="10.453125" style="25" customWidth="1"/>
    <col min="3339" max="3339" width="11.453125" style="25" customWidth="1"/>
    <col min="3340" max="3584" width="8.81640625" style="25"/>
    <col min="3585" max="3585" width="1.54296875" style="25" customWidth="1"/>
    <col min="3586" max="3586" width="35" style="25" customWidth="1"/>
    <col min="3587" max="3590" width="10.453125" style="25" customWidth="1"/>
    <col min="3591" max="3591" width="11.1796875" style="25" customWidth="1"/>
    <col min="3592" max="3592" width="14.54296875" style="25" customWidth="1"/>
    <col min="3593" max="3594" width="10.453125" style="25" customWidth="1"/>
    <col min="3595" max="3595" width="11.453125" style="25" customWidth="1"/>
    <col min="3596" max="3840" width="8.81640625" style="25"/>
    <col min="3841" max="3841" width="1.54296875" style="25" customWidth="1"/>
    <col min="3842" max="3842" width="35" style="25" customWidth="1"/>
    <col min="3843" max="3846" width="10.453125" style="25" customWidth="1"/>
    <col min="3847" max="3847" width="11.1796875" style="25" customWidth="1"/>
    <col min="3848" max="3848" width="14.54296875" style="25" customWidth="1"/>
    <col min="3849" max="3850" width="10.453125" style="25" customWidth="1"/>
    <col min="3851" max="3851" width="11.453125" style="25" customWidth="1"/>
    <col min="3852" max="4096" width="8.81640625" style="25"/>
    <col min="4097" max="4097" width="1.54296875" style="25" customWidth="1"/>
    <col min="4098" max="4098" width="35" style="25" customWidth="1"/>
    <col min="4099" max="4102" width="10.453125" style="25" customWidth="1"/>
    <col min="4103" max="4103" width="11.1796875" style="25" customWidth="1"/>
    <col min="4104" max="4104" width="14.54296875" style="25" customWidth="1"/>
    <col min="4105" max="4106" width="10.453125" style="25" customWidth="1"/>
    <col min="4107" max="4107" width="11.453125" style="25" customWidth="1"/>
    <col min="4108" max="4352" width="8.81640625" style="25"/>
    <col min="4353" max="4353" width="1.54296875" style="25" customWidth="1"/>
    <col min="4354" max="4354" width="35" style="25" customWidth="1"/>
    <col min="4355" max="4358" width="10.453125" style="25" customWidth="1"/>
    <col min="4359" max="4359" width="11.1796875" style="25" customWidth="1"/>
    <col min="4360" max="4360" width="14.54296875" style="25" customWidth="1"/>
    <col min="4361" max="4362" width="10.453125" style="25" customWidth="1"/>
    <col min="4363" max="4363" width="11.453125" style="25" customWidth="1"/>
    <col min="4364" max="4608" width="8.81640625" style="25"/>
    <col min="4609" max="4609" width="1.54296875" style="25" customWidth="1"/>
    <col min="4610" max="4610" width="35" style="25" customWidth="1"/>
    <col min="4611" max="4614" width="10.453125" style="25" customWidth="1"/>
    <col min="4615" max="4615" width="11.1796875" style="25" customWidth="1"/>
    <col min="4616" max="4616" width="14.54296875" style="25" customWidth="1"/>
    <col min="4617" max="4618" width="10.453125" style="25" customWidth="1"/>
    <col min="4619" max="4619" width="11.453125" style="25" customWidth="1"/>
    <col min="4620" max="4864" width="8.81640625" style="25"/>
    <col min="4865" max="4865" width="1.54296875" style="25" customWidth="1"/>
    <col min="4866" max="4866" width="35" style="25" customWidth="1"/>
    <col min="4867" max="4870" width="10.453125" style="25" customWidth="1"/>
    <col min="4871" max="4871" width="11.1796875" style="25" customWidth="1"/>
    <col min="4872" max="4872" width="14.54296875" style="25" customWidth="1"/>
    <col min="4873" max="4874" width="10.453125" style="25" customWidth="1"/>
    <col min="4875" max="4875" width="11.453125" style="25" customWidth="1"/>
    <col min="4876" max="5120" width="8.81640625" style="25"/>
    <col min="5121" max="5121" width="1.54296875" style="25" customWidth="1"/>
    <col min="5122" max="5122" width="35" style="25" customWidth="1"/>
    <col min="5123" max="5126" width="10.453125" style="25" customWidth="1"/>
    <col min="5127" max="5127" width="11.1796875" style="25" customWidth="1"/>
    <col min="5128" max="5128" width="14.54296875" style="25" customWidth="1"/>
    <col min="5129" max="5130" width="10.453125" style="25" customWidth="1"/>
    <col min="5131" max="5131" width="11.453125" style="25" customWidth="1"/>
    <col min="5132" max="5376" width="8.81640625" style="25"/>
    <col min="5377" max="5377" width="1.54296875" style="25" customWidth="1"/>
    <col min="5378" max="5378" width="35" style="25" customWidth="1"/>
    <col min="5379" max="5382" width="10.453125" style="25" customWidth="1"/>
    <col min="5383" max="5383" width="11.1796875" style="25" customWidth="1"/>
    <col min="5384" max="5384" width="14.54296875" style="25" customWidth="1"/>
    <col min="5385" max="5386" width="10.453125" style="25" customWidth="1"/>
    <col min="5387" max="5387" width="11.453125" style="25" customWidth="1"/>
    <col min="5388" max="5632" width="8.81640625" style="25"/>
    <col min="5633" max="5633" width="1.54296875" style="25" customWidth="1"/>
    <col min="5634" max="5634" width="35" style="25" customWidth="1"/>
    <col min="5635" max="5638" width="10.453125" style="25" customWidth="1"/>
    <col min="5639" max="5639" width="11.1796875" style="25" customWidth="1"/>
    <col min="5640" max="5640" width="14.54296875" style="25" customWidth="1"/>
    <col min="5641" max="5642" width="10.453125" style="25" customWidth="1"/>
    <col min="5643" max="5643" width="11.453125" style="25" customWidth="1"/>
    <col min="5644" max="5888" width="8.81640625" style="25"/>
    <col min="5889" max="5889" width="1.54296875" style="25" customWidth="1"/>
    <col min="5890" max="5890" width="35" style="25" customWidth="1"/>
    <col min="5891" max="5894" width="10.453125" style="25" customWidth="1"/>
    <col min="5895" max="5895" width="11.1796875" style="25" customWidth="1"/>
    <col min="5896" max="5896" width="14.54296875" style="25" customWidth="1"/>
    <col min="5897" max="5898" width="10.453125" style="25" customWidth="1"/>
    <col min="5899" max="5899" width="11.453125" style="25" customWidth="1"/>
    <col min="5900" max="6144" width="8.81640625" style="25"/>
    <col min="6145" max="6145" width="1.54296875" style="25" customWidth="1"/>
    <col min="6146" max="6146" width="35" style="25" customWidth="1"/>
    <col min="6147" max="6150" width="10.453125" style="25" customWidth="1"/>
    <col min="6151" max="6151" width="11.1796875" style="25" customWidth="1"/>
    <col min="6152" max="6152" width="14.54296875" style="25" customWidth="1"/>
    <col min="6153" max="6154" width="10.453125" style="25" customWidth="1"/>
    <col min="6155" max="6155" width="11.453125" style="25" customWidth="1"/>
    <col min="6156" max="6400" width="8.81640625" style="25"/>
    <col min="6401" max="6401" width="1.54296875" style="25" customWidth="1"/>
    <col min="6402" max="6402" width="35" style="25" customWidth="1"/>
    <col min="6403" max="6406" width="10.453125" style="25" customWidth="1"/>
    <col min="6407" max="6407" width="11.1796875" style="25" customWidth="1"/>
    <col min="6408" max="6408" width="14.54296875" style="25" customWidth="1"/>
    <col min="6409" max="6410" width="10.453125" style="25" customWidth="1"/>
    <col min="6411" max="6411" width="11.453125" style="25" customWidth="1"/>
    <col min="6412" max="6656" width="8.81640625" style="25"/>
    <col min="6657" max="6657" width="1.54296875" style="25" customWidth="1"/>
    <col min="6658" max="6658" width="35" style="25" customWidth="1"/>
    <col min="6659" max="6662" width="10.453125" style="25" customWidth="1"/>
    <col min="6663" max="6663" width="11.1796875" style="25" customWidth="1"/>
    <col min="6664" max="6664" width="14.54296875" style="25" customWidth="1"/>
    <col min="6665" max="6666" width="10.453125" style="25" customWidth="1"/>
    <col min="6667" max="6667" width="11.453125" style="25" customWidth="1"/>
    <col min="6668" max="6912" width="8.81640625" style="25"/>
    <col min="6913" max="6913" width="1.54296875" style="25" customWidth="1"/>
    <col min="6914" max="6914" width="35" style="25" customWidth="1"/>
    <col min="6915" max="6918" width="10.453125" style="25" customWidth="1"/>
    <col min="6919" max="6919" width="11.1796875" style="25" customWidth="1"/>
    <col min="6920" max="6920" width="14.54296875" style="25" customWidth="1"/>
    <col min="6921" max="6922" width="10.453125" style="25" customWidth="1"/>
    <col min="6923" max="6923" width="11.453125" style="25" customWidth="1"/>
    <col min="6924" max="7168" width="8.81640625" style="25"/>
    <col min="7169" max="7169" width="1.54296875" style="25" customWidth="1"/>
    <col min="7170" max="7170" width="35" style="25" customWidth="1"/>
    <col min="7171" max="7174" width="10.453125" style="25" customWidth="1"/>
    <col min="7175" max="7175" width="11.1796875" style="25" customWidth="1"/>
    <col min="7176" max="7176" width="14.54296875" style="25" customWidth="1"/>
    <col min="7177" max="7178" width="10.453125" style="25" customWidth="1"/>
    <col min="7179" max="7179" width="11.453125" style="25" customWidth="1"/>
    <col min="7180" max="7424" width="8.81640625" style="25"/>
    <col min="7425" max="7425" width="1.54296875" style="25" customWidth="1"/>
    <col min="7426" max="7426" width="35" style="25" customWidth="1"/>
    <col min="7427" max="7430" width="10.453125" style="25" customWidth="1"/>
    <col min="7431" max="7431" width="11.1796875" style="25" customWidth="1"/>
    <col min="7432" max="7432" width="14.54296875" style="25" customWidth="1"/>
    <col min="7433" max="7434" width="10.453125" style="25" customWidth="1"/>
    <col min="7435" max="7435" width="11.453125" style="25" customWidth="1"/>
    <col min="7436" max="7680" width="8.81640625" style="25"/>
    <col min="7681" max="7681" width="1.54296875" style="25" customWidth="1"/>
    <col min="7682" max="7682" width="35" style="25" customWidth="1"/>
    <col min="7683" max="7686" width="10.453125" style="25" customWidth="1"/>
    <col min="7687" max="7687" width="11.1796875" style="25" customWidth="1"/>
    <col min="7688" max="7688" width="14.54296875" style="25" customWidth="1"/>
    <col min="7689" max="7690" width="10.453125" style="25" customWidth="1"/>
    <col min="7691" max="7691" width="11.453125" style="25" customWidth="1"/>
    <col min="7692" max="7936" width="8.81640625" style="25"/>
    <col min="7937" max="7937" width="1.54296875" style="25" customWidth="1"/>
    <col min="7938" max="7938" width="35" style="25" customWidth="1"/>
    <col min="7939" max="7942" width="10.453125" style="25" customWidth="1"/>
    <col min="7943" max="7943" width="11.1796875" style="25" customWidth="1"/>
    <col min="7944" max="7944" width="14.54296875" style="25" customWidth="1"/>
    <col min="7945" max="7946" width="10.453125" style="25" customWidth="1"/>
    <col min="7947" max="7947" width="11.453125" style="25" customWidth="1"/>
    <col min="7948" max="8192" width="8.81640625" style="25"/>
    <col min="8193" max="8193" width="1.54296875" style="25" customWidth="1"/>
    <col min="8194" max="8194" width="35" style="25" customWidth="1"/>
    <col min="8195" max="8198" width="10.453125" style="25" customWidth="1"/>
    <col min="8199" max="8199" width="11.1796875" style="25" customWidth="1"/>
    <col min="8200" max="8200" width="14.54296875" style="25" customWidth="1"/>
    <col min="8201" max="8202" width="10.453125" style="25" customWidth="1"/>
    <col min="8203" max="8203" width="11.453125" style="25" customWidth="1"/>
    <col min="8204" max="8448" width="8.81640625" style="25"/>
    <col min="8449" max="8449" width="1.54296875" style="25" customWidth="1"/>
    <col min="8450" max="8450" width="35" style="25" customWidth="1"/>
    <col min="8451" max="8454" width="10.453125" style="25" customWidth="1"/>
    <col min="8455" max="8455" width="11.1796875" style="25" customWidth="1"/>
    <col min="8456" max="8456" width="14.54296875" style="25" customWidth="1"/>
    <col min="8457" max="8458" width="10.453125" style="25" customWidth="1"/>
    <col min="8459" max="8459" width="11.453125" style="25" customWidth="1"/>
    <col min="8460" max="8704" width="8.81640625" style="25"/>
    <col min="8705" max="8705" width="1.54296875" style="25" customWidth="1"/>
    <col min="8706" max="8706" width="35" style="25" customWidth="1"/>
    <col min="8707" max="8710" width="10.453125" style="25" customWidth="1"/>
    <col min="8711" max="8711" width="11.1796875" style="25" customWidth="1"/>
    <col min="8712" max="8712" width="14.54296875" style="25" customWidth="1"/>
    <col min="8713" max="8714" width="10.453125" style="25" customWidth="1"/>
    <col min="8715" max="8715" width="11.453125" style="25" customWidth="1"/>
    <col min="8716" max="8960" width="8.81640625" style="25"/>
    <col min="8961" max="8961" width="1.54296875" style="25" customWidth="1"/>
    <col min="8962" max="8962" width="35" style="25" customWidth="1"/>
    <col min="8963" max="8966" width="10.453125" style="25" customWidth="1"/>
    <col min="8967" max="8967" width="11.1796875" style="25" customWidth="1"/>
    <col min="8968" max="8968" width="14.54296875" style="25" customWidth="1"/>
    <col min="8969" max="8970" width="10.453125" style="25" customWidth="1"/>
    <col min="8971" max="8971" width="11.453125" style="25" customWidth="1"/>
    <col min="8972" max="9216" width="8.81640625" style="25"/>
    <col min="9217" max="9217" width="1.54296875" style="25" customWidth="1"/>
    <col min="9218" max="9218" width="35" style="25" customWidth="1"/>
    <col min="9219" max="9222" width="10.453125" style="25" customWidth="1"/>
    <col min="9223" max="9223" width="11.1796875" style="25" customWidth="1"/>
    <col min="9224" max="9224" width="14.54296875" style="25" customWidth="1"/>
    <col min="9225" max="9226" width="10.453125" style="25" customWidth="1"/>
    <col min="9227" max="9227" width="11.453125" style="25" customWidth="1"/>
    <col min="9228" max="9472" width="8.81640625" style="25"/>
    <col min="9473" max="9473" width="1.54296875" style="25" customWidth="1"/>
    <col min="9474" max="9474" width="35" style="25" customWidth="1"/>
    <col min="9475" max="9478" width="10.453125" style="25" customWidth="1"/>
    <col min="9479" max="9479" width="11.1796875" style="25" customWidth="1"/>
    <col min="9480" max="9480" width="14.54296875" style="25" customWidth="1"/>
    <col min="9481" max="9482" width="10.453125" style="25" customWidth="1"/>
    <col min="9483" max="9483" width="11.453125" style="25" customWidth="1"/>
    <col min="9484" max="9728" width="8.81640625" style="25"/>
    <col min="9729" max="9729" width="1.54296875" style="25" customWidth="1"/>
    <col min="9730" max="9730" width="35" style="25" customWidth="1"/>
    <col min="9731" max="9734" width="10.453125" style="25" customWidth="1"/>
    <col min="9735" max="9735" width="11.1796875" style="25" customWidth="1"/>
    <col min="9736" max="9736" width="14.54296875" style="25" customWidth="1"/>
    <col min="9737" max="9738" width="10.453125" style="25" customWidth="1"/>
    <col min="9739" max="9739" width="11.453125" style="25" customWidth="1"/>
    <col min="9740" max="9984" width="8.81640625" style="25"/>
    <col min="9985" max="9985" width="1.54296875" style="25" customWidth="1"/>
    <col min="9986" max="9986" width="35" style="25" customWidth="1"/>
    <col min="9987" max="9990" width="10.453125" style="25" customWidth="1"/>
    <col min="9991" max="9991" width="11.1796875" style="25" customWidth="1"/>
    <col min="9992" max="9992" width="14.54296875" style="25" customWidth="1"/>
    <col min="9993" max="9994" width="10.453125" style="25" customWidth="1"/>
    <col min="9995" max="9995" width="11.453125" style="25" customWidth="1"/>
    <col min="9996" max="10240" width="8.81640625" style="25"/>
    <col min="10241" max="10241" width="1.54296875" style="25" customWidth="1"/>
    <col min="10242" max="10242" width="35" style="25" customWidth="1"/>
    <col min="10243" max="10246" width="10.453125" style="25" customWidth="1"/>
    <col min="10247" max="10247" width="11.1796875" style="25" customWidth="1"/>
    <col min="10248" max="10248" width="14.54296875" style="25" customWidth="1"/>
    <col min="10249" max="10250" width="10.453125" style="25" customWidth="1"/>
    <col min="10251" max="10251" width="11.453125" style="25" customWidth="1"/>
    <col min="10252" max="10496" width="8.81640625" style="25"/>
    <col min="10497" max="10497" width="1.54296875" style="25" customWidth="1"/>
    <col min="10498" max="10498" width="35" style="25" customWidth="1"/>
    <col min="10499" max="10502" width="10.453125" style="25" customWidth="1"/>
    <col min="10503" max="10503" width="11.1796875" style="25" customWidth="1"/>
    <col min="10504" max="10504" width="14.54296875" style="25" customWidth="1"/>
    <col min="10505" max="10506" width="10.453125" style="25" customWidth="1"/>
    <col min="10507" max="10507" width="11.453125" style="25" customWidth="1"/>
    <col min="10508" max="10752" width="8.81640625" style="25"/>
    <col min="10753" max="10753" width="1.54296875" style="25" customWidth="1"/>
    <col min="10754" max="10754" width="35" style="25" customWidth="1"/>
    <col min="10755" max="10758" width="10.453125" style="25" customWidth="1"/>
    <col min="10759" max="10759" width="11.1796875" style="25" customWidth="1"/>
    <col min="10760" max="10760" width="14.54296875" style="25" customWidth="1"/>
    <col min="10761" max="10762" width="10.453125" style="25" customWidth="1"/>
    <col min="10763" max="10763" width="11.453125" style="25" customWidth="1"/>
    <col min="10764" max="11008" width="8.81640625" style="25"/>
    <col min="11009" max="11009" width="1.54296875" style="25" customWidth="1"/>
    <col min="11010" max="11010" width="35" style="25" customWidth="1"/>
    <col min="11011" max="11014" width="10.453125" style="25" customWidth="1"/>
    <col min="11015" max="11015" width="11.1796875" style="25" customWidth="1"/>
    <col min="11016" max="11016" width="14.54296875" style="25" customWidth="1"/>
    <col min="11017" max="11018" width="10.453125" style="25" customWidth="1"/>
    <col min="11019" max="11019" width="11.453125" style="25" customWidth="1"/>
    <col min="11020" max="11264" width="8.81640625" style="25"/>
    <col min="11265" max="11265" width="1.54296875" style="25" customWidth="1"/>
    <col min="11266" max="11266" width="35" style="25" customWidth="1"/>
    <col min="11267" max="11270" width="10.453125" style="25" customWidth="1"/>
    <col min="11271" max="11271" width="11.1796875" style="25" customWidth="1"/>
    <col min="11272" max="11272" width="14.54296875" style="25" customWidth="1"/>
    <col min="11273" max="11274" width="10.453125" style="25" customWidth="1"/>
    <col min="11275" max="11275" width="11.453125" style="25" customWidth="1"/>
    <col min="11276" max="11520" width="8.81640625" style="25"/>
    <col min="11521" max="11521" width="1.54296875" style="25" customWidth="1"/>
    <col min="11522" max="11522" width="35" style="25" customWidth="1"/>
    <col min="11523" max="11526" width="10.453125" style="25" customWidth="1"/>
    <col min="11527" max="11527" width="11.1796875" style="25" customWidth="1"/>
    <col min="11528" max="11528" width="14.54296875" style="25" customWidth="1"/>
    <col min="11529" max="11530" width="10.453125" style="25" customWidth="1"/>
    <col min="11531" max="11531" width="11.453125" style="25" customWidth="1"/>
    <col min="11532" max="11776" width="8.81640625" style="25"/>
    <col min="11777" max="11777" width="1.54296875" style="25" customWidth="1"/>
    <col min="11778" max="11778" width="35" style="25" customWidth="1"/>
    <col min="11779" max="11782" width="10.453125" style="25" customWidth="1"/>
    <col min="11783" max="11783" width="11.1796875" style="25" customWidth="1"/>
    <col min="11784" max="11784" width="14.54296875" style="25" customWidth="1"/>
    <col min="11785" max="11786" width="10.453125" style="25" customWidth="1"/>
    <col min="11787" max="11787" width="11.453125" style="25" customWidth="1"/>
    <col min="11788" max="12032" width="8.81640625" style="25"/>
    <col min="12033" max="12033" width="1.54296875" style="25" customWidth="1"/>
    <col min="12034" max="12034" width="35" style="25" customWidth="1"/>
    <col min="12035" max="12038" width="10.453125" style="25" customWidth="1"/>
    <col min="12039" max="12039" width="11.1796875" style="25" customWidth="1"/>
    <col min="12040" max="12040" width="14.54296875" style="25" customWidth="1"/>
    <col min="12041" max="12042" width="10.453125" style="25" customWidth="1"/>
    <col min="12043" max="12043" width="11.453125" style="25" customWidth="1"/>
    <col min="12044" max="12288" width="8.81640625" style="25"/>
    <col min="12289" max="12289" width="1.54296875" style="25" customWidth="1"/>
    <col min="12290" max="12290" width="35" style="25" customWidth="1"/>
    <col min="12291" max="12294" width="10.453125" style="25" customWidth="1"/>
    <col min="12295" max="12295" width="11.1796875" style="25" customWidth="1"/>
    <col min="12296" max="12296" width="14.54296875" style="25" customWidth="1"/>
    <col min="12297" max="12298" width="10.453125" style="25" customWidth="1"/>
    <col min="12299" max="12299" width="11.453125" style="25" customWidth="1"/>
    <col min="12300" max="12544" width="8.81640625" style="25"/>
    <col min="12545" max="12545" width="1.54296875" style="25" customWidth="1"/>
    <col min="12546" max="12546" width="35" style="25" customWidth="1"/>
    <col min="12547" max="12550" width="10.453125" style="25" customWidth="1"/>
    <col min="12551" max="12551" width="11.1796875" style="25" customWidth="1"/>
    <col min="12552" max="12552" width="14.54296875" style="25" customWidth="1"/>
    <col min="12553" max="12554" width="10.453125" style="25" customWidth="1"/>
    <col min="12555" max="12555" width="11.453125" style="25" customWidth="1"/>
    <col min="12556" max="12800" width="8.81640625" style="25"/>
    <col min="12801" max="12801" width="1.54296875" style="25" customWidth="1"/>
    <col min="12802" max="12802" width="35" style="25" customWidth="1"/>
    <col min="12803" max="12806" width="10.453125" style="25" customWidth="1"/>
    <col min="12807" max="12807" width="11.1796875" style="25" customWidth="1"/>
    <col min="12808" max="12808" width="14.54296875" style="25" customWidth="1"/>
    <col min="12809" max="12810" width="10.453125" style="25" customWidth="1"/>
    <col min="12811" max="12811" width="11.453125" style="25" customWidth="1"/>
    <col min="12812" max="13056" width="8.81640625" style="25"/>
    <col min="13057" max="13057" width="1.54296875" style="25" customWidth="1"/>
    <col min="13058" max="13058" width="35" style="25" customWidth="1"/>
    <col min="13059" max="13062" width="10.453125" style="25" customWidth="1"/>
    <col min="13063" max="13063" width="11.1796875" style="25" customWidth="1"/>
    <col min="13064" max="13064" width="14.54296875" style="25" customWidth="1"/>
    <col min="13065" max="13066" width="10.453125" style="25" customWidth="1"/>
    <col min="13067" max="13067" width="11.453125" style="25" customWidth="1"/>
    <col min="13068" max="13312" width="8.81640625" style="25"/>
    <col min="13313" max="13313" width="1.54296875" style="25" customWidth="1"/>
    <col min="13314" max="13314" width="35" style="25" customWidth="1"/>
    <col min="13315" max="13318" width="10.453125" style="25" customWidth="1"/>
    <col min="13319" max="13319" width="11.1796875" style="25" customWidth="1"/>
    <col min="13320" max="13320" width="14.54296875" style="25" customWidth="1"/>
    <col min="13321" max="13322" width="10.453125" style="25" customWidth="1"/>
    <col min="13323" max="13323" width="11.453125" style="25" customWidth="1"/>
    <col min="13324" max="13568" width="8.81640625" style="25"/>
    <col min="13569" max="13569" width="1.54296875" style="25" customWidth="1"/>
    <col min="13570" max="13570" width="35" style="25" customWidth="1"/>
    <col min="13571" max="13574" width="10.453125" style="25" customWidth="1"/>
    <col min="13575" max="13575" width="11.1796875" style="25" customWidth="1"/>
    <col min="13576" max="13576" width="14.54296875" style="25" customWidth="1"/>
    <col min="13577" max="13578" width="10.453125" style="25" customWidth="1"/>
    <col min="13579" max="13579" width="11.453125" style="25" customWidth="1"/>
    <col min="13580" max="13824" width="8.81640625" style="25"/>
    <col min="13825" max="13825" width="1.54296875" style="25" customWidth="1"/>
    <col min="13826" max="13826" width="35" style="25" customWidth="1"/>
    <col min="13827" max="13830" width="10.453125" style="25" customWidth="1"/>
    <col min="13831" max="13831" width="11.1796875" style="25" customWidth="1"/>
    <col min="13832" max="13832" width="14.54296875" style="25" customWidth="1"/>
    <col min="13833" max="13834" width="10.453125" style="25" customWidth="1"/>
    <col min="13835" max="13835" width="11.453125" style="25" customWidth="1"/>
    <col min="13836" max="14080" width="8.81640625" style="25"/>
    <col min="14081" max="14081" width="1.54296875" style="25" customWidth="1"/>
    <col min="14082" max="14082" width="35" style="25" customWidth="1"/>
    <col min="14083" max="14086" width="10.453125" style="25" customWidth="1"/>
    <col min="14087" max="14087" width="11.1796875" style="25" customWidth="1"/>
    <col min="14088" max="14088" width="14.54296875" style="25" customWidth="1"/>
    <col min="14089" max="14090" width="10.453125" style="25" customWidth="1"/>
    <col min="14091" max="14091" width="11.453125" style="25" customWidth="1"/>
    <col min="14092" max="14336" width="8.81640625" style="25"/>
    <col min="14337" max="14337" width="1.54296875" style="25" customWidth="1"/>
    <col min="14338" max="14338" width="35" style="25" customWidth="1"/>
    <col min="14339" max="14342" width="10.453125" style="25" customWidth="1"/>
    <col min="14343" max="14343" width="11.1796875" style="25" customWidth="1"/>
    <col min="14344" max="14344" width="14.54296875" style="25" customWidth="1"/>
    <col min="14345" max="14346" width="10.453125" style="25" customWidth="1"/>
    <col min="14347" max="14347" width="11.453125" style="25" customWidth="1"/>
    <col min="14348" max="14592" width="8.81640625" style="25"/>
    <col min="14593" max="14593" width="1.54296875" style="25" customWidth="1"/>
    <col min="14594" max="14594" width="35" style="25" customWidth="1"/>
    <col min="14595" max="14598" width="10.453125" style="25" customWidth="1"/>
    <col min="14599" max="14599" width="11.1796875" style="25" customWidth="1"/>
    <col min="14600" max="14600" width="14.54296875" style="25" customWidth="1"/>
    <col min="14601" max="14602" width="10.453125" style="25" customWidth="1"/>
    <col min="14603" max="14603" width="11.453125" style="25" customWidth="1"/>
    <col min="14604" max="14848" width="8.81640625" style="25"/>
    <col min="14849" max="14849" width="1.54296875" style="25" customWidth="1"/>
    <col min="14850" max="14850" width="35" style="25" customWidth="1"/>
    <col min="14851" max="14854" width="10.453125" style="25" customWidth="1"/>
    <col min="14855" max="14855" width="11.1796875" style="25" customWidth="1"/>
    <col min="14856" max="14856" width="14.54296875" style="25" customWidth="1"/>
    <col min="14857" max="14858" width="10.453125" style="25" customWidth="1"/>
    <col min="14859" max="14859" width="11.453125" style="25" customWidth="1"/>
    <col min="14860" max="15104" width="8.81640625" style="25"/>
    <col min="15105" max="15105" width="1.54296875" style="25" customWidth="1"/>
    <col min="15106" max="15106" width="35" style="25" customWidth="1"/>
    <col min="15107" max="15110" width="10.453125" style="25" customWidth="1"/>
    <col min="15111" max="15111" width="11.1796875" style="25" customWidth="1"/>
    <col min="15112" max="15112" width="14.54296875" style="25" customWidth="1"/>
    <col min="15113" max="15114" width="10.453125" style="25" customWidth="1"/>
    <col min="15115" max="15115" width="11.453125" style="25" customWidth="1"/>
    <col min="15116" max="15360" width="8.81640625" style="25"/>
    <col min="15361" max="15361" width="1.54296875" style="25" customWidth="1"/>
    <col min="15362" max="15362" width="35" style="25" customWidth="1"/>
    <col min="15363" max="15366" width="10.453125" style="25" customWidth="1"/>
    <col min="15367" max="15367" width="11.1796875" style="25" customWidth="1"/>
    <col min="15368" max="15368" width="14.54296875" style="25" customWidth="1"/>
    <col min="15369" max="15370" width="10.453125" style="25" customWidth="1"/>
    <col min="15371" max="15371" width="11.453125" style="25" customWidth="1"/>
    <col min="15372" max="15616" width="8.81640625" style="25"/>
    <col min="15617" max="15617" width="1.54296875" style="25" customWidth="1"/>
    <col min="15618" max="15618" width="35" style="25" customWidth="1"/>
    <col min="15619" max="15622" width="10.453125" style="25" customWidth="1"/>
    <col min="15623" max="15623" width="11.1796875" style="25" customWidth="1"/>
    <col min="15624" max="15624" width="14.54296875" style="25" customWidth="1"/>
    <col min="15625" max="15626" width="10.453125" style="25" customWidth="1"/>
    <col min="15627" max="15627" width="11.453125" style="25" customWidth="1"/>
    <col min="15628" max="15872" width="8.81640625" style="25"/>
    <col min="15873" max="15873" width="1.54296875" style="25" customWidth="1"/>
    <col min="15874" max="15874" width="35" style="25" customWidth="1"/>
    <col min="15875" max="15878" width="10.453125" style="25" customWidth="1"/>
    <col min="15879" max="15879" width="11.1796875" style="25" customWidth="1"/>
    <col min="15880" max="15880" width="14.54296875" style="25" customWidth="1"/>
    <col min="15881" max="15882" width="10.453125" style="25" customWidth="1"/>
    <col min="15883" max="15883" width="11.453125" style="25" customWidth="1"/>
    <col min="15884" max="16128" width="8.81640625" style="25"/>
    <col min="16129" max="16129" width="1.54296875" style="25" customWidth="1"/>
    <col min="16130" max="16130" width="35" style="25" customWidth="1"/>
    <col min="16131" max="16134" width="10.453125" style="25" customWidth="1"/>
    <col min="16135" max="16135" width="11.1796875" style="25" customWidth="1"/>
    <col min="16136" max="16136" width="14.54296875" style="25" customWidth="1"/>
    <col min="16137" max="16138" width="10.453125" style="25" customWidth="1"/>
    <col min="16139" max="16139" width="11.453125" style="25" customWidth="1"/>
    <col min="16140" max="16384" width="8.81640625" style="25"/>
  </cols>
  <sheetData>
    <row r="1" spans="2:14" ht="25">
      <c r="B1" s="26"/>
    </row>
    <row r="2" spans="2:14" ht="22.5">
      <c r="B2" s="277" t="s">
        <v>1198</v>
      </c>
      <c r="C2" s="300"/>
      <c r="D2" s="300"/>
      <c r="E2" s="300"/>
      <c r="F2" s="301"/>
      <c r="G2" s="300"/>
      <c r="H2" s="300"/>
      <c r="I2" s="302"/>
      <c r="J2" s="300"/>
    </row>
    <row r="3" spans="2:14" ht="22.5">
      <c r="B3" s="277"/>
      <c r="C3" s="300"/>
      <c r="D3" s="300"/>
      <c r="E3" s="300"/>
      <c r="F3" s="301"/>
      <c r="G3" s="300"/>
      <c r="H3" s="300"/>
      <c r="I3" s="302"/>
      <c r="J3" s="300"/>
    </row>
    <row r="4" spans="2:14" ht="22.5">
      <c r="B4" s="277"/>
      <c r="C4" s="300"/>
      <c r="D4" s="300"/>
      <c r="E4" s="300"/>
      <c r="F4" s="301"/>
      <c r="G4" s="300"/>
      <c r="H4" s="300"/>
      <c r="I4" s="302"/>
      <c r="J4" s="300"/>
    </row>
    <row r="5" spans="2:14" ht="13.5" thickBot="1">
      <c r="C5" s="304"/>
      <c r="D5" s="304"/>
      <c r="E5" s="304"/>
      <c r="F5" s="304"/>
      <c r="G5" s="304"/>
      <c r="H5" s="304"/>
      <c r="I5" s="304"/>
      <c r="J5" s="304"/>
      <c r="K5" s="304"/>
      <c r="L5" s="304"/>
      <c r="M5" s="304"/>
      <c r="N5" s="304"/>
    </row>
    <row r="6" spans="2:14" ht="32.15" customHeight="1">
      <c r="B6" s="294" t="s">
        <v>1199</v>
      </c>
      <c r="C6" s="1315" t="s">
        <v>491</v>
      </c>
      <c r="D6" s="1315"/>
      <c r="E6" s="1315"/>
      <c r="F6" s="1315"/>
      <c r="G6" s="1315"/>
      <c r="H6" s="1315"/>
      <c r="I6" s="1315"/>
      <c r="J6" s="1315"/>
      <c r="K6" s="1316"/>
      <c r="L6" s="304"/>
      <c r="M6" s="304"/>
      <c r="N6" s="304"/>
    </row>
    <row r="7" spans="2:14" ht="26">
      <c r="B7" s="295" t="s">
        <v>1200</v>
      </c>
      <c r="C7" s="290" t="s">
        <v>493</v>
      </c>
      <c r="D7" s="290" t="s">
        <v>494</v>
      </c>
      <c r="E7" s="290" t="s">
        <v>495</v>
      </c>
      <c r="F7" s="290" t="s">
        <v>496</v>
      </c>
      <c r="G7" s="290" t="s">
        <v>497</v>
      </c>
      <c r="H7" s="292" t="s">
        <v>498</v>
      </c>
      <c r="I7" s="290" t="s">
        <v>499</v>
      </c>
      <c r="J7" s="290" t="s">
        <v>500</v>
      </c>
      <c r="K7" s="293" t="s">
        <v>501</v>
      </c>
    </row>
    <row r="8" spans="2:14">
      <c r="B8" s="224" t="s">
        <v>1201</v>
      </c>
      <c r="C8" s="962"/>
      <c r="D8" s="962"/>
      <c r="E8" s="962"/>
      <c r="F8" s="962"/>
      <c r="G8" s="962"/>
      <c r="H8" s="296">
        <f t="shared" ref="H8:H12" si="0">SUM(C8:G8)</f>
        <v>0</v>
      </c>
      <c r="I8" s="962"/>
      <c r="J8" s="962"/>
      <c r="K8" s="297">
        <f>SUM(H8:J8)</f>
        <v>0</v>
      </c>
    </row>
    <row r="9" spans="2:14">
      <c r="B9" s="224" t="s">
        <v>1202</v>
      </c>
      <c r="C9" s="962"/>
      <c r="D9" s="962"/>
      <c r="E9" s="962"/>
      <c r="F9" s="962"/>
      <c r="G9" s="962"/>
      <c r="H9" s="296">
        <f t="shared" si="0"/>
        <v>0</v>
      </c>
      <c r="I9" s="962"/>
      <c r="J9" s="962"/>
      <c r="K9" s="297">
        <f>SUM(H9:J9)</f>
        <v>0</v>
      </c>
    </row>
    <row r="10" spans="2:14">
      <c r="B10" s="224" t="s">
        <v>1203</v>
      </c>
      <c r="C10" s="962"/>
      <c r="D10" s="962"/>
      <c r="E10" s="962"/>
      <c r="F10" s="962"/>
      <c r="G10" s="962"/>
      <c r="H10" s="296">
        <f t="shared" si="0"/>
        <v>0</v>
      </c>
      <c r="I10" s="962"/>
      <c r="J10" s="962"/>
      <c r="K10" s="297">
        <f t="shared" ref="K10:K12" si="1">SUM(H10:J10)</f>
        <v>0</v>
      </c>
    </row>
    <row r="11" spans="2:14">
      <c r="B11" s="224" t="s">
        <v>1204</v>
      </c>
      <c r="C11" s="962"/>
      <c r="D11" s="962"/>
      <c r="E11" s="962"/>
      <c r="F11" s="962"/>
      <c r="G11" s="962"/>
      <c r="H11" s="296">
        <f t="shared" si="0"/>
        <v>0</v>
      </c>
      <c r="I11" s="962"/>
      <c r="J11" s="962"/>
      <c r="K11" s="297">
        <f t="shared" si="1"/>
        <v>0</v>
      </c>
    </row>
    <row r="12" spans="2:14" ht="13" thickBot="1">
      <c r="B12" s="289" t="s">
        <v>1205</v>
      </c>
      <c r="C12" s="963"/>
      <c r="D12" s="963"/>
      <c r="E12" s="963"/>
      <c r="F12" s="963"/>
      <c r="G12" s="963"/>
      <c r="H12" s="298">
        <f t="shared" si="0"/>
        <v>0</v>
      </c>
      <c r="I12" s="963"/>
      <c r="J12" s="963"/>
      <c r="K12" s="299">
        <f t="shared" si="1"/>
        <v>0</v>
      </c>
    </row>
    <row r="14" spans="2:14">
      <c r="B14" s="25" t="s">
        <v>489</v>
      </c>
    </row>
    <row r="16" spans="2:14">
      <c r="B16" s="25" t="s">
        <v>1206</v>
      </c>
    </row>
    <row r="17" spans="2:12">
      <c r="B17" s="25" t="s">
        <v>1207</v>
      </c>
    </row>
    <row r="19" spans="2:12" ht="13" thickBot="1"/>
    <row r="20" spans="2:12" ht="13.5" thickBot="1">
      <c r="B20" s="379" t="s">
        <v>1208</v>
      </c>
      <c r="C20" s="380" t="s">
        <v>1110</v>
      </c>
      <c r="D20" s="380" t="s">
        <v>1209</v>
      </c>
      <c r="E20" s="380" t="s">
        <v>1210</v>
      </c>
      <c r="F20" s="380" t="s">
        <v>1211</v>
      </c>
      <c r="G20" s="380" t="s">
        <v>1212</v>
      </c>
      <c r="H20" s="1317" t="s">
        <v>1213</v>
      </c>
      <c r="I20" s="1318"/>
      <c r="J20" s="1318"/>
      <c r="K20" s="1318"/>
      <c r="L20" s="1319"/>
    </row>
    <row r="21" spans="2:12">
      <c r="B21" s="1324"/>
      <c r="C21" s="1326"/>
      <c r="D21" s="1322" t="s">
        <v>1214</v>
      </c>
      <c r="E21" s="385" t="s">
        <v>1215</v>
      </c>
      <c r="F21" s="385" t="s">
        <v>1216</v>
      </c>
      <c r="G21" s="1328" t="s">
        <v>1217</v>
      </c>
      <c r="H21" s="1320" t="s">
        <v>1218</v>
      </c>
      <c r="I21" s="1322" t="s">
        <v>1219</v>
      </c>
      <c r="J21" s="1322" t="s">
        <v>1220</v>
      </c>
      <c r="K21" s="1322" t="s">
        <v>1221</v>
      </c>
      <c r="L21" s="1330" t="s">
        <v>1222</v>
      </c>
    </row>
    <row r="22" spans="2:12" ht="26">
      <c r="B22" s="1325"/>
      <c r="C22" s="1327"/>
      <c r="D22" s="1323"/>
      <c r="E22" s="381" t="s">
        <v>1223</v>
      </c>
      <c r="F22" s="381" t="s">
        <v>1223</v>
      </c>
      <c r="G22" s="1329"/>
      <c r="H22" s="1321"/>
      <c r="I22" s="1323"/>
      <c r="J22" s="1323"/>
      <c r="K22" s="1323"/>
      <c r="L22" s="1331"/>
    </row>
    <row r="23" spans="2:12" ht="13">
      <c r="B23" s="386" t="s">
        <v>1224</v>
      </c>
      <c r="C23" s="382" t="s">
        <v>1225</v>
      </c>
      <c r="D23" s="382">
        <v>0</v>
      </c>
      <c r="E23" s="382">
        <v>0</v>
      </c>
      <c r="F23" s="382">
        <v>0</v>
      </c>
      <c r="G23" s="393"/>
      <c r="H23" s="396"/>
      <c r="I23" s="383"/>
      <c r="J23" s="384"/>
      <c r="K23" s="384"/>
      <c r="L23" s="387"/>
    </row>
    <row r="24" spans="2:12" ht="25">
      <c r="B24" s="386" t="s">
        <v>1226</v>
      </c>
      <c r="C24" s="382" t="s">
        <v>1227</v>
      </c>
      <c r="D24" s="382">
        <v>2</v>
      </c>
      <c r="E24" s="382">
        <v>0</v>
      </c>
      <c r="F24" s="382">
        <v>0</v>
      </c>
      <c r="G24" s="394" t="s">
        <v>1228</v>
      </c>
      <c r="H24" s="396">
        <v>1</v>
      </c>
      <c r="I24" s="383">
        <v>1</v>
      </c>
      <c r="J24" s="384"/>
      <c r="K24" s="384"/>
      <c r="L24" s="387"/>
    </row>
    <row r="25" spans="2:12" ht="37.5">
      <c r="B25" s="386" t="s">
        <v>1229</v>
      </c>
      <c r="C25" s="382" t="s">
        <v>77</v>
      </c>
      <c r="D25" s="382">
        <v>10</v>
      </c>
      <c r="E25" s="382">
        <v>1</v>
      </c>
      <c r="F25" s="382">
        <v>2</v>
      </c>
      <c r="G25" s="394" t="s">
        <v>1230</v>
      </c>
      <c r="H25" s="396">
        <v>2</v>
      </c>
      <c r="I25" s="383">
        <v>2</v>
      </c>
      <c r="J25" s="384">
        <v>1</v>
      </c>
      <c r="K25" s="384">
        <v>2</v>
      </c>
      <c r="L25" s="387">
        <v>3</v>
      </c>
    </row>
    <row r="26" spans="2:12" ht="37.5">
      <c r="B26" s="386" t="s">
        <v>1231</v>
      </c>
      <c r="C26" s="382" t="s">
        <v>86</v>
      </c>
      <c r="D26" s="382">
        <v>10</v>
      </c>
      <c r="E26" s="382">
        <v>1</v>
      </c>
      <c r="F26" s="382">
        <v>2</v>
      </c>
      <c r="G26" s="394" t="s">
        <v>1230</v>
      </c>
      <c r="H26" s="396">
        <v>2</v>
      </c>
      <c r="I26" s="383">
        <v>2</v>
      </c>
      <c r="J26" s="383">
        <v>1</v>
      </c>
      <c r="K26" s="384">
        <v>2</v>
      </c>
      <c r="L26" s="387">
        <v>3</v>
      </c>
    </row>
    <row r="27" spans="2:12" ht="25.5" thickBot="1">
      <c r="B27" s="388" t="s">
        <v>1232</v>
      </c>
      <c r="C27" s="389" t="s">
        <v>77</v>
      </c>
      <c r="D27" s="389">
        <v>1</v>
      </c>
      <c r="E27" s="389"/>
      <c r="F27" s="389"/>
      <c r="G27" s="395" t="s">
        <v>1233</v>
      </c>
      <c r="H27" s="397">
        <v>1</v>
      </c>
      <c r="I27" s="390"/>
      <c r="J27" s="390"/>
      <c r="K27" s="391"/>
      <c r="L27" s="392"/>
    </row>
  </sheetData>
  <sheetProtection sheet="1" formatCells="0" formatColumns="0" formatRows="0" sort="0" autoFilter="0"/>
  <mergeCells count="11">
    <mergeCell ref="B21:B22"/>
    <mergeCell ref="C21:C22"/>
    <mergeCell ref="D21:D22"/>
    <mergeCell ref="G21:G22"/>
    <mergeCell ref="L21:L22"/>
    <mergeCell ref="C6:K6"/>
    <mergeCell ref="H20:L20"/>
    <mergeCell ref="H21:H22"/>
    <mergeCell ref="I21:I22"/>
    <mergeCell ref="J21:J22"/>
    <mergeCell ref="K21:K22"/>
  </mergeCells>
  <phoneticPr fontId="19" type="noConversion"/>
  <dataValidations count="1">
    <dataValidation type="list" allowBlank="1" showInputMessage="1" showErrorMessage="1" sqref="WVK983005 WLO983005 WBS983005 VRW983005 VIA983005 UYE983005 UOI983005 UEM983005 TUQ983005 TKU983005 TAY983005 SRC983005 SHG983005 RXK983005 RNO983005 RDS983005 QTW983005 QKA983005 QAE983005 PQI983005 PGM983005 OWQ983005 OMU983005 OCY983005 NTC983005 NJG983005 MZK983005 MPO983005 MFS983005 LVW983005 LMA983005 LCE983005 KSI983005 KIM983005 JYQ983005 JOU983005 JEY983005 IVC983005 ILG983005 IBK983005 HRO983005 HHS983005 GXW983005 GOA983005 GEE983005 FUI983005 FKM983005 FAQ983005 EQU983005 EGY983005 DXC983005 DNG983005 DDK983005 CTO983005 CJS983005 BZW983005 BQA983005 BGE983005 AWI983005 AMM983005 ACQ983005 SU983005 IY983005 C983005 WVK917469 WLO917469 WBS917469 VRW917469 VIA917469 UYE917469 UOI917469 UEM917469 TUQ917469 TKU917469 TAY917469 SRC917469 SHG917469 RXK917469 RNO917469 RDS917469 QTW917469 QKA917469 QAE917469 PQI917469 PGM917469 OWQ917469 OMU917469 OCY917469 NTC917469 NJG917469 MZK917469 MPO917469 MFS917469 LVW917469 LMA917469 LCE917469 KSI917469 KIM917469 JYQ917469 JOU917469 JEY917469 IVC917469 ILG917469 IBK917469 HRO917469 HHS917469 GXW917469 GOA917469 GEE917469 FUI917469 FKM917469 FAQ917469 EQU917469 EGY917469 DXC917469 DNG917469 DDK917469 CTO917469 CJS917469 BZW917469 BQA917469 BGE917469 AWI917469 AMM917469 ACQ917469 SU917469 IY917469 C917469 WVK851933 WLO851933 WBS851933 VRW851933 VIA851933 UYE851933 UOI851933 UEM851933 TUQ851933 TKU851933 TAY851933 SRC851933 SHG851933 RXK851933 RNO851933 RDS851933 QTW851933 QKA851933 QAE851933 PQI851933 PGM851933 OWQ851933 OMU851933 OCY851933 NTC851933 NJG851933 MZK851933 MPO851933 MFS851933 LVW851933 LMA851933 LCE851933 KSI851933 KIM851933 JYQ851933 JOU851933 JEY851933 IVC851933 ILG851933 IBK851933 HRO851933 HHS851933 GXW851933 GOA851933 GEE851933 FUI851933 FKM851933 FAQ851933 EQU851933 EGY851933 DXC851933 DNG851933 DDK851933 CTO851933 CJS851933 BZW851933 BQA851933 BGE851933 AWI851933 AMM851933 ACQ851933 SU851933 IY851933 C851933 WVK786397 WLO786397 WBS786397 VRW786397 VIA786397 UYE786397 UOI786397 UEM786397 TUQ786397 TKU786397 TAY786397 SRC786397 SHG786397 RXK786397 RNO786397 RDS786397 QTW786397 QKA786397 QAE786397 PQI786397 PGM786397 OWQ786397 OMU786397 OCY786397 NTC786397 NJG786397 MZK786397 MPO786397 MFS786397 LVW786397 LMA786397 LCE786397 KSI786397 KIM786397 JYQ786397 JOU786397 JEY786397 IVC786397 ILG786397 IBK786397 HRO786397 HHS786397 GXW786397 GOA786397 GEE786397 FUI786397 FKM786397 FAQ786397 EQU786397 EGY786397 DXC786397 DNG786397 DDK786397 CTO786397 CJS786397 BZW786397 BQA786397 BGE786397 AWI786397 AMM786397 ACQ786397 SU786397 IY786397 C786397 WVK720861 WLO720861 WBS720861 VRW720861 VIA720861 UYE720861 UOI720861 UEM720861 TUQ720861 TKU720861 TAY720861 SRC720861 SHG720861 RXK720861 RNO720861 RDS720861 QTW720861 QKA720861 QAE720861 PQI720861 PGM720861 OWQ720861 OMU720861 OCY720861 NTC720861 NJG720861 MZK720861 MPO720861 MFS720861 LVW720861 LMA720861 LCE720861 KSI720861 KIM720861 JYQ720861 JOU720861 JEY720861 IVC720861 ILG720861 IBK720861 HRO720861 HHS720861 GXW720861 GOA720861 GEE720861 FUI720861 FKM720861 FAQ720861 EQU720861 EGY720861 DXC720861 DNG720861 DDK720861 CTO720861 CJS720861 BZW720861 BQA720861 BGE720861 AWI720861 AMM720861 ACQ720861 SU720861 IY720861 C720861 WVK655325 WLO655325 WBS655325 VRW655325 VIA655325 UYE655325 UOI655325 UEM655325 TUQ655325 TKU655325 TAY655325 SRC655325 SHG655325 RXK655325 RNO655325 RDS655325 QTW655325 QKA655325 QAE655325 PQI655325 PGM655325 OWQ655325 OMU655325 OCY655325 NTC655325 NJG655325 MZK655325 MPO655325 MFS655325 LVW655325 LMA655325 LCE655325 KSI655325 KIM655325 JYQ655325 JOU655325 JEY655325 IVC655325 ILG655325 IBK655325 HRO655325 HHS655325 GXW655325 GOA655325 GEE655325 FUI655325 FKM655325 FAQ655325 EQU655325 EGY655325 DXC655325 DNG655325 DDK655325 CTO655325 CJS655325 BZW655325 BQA655325 BGE655325 AWI655325 AMM655325 ACQ655325 SU655325 IY655325 C655325 WVK589789 WLO589789 WBS589789 VRW589789 VIA589789 UYE589789 UOI589789 UEM589789 TUQ589789 TKU589789 TAY589789 SRC589789 SHG589789 RXK589789 RNO589789 RDS589789 QTW589789 QKA589789 QAE589789 PQI589789 PGM589789 OWQ589789 OMU589789 OCY589789 NTC589789 NJG589789 MZK589789 MPO589789 MFS589789 LVW589789 LMA589789 LCE589789 KSI589789 KIM589789 JYQ589789 JOU589789 JEY589789 IVC589789 ILG589789 IBK589789 HRO589789 HHS589789 GXW589789 GOA589789 GEE589789 FUI589789 FKM589789 FAQ589789 EQU589789 EGY589789 DXC589789 DNG589789 DDK589789 CTO589789 CJS589789 BZW589789 BQA589789 BGE589789 AWI589789 AMM589789 ACQ589789 SU589789 IY589789 C589789 WVK524253 WLO524253 WBS524253 VRW524253 VIA524253 UYE524253 UOI524253 UEM524253 TUQ524253 TKU524253 TAY524253 SRC524253 SHG524253 RXK524253 RNO524253 RDS524253 QTW524253 QKA524253 QAE524253 PQI524253 PGM524253 OWQ524253 OMU524253 OCY524253 NTC524253 NJG524253 MZK524253 MPO524253 MFS524253 LVW524253 LMA524253 LCE524253 KSI524253 KIM524253 JYQ524253 JOU524253 JEY524253 IVC524253 ILG524253 IBK524253 HRO524253 HHS524253 GXW524253 GOA524253 GEE524253 FUI524253 FKM524253 FAQ524253 EQU524253 EGY524253 DXC524253 DNG524253 DDK524253 CTO524253 CJS524253 BZW524253 BQA524253 BGE524253 AWI524253 AMM524253 ACQ524253 SU524253 IY524253 C524253 WVK458717 WLO458717 WBS458717 VRW458717 VIA458717 UYE458717 UOI458717 UEM458717 TUQ458717 TKU458717 TAY458717 SRC458717 SHG458717 RXK458717 RNO458717 RDS458717 QTW458717 QKA458717 QAE458717 PQI458717 PGM458717 OWQ458717 OMU458717 OCY458717 NTC458717 NJG458717 MZK458717 MPO458717 MFS458717 LVW458717 LMA458717 LCE458717 KSI458717 KIM458717 JYQ458717 JOU458717 JEY458717 IVC458717 ILG458717 IBK458717 HRO458717 HHS458717 GXW458717 GOA458717 GEE458717 FUI458717 FKM458717 FAQ458717 EQU458717 EGY458717 DXC458717 DNG458717 DDK458717 CTO458717 CJS458717 BZW458717 BQA458717 BGE458717 AWI458717 AMM458717 ACQ458717 SU458717 IY458717 C458717 WVK393181 WLO393181 WBS393181 VRW393181 VIA393181 UYE393181 UOI393181 UEM393181 TUQ393181 TKU393181 TAY393181 SRC393181 SHG393181 RXK393181 RNO393181 RDS393181 QTW393181 QKA393181 QAE393181 PQI393181 PGM393181 OWQ393181 OMU393181 OCY393181 NTC393181 NJG393181 MZK393181 MPO393181 MFS393181 LVW393181 LMA393181 LCE393181 KSI393181 KIM393181 JYQ393181 JOU393181 JEY393181 IVC393181 ILG393181 IBK393181 HRO393181 HHS393181 GXW393181 GOA393181 GEE393181 FUI393181 FKM393181 FAQ393181 EQU393181 EGY393181 DXC393181 DNG393181 DDK393181 CTO393181 CJS393181 BZW393181 BQA393181 BGE393181 AWI393181 AMM393181 ACQ393181 SU393181 IY393181 C393181 WVK327645 WLO327645 WBS327645 VRW327645 VIA327645 UYE327645 UOI327645 UEM327645 TUQ327645 TKU327645 TAY327645 SRC327645 SHG327645 RXK327645 RNO327645 RDS327645 QTW327645 QKA327645 QAE327645 PQI327645 PGM327645 OWQ327645 OMU327645 OCY327645 NTC327645 NJG327645 MZK327645 MPO327645 MFS327645 LVW327645 LMA327645 LCE327645 KSI327645 KIM327645 JYQ327645 JOU327645 JEY327645 IVC327645 ILG327645 IBK327645 HRO327645 HHS327645 GXW327645 GOA327645 GEE327645 FUI327645 FKM327645 FAQ327645 EQU327645 EGY327645 DXC327645 DNG327645 DDK327645 CTO327645 CJS327645 BZW327645 BQA327645 BGE327645 AWI327645 AMM327645 ACQ327645 SU327645 IY327645 C327645 WVK262109 WLO262109 WBS262109 VRW262109 VIA262109 UYE262109 UOI262109 UEM262109 TUQ262109 TKU262109 TAY262109 SRC262109 SHG262109 RXK262109 RNO262109 RDS262109 QTW262109 QKA262109 QAE262109 PQI262109 PGM262109 OWQ262109 OMU262109 OCY262109 NTC262109 NJG262109 MZK262109 MPO262109 MFS262109 LVW262109 LMA262109 LCE262109 KSI262109 KIM262109 JYQ262109 JOU262109 JEY262109 IVC262109 ILG262109 IBK262109 HRO262109 HHS262109 GXW262109 GOA262109 GEE262109 FUI262109 FKM262109 FAQ262109 EQU262109 EGY262109 DXC262109 DNG262109 DDK262109 CTO262109 CJS262109 BZW262109 BQA262109 BGE262109 AWI262109 AMM262109 ACQ262109 SU262109 IY262109 C262109 WVK196573 WLO196573 WBS196573 VRW196573 VIA196573 UYE196573 UOI196573 UEM196573 TUQ196573 TKU196573 TAY196573 SRC196573 SHG196573 RXK196573 RNO196573 RDS196573 QTW196573 QKA196573 QAE196573 PQI196573 PGM196573 OWQ196573 OMU196573 OCY196573 NTC196573 NJG196573 MZK196573 MPO196573 MFS196573 LVW196573 LMA196573 LCE196573 KSI196573 KIM196573 JYQ196573 JOU196573 JEY196573 IVC196573 ILG196573 IBK196573 HRO196573 HHS196573 GXW196573 GOA196573 GEE196573 FUI196573 FKM196573 FAQ196573 EQU196573 EGY196573 DXC196573 DNG196573 DDK196573 CTO196573 CJS196573 BZW196573 BQA196573 BGE196573 AWI196573 AMM196573 ACQ196573 SU196573 IY196573 C196573 WVK131037 WLO131037 WBS131037 VRW131037 VIA131037 UYE131037 UOI131037 UEM131037 TUQ131037 TKU131037 TAY131037 SRC131037 SHG131037 RXK131037 RNO131037 RDS131037 QTW131037 QKA131037 QAE131037 PQI131037 PGM131037 OWQ131037 OMU131037 OCY131037 NTC131037 NJG131037 MZK131037 MPO131037 MFS131037 LVW131037 LMA131037 LCE131037 KSI131037 KIM131037 JYQ131037 JOU131037 JEY131037 IVC131037 ILG131037 IBK131037 HRO131037 HHS131037 GXW131037 GOA131037 GEE131037 FUI131037 FKM131037 FAQ131037 EQU131037 EGY131037 DXC131037 DNG131037 DDK131037 CTO131037 CJS131037 BZW131037 BQA131037 BGE131037 AWI131037 AMM131037 ACQ131037 SU131037 IY131037 C131037 WVK65501 WLO65501 WBS65501 VRW65501 VIA65501 UYE65501 UOI65501 UEM65501 TUQ65501 TKU65501 TAY65501 SRC65501 SHG65501 RXK65501 RNO65501 RDS65501 QTW65501 QKA65501 QAE65501 PQI65501 PGM65501 OWQ65501 OMU65501 OCY65501 NTC65501 NJG65501 MZK65501 MPO65501 MFS65501 LVW65501 LMA65501 LCE65501 KSI65501 KIM65501 JYQ65501 JOU65501 JEY65501 IVC65501 ILG65501 IBK65501 HRO65501 HHS65501 GXW65501 GOA65501 GEE65501 FUI65501 FKM65501 FAQ65501 EQU65501 EGY65501 DXC65501 DNG65501 DDK65501 CTO65501 CJS65501 BZW65501 BQA65501 BGE65501 AWI65501 AMM65501 ACQ65501 SU65501 IY65501 C65501 WVK983001:WVK983003 WLO983001:WLO983003 WBS983001:WBS983003 VRW983001:VRW983003 VIA983001:VIA983003 UYE983001:UYE983003 UOI983001:UOI983003 UEM983001:UEM983003 TUQ983001:TUQ983003 TKU983001:TKU983003 TAY983001:TAY983003 SRC983001:SRC983003 SHG983001:SHG983003 RXK983001:RXK983003 RNO983001:RNO983003 RDS983001:RDS983003 QTW983001:QTW983003 QKA983001:QKA983003 QAE983001:QAE983003 PQI983001:PQI983003 PGM983001:PGM983003 OWQ983001:OWQ983003 OMU983001:OMU983003 OCY983001:OCY983003 NTC983001:NTC983003 NJG983001:NJG983003 MZK983001:MZK983003 MPO983001:MPO983003 MFS983001:MFS983003 LVW983001:LVW983003 LMA983001:LMA983003 LCE983001:LCE983003 KSI983001:KSI983003 KIM983001:KIM983003 JYQ983001:JYQ983003 JOU983001:JOU983003 JEY983001:JEY983003 IVC983001:IVC983003 ILG983001:ILG983003 IBK983001:IBK983003 HRO983001:HRO983003 HHS983001:HHS983003 GXW983001:GXW983003 GOA983001:GOA983003 GEE983001:GEE983003 FUI983001:FUI983003 FKM983001:FKM983003 FAQ983001:FAQ983003 EQU983001:EQU983003 EGY983001:EGY983003 DXC983001:DXC983003 DNG983001:DNG983003 DDK983001:DDK983003 CTO983001:CTO983003 CJS983001:CJS983003 BZW983001:BZW983003 BQA983001:BQA983003 BGE983001:BGE983003 AWI983001:AWI983003 AMM983001:AMM983003 ACQ983001:ACQ983003 SU983001:SU983003 IY983001:IY983003 C983001:C983003 WVK917465:WVK917467 WLO917465:WLO917467 WBS917465:WBS917467 VRW917465:VRW917467 VIA917465:VIA917467 UYE917465:UYE917467 UOI917465:UOI917467 UEM917465:UEM917467 TUQ917465:TUQ917467 TKU917465:TKU917467 TAY917465:TAY917467 SRC917465:SRC917467 SHG917465:SHG917467 RXK917465:RXK917467 RNO917465:RNO917467 RDS917465:RDS917467 QTW917465:QTW917467 QKA917465:QKA917467 QAE917465:QAE917467 PQI917465:PQI917467 PGM917465:PGM917467 OWQ917465:OWQ917467 OMU917465:OMU917467 OCY917465:OCY917467 NTC917465:NTC917467 NJG917465:NJG917467 MZK917465:MZK917467 MPO917465:MPO917467 MFS917465:MFS917467 LVW917465:LVW917467 LMA917465:LMA917467 LCE917465:LCE917467 KSI917465:KSI917467 KIM917465:KIM917467 JYQ917465:JYQ917467 JOU917465:JOU917467 JEY917465:JEY917467 IVC917465:IVC917467 ILG917465:ILG917467 IBK917465:IBK917467 HRO917465:HRO917467 HHS917465:HHS917467 GXW917465:GXW917467 GOA917465:GOA917467 GEE917465:GEE917467 FUI917465:FUI917467 FKM917465:FKM917467 FAQ917465:FAQ917467 EQU917465:EQU917467 EGY917465:EGY917467 DXC917465:DXC917467 DNG917465:DNG917467 DDK917465:DDK917467 CTO917465:CTO917467 CJS917465:CJS917467 BZW917465:BZW917467 BQA917465:BQA917467 BGE917465:BGE917467 AWI917465:AWI917467 AMM917465:AMM917467 ACQ917465:ACQ917467 SU917465:SU917467 IY917465:IY917467 C917465:C917467 WVK851929:WVK851931 WLO851929:WLO851931 WBS851929:WBS851931 VRW851929:VRW851931 VIA851929:VIA851931 UYE851929:UYE851931 UOI851929:UOI851931 UEM851929:UEM851931 TUQ851929:TUQ851931 TKU851929:TKU851931 TAY851929:TAY851931 SRC851929:SRC851931 SHG851929:SHG851931 RXK851929:RXK851931 RNO851929:RNO851931 RDS851929:RDS851931 QTW851929:QTW851931 QKA851929:QKA851931 QAE851929:QAE851931 PQI851929:PQI851931 PGM851929:PGM851931 OWQ851929:OWQ851931 OMU851929:OMU851931 OCY851929:OCY851931 NTC851929:NTC851931 NJG851929:NJG851931 MZK851929:MZK851931 MPO851929:MPO851931 MFS851929:MFS851931 LVW851929:LVW851931 LMA851929:LMA851931 LCE851929:LCE851931 KSI851929:KSI851931 KIM851929:KIM851931 JYQ851929:JYQ851931 JOU851929:JOU851931 JEY851929:JEY851931 IVC851929:IVC851931 ILG851929:ILG851931 IBK851929:IBK851931 HRO851929:HRO851931 HHS851929:HHS851931 GXW851929:GXW851931 GOA851929:GOA851931 GEE851929:GEE851931 FUI851929:FUI851931 FKM851929:FKM851931 FAQ851929:FAQ851931 EQU851929:EQU851931 EGY851929:EGY851931 DXC851929:DXC851931 DNG851929:DNG851931 DDK851929:DDK851931 CTO851929:CTO851931 CJS851929:CJS851931 BZW851929:BZW851931 BQA851929:BQA851931 BGE851929:BGE851931 AWI851929:AWI851931 AMM851929:AMM851931 ACQ851929:ACQ851931 SU851929:SU851931 IY851929:IY851931 C851929:C851931 WVK786393:WVK786395 WLO786393:WLO786395 WBS786393:WBS786395 VRW786393:VRW786395 VIA786393:VIA786395 UYE786393:UYE786395 UOI786393:UOI786395 UEM786393:UEM786395 TUQ786393:TUQ786395 TKU786393:TKU786395 TAY786393:TAY786395 SRC786393:SRC786395 SHG786393:SHG786395 RXK786393:RXK786395 RNO786393:RNO786395 RDS786393:RDS786395 QTW786393:QTW786395 QKA786393:QKA786395 QAE786393:QAE786395 PQI786393:PQI786395 PGM786393:PGM786395 OWQ786393:OWQ786395 OMU786393:OMU786395 OCY786393:OCY786395 NTC786393:NTC786395 NJG786393:NJG786395 MZK786393:MZK786395 MPO786393:MPO786395 MFS786393:MFS786395 LVW786393:LVW786395 LMA786393:LMA786395 LCE786393:LCE786395 KSI786393:KSI786395 KIM786393:KIM786395 JYQ786393:JYQ786395 JOU786393:JOU786395 JEY786393:JEY786395 IVC786393:IVC786395 ILG786393:ILG786395 IBK786393:IBK786395 HRO786393:HRO786395 HHS786393:HHS786395 GXW786393:GXW786395 GOA786393:GOA786395 GEE786393:GEE786395 FUI786393:FUI786395 FKM786393:FKM786395 FAQ786393:FAQ786395 EQU786393:EQU786395 EGY786393:EGY786395 DXC786393:DXC786395 DNG786393:DNG786395 DDK786393:DDK786395 CTO786393:CTO786395 CJS786393:CJS786395 BZW786393:BZW786395 BQA786393:BQA786395 BGE786393:BGE786395 AWI786393:AWI786395 AMM786393:AMM786395 ACQ786393:ACQ786395 SU786393:SU786395 IY786393:IY786395 C786393:C786395 WVK720857:WVK720859 WLO720857:WLO720859 WBS720857:WBS720859 VRW720857:VRW720859 VIA720857:VIA720859 UYE720857:UYE720859 UOI720857:UOI720859 UEM720857:UEM720859 TUQ720857:TUQ720859 TKU720857:TKU720859 TAY720857:TAY720859 SRC720857:SRC720859 SHG720857:SHG720859 RXK720857:RXK720859 RNO720857:RNO720859 RDS720857:RDS720859 QTW720857:QTW720859 QKA720857:QKA720859 QAE720857:QAE720859 PQI720857:PQI720859 PGM720857:PGM720859 OWQ720857:OWQ720859 OMU720857:OMU720859 OCY720857:OCY720859 NTC720857:NTC720859 NJG720857:NJG720859 MZK720857:MZK720859 MPO720857:MPO720859 MFS720857:MFS720859 LVW720857:LVW720859 LMA720857:LMA720859 LCE720857:LCE720859 KSI720857:KSI720859 KIM720857:KIM720859 JYQ720857:JYQ720859 JOU720857:JOU720859 JEY720857:JEY720859 IVC720857:IVC720859 ILG720857:ILG720859 IBK720857:IBK720859 HRO720857:HRO720859 HHS720857:HHS720859 GXW720857:GXW720859 GOA720857:GOA720859 GEE720857:GEE720859 FUI720857:FUI720859 FKM720857:FKM720859 FAQ720857:FAQ720859 EQU720857:EQU720859 EGY720857:EGY720859 DXC720857:DXC720859 DNG720857:DNG720859 DDK720857:DDK720859 CTO720857:CTO720859 CJS720857:CJS720859 BZW720857:BZW720859 BQA720857:BQA720859 BGE720857:BGE720859 AWI720857:AWI720859 AMM720857:AMM720859 ACQ720857:ACQ720859 SU720857:SU720859 IY720857:IY720859 C720857:C720859 WVK655321:WVK655323 WLO655321:WLO655323 WBS655321:WBS655323 VRW655321:VRW655323 VIA655321:VIA655323 UYE655321:UYE655323 UOI655321:UOI655323 UEM655321:UEM655323 TUQ655321:TUQ655323 TKU655321:TKU655323 TAY655321:TAY655323 SRC655321:SRC655323 SHG655321:SHG655323 RXK655321:RXK655323 RNO655321:RNO655323 RDS655321:RDS655323 QTW655321:QTW655323 QKA655321:QKA655323 QAE655321:QAE655323 PQI655321:PQI655323 PGM655321:PGM655323 OWQ655321:OWQ655323 OMU655321:OMU655323 OCY655321:OCY655323 NTC655321:NTC655323 NJG655321:NJG655323 MZK655321:MZK655323 MPO655321:MPO655323 MFS655321:MFS655323 LVW655321:LVW655323 LMA655321:LMA655323 LCE655321:LCE655323 KSI655321:KSI655323 KIM655321:KIM655323 JYQ655321:JYQ655323 JOU655321:JOU655323 JEY655321:JEY655323 IVC655321:IVC655323 ILG655321:ILG655323 IBK655321:IBK655323 HRO655321:HRO655323 HHS655321:HHS655323 GXW655321:GXW655323 GOA655321:GOA655323 GEE655321:GEE655323 FUI655321:FUI655323 FKM655321:FKM655323 FAQ655321:FAQ655323 EQU655321:EQU655323 EGY655321:EGY655323 DXC655321:DXC655323 DNG655321:DNG655323 DDK655321:DDK655323 CTO655321:CTO655323 CJS655321:CJS655323 BZW655321:BZW655323 BQA655321:BQA655323 BGE655321:BGE655323 AWI655321:AWI655323 AMM655321:AMM655323 ACQ655321:ACQ655323 SU655321:SU655323 IY655321:IY655323 C655321:C655323 WVK589785:WVK589787 WLO589785:WLO589787 WBS589785:WBS589787 VRW589785:VRW589787 VIA589785:VIA589787 UYE589785:UYE589787 UOI589785:UOI589787 UEM589785:UEM589787 TUQ589785:TUQ589787 TKU589785:TKU589787 TAY589785:TAY589787 SRC589785:SRC589787 SHG589785:SHG589787 RXK589785:RXK589787 RNO589785:RNO589787 RDS589785:RDS589787 QTW589785:QTW589787 QKA589785:QKA589787 QAE589785:QAE589787 PQI589785:PQI589787 PGM589785:PGM589787 OWQ589785:OWQ589787 OMU589785:OMU589787 OCY589785:OCY589787 NTC589785:NTC589787 NJG589785:NJG589787 MZK589785:MZK589787 MPO589785:MPO589787 MFS589785:MFS589787 LVW589785:LVW589787 LMA589785:LMA589787 LCE589785:LCE589787 KSI589785:KSI589787 KIM589785:KIM589787 JYQ589785:JYQ589787 JOU589785:JOU589787 JEY589785:JEY589787 IVC589785:IVC589787 ILG589785:ILG589787 IBK589785:IBK589787 HRO589785:HRO589787 HHS589785:HHS589787 GXW589785:GXW589787 GOA589785:GOA589787 GEE589785:GEE589787 FUI589785:FUI589787 FKM589785:FKM589787 FAQ589785:FAQ589787 EQU589785:EQU589787 EGY589785:EGY589787 DXC589785:DXC589787 DNG589785:DNG589787 DDK589785:DDK589787 CTO589785:CTO589787 CJS589785:CJS589787 BZW589785:BZW589787 BQA589785:BQA589787 BGE589785:BGE589787 AWI589785:AWI589787 AMM589785:AMM589787 ACQ589785:ACQ589787 SU589785:SU589787 IY589785:IY589787 C589785:C589787 WVK524249:WVK524251 WLO524249:WLO524251 WBS524249:WBS524251 VRW524249:VRW524251 VIA524249:VIA524251 UYE524249:UYE524251 UOI524249:UOI524251 UEM524249:UEM524251 TUQ524249:TUQ524251 TKU524249:TKU524251 TAY524249:TAY524251 SRC524249:SRC524251 SHG524249:SHG524251 RXK524249:RXK524251 RNO524249:RNO524251 RDS524249:RDS524251 QTW524249:QTW524251 QKA524249:QKA524251 QAE524249:QAE524251 PQI524249:PQI524251 PGM524249:PGM524251 OWQ524249:OWQ524251 OMU524249:OMU524251 OCY524249:OCY524251 NTC524249:NTC524251 NJG524249:NJG524251 MZK524249:MZK524251 MPO524249:MPO524251 MFS524249:MFS524251 LVW524249:LVW524251 LMA524249:LMA524251 LCE524249:LCE524251 KSI524249:KSI524251 KIM524249:KIM524251 JYQ524249:JYQ524251 JOU524249:JOU524251 JEY524249:JEY524251 IVC524249:IVC524251 ILG524249:ILG524251 IBK524249:IBK524251 HRO524249:HRO524251 HHS524249:HHS524251 GXW524249:GXW524251 GOA524249:GOA524251 GEE524249:GEE524251 FUI524249:FUI524251 FKM524249:FKM524251 FAQ524249:FAQ524251 EQU524249:EQU524251 EGY524249:EGY524251 DXC524249:DXC524251 DNG524249:DNG524251 DDK524249:DDK524251 CTO524249:CTO524251 CJS524249:CJS524251 BZW524249:BZW524251 BQA524249:BQA524251 BGE524249:BGE524251 AWI524249:AWI524251 AMM524249:AMM524251 ACQ524249:ACQ524251 SU524249:SU524251 IY524249:IY524251 C524249:C524251 WVK458713:WVK458715 WLO458713:WLO458715 WBS458713:WBS458715 VRW458713:VRW458715 VIA458713:VIA458715 UYE458713:UYE458715 UOI458713:UOI458715 UEM458713:UEM458715 TUQ458713:TUQ458715 TKU458713:TKU458715 TAY458713:TAY458715 SRC458713:SRC458715 SHG458713:SHG458715 RXK458713:RXK458715 RNO458713:RNO458715 RDS458713:RDS458715 QTW458713:QTW458715 QKA458713:QKA458715 QAE458713:QAE458715 PQI458713:PQI458715 PGM458713:PGM458715 OWQ458713:OWQ458715 OMU458713:OMU458715 OCY458713:OCY458715 NTC458713:NTC458715 NJG458713:NJG458715 MZK458713:MZK458715 MPO458713:MPO458715 MFS458713:MFS458715 LVW458713:LVW458715 LMA458713:LMA458715 LCE458713:LCE458715 KSI458713:KSI458715 KIM458713:KIM458715 JYQ458713:JYQ458715 JOU458713:JOU458715 JEY458713:JEY458715 IVC458713:IVC458715 ILG458713:ILG458715 IBK458713:IBK458715 HRO458713:HRO458715 HHS458713:HHS458715 GXW458713:GXW458715 GOA458713:GOA458715 GEE458713:GEE458715 FUI458713:FUI458715 FKM458713:FKM458715 FAQ458713:FAQ458715 EQU458713:EQU458715 EGY458713:EGY458715 DXC458713:DXC458715 DNG458713:DNG458715 DDK458713:DDK458715 CTO458713:CTO458715 CJS458713:CJS458715 BZW458713:BZW458715 BQA458713:BQA458715 BGE458713:BGE458715 AWI458713:AWI458715 AMM458713:AMM458715 ACQ458713:ACQ458715 SU458713:SU458715 IY458713:IY458715 C458713:C458715 WVK393177:WVK393179 WLO393177:WLO393179 WBS393177:WBS393179 VRW393177:VRW393179 VIA393177:VIA393179 UYE393177:UYE393179 UOI393177:UOI393179 UEM393177:UEM393179 TUQ393177:TUQ393179 TKU393177:TKU393179 TAY393177:TAY393179 SRC393177:SRC393179 SHG393177:SHG393179 RXK393177:RXK393179 RNO393177:RNO393179 RDS393177:RDS393179 QTW393177:QTW393179 QKA393177:QKA393179 QAE393177:QAE393179 PQI393177:PQI393179 PGM393177:PGM393179 OWQ393177:OWQ393179 OMU393177:OMU393179 OCY393177:OCY393179 NTC393177:NTC393179 NJG393177:NJG393179 MZK393177:MZK393179 MPO393177:MPO393179 MFS393177:MFS393179 LVW393177:LVW393179 LMA393177:LMA393179 LCE393177:LCE393179 KSI393177:KSI393179 KIM393177:KIM393179 JYQ393177:JYQ393179 JOU393177:JOU393179 JEY393177:JEY393179 IVC393177:IVC393179 ILG393177:ILG393179 IBK393177:IBK393179 HRO393177:HRO393179 HHS393177:HHS393179 GXW393177:GXW393179 GOA393177:GOA393179 GEE393177:GEE393179 FUI393177:FUI393179 FKM393177:FKM393179 FAQ393177:FAQ393179 EQU393177:EQU393179 EGY393177:EGY393179 DXC393177:DXC393179 DNG393177:DNG393179 DDK393177:DDK393179 CTO393177:CTO393179 CJS393177:CJS393179 BZW393177:BZW393179 BQA393177:BQA393179 BGE393177:BGE393179 AWI393177:AWI393179 AMM393177:AMM393179 ACQ393177:ACQ393179 SU393177:SU393179 IY393177:IY393179 C393177:C393179 WVK327641:WVK327643 WLO327641:WLO327643 WBS327641:WBS327643 VRW327641:VRW327643 VIA327641:VIA327643 UYE327641:UYE327643 UOI327641:UOI327643 UEM327641:UEM327643 TUQ327641:TUQ327643 TKU327641:TKU327643 TAY327641:TAY327643 SRC327641:SRC327643 SHG327641:SHG327643 RXK327641:RXK327643 RNO327641:RNO327643 RDS327641:RDS327643 QTW327641:QTW327643 QKA327641:QKA327643 QAE327641:QAE327643 PQI327641:PQI327643 PGM327641:PGM327643 OWQ327641:OWQ327643 OMU327641:OMU327643 OCY327641:OCY327643 NTC327641:NTC327643 NJG327641:NJG327643 MZK327641:MZK327643 MPO327641:MPO327643 MFS327641:MFS327643 LVW327641:LVW327643 LMA327641:LMA327643 LCE327641:LCE327643 KSI327641:KSI327643 KIM327641:KIM327643 JYQ327641:JYQ327643 JOU327641:JOU327643 JEY327641:JEY327643 IVC327641:IVC327643 ILG327641:ILG327643 IBK327641:IBK327643 HRO327641:HRO327643 HHS327641:HHS327643 GXW327641:GXW327643 GOA327641:GOA327643 GEE327641:GEE327643 FUI327641:FUI327643 FKM327641:FKM327643 FAQ327641:FAQ327643 EQU327641:EQU327643 EGY327641:EGY327643 DXC327641:DXC327643 DNG327641:DNG327643 DDK327641:DDK327643 CTO327641:CTO327643 CJS327641:CJS327643 BZW327641:BZW327643 BQA327641:BQA327643 BGE327641:BGE327643 AWI327641:AWI327643 AMM327641:AMM327643 ACQ327641:ACQ327643 SU327641:SU327643 IY327641:IY327643 C327641:C327643 WVK262105:WVK262107 WLO262105:WLO262107 WBS262105:WBS262107 VRW262105:VRW262107 VIA262105:VIA262107 UYE262105:UYE262107 UOI262105:UOI262107 UEM262105:UEM262107 TUQ262105:TUQ262107 TKU262105:TKU262107 TAY262105:TAY262107 SRC262105:SRC262107 SHG262105:SHG262107 RXK262105:RXK262107 RNO262105:RNO262107 RDS262105:RDS262107 QTW262105:QTW262107 QKA262105:QKA262107 QAE262105:QAE262107 PQI262105:PQI262107 PGM262105:PGM262107 OWQ262105:OWQ262107 OMU262105:OMU262107 OCY262105:OCY262107 NTC262105:NTC262107 NJG262105:NJG262107 MZK262105:MZK262107 MPO262105:MPO262107 MFS262105:MFS262107 LVW262105:LVW262107 LMA262105:LMA262107 LCE262105:LCE262107 KSI262105:KSI262107 KIM262105:KIM262107 JYQ262105:JYQ262107 JOU262105:JOU262107 JEY262105:JEY262107 IVC262105:IVC262107 ILG262105:ILG262107 IBK262105:IBK262107 HRO262105:HRO262107 HHS262105:HHS262107 GXW262105:GXW262107 GOA262105:GOA262107 GEE262105:GEE262107 FUI262105:FUI262107 FKM262105:FKM262107 FAQ262105:FAQ262107 EQU262105:EQU262107 EGY262105:EGY262107 DXC262105:DXC262107 DNG262105:DNG262107 DDK262105:DDK262107 CTO262105:CTO262107 CJS262105:CJS262107 BZW262105:BZW262107 BQA262105:BQA262107 BGE262105:BGE262107 AWI262105:AWI262107 AMM262105:AMM262107 ACQ262105:ACQ262107 SU262105:SU262107 IY262105:IY262107 C262105:C262107 WVK196569:WVK196571 WLO196569:WLO196571 WBS196569:WBS196571 VRW196569:VRW196571 VIA196569:VIA196571 UYE196569:UYE196571 UOI196569:UOI196571 UEM196569:UEM196571 TUQ196569:TUQ196571 TKU196569:TKU196571 TAY196569:TAY196571 SRC196569:SRC196571 SHG196569:SHG196571 RXK196569:RXK196571 RNO196569:RNO196571 RDS196569:RDS196571 QTW196569:QTW196571 QKA196569:QKA196571 QAE196569:QAE196571 PQI196569:PQI196571 PGM196569:PGM196571 OWQ196569:OWQ196571 OMU196569:OMU196571 OCY196569:OCY196571 NTC196569:NTC196571 NJG196569:NJG196571 MZK196569:MZK196571 MPO196569:MPO196571 MFS196569:MFS196571 LVW196569:LVW196571 LMA196569:LMA196571 LCE196569:LCE196571 KSI196569:KSI196571 KIM196569:KIM196571 JYQ196569:JYQ196571 JOU196569:JOU196571 JEY196569:JEY196571 IVC196569:IVC196571 ILG196569:ILG196571 IBK196569:IBK196571 HRO196569:HRO196571 HHS196569:HHS196571 GXW196569:GXW196571 GOA196569:GOA196571 GEE196569:GEE196571 FUI196569:FUI196571 FKM196569:FKM196571 FAQ196569:FAQ196571 EQU196569:EQU196571 EGY196569:EGY196571 DXC196569:DXC196571 DNG196569:DNG196571 DDK196569:DDK196571 CTO196569:CTO196571 CJS196569:CJS196571 BZW196569:BZW196571 BQA196569:BQA196571 BGE196569:BGE196571 AWI196569:AWI196571 AMM196569:AMM196571 ACQ196569:ACQ196571 SU196569:SU196571 IY196569:IY196571 C196569:C196571 WVK131033:WVK131035 WLO131033:WLO131035 WBS131033:WBS131035 VRW131033:VRW131035 VIA131033:VIA131035 UYE131033:UYE131035 UOI131033:UOI131035 UEM131033:UEM131035 TUQ131033:TUQ131035 TKU131033:TKU131035 TAY131033:TAY131035 SRC131033:SRC131035 SHG131033:SHG131035 RXK131033:RXK131035 RNO131033:RNO131035 RDS131033:RDS131035 QTW131033:QTW131035 QKA131033:QKA131035 QAE131033:QAE131035 PQI131033:PQI131035 PGM131033:PGM131035 OWQ131033:OWQ131035 OMU131033:OMU131035 OCY131033:OCY131035 NTC131033:NTC131035 NJG131033:NJG131035 MZK131033:MZK131035 MPO131033:MPO131035 MFS131033:MFS131035 LVW131033:LVW131035 LMA131033:LMA131035 LCE131033:LCE131035 KSI131033:KSI131035 KIM131033:KIM131035 JYQ131033:JYQ131035 JOU131033:JOU131035 JEY131033:JEY131035 IVC131033:IVC131035 ILG131033:ILG131035 IBK131033:IBK131035 HRO131033:HRO131035 HHS131033:HHS131035 GXW131033:GXW131035 GOA131033:GOA131035 GEE131033:GEE131035 FUI131033:FUI131035 FKM131033:FKM131035 FAQ131033:FAQ131035 EQU131033:EQU131035 EGY131033:EGY131035 DXC131033:DXC131035 DNG131033:DNG131035 DDK131033:DDK131035 CTO131033:CTO131035 CJS131033:CJS131035 BZW131033:BZW131035 BQA131033:BQA131035 BGE131033:BGE131035 AWI131033:AWI131035 AMM131033:AMM131035 ACQ131033:ACQ131035 SU131033:SU131035 IY131033:IY131035 C131033:C131035 WVK65497:WVK65499 WLO65497:WLO65499 WBS65497:WBS65499 VRW65497:VRW65499 VIA65497:VIA65499 UYE65497:UYE65499 UOI65497:UOI65499 UEM65497:UEM65499 TUQ65497:TUQ65499 TKU65497:TKU65499 TAY65497:TAY65499 SRC65497:SRC65499 SHG65497:SHG65499 RXK65497:RXK65499 RNO65497:RNO65499 RDS65497:RDS65499 QTW65497:QTW65499 QKA65497:QKA65499 QAE65497:QAE65499 PQI65497:PQI65499 PGM65497:PGM65499 OWQ65497:OWQ65499 OMU65497:OMU65499 OCY65497:OCY65499 NTC65497:NTC65499 NJG65497:NJG65499 MZK65497:MZK65499 MPO65497:MPO65499 MFS65497:MFS65499 LVW65497:LVW65499 LMA65497:LMA65499 LCE65497:LCE65499 KSI65497:KSI65499 KIM65497:KIM65499 JYQ65497:JYQ65499 JOU65497:JOU65499 JEY65497:JEY65499 IVC65497:IVC65499 ILG65497:ILG65499 IBK65497:IBK65499 HRO65497:HRO65499 HHS65497:HHS65499 GXW65497:GXW65499 GOA65497:GOA65499 GEE65497:GEE65499 FUI65497:FUI65499 FKM65497:FKM65499 FAQ65497:FAQ65499 EQU65497:EQU65499 EGY65497:EGY65499 DXC65497:DXC65499 DNG65497:DNG65499 DDK65497:DDK65499 CTO65497:CTO65499 CJS65497:CJS65499 BZW65497:BZW65499 BQA65497:BQA65499 BGE65497:BGE65499 AWI65497:AWI65499 AMM65497:AMM65499 ACQ65497:ACQ65499 SU65497:SU65499 IY65497:IY65499 C65497:C65499 WVK982999 WLO982999 WBS982999 VRW982999 VIA982999 UYE982999 UOI982999 UEM982999 TUQ982999 TKU982999 TAY982999 SRC982999 SHG982999 RXK982999 RNO982999 RDS982999 QTW982999 QKA982999 QAE982999 PQI982999 PGM982999 OWQ982999 OMU982999 OCY982999 NTC982999 NJG982999 MZK982999 MPO982999 MFS982999 LVW982999 LMA982999 LCE982999 KSI982999 KIM982999 JYQ982999 JOU982999 JEY982999 IVC982999 ILG982999 IBK982999 HRO982999 HHS982999 GXW982999 GOA982999 GEE982999 FUI982999 FKM982999 FAQ982999 EQU982999 EGY982999 DXC982999 DNG982999 DDK982999 CTO982999 CJS982999 BZW982999 BQA982999 BGE982999 AWI982999 AMM982999 ACQ982999 SU982999 IY982999 C982999 WVK917463 WLO917463 WBS917463 VRW917463 VIA917463 UYE917463 UOI917463 UEM917463 TUQ917463 TKU917463 TAY917463 SRC917463 SHG917463 RXK917463 RNO917463 RDS917463 QTW917463 QKA917463 QAE917463 PQI917463 PGM917463 OWQ917463 OMU917463 OCY917463 NTC917463 NJG917463 MZK917463 MPO917463 MFS917463 LVW917463 LMA917463 LCE917463 KSI917463 KIM917463 JYQ917463 JOU917463 JEY917463 IVC917463 ILG917463 IBK917463 HRO917463 HHS917463 GXW917463 GOA917463 GEE917463 FUI917463 FKM917463 FAQ917463 EQU917463 EGY917463 DXC917463 DNG917463 DDK917463 CTO917463 CJS917463 BZW917463 BQA917463 BGE917463 AWI917463 AMM917463 ACQ917463 SU917463 IY917463 C917463 WVK851927 WLO851927 WBS851927 VRW851927 VIA851927 UYE851927 UOI851927 UEM851927 TUQ851927 TKU851927 TAY851927 SRC851927 SHG851927 RXK851927 RNO851927 RDS851927 QTW851927 QKA851927 QAE851927 PQI851927 PGM851927 OWQ851927 OMU851927 OCY851927 NTC851927 NJG851927 MZK851927 MPO851927 MFS851927 LVW851927 LMA851927 LCE851927 KSI851927 KIM851927 JYQ851927 JOU851927 JEY851927 IVC851927 ILG851927 IBK851927 HRO851927 HHS851927 GXW851927 GOA851927 GEE851927 FUI851927 FKM851927 FAQ851927 EQU851927 EGY851927 DXC851927 DNG851927 DDK851927 CTO851927 CJS851927 BZW851927 BQA851927 BGE851927 AWI851927 AMM851927 ACQ851927 SU851927 IY851927 C851927 WVK786391 WLO786391 WBS786391 VRW786391 VIA786391 UYE786391 UOI786391 UEM786391 TUQ786391 TKU786391 TAY786391 SRC786391 SHG786391 RXK786391 RNO786391 RDS786391 QTW786391 QKA786391 QAE786391 PQI786391 PGM786391 OWQ786391 OMU786391 OCY786391 NTC786391 NJG786391 MZK786391 MPO786391 MFS786391 LVW786391 LMA786391 LCE786391 KSI786391 KIM786391 JYQ786391 JOU786391 JEY786391 IVC786391 ILG786391 IBK786391 HRO786391 HHS786391 GXW786391 GOA786391 GEE786391 FUI786391 FKM786391 FAQ786391 EQU786391 EGY786391 DXC786391 DNG786391 DDK786391 CTO786391 CJS786391 BZW786391 BQA786391 BGE786391 AWI786391 AMM786391 ACQ786391 SU786391 IY786391 C786391 WVK720855 WLO720855 WBS720855 VRW720855 VIA720855 UYE720855 UOI720855 UEM720855 TUQ720855 TKU720855 TAY720855 SRC720855 SHG720855 RXK720855 RNO720855 RDS720855 QTW720855 QKA720855 QAE720855 PQI720855 PGM720855 OWQ720855 OMU720855 OCY720855 NTC720855 NJG720855 MZK720855 MPO720855 MFS720855 LVW720855 LMA720855 LCE720855 KSI720855 KIM720855 JYQ720855 JOU720855 JEY720855 IVC720855 ILG720855 IBK720855 HRO720855 HHS720855 GXW720855 GOA720855 GEE720855 FUI720855 FKM720855 FAQ720855 EQU720855 EGY720855 DXC720855 DNG720855 DDK720855 CTO720855 CJS720855 BZW720855 BQA720855 BGE720855 AWI720855 AMM720855 ACQ720855 SU720855 IY720855 C720855 WVK655319 WLO655319 WBS655319 VRW655319 VIA655319 UYE655319 UOI655319 UEM655319 TUQ655319 TKU655319 TAY655319 SRC655319 SHG655319 RXK655319 RNO655319 RDS655319 QTW655319 QKA655319 QAE655319 PQI655319 PGM655319 OWQ655319 OMU655319 OCY655319 NTC655319 NJG655319 MZK655319 MPO655319 MFS655319 LVW655319 LMA655319 LCE655319 KSI655319 KIM655319 JYQ655319 JOU655319 JEY655319 IVC655319 ILG655319 IBK655319 HRO655319 HHS655319 GXW655319 GOA655319 GEE655319 FUI655319 FKM655319 FAQ655319 EQU655319 EGY655319 DXC655319 DNG655319 DDK655319 CTO655319 CJS655319 BZW655319 BQA655319 BGE655319 AWI655319 AMM655319 ACQ655319 SU655319 IY655319 C655319 WVK589783 WLO589783 WBS589783 VRW589783 VIA589783 UYE589783 UOI589783 UEM589783 TUQ589783 TKU589783 TAY589783 SRC589783 SHG589783 RXK589783 RNO589783 RDS589783 QTW589783 QKA589783 QAE589783 PQI589783 PGM589783 OWQ589783 OMU589783 OCY589783 NTC589783 NJG589783 MZK589783 MPO589783 MFS589783 LVW589783 LMA589783 LCE589783 KSI589783 KIM589783 JYQ589783 JOU589783 JEY589783 IVC589783 ILG589783 IBK589783 HRO589783 HHS589783 GXW589783 GOA589783 GEE589783 FUI589783 FKM589783 FAQ589783 EQU589783 EGY589783 DXC589783 DNG589783 DDK589783 CTO589783 CJS589783 BZW589783 BQA589783 BGE589783 AWI589783 AMM589783 ACQ589783 SU589783 IY589783 C589783 WVK524247 WLO524247 WBS524247 VRW524247 VIA524247 UYE524247 UOI524247 UEM524247 TUQ524247 TKU524247 TAY524247 SRC524247 SHG524247 RXK524247 RNO524247 RDS524247 QTW524247 QKA524247 QAE524247 PQI524247 PGM524247 OWQ524247 OMU524247 OCY524247 NTC524247 NJG524247 MZK524247 MPO524247 MFS524247 LVW524247 LMA524247 LCE524247 KSI524247 KIM524247 JYQ524247 JOU524247 JEY524247 IVC524247 ILG524247 IBK524247 HRO524247 HHS524247 GXW524247 GOA524247 GEE524247 FUI524247 FKM524247 FAQ524247 EQU524247 EGY524247 DXC524247 DNG524247 DDK524247 CTO524247 CJS524247 BZW524247 BQA524247 BGE524247 AWI524247 AMM524247 ACQ524247 SU524247 IY524247 C524247 WVK458711 WLO458711 WBS458711 VRW458711 VIA458711 UYE458711 UOI458711 UEM458711 TUQ458711 TKU458711 TAY458711 SRC458711 SHG458711 RXK458711 RNO458711 RDS458711 QTW458711 QKA458711 QAE458711 PQI458711 PGM458711 OWQ458711 OMU458711 OCY458711 NTC458711 NJG458711 MZK458711 MPO458711 MFS458711 LVW458711 LMA458711 LCE458711 KSI458711 KIM458711 JYQ458711 JOU458711 JEY458711 IVC458711 ILG458711 IBK458711 HRO458711 HHS458711 GXW458711 GOA458711 GEE458711 FUI458711 FKM458711 FAQ458711 EQU458711 EGY458711 DXC458711 DNG458711 DDK458711 CTO458711 CJS458711 BZW458711 BQA458711 BGE458711 AWI458711 AMM458711 ACQ458711 SU458711 IY458711 C458711 WVK393175 WLO393175 WBS393175 VRW393175 VIA393175 UYE393175 UOI393175 UEM393175 TUQ393175 TKU393175 TAY393175 SRC393175 SHG393175 RXK393175 RNO393175 RDS393175 QTW393175 QKA393175 QAE393175 PQI393175 PGM393175 OWQ393175 OMU393175 OCY393175 NTC393175 NJG393175 MZK393175 MPO393175 MFS393175 LVW393175 LMA393175 LCE393175 KSI393175 KIM393175 JYQ393175 JOU393175 JEY393175 IVC393175 ILG393175 IBK393175 HRO393175 HHS393175 GXW393175 GOA393175 GEE393175 FUI393175 FKM393175 FAQ393175 EQU393175 EGY393175 DXC393175 DNG393175 DDK393175 CTO393175 CJS393175 BZW393175 BQA393175 BGE393175 AWI393175 AMM393175 ACQ393175 SU393175 IY393175 C393175 WVK327639 WLO327639 WBS327639 VRW327639 VIA327639 UYE327639 UOI327639 UEM327639 TUQ327639 TKU327639 TAY327639 SRC327639 SHG327639 RXK327639 RNO327639 RDS327639 QTW327639 QKA327639 QAE327639 PQI327639 PGM327639 OWQ327639 OMU327639 OCY327639 NTC327639 NJG327639 MZK327639 MPO327639 MFS327639 LVW327639 LMA327639 LCE327639 KSI327639 KIM327639 JYQ327639 JOU327639 JEY327639 IVC327639 ILG327639 IBK327639 HRO327639 HHS327639 GXW327639 GOA327639 GEE327639 FUI327639 FKM327639 FAQ327639 EQU327639 EGY327639 DXC327639 DNG327639 DDK327639 CTO327639 CJS327639 BZW327639 BQA327639 BGE327639 AWI327639 AMM327639 ACQ327639 SU327639 IY327639 C327639 WVK262103 WLO262103 WBS262103 VRW262103 VIA262103 UYE262103 UOI262103 UEM262103 TUQ262103 TKU262103 TAY262103 SRC262103 SHG262103 RXK262103 RNO262103 RDS262103 QTW262103 QKA262103 QAE262103 PQI262103 PGM262103 OWQ262103 OMU262103 OCY262103 NTC262103 NJG262103 MZK262103 MPO262103 MFS262103 LVW262103 LMA262103 LCE262103 KSI262103 KIM262103 JYQ262103 JOU262103 JEY262103 IVC262103 ILG262103 IBK262103 HRO262103 HHS262103 GXW262103 GOA262103 GEE262103 FUI262103 FKM262103 FAQ262103 EQU262103 EGY262103 DXC262103 DNG262103 DDK262103 CTO262103 CJS262103 BZW262103 BQA262103 BGE262103 AWI262103 AMM262103 ACQ262103 SU262103 IY262103 C262103 WVK196567 WLO196567 WBS196567 VRW196567 VIA196567 UYE196567 UOI196567 UEM196567 TUQ196567 TKU196567 TAY196567 SRC196567 SHG196567 RXK196567 RNO196567 RDS196567 QTW196567 QKA196567 QAE196567 PQI196567 PGM196567 OWQ196567 OMU196567 OCY196567 NTC196567 NJG196567 MZK196567 MPO196567 MFS196567 LVW196567 LMA196567 LCE196567 KSI196567 KIM196567 JYQ196567 JOU196567 JEY196567 IVC196567 ILG196567 IBK196567 HRO196567 HHS196567 GXW196567 GOA196567 GEE196567 FUI196567 FKM196567 FAQ196567 EQU196567 EGY196567 DXC196567 DNG196567 DDK196567 CTO196567 CJS196567 BZW196567 BQA196567 BGE196567 AWI196567 AMM196567 ACQ196567 SU196567 IY196567 C196567 WVK131031 WLO131031 WBS131031 VRW131031 VIA131031 UYE131031 UOI131031 UEM131031 TUQ131031 TKU131031 TAY131031 SRC131031 SHG131031 RXK131031 RNO131031 RDS131031 QTW131031 QKA131031 QAE131031 PQI131031 PGM131031 OWQ131031 OMU131031 OCY131031 NTC131031 NJG131031 MZK131031 MPO131031 MFS131031 LVW131031 LMA131031 LCE131031 KSI131031 KIM131031 JYQ131031 JOU131031 JEY131031 IVC131031 ILG131031 IBK131031 HRO131031 HHS131031 GXW131031 GOA131031 GEE131031 FUI131031 FKM131031 FAQ131031 EQU131031 EGY131031 DXC131031 DNG131031 DDK131031 CTO131031 CJS131031 BZW131031 BQA131031 BGE131031 AWI131031 AMM131031 ACQ131031 SU131031 IY131031 C131031 WVK65495 WLO65495 WBS65495 VRW65495 VIA65495 UYE65495 UOI65495 UEM65495 TUQ65495 TKU65495 TAY65495 SRC65495 SHG65495 RXK65495 RNO65495 RDS65495 QTW65495 QKA65495 QAE65495 PQI65495 PGM65495 OWQ65495 OMU65495 OCY65495 NTC65495 NJG65495 MZK65495 MPO65495 MFS65495 LVW65495 LMA65495 LCE65495 KSI65495 KIM65495 JYQ65495 JOU65495 JEY65495 IVC65495 ILG65495 IBK65495 HRO65495 HHS65495 GXW65495 GOA65495 GEE65495 FUI65495 FKM65495 FAQ65495 EQU65495 EGY65495 DXC65495 DNG65495 DDK65495 CTO65495 CJS65495 BZW65495 BQA65495 BGE65495 AWI65495 AMM65495 ACQ65495 SU65495 IY65495 C65495 WVK982997 WLO982997 WBS982997 VRW982997 VIA982997 UYE982997 UOI982997 UEM982997 TUQ982997 TKU982997 TAY982997 SRC982997 SHG982997 RXK982997 RNO982997 RDS982997 QTW982997 QKA982997 QAE982997 PQI982997 PGM982997 OWQ982997 OMU982997 OCY982997 NTC982997 NJG982997 MZK982997 MPO982997 MFS982997 LVW982997 LMA982997 LCE982997 KSI982997 KIM982997 JYQ982997 JOU982997 JEY982997 IVC982997 ILG982997 IBK982997 HRO982997 HHS982997 GXW982997 GOA982997 GEE982997 FUI982997 FKM982997 FAQ982997 EQU982997 EGY982997 DXC982997 DNG982997 DDK982997 CTO982997 CJS982997 BZW982997 BQA982997 BGE982997 AWI982997 AMM982997 ACQ982997 SU982997 IY982997 C982997 WVK917461 WLO917461 WBS917461 VRW917461 VIA917461 UYE917461 UOI917461 UEM917461 TUQ917461 TKU917461 TAY917461 SRC917461 SHG917461 RXK917461 RNO917461 RDS917461 QTW917461 QKA917461 QAE917461 PQI917461 PGM917461 OWQ917461 OMU917461 OCY917461 NTC917461 NJG917461 MZK917461 MPO917461 MFS917461 LVW917461 LMA917461 LCE917461 KSI917461 KIM917461 JYQ917461 JOU917461 JEY917461 IVC917461 ILG917461 IBK917461 HRO917461 HHS917461 GXW917461 GOA917461 GEE917461 FUI917461 FKM917461 FAQ917461 EQU917461 EGY917461 DXC917461 DNG917461 DDK917461 CTO917461 CJS917461 BZW917461 BQA917461 BGE917461 AWI917461 AMM917461 ACQ917461 SU917461 IY917461 C917461 WVK851925 WLO851925 WBS851925 VRW851925 VIA851925 UYE851925 UOI851925 UEM851925 TUQ851925 TKU851925 TAY851925 SRC851925 SHG851925 RXK851925 RNO851925 RDS851925 QTW851925 QKA851925 QAE851925 PQI851925 PGM851925 OWQ851925 OMU851925 OCY851925 NTC851925 NJG851925 MZK851925 MPO851925 MFS851925 LVW851925 LMA851925 LCE851925 KSI851925 KIM851925 JYQ851925 JOU851925 JEY851925 IVC851925 ILG851925 IBK851925 HRO851925 HHS851925 GXW851925 GOA851925 GEE851925 FUI851925 FKM851925 FAQ851925 EQU851925 EGY851925 DXC851925 DNG851925 DDK851925 CTO851925 CJS851925 BZW851925 BQA851925 BGE851925 AWI851925 AMM851925 ACQ851925 SU851925 IY851925 C851925 WVK786389 WLO786389 WBS786389 VRW786389 VIA786389 UYE786389 UOI786389 UEM786389 TUQ786389 TKU786389 TAY786389 SRC786389 SHG786389 RXK786389 RNO786389 RDS786389 QTW786389 QKA786389 QAE786389 PQI786389 PGM786389 OWQ786389 OMU786389 OCY786389 NTC786389 NJG786389 MZK786389 MPO786389 MFS786389 LVW786389 LMA786389 LCE786389 KSI786389 KIM786389 JYQ786389 JOU786389 JEY786389 IVC786389 ILG786389 IBK786389 HRO786389 HHS786389 GXW786389 GOA786389 GEE786389 FUI786389 FKM786389 FAQ786389 EQU786389 EGY786389 DXC786389 DNG786389 DDK786389 CTO786389 CJS786389 BZW786389 BQA786389 BGE786389 AWI786389 AMM786389 ACQ786389 SU786389 IY786389 C786389 WVK720853 WLO720853 WBS720853 VRW720853 VIA720853 UYE720853 UOI720853 UEM720853 TUQ720853 TKU720853 TAY720853 SRC720853 SHG720853 RXK720853 RNO720853 RDS720853 QTW720853 QKA720853 QAE720853 PQI720853 PGM720853 OWQ720853 OMU720853 OCY720853 NTC720853 NJG720853 MZK720853 MPO720853 MFS720853 LVW720853 LMA720853 LCE720853 KSI720853 KIM720853 JYQ720853 JOU720853 JEY720853 IVC720853 ILG720853 IBK720853 HRO720853 HHS720853 GXW720853 GOA720853 GEE720853 FUI720853 FKM720853 FAQ720853 EQU720853 EGY720853 DXC720853 DNG720853 DDK720853 CTO720853 CJS720853 BZW720853 BQA720853 BGE720853 AWI720853 AMM720853 ACQ720853 SU720853 IY720853 C720853 WVK655317 WLO655317 WBS655317 VRW655317 VIA655317 UYE655317 UOI655317 UEM655317 TUQ655317 TKU655317 TAY655317 SRC655317 SHG655317 RXK655317 RNO655317 RDS655317 QTW655317 QKA655317 QAE655317 PQI655317 PGM655317 OWQ655317 OMU655317 OCY655317 NTC655317 NJG655317 MZK655317 MPO655317 MFS655317 LVW655317 LMA655317 LCE655317 KSI655317 KIM655317 JYQ655317 JOU655317 JEY655317 IVC655317 ILG655317 IBK655317 HRO655317 HHS655317 GXW655317 GOA655317 GEE655317 FUI655317 FKM655317 FAQ655317 EQU655317 EGY655317 DXC655317 DNG655317 DDK655317 CTO655317 CJS655317 BZW655317 BQA655317 BGE655317 AWI655317 AMM655317 ACQ655317 SU655317 IY655317 C655317 WVK589781 WLO589781 WBS589781 VRW589781 VIA589781 UYE589781 UOI589781 UEM589781 TUQ589781 TKU589781 TAY589781 SRC589781 SHG589781 RXK589781 RNO589781 RDS589781 QTW589781 QKA589781 QAE589781 PQI589781 PGM589781 OWQ589781 OMU589781 OCY589781 NTC589781 NJG589781 MZK589781 MPO589781 MFS589781 LVW589781 LMA589781 LCE589781 KSI589781 KIM589781 JYQ589781 JOU589781 JEY589781 IVC589781 ILG589781 IBK589781 HRO589781 HHS589781 GXW589781 GOA589781 GEE589781 FUI589781 FKM589781 FAQ589781 EQU589781 EGY589781 DXC589781 DNG589781 DDK589781 CTO589781 CJS589781 BZW589781 BQA589781 BGE589781 AWI589781 AMM589781 ACQ589781 SU589781 IY589781 C589781 WVK524245 WLO524245 WBS524245 VRW524245 VIA524245 UYE524245 UOI524245 UEM524245 TUQ524245 TKU524245 TAY524245 SRC524245 SHG524245 RXK524245 RNO524245 RDS524245 QTW524245 QKA524245 QAE524245 PQI524245 PGM524245 OWQ524245 OMU524245 OCY524245 NTC524245 NJG524245 MZK524245 MPO524245 MFS524245 LVW524245 LMA524245 LCE524245 KSI524245 KIM524245 JYQ524245 JOU524245 JEY524245 IVC524245 ILG524245 IBK524245 HRO524245 HHS524245 GXW524245 GOA524245 GEE524245 FUI524245 FKM524245 FAQ524245 EQU524245 EGY524245 DXC524245 DNG524245 DDK524245 CTO524245 CJS524245 BZW524245 BQA524245 BGE524245 AWI524245 AMM524245 ACQ524245 SU524245 IY524245 C524245 WVK458709 WLO458709 WBS458709 VRW458709 VIA458709 UYE458709 UOI458709 UEM458709 TUQ458709 TKU458709 TAY458709 SRC458709 SHG458709 RXK458709 RNO458709 RDS458709 QTW458709 QKA458709 QAE458709 PQI458709 PGM458709 OWQ458709 OMU458709 OCY458709 NTC458709 NJG458709 MZK458709 MPO458709 MFS458709 LVW458709 LMA458709 LCE458709 KSI458709 KIM458709 JYQ458709 JOU458709 JEY458709 IVC458709 ILG458709 IBK458709 HRO458709 HHS458709 GXW458709 GOA458709 GEE458709 FUI458709 FKM458709 FAQ458709 EQU458709 EGY458709 DXC458709 DNG458709 DDK458709 CTO458709 CJS458709 BZW458709 BQA458709 BGE458709 AWI458709 AMM458709 ACQ458709 SU458709 IY458709 C458709 WVK393173 WLO393173 WBS393173 VRW393173 VIA393173 UYE393173 UOI393173 UEM393173 TUQ393173 TKU393173 TAY393173 SRC393173 SHG393173 RXK393173 RNO393173 RDS393173 QTW393173 QKA393173 QAE393173 PQI393173 PGM393173 OWQ393173 OMU393173 OCY393173 NTC393173 NJG393173 MZK393173 MPO393173 MFS393173 LVW393173 LMA393173 LCE393173 KSI393173 KIM393173 JYQ393173 JOU393173 JEY393173 IVC393173 ILG393173 IBK393173 HRO393173 HHS393173 GXW393173 GOA393173 GEE393173 FUI393173 FKM393173 FAQ393173 EQU393173 EGY393173 DXC393173 DNG393173 DDK393173 CTO393173 CJS393173 BZW393173 BQA393173 BGE393173 AWI393173 AMM393173 ACQ393173 SU393173 IY393173 C393173 WVK327637 WLO327637 WBS327637 VRW327637 VIA327637 UYE327637 UOI327637 UEM327637 TUQ327637 TKU327637 TAY327637 SRC327637 SHG327637 RXK327637 RNO327637 RDS327637 QTW327637 QKA327637 QAE327637 PQI327637 PGM327637 OWQ327637 OMU327637 OCY327637 NTC327637 NJG327637 MZK327637 MPO327637 MFS327637 LVW327637 LMA327637 LCE327637 KSI327637 KIM327637 JYQ327637 JOU327637 JEY327637 IVC327637 ILG327637 IBK327637 HRO327637 HHS327637 GXW327637 GOA327637 GEE327637 FUI327637 FKM327637 FAQ327637 EQU327637 EGY327637 DXC327637 DNG327637 DDK327637 CTO327637 CJS327637 BZW327637 BQA327637 BGE327637 AWI327637 AMM327637 ACQ327637 SU327637 IY327637 C327637 WVK262101 WLO262101 WBS262101 VRW262101 VIA262101 UYE262101 UOI262101 UEM262101 TUQ262101 TKU262101 TAY262101 SRC262101 SHG262101 RXK262101 RNO262101 RDS262101 QTW262101 QKA262101 QAE262101 PQI262101 PGM262101 OWQ262101 OMU262101 OCY262101 NTC262101 NJG262101 MZK262101 MPO262101 MFS262101 LVW262101 LMA262101 LCE262101 KSI262101 KIM262101 JYQ262101 JOU262101 JEY262101 IVC262101 ILG262101 IBK262101 HRO262101 HHS262101 GXW262101 GOA262101 GEE262101 FUI262101 FKM262101 FAQ262101 EQU262101 EGY262101 DXC262101 DNG262101 DDK262101 CTO262101 CJS262101 BZW262101 BQA262101 BGE262101 AWI262101 AMM262101 ACQ262101 SU262101 IY262101 C262101 WVK196565 WLO196565 WBS196565 VRW196565 VIA196565 UYE196565 UOI196565 UEM196565 TUQ196565 TKU196565 TAY196565 SRC196565 SHG196565 RXK196565 RNO196565 RDS196565 QTW196565 QKA196565 QAE196565 PQI196565 PGM196565 OWQ196565 OMU196565 OCY196565 NTC196565 NJG196565 MZK196565 MPO196565 MFS196565 LVW196565 LMA196565 LCE196565 KSI196565 KIM196565 JYQ196565 JOU196565 JEY196565 IVC196565 ILG196565 IBK196565 HRO196565 HHS196565 GXW196565 GOA196565 GEE196565 FUI196565 FKM196565 FAQ196565 EQU196565 EGY196565 DXC196565 DNG196565 DDK196565 CTO196565 CJS196565 BZW196565 BQA196565 BGE196565 AWI196565 AMM196565 ACQ196565 SU196565 IY196565 C196565 WVK131029 WLO131029 WBS131029 VRW131029 VIA131029 UYE131029 UOI131029 UEM131029 TUQ131029 TKU131029 TAY131029 SRC131029 SHG131029 RXK131029 RNO131029 RDS131029 QTW131029 QKA131029 QAE131029 PQI131029 PGM131029 OWQ131029 OMU131029 OCY131029 NTC131029 NJG131029 MZK131029 MPO131029 MFS131029 LVW131029 LMA131029 LCE131029 KSI131029 KIM131029 JYQ131029 JOU131029 JEY131029 IVC131029 ILG131029 IBK131029 HRO131029 HHS131029 GXW131029 GOA131029 GEE131029 FUI131029 FKM131029 FAQ131029 EQU131029 EGY131029 DXC131029 DNG131029 DDK131029 CTO131029 CJS131029 BZW131029 BQA131029 BGE131029 AWI131029 AMM131029 ACQ131029 SU131029 IY131029 C131029 WVK65493 WLO65493 WBS65493 VRW65493 VIA65493 UYE65493 UOI65493 UEM65493 TUQ65493 TKU65493 TAY65493 SRC65493 SHG65493 RXK65493 RNO65493 RDS65493 QTW65493 QKA65493 QAE65493 PQI65493 PGM65493 OWQ65493 OMU65493 OCY65493 NTC65493 NJG65493 MZK65493 MPO65493 MFS65493 LVW65493 LMA65493 LCE65493 KSI65493 KIM65493 JYQ65493 JOU65493 JEY65493 IVC65493 ILG65493 IBK65493 HRO65493 HHS65493 GXW65493 GOA65493 GEE65493 FUI65493 FKM65493 FAQ65493 EQU65493 EGY65493 DXC65493 DNG65493 DDK65493 CTO65493 CJS65493 BZW65493 BQA65493 BGE65493 AWI65493 AMM65493 ACQ65493 SU65493 IY65493 C65493 WVK982995 WLO982995 WBS982995 VRW982995 VIA982995 UYE982995 UOI982995 UEM982995 TUQ982995 TKU982995 TAY982995 SRC982995 SHG982995 RXK982995 RNO982995 RDS982995 QTW982995 QKA982995 QAE982995 PQI982995 PGM982995 OWQ982995 OMU982995 OCY982995 NTC982995 NJG982995 MZK982995 MPO982995 MFS982995 LVW982995 LMA982995 LCE982995 KSI982995 KIM982995 JYQ982995 JOU982995 JEY982995 IVC982995 ILG982995 IBK982995 HRO982995 HHS982995 GXW982995 GOA982995 GEE982995 FUI982995 FKM982995 FAQ982995 EQU982995 EGY982995 DXC982995 DNG982995 DDK982995 CTO982995 CJS982995 BZW982995 BQA982995 BGE982995 AWI982995 AMM982995 ACQ982995 SU982995 IY982995 C982995 WVK917459 WLO917459 WBS917459 VRW917459 VIA917459 UYE917459 UOI917459 UEM917459 TUQ917459 TKU917459 TAY917459 SRC917459 SHG917459 RXK917459 RNO917459 RDS917459 QTW917459 QKA917459 QAE917459 PQI917459 PGM917459 OWQ917459 OMU917459 OCY917459 NTC917459 NJG917459 MZK917459 MPO917459 MFS917459 LVW917459 LMA917459 LCE917459 KSI917459 KIM917459 JYQ917459 JOU917459 JEY917459 IVC917459 ILG917459 IBK917459 HRO917459 HHS917459 GXW917459 GOA917459 GEE917459 FUI917459 FKM917459 FAQ917459 EQU917459 EGY917459 DXC917459 DNG917459 DDK917459 CTO917459 CJS917459 BZW917459 BQA917459 BGE917459 AWI917459 AMM917459 ACQ917459 SU917459 IY917459 C917459 WVK851923 WLO851923 WBS851923 VRW851923 VIA851923 UYE851923 UOI851923 UEM851923 TUQ851923 TKU851923 TAY851923 SRC851923 SHG851923 RXK851923 RNO851923 RDS851923 QTW851923 QKA851923 QAE851923 PQI851923 PGM851923 OWQ851923 OMU851923 OCY851923 NTC851923 NJG851923 MZK851923 MPO851923 MFS851923 LVW851923 LMA851923 LCE851923 KSI851923 KIM851923 JYQ851923 JOU851923 JEY851923 IVC851923 ILG851923 IBK851923 HRO851923 HHS851923 GXW851923 GOA851923 GEE851923 FUI851923 FKM851923 FAQ851923 EQU851923 EGY851923 DXC851923 DNG851923 DDK851923 CTO851923 CJS851923 BZW851923 BQA851923 BGE851923 AWI851923 AMM851923 ACQ851923 SU851923 IY851923 C851923 WVK786387 WLO786387 WBS786387 VRW786387 VIA786387 UYE786387 UOI786387 UEM786387 TUQ786387 TKU786387 TAY786387 SRC786387 SHG786387 RXK786387 RNO786387 RDS786387 QTW786387 QKA786387 QAE786387 PQI786387 PGM786387 OWQ786387 OMU786387 OCY786387 NTC786387 NJG786387 MZK786387 MPO786387 MFS786387 LVW786387 LMA786387 LCE786387 KSI786387 KIM786387 JYQ786387 JOU786387 JEY786387 IVC786387 ILG786387 IBK786387 HRO786387 HHS786387 GXW786387 GOA786387 GEE786387 FUI786387 FKM786387 FAQ786387 EQU786387 EGY786387 DXC786387 DNG786387 DDK786387 CTO786387 CJS786387 BZW786387 BQA786387 BGE786387 AWI786387 AMM786387 ACQ786387 SU786387 IY786387 C786387 WVK720851 WLO720851 WBS720851 VRW720851 VIA720851 UYE720851 UOI720851 UEM720851 TUQ720851 TKU720851 TAY720851 SRC720851 SHG720851 RXK720851 RNO720851 RDS720851 QTW720851 QKA720851 QAE720851 PQI720851 PGM720851 OWQ720851 OMU720851 OCY720851 NTC720851 NJG720851 MZK720851 MPO720851 MFS720851 LVW720851 LMA720851 LCE720851 KSI720851 KIM720851 JYQ720851 JOU720851 JEY720851 IVC720851 ILG720851 IBK720851 HRO720851 HHS720851 GXW720851 GOA720851 GEE720851 FUI720851 FKM720851 FAQ720851 EQU720851 EGY720851 DXC720851 DNG720851 DDK720851 CTO720851 CJS720851 BZW720851 BQA720851 BGE720851 AWI720851 AMM720851 ACQ720851 SU720851 IY720851 C720851 WVK655315 WLO655315 WBS655315 VRW655315 VIA655315 UYE655315 UOI655315 UEM655315 TUQ655315 TKU655315 TAY655315 SRC655315 SHG655315 RXK655315 RNO655315 RDS655315 QTW655315 QKA655315 QAE655315 PQI655315 PGM655315 OWQ655315 OMU655315 OCY655315 NTC655315 NJG655315 MZK655315 MPO655315 MFS655315 LVW655315 LMA655315 LCE655315 KSI655315 KIM655315 JYQ655315 JOU655315 JEY655315 IVC655315 ILG655315 IBK655315 HRO655315 HHS655315 GXW655315 GOA655315 GEE655315 FUI655315 FKM655315 FAQ655315 EQU655315 EGY655315 DXC655315 DNG655315 DDK655315 CTO655315 CJS655315 BZW655315 BQA655315 BGE655315 AWI655315 AMM655315 ACQ655315 SU655315 IY655315 C655315 WVK589779 WLO589779 WBS589779 VRW589779 VIA589779 UYE589779 UOI589779 UEM589779 TUQ589779 TKU589779 TAY589779 SRC589779 SHG589779 RXK589779 RNO589779 RDS589779 QTW589779 QKA589779 QAE589779 PQI589779 PGM589779 OWQ589779 OMU589779 OCY589779 NTC589779 NJG589779 MZK589779 MPO589779 MFS589779 LVW589779 LMA589779 LCE589779 KSI589779 KIM589779 JYQ589779 JOU589779 JEY589779 IVC589779 ILG589779 IBK589779 HRO589779 HHS589779 GXW589779 GOA589779 GEE589779 FUI589779 FKM589779 FAQ589779 EQU589779 EGY589779 DXC589779 DNG589779 DDK589779 CTO589779 CJS589779 BZW589779 BQA589779 BGE589779 AWI589779 AMM589779 ACQ589779 SU589779 IY589779 C589779 WVK524243 WLO524243 WBS524243 VRW524243 VIA524243 UYE524243 UOI524243 UEM524243 TUQ524243 TKU524243 TAY524243 SRC524243 SHG524243 RXK524243 RNO524243 RDS524243 QTW524243 QKA524243 QAE524243 PQI524243 PGM524243 OWQ524243 OMU524243 OCY524243 NTC524243 NJG524243 MZK524243 MPO524243 MFS524243 LVW524243 LMA524243 LCE524243 KSI524243 KIM524243 JYQ524243 JOU524243 JEY524243 IVC524243 ILG524243 IBK524243 HRO524243 HHS524243 GXW524243 GOA524243 GEE524243 FUI524243 FKM524243 FAQ524243 EQU524243 EGY524243 DXC524243 DNG524243 DDK524243 CTO524243 CJS524243 BZW524243 BQA524243 BGE524243 AWI524243 AMM524243 ACQ524243 SU524243 IY524243 C524243 WVK458707 WLO458707 WBS458707 VRW458707 VIA458707 UYE458707 UOI458707 UEM458707 TUQ458707 TKU458707 TAY458707 SRC458707 SHG458707 RXK458707 RNO458707 RDS458707 QTW458707 QKA458707 QAE458707 PQI458707 PGM458707 OWQ458707 OMU458707 OCY458707 NTC458707 NJG458707 MZK458707 MPO458707 MFS458707 LVW458707 LMA458707 LCE458707 KSI458707 KIM458707 JYQ458707 JOU458707 JEY458707 IVC458707 ILG458707 IBK458707 HRO458707 HHS458707 GXW458707 GOA458707 GEE458707 FUI458707 FKM458707 FAQ458707 EQU458707 EGY458707 DXC458707 DNG458707 DDK458707 CTO458707 CJS458707 BZW458707 BQA458707 BGE458707 AWI458707 AMM458707 ACQ458707 SU458707 IY458707 C458707 WVK393171 WLO393171 WBS393171 VRW393171 VIA393171 UYE393171 UOI393171 UEM393171 TUQ393171 TKU393171 TAY393171 SRC393171 SHG393171 RXK393171 RNO393171 RDS393171 QTW393171 QKA393171 QAE393171 PQI393171 PGM393171 OWQ393171 OMU393171 OCY393171 NTC393171 NJG393171 MZK393171 MPO393171 MFS393171 LVW393171 LMA393171 LCE393171 KSI393171 KIM393171 JYQ393171 JOU393171 JEY393171 IVC393171 ILG393171 IBK393171 HRO393171 HHS393171 GXW393171 GOA393171 GEE393171 FUI393171 FKM393171 FAQ393171 EQU393171 EGY393171 DXC393171 DNG393171 DDK393171 CTO393171 CJS393171 BZW393171 BQA393171 BGE393171 AWI393171 AMM393171 ACQ393171 SU393171 IY393171 C393171 WVK327635 WLO327635 WBS327635 VRW327635 VIA327635 UYE327635 UOI327635 UEM327635 TUQ327635 TKU327635 TAY327635 SRC327635 SHG327635 RXK327635 RNO327635 RDS327635 QTW327635 QKA327635 QAE327635 PQI327635 PGM327635 OWQ327635 OMU327635 OCY327635 NTC327635 NJG327635 MZK327635 MPO327635 MFS327635 LVW327635 LMA327635 LCE327635 KSI327635 KIM327635 JYQ327635 JOU327635 JEY327635 IVC327635 ILG327635 IBK327635 HRO327635 HHS327635 GXW327635 GOA327635 GEE327635 FUI327635 FKM327635 FAQ327635 EQU327635 EGY327635 DXC327635 DNG327635 DDK327635 CTO327635 CJS327635 BZW327635 BQA327635 BGE327635 AWI327635 AMM327635 ACQ327635 SU327635 IY327635 C327635 WVK262099 WLO262099 WBS262099 VRW262099 VIA262099 UYE262099 UOI262099 UEM262099 TUQ262099 TKU262099 TAY262099 SRC262099 SHG262099 RXK262099 RNO262099 RDS262099 QTW262099 QKA262099 QAE262099 PQI262099 PGM262099 OWQ262099 OMU262099 OCY262099 NTC262099 NJG262099 MZK262099 MPO262099 MFS262099 LVW262099 LMA262099 LCE262099 KSI262099 KIM262099 JYQ262099 JOU262099 JEY262099 IVC262099 ILG262099 IBK262099 HRO262099 HHS262099 GXW262099 GOA262099 GEE262099 FUI262099 FKM262099 FAQ262099 EQU262099 EGY262099 DXC262099 DNG262099 DDK262099 CTO262099 CJS262099 BZW262099 BQA262099 BGE262099 AWI262099 AMM262099 ACQ262099 SU262099 IY262099 C262099 WVK196563 WLO196563 WBS196563 VRW196563 VIA196563 UYE196563 UOI196563 UEM196563 TUQ196563 TKU196563 TAY196563 SRC196563 SHG196563 RXK196563 RNO196563 RDS196563 QTW196563 QKA196563 QAE196563 PQI196563 PGM196563 OWQ196563 OMU196563 OCY196563 NTC196563 NJG196563 MZK196563 MPO196563 MFS196563 LVW196563 LMA196563 LCE196563 KSI196563 KIM196563 JYQ196563 JOU196563 JEY196563 IVC196563 ILG196563 IBK196563 HRO196563 HHS196563 GXW196563 GOA196563 GEE196563 FUI196563 FKM196563 FAQ196563 EQU196563 EGY196563 DXC196563 DNG196563 DDK196563 CTO196563 CJS196563 BZW196563 BQA196563 BGE196563 AWI196563 AMM196563 ACQ196563 SU196563 IY196563 C196563 WVK131027 WLO131027 WBS131027 VRW131027 VIA131027 UYE131027 UOI131027 UEM131027 TUQ131027 TKU131027 TAY131027 SRC131027 SHG131027 RXK131027 RNO131027 RDS131027 QTW131027 QKA131027 QAE131027 PQI131027 PGM131027 OWQ131027 OMU131027 OCY131027 NTC131027 NJG131027 MZK131027 MPO131027 MFS131027 LVW131027 LMA131027 LCE131027 KSI131027 KIM131027 JYQ131027 JOU131027 JEY131027 IVC131027 ILG131027 IBK131027 HRO131027 HHS131027 GXW131027 GOA131027 GEE131027 FUI131027 FKM131027 FAQ131027 EQU131027 EGY131027 DXC131027 DNG131027 DDK131027 CTO131027 CJS131027 BZW131027 BQA131027 BGE131027 AWI131027 AMM131027 ACQ131027 SU131027 IY131027 C131027 WVK65491 WLO65491 WBS65491 VRW65491 VIA65491 UYE65491 UOI65491 UEM65491 TUQ65491 TKU65491 TAY65491 SRC65491 SHG65491 RXK65491 RNO65491 RDS65491 QTW65491 QKA65491 QAE65491 PQI65491 PGM65491 OWQ65491 OMU65491 OCY65491 NTC65491 NJG65491 MZK65491 MPO65491 MFS65491 LVW65491 LMA65491 LCE65491 KSI65491 KIM65491 JYQ65491 JOU65491 JEY65491 IVC65491 ILG65491 IBK65491 HRO65491 HHS65491 GXW65491 GOA65491 GEE65491 FUI65491 FKM65491 FAQ65491 EQU65491 EGY65491 DXC65491 DNG65491 DDK65491 CTO65491 CJS65491 BZW65491 BQA65491 BGE65491 AWI65491 AMM65491 ACQ65491 SU65491 IY65491 C65491 WVK982993 WLO982993 WBS982993 VRW982993 VIA982993 UYE982993 UOI982993 UEM982993 TUQ982993 TKU982993 TAY982993 SRC982993 SHG982993 RXK982993 RNO982993 RDS982993 QTW982993 QKA982993 QAE982993 PQI982993 PGM982993 OWQ982993 OMU982993 OCY982993 NTC982993 NJG982993 MZK982993 MPO982993 MFS982993 LVW982993 LMA982993 LCE982993 KSI982993 KIM982993 JYQ982993 JOU982993 JEY982993 IVC982993 ILG982993 IBK982993 HRO982993 HHS982993 GXW982993 GOA982993 GEE982993 FUI982993 FKM982993 FAQ982993 EQU982993 EGY982993 DXC982993 DNG982993 DDK982993 CTO982993 CJS982993 BZW982993 BQA982993 BGE982993 AWI982993 AMM982993 ACQ982993 SU982993 IY982993 C982993 WVK917457 WLO917457 WBS917457 VRW917457 VIA917457 UYE917457 UOI917457 UEM917457 TUQ917457 TKU917457 TAY917457 SRC917457 SHG917457 RXK917457 RNO917457 RDS917457 QTW917457 QKA917457 QAE917457 PQI917457 PGM917457 OWQ917457 OMU917457 OCY917457 NTC917457 NJG917457 MZK917457 MPO917457 MFS917457 LVW917457 LMA917457 LCE917457 KSI917457 KIM917457 JYQ917457 JOU917457 JEY917457 IVC917457 ILG917457 IBK917457 HRO917457 HHS917457 GXW917457 GOA917457 GEE917457 FUI917457 FKM917457 FAQ917457 EQU917457 EGY917457 DXC917457 DNG917457 DDK917457 CTO917457 CJS917457 BZW917457 BQA917457 BGE917457 AWI917457 AMM917457 ACQ917457 SU917457 IY917457 C917457 WVK851921 WLO851921 WBS851921 VRW851921 VIA851921 UYE851921 UOI851921 UEM851921 TUQ851921 TKU851921 TAY851921 SRC851921 SHG851921 RXK851921 RNO851921 RDS851921 QTW851921 QKA851921 QAE851921 PQI851921 PGM851921 OWQ851921 OMU851921 OCY851921 NTC851921 NJG851921 MZK851921 MPO851921 MFS851921 LVW851921 LMA851921 LCE851921 KSI851921 KIM851921 JYQ851921 JOU851921 JEY851921 IVC851921 ILG851921 IBK851921 HRO851921 HHS851921 GXW851921 GOA851921 GEE851921 FUI851921 FKM851921 FAQ851921 EQU851921 EGY851921 DXC851921 DNG851921 DDK851921 CTO851921 CJS851921 BZW851921 BQA851921 BGE851921 AWI851921 AMM851921 ACQ851921 SU851921 IY851921 C851921 WVK786385 WLO786385 WBS786385 VRW786385 VIA786385 UYE786385 UOI786385 UEM786385 TUQ786385 TKU786385 TAY786385 SRC786385 SHG786385 RXK786385 RNO786385 RDS786385 QTW786385 QKA786385 QAE786385 PQI786385 PGM786385 OWQ786385 OMU786385 OCY786385 NTC786385 NJG786385 MZK786385 MPO786385 MFS786385 LVW786385 LMA786385 LCE786385 KSI786385 KIM786385 JYQ786385 JOU786385 JEY786385 IVC786385 ILG786385 IBK786385 HRO786385 HHS786385 GXW786385 GOA786385 GEE786385 FUI786385 FKM786385 FAQ786385 EQU786385 EGY786385 DXC786385 DNG786385 DDK786385 CTO786385 CJS786385 BZW786385 BQA786385 BGE786385 AWI786385 AMM786385 ACQ786385 SU786385 IY786385 C786385 WVK720849 WLO720849 WBS720849 VRW720849 VIA720849 UYE720849 UOI720849 UEM720849 TUQ720849 TKU720849 TAY720849 SRC720849 SHG720849 RXK720849 RNO720849 RDS720849 QTW720849 QKA720849 QAE720849 PQI720849 PGM720849 OWQ720849 OMU720849 OCY720849 NTC720849 NJG720849 MZK720849 MPO720849 MFS720849 LVW720849 LMA720849 LCE720849 KSI720849 KIM720849 JYQ720849 JOU720849 JEY720849 IVC720849 ILG720849 IBK720849 HRO720849 HHS720849 GXW720849 GOA720849 GEE720849 FUI720849 FKM720849 FAQ720849 EQU720849 EGY720849 DXC720849 DNG720849 DDK720849 CTO720849 CJS720849 BZW720849 BQA720849 BGE720849 AWI720849 AMM720849 ACQ720849 SU720849 IY720849 C720849 WVK655313 WLO655313 WBS655313 VRW655313 VIA655313 UYE655313 UOI655313 UEM655313 TUQ655313 TKU655313 TAY655313 SRC655313 SHG655313 RXK655313 RNO655313 RDS655313 QTW655313 QKA655313 QAE655313 PQI655313 PGM655313 OWQ655313 OMU655313 OCY655313 NTC655313 NJG655313 MZK655313 MPO655313 MFS655313 LVW655313 LMA655313 LCE655313 KSI655313 KIM655313 JYQ655313 JOU655313 JEY655313 IVC655313 ILG655313 IBK655313 HRO655313 HHS655313 GXW655313 GOA655313 GEE655313 FUI655313 FKM655313 FAQ655313 EQU655313 EGY655313 DXC655313 DNG655313 DDK655313 CTO655313 CJS655313 BZW655313 BQA655313 BGE655313 AWI655313 AMM655313 ACQ655313 SU655313 IY655313 C655313 WVK589777 WLO589777 WBS589777 VRW589777 VIA589777 UYE589777 UOI589777 UEM589777 TUQ589777 TKU589777 TAY589777 SRC589777 SHG589777 RXK589777 RNO589777 RDS589777 QTW589777 QKA589777 QAE589777 PQI589777 PGM589777 OWQ589777 OMU589777 OCY589777 NTC589777 NJG589777 MZK589777 MPO589777 MFS589777 LVW589777 LMA589777 LCE589777 KSI589777 KIM589777 JYQ589777 JOU589777 JEY589777 IVC589777 ILG589777 IBK589777 HRO589777 HHS589777 GXW589777 GOA589777 GEE589777 FUI589777 FKM589777 FAQ589777 EQU589777 EGY589777 DXC589777 DNG589777 DDK589777 CTO589777 CJS589777 BZW589777 BQA589777 BGE589777 AWI589777 AMM589777 ACQ589777 SU589777 IY589777 C589777 WVK524241 WLO524241 WBS524241 VRW524241 VIA524241 UYE524241 UOI524241 UEM524241 TUQ524241 TKU524241 TAY524241 SRC524241 SHG524241 RXK524241 RNO524241 RDS524241 QTW524241 QKA524241 QAE524241 PQI524241 PGM524241 OWQ524241 OMU524241 OCY524241 NTC524241 NJG524241 MZK524241 MPO524241 MFS524241 LVW524241 LMA524241 LCE524241 KSI524241 KIM524241 JYQ524241 JOU524241 JEY524241 IVC524241 ILG524241 IBK524241 HRO524241 HHS524241 GXW524241 GOA524241 GEE524241 FUI524241 FKM524241 FAQ524241 EQU524241 EGY524241 DXC524241 DNG524241 DDK524241 CTO524241 CJS524241 BZW524241 BQA524241 BGE524241 AWI524241 AMM524241 ACQ524241 SU524241 IY524241 C524241 WVK458705 WLO458705 WBS458705 VRW458705 VIA458705 UYE458705 UOI458705 UEM458705 TUQ458705 TKU458705 TAY458705 SRC458705 SHG458705 RXK458705 RNO458705 RDS458705 QTW458705 QKA458705 QAE458705 PQI458705 PGM458705 OWQ458705 OMU458705 OCY458705 NTC458705 NJG458705 MZK458705 MPO458705 MFS458705 LVW458705 LMA458705 LCE458705 KSI458705 KIM458705 JYQ458705 JOU458705 JEY458705 IVC458705 ILG458705 IBK458705 HRO458705 HHS458705 GXW458705 GOA458705 GEE458705 FUI458705 FKM458705 FAQ458705 EQU458705 EGY458705 DXC458705 DNG458705 DDK458705 CTO458705 CJS458705 BZW458705 BQA458705 BGE458705 AWI458705 AMM458705 ACQ458705 SU458705 IY458705 C458705 WVK393169 WLO393169 WBS393169 VRW393169 VIA393169 UYE393169 UOI393169 UEM393169 TUQ393169 TKU393169 TAY393169 SRC393169 SHG393169 RXK393169 RNO393169 RDS393169 QTW393169 QKA393169 QAE393169 PQI393169 PGM393169 OWQ393169 OMU393169 OCY393169 NTC393169 NJG393169 MZK393169 MPO393169 MFS393169 LVW393169 LMA393169 LCE393169 KSI393169 KIM393169 JYQ393169 JOU393169 JEY393169 IVC393169 ILG393169 IBK393169 HRO393169 HHS393169 GXW393169 GOA393169 GEE393169 FUI393169 FKM393169 FAQ393169 EQU393169 EGY393169 DXC393169 DNG393169 DDK393169 CTO393169 CJS393169 BZW393169 BQA393169 BGE393169 AWI393169 AMM393169 ACQ393169 SU393169 IY393169 C393169 WVK327633 WLO327633 WBS327633 VRW327633 VIA327633 UYE327633 UOI327633 UEM327633 TUQ327633 TKU327633 TAY327633 SRC327633 SHG327633 RXK327633 RNO327633 RDS327633 QTW327633 QKA327633 QAE327633 PQI327633 PGM327633 OWQ327633 OMU327633 OCY327633 NTC327633 NJG327633 MZK327633 MPO327633 MFS327633 LVW327633 LMA327633 LCE327633 KSI327633 KIM327633 JYQ327633 JOU327633 JEY327633 IVC327633 ILG327633 IBK327633 HRO327633 HHS327633 GXW327633 GOA327633 GEE327633 FUI327633 FKM327633 FAQ327633 EQU327633 EGY327633 DXC327633 DNG327633 DDK327633 CTO327633 CJS327633 BZW327633 BQA327633 BGE327633 AWI327633 AMM327633 ACQ327633 SU327633 IY327633 C327633 WVK262097 WLO262097 WBS262097 VRW262097 VIA262097 UYE262097 UOI262097 UEM262097 TUQ262097 TKU262097 TAY262097 SRC262097 SHG262097 RXK262097 RNO262097 RDS262097 QTW262097 QKA262097 QAE262097 PQI262097 PGM262097 OWQ262097 OMU262097 OCY262097 NTC262097 NJG262097 MZK262097 MPO262097 MFS262097 LVW262097 LMA262097 LCE262097 KSI262097 KIM262097 JYQ262097 JOU262097 JEY262097 IVC262097 ILG262097 IBK262097 HRO262097 HHS262097 GXW262097 GOA262097 GEE262097 FUI262097 FKM262097 FAQ262097 EQU262097 EGY262097 DXC262097 DNG262097 DDK262097 CTO262097 CJS262097 BZW262097 BQA262097 BGE262097 AWI262097 AMM262097 ACQ262097 SU262097 IY262097 C262097 WVK196561 WLO196561 WBS196561 VRW196561 VIA196561 UYE196561 UOI196561 UEM196561 TUQ196561 TKU196561 TAY196561 SRC196561 SHG196561 RXK196561 RNO196561 RDS196561 QTW196561 QKA196561 QAE196561 PQI196561 PGM196561 OWQ196561 OMU196561 OCY196561 NTC196561 NJG196561 MZK196561 MPO196561 MFS196561 LVW196561 LMA196561 LCE196561 KSI196561 KIM196561 JYQ196561 JOU196561 JEY196561 IVC196561 ILG196561 IBK196561 HRO196561 HHS196561 GXW196561 GOA196561 GEE196561 FUI196561 FKM196561 FAQ196561 EQU196561 EGY196561 DXC196561 DNG196561 DDK196561 CTO196561 CJS196561 BZW196561 BQA196561 BGE196561 AWI196561 AMM196561 ACQ196561 SU196561 IY196561 C196561 WVK131025 WLO131025 WBS131025 VRW131025 VIA131025 UYE131025 UOI131025 UEM131025 TUQ131025 TKU131025 TAY131025 SRC131025 SHG131025 RXK131025 RNO131025 RDS131025 QTW131025 QKA131025 QAE131025 PQI131025 PGM131025 OWQ131025 OMU131025 OCY131025 NTC131025 NJG131025 MZK131025 MPO131025 MFS131025 LVW131025 LMA131025 LCE131025 KSI131025 KIM131025 JYQ131025 JOU131025 JEY131025 IVC131025 ILG131025 IBK131025 HRO131025 HHS131025 GXW131025 GOA131025 GEE131025 FUI131025 FKM131025 FAQ131025 EQU131025 EGY131025 DXC131025 DNG131025 DDK131025 CTO131025 CJS131025 BZW131025 BQA131025 BGE131025 AWI131025 AMM131025 ACQ131025 SU131025 IY131025 C131025 WVK65489 WLO65489 WBS65489 VRW65489 VIA65489 UYE65489 UOI65489 UEM65489 TUQ65489 TKU65489 TAY65489 SRC65489 SHG65489 RXK65489 RNO65489 RDS65489 QTW65489 QKA65489 QAE65489 PQI65489 PGM65489 OWQ65489 OMU65489 OCY65489 NTC65489 NJG65489 MZK65489 MPO65489 MFS65489 LVW65489 LMA65489 LCE65489 KSI65489 KIM65489 JYQ65489 JOU65489 JEY65489 IVC65489 ILG65489 IBK65489 HRO65489 HHS65489 GXW65489 GOA65489 GEE65489 FUI65489 FKM65489 FAQ65489 EQU65489 EGY65489 DXC65489 DNG65489 DDK65489 CTO65489 CJS65489 BZW65489 BQA65489 BGE65489 AWI65489 AMM65489 ACQ65489 SU65489 IY65489 C65489 WVK982989:WVK982990 WLO982989:WLO982990 WBS982989:WBS982990 VRW982989:VRW982990 VIA982989:VIA982990 UYE982989:UYE982990 UOI982989:UOI982990 UEM982989:UEM982990 TUQ982989:TUQ982990 TKU982989:TKU982990 TAY982989:TAY982990 SRC982989:SRC982990 SHG982989:SHG982990 RXK982989:RXK982990 RNO982989:RNO982990 RDS982989:RDS982990 QTW982989:QTW982990 QKA982989:QKA982990 QAE982989:QAE982990 PQI982989:PQI982990 PGM982989:PGM982990 OWQ982989:OWQ982990 OMU982989:OMU982990 OCY982989:OCY982990 NTC982989:NTC982990 NJG982989:NJG982990 MZK982989:MZK982990 MPO982989:MPO982990 MFS982989:MFS982990 LVW982989:LVW982990 LMA982989:LMA982990 LCE982989:LCE982990 KSI982989:KSI982990 KIM982989:KIM982990 JYQ982989:JYQ982990 JOU982989:JOU982990 JEY982989:JEY982990 IVC982989:IVC982990 ILG982989:ILG982990 IBK982989:IBK982990 HRO982989:HRO982990 HHS982989:HHS982990 GXW982989:GXW982990 GOA982989:GOA982990 GEE982989:GEE982990 FUI982989:FUI982990 FKM982989:FKM982990 FAQ982989:FAQ982990 EQU982989:EQU982990 EGY982989:EGY982990 DXC982989:DXC982990 DNG982989:DNG982990 DDK982989:DDK982990 CTO982989:CTO982990 CJS982989:CJS982990 BZW982989:BZW982990 BQA982989:BQA982990 BGE982989:BGE982990 AWI982989:AWI982990 AMM982989:AMM982990 ACQ982989:ACQ982990 SU982989:SU982990 IY982989:IY982990 C982989:C982990 WVK917453:WVK917454 WLO917453:WLO917454 WBS917453:WBS917454 VRW917453:VRW917454 VIA917453:VIA917454 UYE917453:UYE917454 UOI917453:UOI917454 UEM917453:UEM917454 TUQ917453:TUQ917454 TKU917453:TKU917454 TAY917453:TAY917454 SRC917453:SRC917454 SHG917453:SHG917454 RXK917453:RXK917454 RNO917453:RNO917454 RDS917453:RDS917454 QTW917453:QTW917454 QKA917453:QKA917454 QAE917453:QAE917454 PQI917453:PQI917454 PGM917453:PGM917454 OWQ917453:OWQ917454 OMU917453:OMU917454 OCY917453:OCY917454 NTC917453:NTC917454 NJG917453:NJG917454 MZK917453:MZK917454 MPO917453:MPO917454 MFS917453:MFS917454 LVW917453:LVW917454 LMA917453:LMA917454 LCE917453:LCE917454 KSI917453:KSI917454 KIM917453:KIM917454 JYQ917453:JYQ917454 JOU917453:JOU917454 JEY917453:JEY917454 IVC917453:IVC917454 ILG917453:ILG917454 IBK917453:IBK917454 HRO917453:HRO917454 HHS917453:HHS917454 GXW917453:GXW917454 GOA917453:GOA917454 GEE917453:GEE917454 FUI917453:FUI917454 FKM917453:FKM917454 FAQ917453:FAQ917454 EQU917453:EQU917454 EGY917453:EGY917454 DXC917453:DXC917454 DNG917453:DNG917454 DDK917453:DDK917454 CTO917453:CTO917454 CJS917453:CJS917454 BZW917453:BZW917454 BQA917453:BQA917454 BGE917453:BGE917454 AWI917453:AWI917454 AMM917453:AMM917454 ACQ917453:ACQ917454 SU917453:SU917454 IY917453:IY917454 C917453:C917454 WVK851917:WVK851918 WLO851917:WLO851918 WBS851917:WBS851918 VRW851917:VRW851918 VIA851917:VIA851918 UYE851917:UYE851918 UOI851917:UOI851918 UEM851917:UEM851918 TUQ851917:TUQ851918 TKU851917:TKU851918 TAY851917:TAY851918 SRC851917:SRC851918 SHG851917:SHG851918 RXK851917:RXK851918 RNO851917:RNO851918 RDS851917:RDS851918 QTW851917:QTW851918 QKA851917:QKA851918 QAE851917:QAE851918 PQI851917:PQI851918 PGM851917:PGM851918 OWQ851917:OWQ851918 OMU851917:OMU851918 OCY851917:OCY851918 NTC851917:NTC851918 NJG851917:NJG851918 MZK851917:MZK851918 MPO851917:MPO851918 MFS851917:MFS851918 LVW851917:LVW851918 LMA851917:LMA851918 LCE851917:LCE851918 KSI851917:KSI851918 KIM851917:KIM851918 JYQ851917:JYQ851918 JOU851917:JOU851918 JEY851917:JEY851918 IVC851917:IVC851918 ILG851917:ILG851918 IBK851917:IBK851918 HRO851917:HRO851918 HHS851917:HHS851918 GXW851917:GXW851918 GOA851917:GOA851918 GEE851917:GEE851918 FUI851917:FUI851918 FKM851917:FKM851918 FAQ851917:FAQ851918 EQU851917:EQU851918 EGY851917:EGY851918 DXC851917:DXC851918 DNG851917:DNG851918 DDK851917:DDK851918 CTO851917:CTO851918 CJS851917:CJS851918 BZW851917:BZW851918 BQA851917:BQA851918 BGE851917:BGE851918 AWI851917:AWI851918 AMM851917:AMM851918 ACQ851917:ACQ851918 SU851917:SU851918 IY851917:IY851918 C851917:C851918 WVK786381:WVK786382 WLO786381:WLO786382 WBS786381:WBS786382 VRW786381:VRW786382 VIA786381:VIA786382 UYE786381:UYE786382 UOI786381:UOI786382 UEM786381:UEM786382 TUQ786381:TUQ786382 TKU786381:TKU786382 TAY786381:TAY786382 SRC786381:SRC786382 SHG786381:SHG786382 RXK786381:RXK786382 RNO786381:RNO786382 RDS786381:RDS786382 QTW786381:QTW786382 QKA786381:QKA786382 QAE786381:QAE786382 PQI786381:PQI786382 PGM786381:PGM786382 OWQ786381:OWQ786382 OMU786381:OMU786382 OCY786381:OCY786382 NTC786381:NTC786382 NJG786381:NJG786382 MZK786381:MZK786382 MPO786381:MPO786382 MFS786381:MFS786382 LVW786381:LVW786382 LMA786381:LMA786382 LCE786381:LCE786382 KSI786381:KSI786382 KIM786381:KIM786382 JYQ786381:JYQ786382 JOU786381:JOU786382 JEY786381:JEY786382 IVC786381:IVC786382 ILG786381:ILG786382 IBK786381:IBK786382 HRO786381:HRO786382 HHS786381:HHS786382 GXW786381:GXW786382 GOA786381:GOA786382 GEE786381:GEE786382 FUI786381:FUI786382 FKM786381:FKM786382 FAQ786381:FAQ786382 EQU786381:EQU786382 EGY786381:EGY786382 DXC786381:DXC786382 DNG786381:DNG786382 DDK786381:DDK786382 CTO786381:CTO786382 CJS786381:CJS786382 BZW786381:BZW786382 BQA786381:BQA786382 BGE786381:BGE786382 AWI786381:AWI786382 AMM786381:AMM786382 ACQ786381:ACQ786382 SU786381:SU786382 IY786381:IY786382 C786381:C786382 WVK720845:WVK720846 WLO720845:WLO720846 WBS720845:WBS720846 VRW720845:VRW720846 VIA720845:VIA720846 UYE720845:UYE720846 UOI720845:UOI720846 UEM720845:UEM720846 TUQ720845:TUQ720846 TKU720845:TKU720846 TAY720845:TAY720846 SRC720845:SRC720846 SHG720845:SHG720846 RXK720845:RXK720846 RNO720845:RNO720846 RDS720845:RDS720846 QTW720845:QTW720846 QKA720845:QKA720846 QAE720845:QAE720846 PQI720845:PQI720846 PGM720845:PGM720846 OWQ720845:OWQ720846 OMU720845:OMU720846 OCY720845:OCY720846 NTC720845:NTC720846 NJG720845:NJG720846 MZK720845:MZK720846 MPO720845:MPO720846 MFS720845:MFS720846 LVW720845:LVW720846 LMA720845:LMA720846 LCE720845:LCE720846 KSI720845:KSI720846 KIM720845:KIM720846 JYQ720845:JYQ720846 JOU720845:JOU720846 JEY720845:JEY720846 IVC720845:IVC720846 ILG720845:ILG720846 IBK720845:IBK720846 HRO720845:HRO720846 HHS720845:HHS720846 GXW720845:GXW720846 GOA720845:GOA720846 GEE720845:GEE720846 FUI720845:FUI720846 FKM720845:FKM720846 FAQ720845:FAQ720846 EQU720845:EQU720846 EGY720845:EGY720846 DXC720845:DXC720846 DNG720845:DNG720846 DDK720845:DDK720846 CTO720845:CTO720846 CJS720845:CJS720846 BZW720845:BZW720846 BQA720845:BQA720846 BGE720845:BGE720846 AWI720845:AWI720846 AMM720845:AMM720846 ACQ720845:ACQ720846 SU720845:SU720846 IY720845:IY720846 C720845:C720846 WVK655309:WVK655310 WLO655309:WLO655310 WBS655309:WBS655310 VRW655309:VRW655310 VIA655309:VIA655310 UYE655309:UYE655310 UOI655309:UOI655310 UEM655309:UEM655310 TUQ655309:TUQ655310 TKU655309:TKU655310 TAY655309:TAY655310 SRC655309:SRC655310 SHG655309:SHG655310 RXK655309:RXK655310 RNO655309:RNO655310 RDS655309:RDS655310 QTW655309:QTW655310 QKA655309:QKA655310 QAE655309:QAE655310 PQI655309:PQI655310 PGM655309:PGM655310 OWQ655309:OWQ655310 OMU655309:OMU655310 OCY655309:OCY655310 NTC655309:NTC655310 NJG655309:NJG655310 MZK655309:MZK655310 MPO655309:MPO655310 MFS655309:MFS655310 LVW655309:LVW655310 LMA655309:LMA655310 LCE655309:LCE655310 KSI655309:KSI655310 KIM655309:KIM655310 JYQ655309:JYQ655310 JOU655309:JOU655310 JEY655309:JEY655310 IVC655309:IVC655310 ILG655309:ILG655310 IBK655309:IBK655310 HRO655309:HRO655310 HHS655309:HHS655310 GXW655309:GXW655310 GOA655309:GOA655310 GEE655309:GEE655310 FUI655309:FUI655310 FKM655309:FKM655310 FAQ655309:FAQ655310 EQU655309:EQU655310 EGY655309:EGY655310 DXC655309:DXC655310 DNG655309:DNG655310 DDK655309:DDK655310 CTO655309:CTO655310 CJS655309:CJS655310 BZW655309:BZW655310 BQA655309:BQA655310 BGE655309:BGE655310 AWI655309:AWI655310 AMM655309:AMM655310 ACQ655309:ACQ655310 SU655309:SU655310 IY655309:IY655310 C655309:C655310 WVK589773:WVK589774 WLO589773:WLO589774 WBS589773:WBS589774 VRW589773:VRW589774 VIA589773:VIA589774 UYE589773:UYE589774 UOI589773:UOI589774 UEM589773:UEM589774 TUQ589773:TUQ589774 TKU589773:TKU589774 TAY589773:TAY589774 SRC589773:SRC589774 SHG589773:SHG589774 RXK589773:RXK589774 RNO589773:RNO589774 RDS589773:RDS589774 QTW589773:QTW589774 QKA589773:QKA589774 QAE589773:QAE589774 PQI589773:PQI589774 PGM589773:PGM589774 OWQ589773:OWQ589774 OMU589773:OMU589774 OCY589773:OCY589774 NTC589773:NTC589774 NJG589773:NJG589774 MZK589773:MZK589774 MPO589773:MPO589774 MFS589773:MFS589774 LVW589773:LVW589774 LMA589773:LMA589774 LCE589773:LCE589774 KSI589773:KSI589774 KIM589773:KIM589774 JYQ589773:JYQ589774 JOU589773:JOU589774 JEY589773:JEY589774 IVC589773:IVC589774 ILG589773:ILG589774 IBK589773:IBK589774 HRO589773:HRO589774 HHS589773:HHS589774 GXW589773:GXW589774 GOA589773:GOA589774 GEE589773:GEE589774 FUI589773:FUI589774 FKM589773:FKM589774 FAQ589773:FAQ589774 EQU589773:EQU589774 EGY589773:EGY589774 DXC589773:DXC589774 DNG589773:DNG589774 DDK589773:DDK589774 CTO589773:CTO589774 CJS589773:CJS589774 BZW589773:BZW589774 BQA589773:BQA589774 BGE589773:BGE589774 AWI589773:AWI589774 AMM589773:AMM589774 ACQ589773:ACQ589774 SU589773:SU589774 IY589773:IY589774 C589773:C589774 WVK524237:WVK524238 WLO524237:WLO524238 WBS524237:WBS524238 VRW524237:VRW524238 VIA524237:VIA524238 UYE524237:UYE524238 UOI524237:UOI524238 UEM524237:UEM524238 TUQ524237:TUQ524238 TKU524237:TKU524238 TAY524237:TAY524238 SRC524237:SRC524238 SHG524237:SHG524238 RXK524237:RXK524238 RNO524237:RNO524238 RDS524237:RDS524238 QTW524237:QTW524238 QKA524237:QKA524238 QAE524237:QAE524238 PQI524237:PQI524238 PGM524237:PGM524238 OWQ524237:OWQ524238 OMU524237:OMU524238 OCY524237:OCY524238 NTC524237:NTC524238 NJG524237:NJG524238 MZK524237:MZK524238 MPO524237:MPO524238 MFS524237:MFS524238 LVW524237:LVW524238 LMA524237:LMA524238 LCE524237:LCE524238 KSI524237:KSI524238 KIM524237:KIM524238 JYQ524237:JYQ524238 JOU524237:JOU524238 JEY524237:JEY524238 IVC524237:IVC524238 ILG524237:ILG524238 IBK524237:IBK524238 HRO524237:HRO524238 HHS524237:HHS524238 GXW524237:GXW524238 GOA524237:GOA524238 GEE524237:GEE524238 FUI524237:FUI524238 FKM524237:FKM524238 FAQ524237:FAQ524238 EQU524237:EQU524238 EGY524237:EGY524238 DXC524237:DXC524238 DNG524237:DNG524238 DDK524237:DDK524238 CTO524237:CTO524238 CJS524237:CJS524238 BZW524237:BZW524238 BQA524237:BQA524238 BGE524237:BGE524238 AWI524237:AWI524238 AMM524237:AMM524238 ACQ524237:ACQ524238 SU524237:SU524238 IY524237:IY524238 C524237:C524238 WVK458701:WVK458702 WLO458701:WLO458702 WBS458701:WBS458702 VRW458701:VRW458702 VIA458701:VIA458702 UYE458701:UYE458702 UOI458701:UOI458702 UEM458701:UEM458702 TUQ458701:TUQ458702 TKU458701:TKU458702 TAY458701:TAY458702 SRC458701:SRC458702 SHG458701:SHG458702 RXK458701:RXK458702 RNO458701:RNO458702 RDS458701:RDS458702 QTW458701:QTW458702 QKA458701:QKA458702 QAE458701:QAE458702 PQI458701:PQI458702 PGM458701:PGM458702 OWQ458701:OWQ458702 OMU458701:OMU458702 OCY458701:OCY458702 NTC458701:NTC458702 NJG458701:NJG458702 MZK458701:MZK458702 MPO458701:MPO458702 MFS458701:MFS458702 LVW458701:LVW458702 LMA458701:LMA458702 LCE458701:LCE458702 KSI458701:KSI458702 KIM458701:KIM458702 JYQ458701:JYQ458702 JOU458701:JOU458702 JEY458701:JEY458702 IVC458701:IVC458702 ILG458701:ILG458702 IBK458701:IBK458702 HRO458701:HRO458702 HHS458701:HHS458702 GXW458701:GXW458702 GOA458701:GOA458702 GEE458701:GEE458702 FUI458701:FUI458702 FKM458701:FKM458702 FAQ458701:FAQ458702 EQU458701:EQU458702 EGY458701:EGY458702 DXC458701:DXC458702 DNG458701:DNG458702 DDK458701:DDK458702 CTO458701:CTO458702 CJS458701:CJS458702 BZW458701:BZW458702 BQA458701:BQA458702 BGE458701:BGE458702 AWI458701:AWI458702 AMM458701:AMM458702 ACQ458701:ACQ458702 SU458701:SU458702 IY458701:IY458702 C458701:C458702 WVK393165:WVK393166 WLO393165:WLO393166 WBS393165:WBS393166 VRW393165:VRW393166 VIA393165:VIA393166 UYE393165:UYE393166 UOI393165:UOI393166 UEM393165:UEM393166 TUQ393165:TUQ393166 TKU393165:TKU393166 TAY393165:TAY393166 SRC393165:SRC393166 SHG393165:SHG393166 RXK393165:RXK393166 RNO393165:RNO393166 RDS393165:RDS393166 QTW393165:QTW393166 QKA393165:QKA393166 QAE393165:QAE393166 PQI393165:PQI393166 PGM393165:PGM393166 OWQ393165:OWQ393166 OMU393165:OMU393166 OCY393165:OCY393166 NTC393165:NTC393166 NJG393165:NJG393166 MZK393165:MZK393166 MPO393165:MPO393166 MFS393165:MFS393166 LVW393165:LVW393166 LMA393165:LMA393166 LCE393165:LCE393166 KSI393165:KSI393166 KIM393165:KIM393166 JYQ393165:JYQ393166 JOU393165:JOU393166 JEY393165:JEY393166 IVC393165:IVC393166 ILG393165:ILG393166 IBK393165:IBK393166 HRO393165:HRO393166 HHS393165:HHS393166 GXW393165:GXW393166 GOA393165:GOA393166 GEE393165:GEE393166 FUI393165:FUI393166 FKM393165:FKM393166 FAQ393165:FAQ393166 EQU393165:EQU393166 EGY393165:EGY393166 DXC393165:DXC393166 DNG393165:DNG393166 DDK393165:DDK393166 CTO393165:CTO393166 CJS393165:CJS393166 BZW393165:BZW393166 BQA393165:BQA393166 BGE393165:BGE393166 AWI393165:AWI393166 AMM393165:AMM393166 ACQ393165:ACQ393166 SU393165:SU393166 IY393165:IY393166 C393165:C393166 WVK327629:WVK327630 WLO327629:WLO327630 WBS327629:WBS327630 VRW327629:VRW327630 VIA327629:VIA327630 UYE327629:UYE327630 UOI327629:UOI327630 UEM327629:UEM327630 TUQ327629:TUQ327630 TKU327629:TKU327630 TAY327629:TAY327630 SRC327629:SRC327630 SHG327629:SHG327630 RXK327629:RXK327630 RNO327629:RNO327630 RDS327629:RDS327630 QTW327629:QTW327630 QKA327629:QKA327630 QAE327629:QAE327630 PQI327629:PQI327630 PGM327629:PGM327630 OWQ327629:OWQ327630 OMU327629:OMU327630 OCY327629:OCY327630 NTC327629:NTC327630 NJG327629:NJG327630 MZK327629:MZK327630 MPO327629:MPO327630 MFS327629:MFS327630 LVW327629:LVW327630 LMA327629:LMA327630 LCE327629:LCE327630 KSI327629:KSI327630 KIM327629:KIM327630 JYQ327629:JYQ327630 JOU327629:JOU327630 JEY327629:JEY327630 IVC327629:IVC327630 ILG327629:ILG327630 IBK327629:IBK327630 HRO327629:HRO327630 HHS327629:HHS327630 GXW327629:GXW327630 GOA327629:GOA327630 GEE327629:GEE327630 FUI327629:FUI327630 FKM327629:FKM327630 FAQ327629:FAQ327630 EQU327629:EQU327630 EGY327629:EGY327630 DXC327629:DXC327630 DNG327629:DNG327630 DDK327629:DDK327630 CTO327629:CTO327630 CJS327629:CJS327630 BZW327629:BZW327630 BQA327629:BQA327630 BGE327629:BGE327630 AWI327629:AWI327630 AMM327629:AMM327630 ACQ327629:ACQ327630 SU327629:SU327630 IY327629:IY327630 C327629:C327630 WVK262093:WVK262094 WLO262093:WLO262094 WBS262093:WBS262094 VRW262093:VRW262094 VIA262093:VIA262094 UYE262093:UYE262094 UOI262093:UOI262094 UEM262093:UEM262094 TUQ262093:TUQ262094 TKU262093:TKU262094 TAY262093:TAY262094 SRC262093:SRC262094 SHG262093:SHG262094 RXK262093:RXK262094 RNO262093:RNO262094 RDS262093:RDS262094 QTW262093:QTW262094 QKA262093:QKA262094 QAE262093:QAE262094 PQI262093:PQI262094 PGM262093:PGM262094 OWQ262093:OWQ262094 OMU262093:OMU262094 OCY262093:OCY262094 NTC262093:NTC262094 NJG262093:NJG262094 MZK262093:MZK262094 MPO262093:MPO262094 MFS262093:MFS262094 LVW262093:LVW262094 LMA262093:LMA262094 LCE262093:LCE262094 KSI262093:KSI262094 KIM262093:KIM262094 JYQ262093:JYQ262094 JOU262093:JOU262094 JEY262093:JEY262094 IVC262093:IVC262094 ILG262093:ILG262094 IBK262093:IBK262094 HRO262093:HRO262094 HHS262093:HHS262094 GXW262093:GXW262094 GOA262093:GOA262094 GEE262093:GEE262094 FUI262093:FUI262094 FKM262093:FKM262094 FAQ262093:FAQ262094 EQU262093:EQU262094 EGY262093:EGY262094 DXC262093:DXC262094 DNG262093:DNG262094 DDK262093:DDK262094 CTO262093:CTO262094 CJS262093:CJS262094 BZW262093:BZW262094 BQA262093:BQA262094 BGE262093:BGE262094 AWI262093:AWI262094 AMM262093:AMM262094 ACQ262093:ACQ262094 SU262093:SU262094 IY262093:IY262094 C262093:C262094 WVK196557:WVK196558 WLO196557:WLO196558 WBS196557:WBS196558 VRW196557:VRW196558 VIA196557:VIA196558 UYE196557:UYE196558 UOI196557:UOI196558 UEM196557:UEM196558 TUQ196557:TUQ196558 TKU196557:TKU196558 TAY196557:TAY196558 SRC196557:SRC196558 SHG196557:SHG196558 RXK196557:RXK196558 RNO196557:RNO196558 RDS196557:RDS196558 QTW196557:QTW196558 QKA196557:QKA196558 QAE196557:QAE196558 PQI196557:PQI196558 PGM196557:PGM196558 OWQ196557:OWQ196558 OMU196557:OMU196558 OCY196557:OCY196558 NTC196557:NTC196558 NJG196557:NJG196558 MZK196557:MZK196558 MPO196557:MPO196558 MFS196557:MFS196558 LVW196557:LVW196558 LMA196557:LMA196558 LCE196557:LCE196558 KSI196557:KSI196558 KIM196557:KIM196558 JYQ196557:JYQ196558 JOU196557:JOU196558 JEY196557:JEY196558 IVC196557:IVC196558 ILG196557:ILG196558 IBK196557:IBK196558 HRO196557:HRO196558 HHS196557:HHS196558 GXW196557:GXW196558 GOA196557:GOA196558 GEE196557:GEE196558 FUI196557:FUI196558 FKM196557:FKM196558 FAQ196557:FAQ196558 EQU196557:EQU196558 EGY196557:EGY196558 DXC196557:DXC196558 DNG196557:DNG196558 DDK196557:DDK196558 CTO196557:CTO196558 CJS196557:CJS196558 BZW196557:BZW196558 BQA196557:BQA196558 BGE196557:BGE196558 AWI196557:AWI196558 AMM196557:AMM196558 ACQ196557:ACQ196558 SU196557:SU196558 IY196557:IY196558 C196557:C196558 WVK131021:WVK131022 WLO131021:WLO131022 WBS131021:WBS131022 VRW131021:VRW131022 VIA131021:VIA131022 UYE131021:UYE131022 UOI131021:UOI131022 UEM131021:UEM131022 TUQ131021:TUQ131022 TKU131021:TKU131022 TAY131021:TAY131022 SRC131021:SRC131022 SHG131021:SHG131022 RXK131021:RXK131022 RNO131021:RNO131022 RDS131021:RDS131022 QTW131021:QTW131022 QKA131021:QKA131022 QAE131021:QAE131022 PQI131021:PQI131022 PGM131021:PGM131022 OWQ131021:OWQ131022 OMU131021:OMU131022 OCY131021:OCY131022 NTC131021:NTC131022 NJG131021:NJG131022 MZK131021:MZK131022 MPO131021:MPO131022 MFS131021:MFS131022 LVW131021:LVW131022 LMA131021:LMA131022 LCE131021:LCE131022 KSI131021:KSI131022 KIM131021:KIM131022 JYQ131021:JYQ131022 JOU131021:JOU131022 JEY131021:JEY131022 IVC131021:IVC131022 ILG131021:ILG131022 IBK131021:IBK131022 HRO131021:HRO131022 HHS131021:HHS131022 GXW131021:GXW131022 GOA131021:GOA131022 GEE131021:GEE131022 FUI131021:FUI131022 FKM131021:FKM131022 FAQ131021:FAQ131022 EQU131021:EQU131022 EGY131021:EGY131022 DXC131021:DXC131022 DNG131021:DNG131022 DDK131021:DDK131022 CTO131021:CTO131022 CJS131021:CJS131022 BZW131021:BZW131022 BQA131021:BQA131022 BGE131021:BGE131022 AWI131021:AWI131022 AMM131021:AMM131022 ACQ131021:ACQ131022 SU131021:SU131022 IY131021:IY131022 C131021:C131022 WVK65485:WVK65486 WLO65485:WLO65486 WBS65485:WBS65486 VRW65485:VRW65486 VIA65485:VIA65486 UYE65485:UYE65486 UOI65485:UOI65486 UEM65485:UEM65486 TUQ65485:TUQ65486 TKU65485:TKU65486 TAY65485:TAY65486 SRC65485:SRC65486 SHG65485:SHG65486 RXK65485:RXK65486 RNO65485:RNO65486 RDS65485:RDS65486 QTW65485:QTW65486 QKA65485:QKA65486 QAE65485:QAE65486 PQI65485:PQI65486 PGM65485:PGM65486 OWQ65485:OWQ65486 OMU65485:OMU65486 OCY65485:OCY65486 NTC65485:NTC65486 NJG65485:NJG65486 MZK65485:MZK65486 MPO65485:MPO65486 MFS65485:MFS65486 LVW65485:LVW65486 LMA65485:LMA65486 LCE65485:LCE65486 KSI65485:KSI65486 KIM65485:KIM65486 JYQ65485:JYQ65486 JOU65485:JOU65486 JEY65485:JEY65486 IVC65485:IVC65486 ILG65485:ILG65486 IBK65485:IBK65486 HRO65485:HRO65486 HHS65485:HHS65486 GXW65485:GXW65486 GOA65485:GOA65486 GEE65485:GEE65486 FUI65485:FUI65486 FKM65485:FKM65486 FAQ65485:FAQ65486 EQU65485:EQU65486 EGY65485:EGY65486 DXC65485:DXC65486 DNG65485:DNG65486 DDK65485:DDK65486 CTO65485:CTO65486 CJS65485:CJS65486 BZW65485:BZW65486 BQA65485:BQA65486 BGE65485:BGE65486 AWI65485:AWI65486 AMM65485:AMM65486 ACQ65485:ACQ65486 SU65485:SU65486 IY65485:IY65486 C65485:C65486" xr:uid="{BCB14AFF-2A7A-4493-A50F-E3E3886BE74B}">
      <formula1>#REF!</formula1>
    </dataValidation>
  </dataValidations>
  <printOptions horizontalCentered="1"/>
  <pageMargins left="0.23622047244094491" right="0.23622047244094491" top="0.74803149606299213" bottom="0.74803149606299213" header="0.31496062992125984" footer="0.31496062992125984"/>
  <pageSetup paperSize="9" scale="30" fitToHeight="2" orientation="landscape" r:id="rId1"/>
  <headerFooter alignWithMargins="0">
    <oddHeader>&amp;C&amp;14OFFICIAL - SENSITIVE - COMMERCIAL
(When Completed)</oddHeader>
    <oddFooter>&amp;C&amp;14OFFICIAL - SENSITIVE - COMMERCIAL
(When Completed)</oddFooter>
  </headerFooter>
  <rowBreaks count="1" manualBreakCount="1">
    <brk id="37" max="1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5F153-503F-46C7-B159-81EA46E001DB}">
  <sheetPr>
    <tabColor theme="7" tint="0.79998168889431442"/>
  </sheetPr>
  <dimension ref="B1:AE11"/>
  <sheetViews>
    <sheetView topLeftCell="J1" zoomScale="110" zoomScaleNormal="110" zoomScaleSheetLayoutView="100" workbookViewId="0">
      <selection activeCell="J9" sqref="J9"/>
    </sheetView>
  </sheetViews>
  <sheetFormatPr defaultRowHeight="12.5"/>
  <cols>
    <col min="1" max="1" width="1.54296875" style="25" customWidth="1"/>
    <col min="2" max="2" width="39.81640625" style="25" customWidth="1"/>
    <col min="3" max="11" width="10.54296875" style="256" customWidth="1"/>
    <col min="12" max="12" width="9.54296875" style="25" bestFit="1" customWidth="1"/>
    <col min="13" max="13" width="37.54296875" style="25" customWidth="1"/>
    <col min="14" max="22" width="10.453125" style="25" customWidth="1"/>
    <col min="23" max="23" width="8.81640625" style="25"/>
    <col min="24" max="24" width="35.81640625" style="25" customWidth="1"/>
    <col min="25" max="31" width="11.1796875" style="25" customWidth="1"/>
    <col min="32" max="254" width="8.81640625" style="25"/>
    <col min="255" max="255" width="1.54296875" style="25" customWidth="1"/>
    <col min="256" max="256" width="35" style="25" customWidth="1"/>
    <col min="257" max="260" width="10.453125" style="25" customWidth="1"/>
    <col min="261" max="261" width="11.1796875" style="25" customWidth="1"/>
    <col min="262" max="262" width="14.54296875" style="25" customWidth="1"/>
    <col min="263" max="264" width="10.453125" style="25" customWidth="1"/>
    <col min="265" max="265" width="11.453125" style="25" customWidth="1"/>
    <col min="266" max="510" width="8.81640625" style="25"/>
    <col min="511" max="511" width="1.54296875" style="25" customWidth="1"/>
    <col min="512" max="512" width="35" style="25" customWidth="1"/>
    <col min="513" max="516" width="10.453125" style="25" customWidth="1"/>
    <col min="517" max="517" width="11.1796875" style="25" customWidth="1"/>
    <col min="518" max="518" width="14.54296875" style="25" customWidth="1"/>
    <col min="519" max="520" width="10.453125" style="25" customWidth="1"/>
    <col min="521" max="521" width="11.453125" style="25" customWidth="1"/>
    <col min="522" max="766" width="8.81640625" style="25"/>
    <col min="767" max="767" width="1.54296875" style="25" customWidth="1"/>
    <col min="768" max="768" width="35" style="25" customWidth="1"/>
    <col min="769" max="772" width="10.453125" style="25" customWidth="1"/>
    <col min="773" max="773" width="11.1796875" style="25" customWidth="1"/>
    <col min="774" max="774" width="14.54296875" style="25" customWidth="1"/>
    <col min="775" max="776" width="10.453125" style="25" customWidth="1"/>
    <col min="777" max="777" width="11.453125" style="25" customWidth="1"/>
    <col min="778" max="1022" width="8.81640625" style="25"/>
    <col min="1023" max="1023" width="1.54296875" style="25" customWidth="1"/>
    <col min="1024" max="1024" width="35" style="25" customWidth="1"/>
    <col min="1025" max="1028" width="10.453125" style="25" customWidth="1"/>
    <col min="1029" max="1029" width="11.1796875" style="25" customWidth="1"/>
    <col min="1030" max="1030" width="14.54296875" style="25" customWidth="1"/>
    <col min="1031" max="1032" width="10.453125" style="25" customWidth="1"/>
    <col min="1033" max="1033" width="11.453125" style="25" customWidth="1"/>
    <col min="1034" max="1278" width="8.81640625" style="25"/>
    <col min="1279" max="1279" width="1.54296875" style="25" customWidth="1"/>
    <col min="1280" max="1280" width="35" style="25" customWidth="1"/>
    <col min="1281" max="1284" width="10.453125" style="25" customWidth="1"/>
    <col min="1285" max="1285" width="11.1796875" style="25" customWidth="1"/>
    <col min="1286" max="1286" width="14.54296875" style="25" customWidth="1"/>
    <col min="1287" max="1288" width="10.453125" style="25" customWidth="1"/>
    <col min="1289" max="1289" width="11.453125" style="25" customWidth="1"/>
    <col min="1290" max="1534" width="8.81640625" style="25"/>
    <col min="1535" max="1535" width="1.54296875" style="25" customWidth="1"/>
    <col min="1536" max="1536" width="35" style="25" customWidth="1"/>
    <col min="1537" max="1540" width="10.453125" style="25" customWidth="1"/>
    <col min="1541" max="1541" width="11.1796875" style="25" customWidth="1"/>
    <col min="1542" max="1542" width="14.54296875" style="25" customWidth="1"/>
    <col min="1543" max="1544" width="10.453125" style="25" customWidth="1"/>
    <col min="1545" max="1545" width="11.453125" style="25" customWidth="1"/>
    <col min="1546" max="1790" width="8.81640625" style="25"/>
    <col min="1791" max="1791" width="1.54296875" style="25" customWidth="1"/>
    <col min="1792" max="1792" width="35" style="25" customWidth="1"/>
    <col min="1793" max="1796" width="10.453125" style="25" customWidth="1"/>
    <col min="1797" max="1797" width="11.1796875" style="25" customWidth="1"/>
    <col min="1798" max="1798" width="14.54296875" style="25" customWidth="1"/>
    <col min="1799" max="1800" width="10.453125" style="25" customWidth="1"/>
    <col min="1801" max="1801" width="11.453125" style="25" customWidth="1"/>
    <col min="1802" max="2046" width="8.81640625" style="25"/>
    <col min="2047" max="2047" width="1.54296875" style="25" customWidth="1"/>
    <col min="2048" max="2048" width="35" style="25" customWidth="1"/>
    <col min="2049" max="2052" width="10.453125" style="25" customWidth="1"/>
    <col min="2053" max="2053" width="11.1796875" style="25" customWidth="1"/>
    <col min="2054" max="2054" width="14.54296875" style="25" customWidth="1"/>
    <col min="2055" max="2056" width="10.453125" style="25" customWidth="1"/>
    <col min="2057" max="2057" width="11.453125" style="25" customWidth="1"/>
    <col min="2058" max="2302" width="8.81640625" style="25"/>
    <col min="2303" max="2303" width="1.54296875" style="25" customWidth="1"/>
    <col min="2304" max="2304" width="35" style="25" customWidth="1"/>
    <col min="2305" max="2308" width="10.453125" style="25" customWidth="1"/>
    <col min="2309" max="2309" width="11.1796875" style="25" customWidth="1"/>
    <col min="2310" max="2310" width="14.54296875" style="25" customWidth="1"/>
    <col min="2311" max="2312" width="10.453125" style="25" customWidth="1"/>
    <col min="2313" max="2313" width="11.453125" style="25" customWidth="1"/>
    <col min="2314" max="2558" width="8.81640625" style="25"/>
    <col min="2559" max="2559" width="1.54296875" style="25" customWidth="1"/>
    <col min="2560" max="2560" width="35" style="25" customWidth="1"/>
    <col min="2561" max="2564" width="10.453125" style="25" customWidth="1"/>
    <col min="2565" max="2565" width="11.1796875" style="25" customWidth="1"/>
    <col min="2566" max="2566" width="14.54296875" style="25" customWidth="1"/>
    <col min="2567" max="2568" width="10.453125" style="25" customWidth="1"/>
    <col min="2569" max="2569" width="11.453125" style="25" customWidth="1"/>
    <col min="2570" max="2814" width="8.81640625" style="25"/>
    <col min="2815" max="2815" width="1.54296875" style="25" customWidth="1"/>
    <col min="2816" max="2816" width="35" style="25" customWidth="1"/>
    <col min="2817" max="2820" width="10.453125" style="25" customWidth="1"/>
    <col min="2821" max="2821" width="11.1796875" style="25" customWidth="1"/>
    <col min="2822" max="2822" width="14.54296875" style="25" customWidth="1"/>
    <col min="2823" max="2824" width="10.453125" style="25" customWidth="1"/>
    <col min="2825" max="2825" width="11.453125" style="25" customWidth="1"/>
    <col min="2826" max="3070" width="8.81640625" style="25"/>
    <col min="3071" max="3071" width="1.54296875" style="25" customWidth="1"/>
    <col min="3072" max="3072" width="35" style="25" customWidth="1"/>
    <col min="3073" max="3076" width="10.453125" style="25" customWidth="1"/>
    <col min="3077" max="3077" width="11.1796875" style="25" customWidth="1"/>
    <col min="3078" max="3078" width="14.54296875" style="25" customWidth="1"/>
    <col min="3079" max="3080" width="10.453125" style="25" customWidth="1"/>
    <col min="3081" max="3081" width="11.453125" style="25" customWidth="1"/>
    <col min="3082" max="3326" width="8.81640625" style="25"/>
    <col min="3327" max="3327" width="1.54296875" style="25" customWidth="1"/>
    <col min="3328" max="3328" width="35" style="25" customWidth="1"/>
    <col min="3329" max="3332" width="10.453125" style="25" customWidth="1"/>
    <col min="3333" max="3333" width="11.1796875" style="25" customWidth="1"/>
    <col min="3334" max="3334" width="14.54296875" style="25" customWidth="1"/>
    <col min="3335" max="3336" width="10.453125" style="25" customWidth="1"/>
    <col min="3337" max="3337" width="11.453125" style="25" customWidth="1"/>
    <col min="3338" max="3582" width="8.81640625" style="25"/>
    <col min="3583" max="3583" width="1.54296875" style="25" customWidth="1"/>
    <col min="3584" max="3584" width="35" style="25" customWidth="1"/>
    <col min="3585" max="3588" width="10.453125" style="25" customWidth="1"/>
    <col min="3589" max="3589" width="11.1796875" style="25" customWidth="1"/>
    <col min="3590" max="3590" width="14.54296875" style="25" customWidth="1"/>
    <col min="3591" max="3592" width="10.453125" style="25" customWidth="1"/>
    <col min="3593" max="3593" width="11.453125" style="25" customWidth="1"/>
    <col min="3594" max="3838" width="8.81640625" style="25"/>
    <col min="3839" max="3839" width="1.54296875" style="25" customWidth="1"/>
    <col min="3840" max="3840" width="35" style="25" customWidth="1"/>
    <col min="3841" max="3844" width="10.453125" style="25" customWidth="1"/>
    <col min="3845" max="3845" width="11.1796875" style="25" customWidth="1"/>
    <col min="3846" max="3846" width="14.54296875" style="25" customWidth="1"/>
    <col min="3847" max="3848" width="10.453125" style="25" customWidth="1"/>
    <col min="3849" max="3849" width="11.453125" style="25" customWidth="1"/>
    <col min="3850" max="4094" width="8.81640625" style="25"/>
    <col min="4095" max="4095" width="1.54296875" style="25" customWidth="1"/>
    <col min="4096" max="4096" width="35" style="25" customWidth="1"/>
    <col min="4097" max="4100" width="10.453125" style="25" customWidth="1"/>
    <col min="4101" max="4101" width="11.1796875" style="25" customWidth="1"/>
    <col min="4102" max="4102" width="14.54296875" style="25" customWidth="1"/>
    <col min="4103" max="4104" width="10.453125" style="25" customWidth="1"/>
    <col min="4105" max="4105" width="11.453125" style="25" customWidth="1"/>
    <col min="4106" max="4350" width="8.81640625" style="25"/>
    <col min="4351" max="4351" width="1.54296875" style="25" customWidth="1"/>
    <col min="4352" max="4352" width="35" style="25" customWidth="1"/>
    <col min="4353" max="4356" width="10.453125" style="25" customWidth="1"/>
    <col min="4357" max="4357" width="11.1796875" style="25" customWidth="1"/>
    <col min="4358" max="4358" width="14.54296875" style="25" customWidth="1"/>
    <col min="4359" max="4360" width="10.453125" style="25" customWidth="1"/>
    <col min="4361" max="4361" width="11.453125" style="25" customWidth="1"/>
    <col min="4362" max="4606" width="8.81640625" style="25"/>
    <col min="4607" max="4607" width="1.54296875" style="25" customWidth="1"/>
    <col min="4608" max="4608" width="35" style="25" customWidth="1"/>
    <col min="4609" max="4612" width="10.453125" style="25" customWidth="1"/>
    <col min="4613" max="4613" width="11.1796875" style="25" customWidth="1"/>
    <col min="4614" max="4614" width="14.54296875" style="25" customWidth="1"/>
    <col min="4615" max="4616" width="10.453125" style="25" customWidth="1"/>
    <col min="4617" max="4617" width="11.453125" style="25" customWidth="1"/>
    <col min="4618" max="4862" width="8.81640625" style="25"/>
    <col min="4863" max="4863" width="1.54296875" style="25" customWidth="1"/>
    <col min="4864" max="4864" width="35" style="25" customWidth="1"/>
    <col min="4865" max="4868" width="10.453125" style="25" customWidth="1"/>
    <col min="4869" max="4869" width="11.1796875" style="25" customWidth="1"/>
    <col min="4870" max="4870" width="14.54296875" style="25" customWidth="1"/>
    <col min="4871" max="4872" width="10.453125" style="25" customWidth="1"/>
    <col min="4873" max="4873" width="11.453125" style="25" customWidth="1"/>
    <col min="4874" max="5118" width="8.81640625" style="25"/>
    <col min="5119" max="5119" width="1.54296875" style="25" customWidth="1"/>
    <col min="5120" max="5120" width="35" style="25" customWidth="1"/>
    <col min="5121" max="5124" width="10.453125" style="25" customWidth="1"/>
    <col min="5125" max="5125" width="11.1796875" style="25" customWidth="1"/>
    <col min="5126" max="5126" width="14.54296875" style="25" customWidth="1"/>
    <col min="5127" max="5128" width="10.453125" style="25" customWidth="1"/>
    <col min="5129" max="5129" width="11.453125" style="25" customWidth="1"/>
    <col min="5130" max="5374" width="8.81640625" style="25"/>
    <col min="5375" max="5375" width="1.54296875" style="25" customWidth="1"/>
    <col min="5376" max="5376" width="35" style="25" customWidth="1"/>
    <col min="5377" max="5380" width="10.453125" style="25" customWidth="1"/>
    <col min="5381" max="5381" width="11.1796875" style="25" customWidth="1"/>
    <col min="5382" max="5382" width="14.54296875" style="25" customWidth="1"/>
    <col min="5383" max="5384" width="10.453125" style="25" customWidth="1"/>
    <col min="5385" max="5385" width="11.453125" style="25" customWidth="1"/>
    <col min="5386" max="5630" width="8.81640625" style="25"/>
    <col min="5631" max="5631" width="1.54296875" style="25" customWidth="1"/>
    <col min="5632" max="5632" width="35" style="25" customWidth="1"/>
    <col min="5633" max="5636" width="10.453125" style="25" customWidth="1"/>
    <col min="5637" max="5637" width="11.1796875" style="25" customWidth="1"/>
    <col min="5638" max="5638" width="14.54296875" style="25" customWidth="1"/>
    <col min="5639" max="5640" width="10.453125" style="25" customWidth="1"/>
    <col min="5641" max="5641" width="11.453125" style="25" customWidth="1"/>
    <col min="5642" max="5886" width="8.81640625" style="25"/>
    <col min="5887" max="5887" width="1.54296875" style="25" customWidth="1"/>
    <col min="5888" max="5888" width="35" style="25" customWidth="1"/>
    <col min="5889" max="5892" width="10.453125" style="25" customWidth="1"/>
    <col min="5893" max="5893" width="11.1796875" style="25" customWidth="1"/>
    <col min="5894" max="5894" width="14.54296875" style="25" customWidth="1"/>
    <col min="5895" max="5896" width="10.453125" style="25" customWidth="1"/>
    <col min="5897" max="5897" width="11.453125" style="25" customWidth="1"/>
    <col min="5898" max="6142" width="8.81640625" style="25"/>
    <col min="6143" max="6143" width="1.54296875" style="25" customWidth="1"/>
    <col min="6144" max="6144" width="35" style="25" customWidth="1"/>
    <col min="6145" max="6148" width="10.453125" style="25" customWidth="1"/>
    <col min="6149" max="6149" width="11.1796875" style="25" customWidth="1"/>
    <col min="6150" max="6150" width="14.54296875" style="25" customWidth="1"/>
    <col min="6151" max="6152" width="10.453125" style="25" customWidth="1"/>
    <col min="6153" max="6153" width="11.453125" style="25" customWidth="1"/>
    <col min="6154" max="6398" width="8.81640625" style="25"/>
    <col min="6399" max="6399" width="1.54296875" style="25" customWidth="1"/>
    <col min="6400" max="6400" width="35" style="25" customWidth="1"/>
    <col min="6401" max="6404" width="10.453125" style="25" customWidth="1"/>
    <col min="6405" max="6405" width="11.1796875" style="25" customWidth="1"/>
    <col min="6406" max="6406" width="14.54296875" style="25" customWidth="1"/>
    <col min="6407" max="6408" width="10.453125" style="25" customWidth="1"/>
    <col min="6409" max="6409" width="11.453125" style="25" customWidth="1"/>
    <col min="6410" max="6654" width="8.81640625" style="25"/>
    <col min="6655" max="6655" width="1.54296875" style="25" customWidth="1"/>
    <col min="6656" max="6656" width="35" style="25" customWidth="1"/>
    <col min="6657" max="6660" width="10.453125" style="25" customWidth="1"/>
    <col min="6661" max="6661" width="11.1796875" style="25" customWidth="1"/>
    <col min="6662" max="6662" width="14.54296875" style="25" customWidth="1"/>
    <col min="6663" max="6664" width="10.453125" style="25" customWidth="1"/>
    <col min="6665" max="6665" width="11.453125" style="25" customWidth="1"/>
    <col min="6666" max="6910" width="8.81640625" style="25"/>
    <col min="6911" max="6911" width="1.54296875" style="25" customWidth="1"/>
    <col min="6912" max="6912" width="35" style="25" customWidth="1"/>
    <col min="6913" max="6916" width="10.453125" style="25" customWidth="1"/>
    <col min="6917" max="6917" width="11.1796875" style="25" customWidth="1"/>
    <col min="6918" max="6918" width="14.54296875" style="25" customWidth="1"/>
    <col min="6919" max="6920" width="10.453125" style="25" customWidth="1"/>
    <col min="6921" max="6921" width="11.453125" style="25" customWidth="1"/>
    <col min="6922" max="7166" width="8.81640625" style="25"/>
    <col min="7167" max="7167" width="1.54296875" style="25" customWidth="1"/>
    <col min="7168" max="7168" width="35" style="25" customWidth="1"/>
    <col min="7169" max="7172" width="10.453125" style="25" customWidth="1"/>
    <col min="7173" max="7173" width="11.1796875" style="25" customWidth="1"/>
    <col min="7174" max="7174" width="14.54296875" style="25" customWidth="1"/>
    <col min="7175" max="7176" width="10.453125" style="25" customWidth="1"/>
    <col min="7177" max="7177" width="11.453125" style="25" customWidth="1"/>
    <col min="7178" max="7422" width="8.81640625" style="25"/>
    <col min="7423" max="7423" width="1.54296875" style="25" customWidth="1"/>
    <col min="7424" max="7424" width="35" style="25" customWidth="1"/>
    <col min="7425" max="7428" width="10.453125" style="25" customWidth="1"/>
    <col min="7429" max="7429" width="11.1796875" style="25" customWidth="1"/>
    <col min="7430" max="7430" width="14.54296875" style="25" customWidth="1"/>
    <col min="7431" max="7432" width="10.453125" style="25" customWidth="1"/>
    <col min="7433" max="7433" width="11.453125" style="25" customWidth="1"/>
    <col min="7434" max="7678" width="8.81640625" style="25"/>
    <col min="7679" max="7679" width="1.54296875" style="25" customWidth="1"/>
    <col min="7680" max="7680" width="35" style="25" customWidth="1"/>
    <col min="7681" max="7684" width="10.453125" style="25" customWidth="1"/>
    <col min="7685" max="7685" width="11.1796875" style="25" customWidth="1"/>
    <col min="7686" max="7686" width="14.54296875" style="25" customWidth="1"/>
    <col min="7687" max="7688" width="10.453125" style="25" customWidth="1"/>
    <col min="7689" max="7689" width="11.453125" style="25" customWidth="1"/>
    <col min="7690" max="7934" width="8.81640625" style="25"/>
    <col min="7935" max="7935" width="1.54296875" style="25" customWidth="1"/>
    <col min="7936" max="7936" width="35" style="25" customWidth="1"/>
    <col min="7937" max="7940" width="10.453125" style="25" customWidth="1"/>
    <col min="7941" max="7941" width="11.1796875" style="25" customWidth="1"/>
    <col min="7942" max="7942" width="14.54296875" style="25" customWidth="1"/>
    <col min="7943" max="7944" width="10.453125" style="25" customWidth="1"/>
    <col min="7945" max="7945" width="11.453125" style="25" customWidth="1"/>
    <col min="7946" max="8190" width="8.81640625" style="25"/>
    <col min="8191" max="8191" width="1.54296875" style="25" customWidth="1"/>
    <col min="8192" max="8192" width="35" style="25" customWidth="1"/>
    <col min="8193" max="8196" width="10.453125" style="25" customWidth="1"/>
    <col min="8197" max="8197" width="11.1796875" style="25" customWidth="1"/>
    <col min="8198" max="8198" width="14.54296875" style="25" customWidth="1"/>
    <col min="8199" max="8200" width="10.453125" style="25" customWidth="1"/>
    <col min="8201" max="8201" width="11.453125" style="25" customWidth="1"/>
    <col min="8202" max="8446" width="8.81640625" style="25"/>
    <col min="8447" max="8447" width="1.54296875" style="25" customWidth="1"/>
    <col min="8448" max="8448" width="35" style="25" customWidth="1"/>
    <col min="8449" max="8452" width="10.453125" style="25" customWidth="1"/>
    <col min="8453" max="8453" width="11.1796875" style="25" customWidth="1"/>
    <col min="8454" max="8454" width="14.54296875" style="25" customWidth="1"/>
    <col min="8455" max="8456" width="10.453125" style="25" customWidth="1"/>
    <col min="8457" max="8457" width="11.453125" style="25" customWidth="1"/>
    <col min="8458" max="8702" width="8.81640625" style="25"/>
    <col min="8703" max="8703" width="1.54296875" style="25" customWidth="1"/>
    <col min="8704" max="8704" width="35" style="25" customWidth="1"/>
    <col min="8705" max="8708" width="10.453125" style="25" customWidth="1"/>
    <col min="8709" max="8709" width="11.1796875" style="25" customWidth="1"/>
    <col min="8710" max="8710" width="14.54296875" style="25" customWidth="1"/>
    <col min="8711" max="8712" width="10.453125" style="25" customWidth="1"/>
    <col min="8713" max="8713" width="11.453125" style="25" customWidth="1"/>
    <col min="8714" max="8958" width="8.81640625" style="25"/>
    <col min="8959" max="8959" width="1.54296875" style="25" customWidth="1"/>
    <col min="8960" max="8960" width="35" style="25" customWidth="1"/>
    <col min="8961" max="8964" width="10.453125" style="25" customWidth="1"/>
    <col min="8965" max="8965" width="11.1796875" style="25" customWidth="1"/>
    <col min="8966" max="8966" width="14.54296875" style="25" customWidth="1"/>
    <col min="8967" max="8968" width="10.453125" style="25" customWidth="1"/>
    <col min="8969" max="8969" width="11.453125" style="25" customWidth="1"/>
    <col min="8970" max="9214" width="8.81640625" style="25"/>
    <col min="9215" max="9215" width="1.54296875" style="25" customWidth="1"/>
    <col min="9216" max="9216" width="35" style="25" customWidth="1"/>
    <col min="9217" max="9220" width="10.453125" style="25" customWidth="1"/>
    <col min="9221" max="9221" width="11.1796875" style="25" customWidth="1"/>
    <col min="9222" max="9222" width="14.54296875" style="25" customWidth="1"/>
    <col min="9223" max="9224" width="10.453125" style="25" customWidth="1"/>
    <col min="9225" max="9225" width="11.453125" style="25" customWidth="1"/>
    <col min="9226" max="9470" width="8.81640625" style="25"/>
    <col min="9471" max="9471" width="1.54296875" style="25" customWidth="1"/>
    <col min="9472" max="9472" width="35" style="25" customWidth="1"/>
    <col min="9473" max="9476" width="10.453125" style="25" customWidth="1"/>
    <col min="9477" max="9477" width="11.1796875" style="25" customWidth="1"/>
    <col min="9478" max="9478" width="14.54296875" style="25" customWidth="1"/>
    <col min="9479" max="9480" width="10.453125" style="25" customWidth="1"/>
    <col min="9481" max="9481" width="11.453125" style="25" customWidth="1"/>
    <col min="9482" max="9726" width="8.81640625" style="25"/>
    <col min="9727" max="9727" width="1.54296875" style="25" customWidth="1"/>
    <col min="9728" max="9728" width="35" style="25" customWidth="1"/>
    <col min="9729" max="9732" width="10.453125" style="25" customWidth="1"/>
    <col min="9733" max="9733" width="11.1796875" style="25" customWidth="1"/>
    <col min="9734" max="9734" width="14.54296875" style="25" customWidth="1"/>
    <col min="9735" max="9736" width="10.453125" style="25" customWidth="1"/>
    <col min="9737" max="9737" width="11.453125" style="25" customWidth="1"/>
    <col min="9738" max="9982" width="8.81640625" style="25"/>
    <col min="9983" max="9983" width="1.54296875" style="25" customWidth="1"/>
    <col min="9984" max="9984" width="35" style="25" customWidth="1"/>
    <col min="9985" max="9988" width="10.453125" style="25" customWidth="1"/>
    <col min="9989" max="9989" width="11.1796875" style="25" customWidth="1"/>
    <col min="9990" max="9990" width="14.54296875" style="25" customWidth="1"/>
    <col min="9991" max="9992" width="10.453125" style="25" customWidth="1"/>
    <col min="9993" max="9993" width="11.453125" style="25" customWidth="1"/>
    <col min="9994" max="10238" width="8.81640625" style="25"/>
    <col min="10239" max="10239" width="1.54296875" style="25" customWidth="1"/>
    <col min="10240" max="10240" width="35" style="25" customWidth="1"/>
    <col min="10241" max="10244" width="10.453125" style="25" customWidth="1"/>
    <col min="10245" max="10245" width="11.1796875" style="25" customWidth="1"/>
    <col min="10246" max="10246" width="14.54296875" style="25" customWidth="1"/>
    <col min="10247" max="10248" width="10.453125" style="25" customWidth="1"/>
    <col min="10249" max="10249" width="11.453125" style="25" customWidth="1"/>
    <col min="10250" max="10494" width="8.81640625" style="25"/>
    <col min="10495" max="10495" width="1.54296875" style="25" customWidth="1"/>
    <col min="10496" max="10496" width="35" style="25" customWidth="1"/>
    <col min="10497" max="10500" width="10.453125" style="25" customWidth="1"/>
    <col min="10501" max="10501" width="11.1796875" style="25" customWidth="1"/>
    <col min="10502" max="10502" width="14.54296875" style="25" customWidth="1"/>
    <col min="10503" max="10504" width="10.453125" style="25" customWidth="1"/>
    <col min="10505" max="10505" width="11.453125" style="25" customWidth="1"/>
    <col min="10506" max="10750" width="8.81640625" style="25"/>
    <col min="10751" max="10751" width="1.54296875" style="25" customWidth="1"/>
    <col min="10752" max="10752" width="35" style="25" customWidth="1"/>
    <col min="10753" max="10756" width="10.453125" style="25" customWidth="1"/>
    <col min="10757" max="10757" width="11.1796875" style="25" customWidth="1"/>
    <col min="10758" max="10758" width="14.54296875" style="25" customWidth="1"/>
    <col min="10759" max="10760" width="10.453125" style="25" customWidth="1"/>
    <col min="10761" max="10761" width="11.453125" style="25" customWidth="1"/>
    <col min="10762" max="11006" width="8.81640625" style="25"/>
    <col min="11007" max="11007" width="1.54296875" style="25" customWidth="1"/>
    <col min="11008" max="11008" width="35" style="25" customWidth="1"/>
    <col min="11009" max="11012" width="10.453125" style="25" customWidth="1"/>
    <col min="11013" max="11013" width="11.1796875" style="25" customWidth="1"/>
    <col min="11014" max="11014" width="14.54296875" style="25" customWidth="1"/>
    <col min="11015" max="11016" width="10.453125" style="25" customWidth="1"/>
    <col min="11017" max="11017" width="11.453125" style="25" customWidth="1"/>
    <col min="11018" max="11262" width="8.81640625" style="25"/>
    <col min="11263" max="11263" width="1.54296875" style="25" customWidth="1"/>
    <col min="11264" max="11264" width="35" style="25" customWidth="1"/>
    <col min="11265" max="11268" width="10.453125" style="25" customWidth="1"/>
    <col min="11269" max="11269" width="11.1796875" style="25" customWidth="1"/>
    <col min="11270" max="11270" width="14.54296875" style="25" customWidth="1"/>
    <col min="11271" max="11272" width="10.453125" style="25" customWidth="1"/>
    <col min="11273" max="11273" width="11.453125" style="25" customWidth="1"/>
    <col min="11274" max="11518" width="8.81640625" style="25"/>
    <col min="11519" max="11519" width="1.54296875" style="25" customWidth="1"/>
    <col min="11520" max="11520" width="35" style="25" customWidth="1"/>
    <col min="11521" max="11524" width="10.453125" style="25" customWidth="1"/>
    <col min="11525" max="11525" width="11.1796875" style="25" customWidth="1"/>
    <col min="11526" max="11526" width="14.54296875" style="25" customWidth="1"/>
    <col min="11527" max="11528" width="10.453125" style="25" customWidth="1"/>
    <col min="11529" max="11529" width="11.453125" style="25" customWidth="1"/>
    <col min="11530" max="11774" width="8.81640625" style="25"/>
    <col min="11775" max="11775" width="1.54296875" style="25" customWidth="1"/>
    <col min="11776" max="11776" width="35" style="25" customWidth="1"/>
    <col min="11777" max="11780" width="10.453125" style="25" customWidth="1"/>
    <col min="11781" max="11781" width="11.1796875" style="25" customWidth="1"/>
    <col min="11782" max="11782" width="14.54296875" style="25" customWidth="1"/>
    <col min="11783" max="11784" width="10.453125" style="25" customWidth="1"/>
    <col min="11785" max="11785" width="11.453125" style="25" customWidth="1"/>
    <col min="11786" max="12030" width="8.81640625" style="25"/>
    <col min="12031" max="12031" width="1.54296875" style="25" customWidth="1"/>
    <col min="12032" max="12032" width="35" style="25" customWidth="1"/>
    <col min="12033" max="12036" width="10.453125" style="25" customWidth="1"/>
    <col min="12037" max="12037" width="11.1796875" style="25" customWidth="1"/>
    <col min="12038" max="12038" width="14.54296875" style="25" customWidth="1"/>
    <col min="12039" max="12040" width="10.453125" style="25" customWidth="1"/>
    <col min="12041" max="12041" width="11.453125" style="25" customWidth="1"/>
    <col min="12042" max="12286" width="8.81640625" style="25"/>
    <col min="12287" max="12287" width="1.54296875" style="25" customWidth="1"/>
    <col min="12288" max="12288" width="35" style="25" customWidth="1"/>
    <col min="12289" max="12292" width="10.453125" style="25" customWidth="1"/>
    <col min="12293" max="12293" width="11.1796875" style="25" customWidth="1"/>
    <col min="12294" max="12294" width="14.54296875" style="25" customWidth="1"/>
    <col min="12295" max="12296" width="10.453125" style="25" customWidth="1"/>
    <col min="12297" max="12297" width="11.453125" style="25" customWidth="1"/>
    <col min="12298" max="12542" width="8.81640625" style="25"/>
    <col min="12543" max="12543" width="1.54296875" style="25" customWidth="1"/>
    <col min="12544" max="12544" width="35" style="25" customWidth="1"/>
    <col min="12545" max="12548" width="10.453125" style="25" customWidth="1"/>
    <col min="12549" max="12549" width="11.1796875" style="25" customWidth="1"/>
    <col min="12550" max="12550" width="14.54296875" style="25" customWidth="1"/>
    <col min="12551" max="12552" width="10.453125" style="25" customWidth="1"/>
    <col min="12553" max="12553" width="11.453125" style="25" customWidth="1"/>
    <col min="12554" max="12798" width="8.81640625" style="25"/>
    <col min="12799" max="12799" width="1.54296875" style="25" customWidth="1"/>
    <col min="12800" max="12800" width="35" style="25" customWidth="1"/>
    <col min="12801" max="12804" width="10.453125" style="25" customWidth="1"/>
    <col min="12805" max="12805" width="11.1796875" style="25" customWidth="1"/>
    <col min="12806" max="12806" width="14.54296875" style="25" customWidth="1"/>
    <col min="12807" max="12808" width="10.453125" style="25" customWidth="1"/>
    <col min="12809" max="12809" width="11.453125" style="25" customWidth="1"/>
    <col min="12810" max="13054" width="8.81640625" style="25"/>
    <col min="13055" max="13055" width="1.54296875" style="25" customWidth="1"/>
    <col min="13056" max="13056" width="35" style="25" customWidth="1"/>
    <col min="13057" max="13060" width="10.453125" style="25" customWidth="1"/>
    <col min="13061" max="13061" width="11.1796875" style="25" customWidth="1"/>
    <col min="13062" max="13062" width="14.54296875" style="25" customWidth="1"/>
    <col min="13063" max="13064" width="10.453125" style="25" customWidth="1"/>
    <col min="13065" max="13065" width="11.453125" style="25" customWidth="1"/>
    <col min="13066" max="13310" width="8.81640625" style="25"/>
    <col min="13311" max="13311" width="1.54296875" style="25" customWidth="1"/>
    <col min="13312" max="13312" width="35" style="25" customWidth="1"/>
    <col min="13313" max="13316" width="10.453125" style="25" customWidth="1"/>
    <col min="13317" max="13317" width="11.1796875" style="25" customWidth="1"/>
    <col min="13318" max="13318" width="14.54296875" style="25" customWidth="1"/>
    <col min="13319" max="13320" width="10.453125" style="25" customWidth="1"/>
    <col min="13321" max="13321" width="11.453125" style="25" customWidth="1"/>
    <col min="13322" max="13566" width="8.81640625" style="25"/>
    <col min="13567" max="13567" width="1.54296875" style="25" customWidth="1"/>
    <col min="13568" max="13568" width="35" style="25" customWidth="1"/>
    <col min="13569" max="13572" width="10.453125" style="25" customWidth="1"/>
    <col min="13573" max="13573" width="11.1796875" style="25" customWidth="1"/>
    <col min="13574" max="13574" width="14.54296875" style="25" customWidth="1"/>
    <col min="13575" max="13576" width="10.453125" style="25" customWidth="1"/>
    <col min="13577" max="13577" width="11.453125" style="25" customWidth="1"/>
    <col min="13578" max="13822" width="8.81640625" style="25"/>
    <col min="13823" max="13823" width="1.54296875" style="25" customWidth="1"/>
    <col min="13824" max="13824" width="35" style="25" customWidth="1"/>
    <col min="13825" max="13828" width="10.453125" style="25" customWidth="1"/>
    <col min="13829" max="13829" width="11.1796875" style="25" customWidth="1"/>
    <col min="13830" max="13830" width="14.54296875" style="25" customWidth="1"/>
    <col min="13831" max="13832" width="10.453125" style="25" customWidth="1"/>
    <col min="13833" max="13833" width="11.453125" style="25" customWidth="1"/>
    <col min="13834" max="14078" width="8.81640625" style="25"/>
    <col min="14079" max="14079" width="1.54296875" style="25" customWidth="1"/>
    <col min="14080" max="14080" width="35" style="25" customWidth="1"/>
    <col min="14081" max="14084" width="10.453125" style="25" customWidth="1"/>
    <col min="14085" max="14085" width="11.1796875" style="25" customWidth="1"/>
    <col min="14086" max="14086" width="14.54296875" style="25" customWidth="1"/>
    <col min="14087" max="14088" width="10.453125" style="25" customWidth="1"/>
    <col min="14089" max="14089" width="11.453125" style="25" customWidth="1"/>
    <col min="14090" max="14334" width="8.81640625" style="25"/>
    <col min="14335" max="14335" width="1.54296875" style="25" customWidth="1"/>
    <col min="14336" max="14336" width="35" style="25" customWidth="1"/>
    <col min="14337" max="14340" width="10.453125" style="25" customWidth="1"/>
    <col min="14341" max="14341" width="11.1796875" style="25" customWidth="1"/>
    <col min="14342" max="14342" width="14.54296875" style="25" customWidth="1"/>
    <col min="14343" max="14344" width="10.453125" style="25" customWidth="1"/>
    <col min="14345" max="14345" width="11.453125" style="25" customWidth="1"/>
    <col min="14346" max="14590" width="8.81640625" style="25"/>
    <col min="14591" max="14591" width="1.54296875" style="25" customWidth="1"/>
    <col min="14592" max="14592" width="35" style="25" customWidth="1"/>
    <col min="14593" max="14596" width="10.453125" style="25" customWidth="1"/>
    <col min="14597" max="14597" width="11.1796875" style="25" customWidth="1"/>
    <col min="14598" max="14598" width="14.54296875" style="25" customWidth="1"/>
    <col min="14599" max="14600" width="10.453125" style="25" customWidth="1"/>
    <col min="14601" max="14601" width="11.453125" style="25" customWidth="1"/>
    <col min="14602" max="14846" width="8.81640625" style="25"/>
    <col min="14847" max="14847" width="1.54296875" style="25" customWidth="1"/>
    <col min="14848" max="14848" width="35" style="25" customWidth="1"/>
    <col min="14849" max="14852" width="10.453125" style="25" customWidth="1"/>
    <col min="14853" max="14853" width="11.1796875" style="25" customWidth="1"/>
    <col min="14854" max="14854" width="14.54296875" style="25" customWidth="1"/>
    <col min="14855" max="14856" width="10.453125" style="25" customWidth="1"/>
    <col min="14857" max="14857" width="11.453125" style="25" customWidth="1"/>
    <col min="14858" max="15102" width="8.81640625" style="25"/>
    <col min="15103" max="15103" width="1.54296875" style="25" customWidth="1"/>
    <col min="15104" max="15104" width="35" style="25" customWidth="1"/>
    <col min="15105" max="15108" width="10.453125" style="25" customWidth="1"/>
    <col min="15109" max="15109" width="11.1796875" style="25" customWidth="1"/>
    <col min="15110" max="15110" width="14.54296875" style="25" customWidth="1"/>
    <col min="15111" max="15112" width="10.453125" style="25" customWidth="1"/>
    <col min="15113" max="15113" width="11.453125" style="25" customWidth="1"/>
    <col min="15114" max="15358" width="8.81640625" style="25"/>
    <col min="15359" max="15359" width="1.54296875" style="25" customWidth="1"/>
    <col min="15360" max="15360" width="35" style="25" customWidth="1"/>
    <col min="15361" max="15364" width="10.453125" style="25" customWidth="1"/>
    <col min="15365" max="15365" width="11.1796875" style="25" customWidth="1"/>
    <col min="15366" max="15366" width="14.54296875" style="25" customWidth="1"/>
    <col min="15367" max="15368" width="10.453125" style="25" customWidth="1"/>
    <col min="15369" max="15369" width="11.453125" style="25" customWidth="1"/>
    <col min="15370" max="15614" width="8.81640625" style="25"/>
    <col min="15615" max="15615" width="1.54296875" style="25" customWidth="1"/>
    <col min="15616" max="15616" width="35" style="25" customWidth="1"/>
    <col min="15617" max="15620" width="10.453125" style="25" customWidth="1"/>
    <col min="15621" max="15621" width="11.1796875" style="25" customWidth="1"/>
    <col min="15622" max="15622" width="14.54296875" style="25" customWidth="1"/>
    <col min="15623" max="15624" width="10.453125" style="25" customWidth="1"/>
    <col min="15625" max="15625" width="11.453125" style="25" customWidth="1"/>
    <col min="15626" max="15870" width="8.81640625" style="25"/>
    <col min="15871" max="15871" width="1.54296875" style="25" customWidth="1"/>
    <col min="15872" max="15872" width="35" style="25" customWidth="1"/>
    <col min="15873" max="15876" width="10.453125" style="25" customWidth="1"/>
    <col min="15877" max="15877" width="11.1796875" style="25" customWidth="1"/>
    <col min="15878" max="15878" width="14.54296875" style="25" customWidth="1"/>
    <col min="15879" max="15880" width="10.453125" style="25" customWidth="1"/>
    <col min="15881" max="15881" width="11.453125" style="25" customWidth="1"/>
    <col min="15882" max="16126" width="8.81640625" style="25"/>
    <col min="16127" max="16127" width="1.54296875" style="25" customWidth="1"/>
    <col min="16128" max="16128" width="35" style="25" customWidth="1"/>
    <col min="16129" max="16132" width="10.453125" style="25" customWidth="1"/>
    <col min="16133" max="16133" width="11.1796875" style="25" customWidth="1"/>
    <col min="16134" max="16134" width="14.54296875" style="25" customWidth="1"/>
    <col min="16135" max="16136" width="10.453125" style="25" customWidth="1"/>
    <col min="16137" max="16137" width="11.453125" style="25" customWidth="1"/>
    <col min="16138" max="16383" width="8.81640625" style="25"/>
    <col min="16384" max="16384" width="8.81640625" style="25" customWidth="1"/>
  </cols>
  <sheetData>
    <row r="1" spans="2:31" ht="25">
      <c r="B1" s="26"/>
    </row>
    <row r="2" spans="2:31" ht="22.5">
      <c r="B2" s="277" t="s">
        <v>1707</v>
      </c>
      <c r="C2" s="300"/>
      <c r="D2" s="300"/>
      <c r="E2" s="300"/>
      <c r="F2" s="301"/>
      <c r="G2" s="300"/>
      <c r="H2" s="300"/>
      <c r="I2" s="302"/>
      <c r="J2" s="300"/>
    </row>
    <row r="3" spans="2:31" ht="23" thickBot="1">
      <c r="C3" s="300"/>
      <c r="D3" s="300"/>
      <c r="E3" s="300"/>
      <c r="F3" s="301"/>
      <c r="G3" s="300"/>
      <c r="H3" s="300"/>
      <c r="I3" s="302"/>
      <c r="J3" s="300"/>
    </row>
    <row r="4" spans="2:31" ht="39.65" customHeight="1">
      <c r="B4" s="294" t="s">
        <v>1234</v>
      </c>
      <c r="C4" s="1315" t="s">
        <v>1235</v>
      </c>
      <c r="D4" s="1315"/>
      <c r="E4" s="1315"/>
      <c r="F4" s="1315"/>
      <c r="G4" s="1315"/>
      <c r="H4" s="1315"/>
      <c r="I4" s="1315"/>
      <c r="J4" s="1315"/>
      <c r="K4" s="1316"/>
      <c r="M4" s="294" t="s">
        <v>1236</v>
      </c>
      <c r="N4" s="1315" t="s">
        <v>491</v>
      </c>
      <c r="O4" s="1315"/>
      <c r="P4" s="1315"/>
      <c r="Q4" s="1315"/>
      <c r="R4" s="1315"/>
      <c r="S4" s="1315"/>
      <c r="T4" s="1315"/>
      <c r="U4" s="1315"/>
      <c r="V4" s="1316"/>
      <c r="X4" s="294" t="s">
        <v>1237</v>
      </c>
      <c r="Y4" s="1315" t="s">
        <v>491</v>
      </c>
      <c r="Z4" s="1315"/>
      <c r="AA4" s="1315"/>
      <c r="AB4" s="1315"/>
      <c r="AC4" s="1315"/>
      <c r="AD4" s="1315"/>
      <c r="AE4" s="1316"/>
    </row>
    <row r="5" spans="2:31" ht="32.15" customHeight="1">
      <c r="B5" s="295" t="s">
        <v>551</v>
      </c>
      <c r="C5" s="290" t="s">
        <v>526</v>
      </c>
      <c r="D5" s="290" t="s">
        <v>93</v>
      </c>
      <c r="E5" s="290" t="s">
        <v>94</v>
      </c>
      <c r="F5" s="290" t="s">
        <v>95</v>
      </c>
      <c r="G5" s="290" t="s">
        <v>96</v>
      </c>
      <c r="H5" s="290" t="s">
        <v>1238</v>
      </c>
      <c r="I5" s="290" t="s">
        <v>97</v>
      </c>
      <c r="J5" s="290" t="s">
        <v>98</v>
      </c>
      <c r="K5" s="291" t="s">
        <v>1239</v>
      </c>
      <c r="M5" s="295" t="s">
        <v>551</v>
      </c>
      <c r="N5" s="290" t="s">
        <v>526</v>
      </c>
      <c r="O5" s="290" t="s">
        <v>93</v>
      </c>
      <c r="P5" s="290" t="s">
        <v>94</v>
      </c>
      <c r="Q5" s="290" t="s">
        <v>95</v>
      </c>
      <c r="R5" s="290" t="s">
        <v>96</v>
      </c>
      <c r="S5" s="290" t="s">
        <v>1238</v>
      </c>
      <c r="T5" s="290" t="s">
        <v>97</v>
      </c>
      <c r="U5" s="290" t="s">
        <v>98</v>
      </c>
      <c r="V5" s="291" t="s">
        <v>1239</v>
      </c>
      <c r="X5" s="295" t="s">
        <v>551</v>
      </c>
      <c r="Y5" s="290" t="s">
        <v>526</v>
      </c>
      <c r="Z5" s="290" t="s">
        <v>93</v>
      </c>
      <c r="AA5" s="290" t="s">
        <v>94</v>
      </c>
      <c r="AB5" s="290" t="s">
        <v>95</v>
      </c>
      <c r="AC5" s="290" t="s">
        <v>96</v>
      </c>
      <c r="AD5" s="290" t="s">
        <v>97</v>
      </c>
      <c r="AE5" s="291" t="s">
        <v>98</v>
      </c>
    </row>
    <row r="6" spans="2:31" s="223" customFormat="1" ht="27" customHeight="1" thickBot="1">
      <c r="B6" s="342" t="s">
        <v>1240</v>
      </c>
      <c r="C6" s="963"/>
      <c r="D6" s="963"/>
      <c r="E6" s="963"/>
      <c r="F6" s="963"/>
      <c r="G6" s="963"/>
      <c r="H6" s="298">
        <f t="shared" ref="H6" si="0">SUM(C6:G6)</f>
        <v>0</v>
      </c>
      <c r="I6" s="963"/>
      <c r="J6" s="963"/>
      <c r="K6" s="299">
        <f>SUM(H6:J6)</f>
        <v>0</v>
      </c>
      <c r="M6" s="289" t="s">
        <v>1241</v>
      </c>
      <c r="N6" s="309">
        <f>Y6*C6</f>
        <v>0</v>
      </c>
      <c r="O6" s="309">
        <f>Z6*D6</f>
        <v>0</v>
      </c>
      <c r="P6" s="309">
        <f>AA6*E6</f>
        <v>0</v>
      </c>
      <c r="Q6" s="309">
        <f>AB6*F6</f>
        <v>0</v>
      </c>
      <c r="R6" s="309">
        <f>AC6*G6</f>
        <v>0</v>
      </c>
      <c r="S6" s="298">
        <f t="shared" ref="S6" si="1">SUM(N6:R6)</f>
        <v>0</v>
      </c>
      <c r="T6" s="309">
        <f>AD6*I6</f>
        <v>0</v>
      </c>
      <c r="U6" s="309">
        <f>AE6*J6</f>
        <v>0</v>
      </c>
      <c r="V6" s="299">
        <f>SUM(S6:U6)</f>
        <v>0</v>
      </c>
      <c r="X6" s="289" t="s">
        <v>1242</v>
      </c>
      <c r="Y6" s="555">
        <f>3*100</f>
        <v>300</v>
      </c>
      <c r="Z6" s="555">
        <f>3*100</f>
        <v>300</v>
      </c>
      <c r="AA6" s="555">
        <f t="shared" ref="AA6:AE6" si="2">3*100</f>
        <v>300</v>
      </c>
      <c r="AB6" s="555">
        <f t="shared" si="2"/>
        <v>300</v>
      </c>
      <c r="AC6" s="555">
        <f t="shared" si="2"/>
        <v>300</v>
      </c>
      <c r="AD6" s="555">
        <f t="shared" si="2"/>
        <v>300</v>
      </c>
      <c r="AE6" s="556">
        <f t="shared" si="2"/>
        <v>300</v>
      </c>
    </row>
    <row r="7" spans="2:31" ht="13.5" thickBot="1">
      <c r="C7" s="306">
        <f t="shared" ref="C7:K7" si="3">SUM(C6:C6)</f>
        <v>0</v>
      </c>
      <c r="D7" s="307">
        <f t="shared" si="3"/>
        <v>0</v>
      </c>
      <c r="E7" s="307">
        <f t="shared" si="3"/>
        <v>0</v>
      </c>
      <c r="F7" s="307">
        <f t="shared" si="3"/>
        <v>0</v>
      </c>
      <c r="G7" s="307">
        <f t="shared" si="3"/>
        <v>0</v>
      </c>
      <c r="H7" s="307">
        <f t="shared" si="3"/>
        <v>0</v>
      </c>
      <c r="I7" s="307">
        <f t="shared" si="3"/>
        <v>0</v>
      </c>
      <c r="J7" s="307">
        <f t="shared" si="3"/>
        <v>0</v>
      </c>
      <c r="K7" s="308">
        <f t="shared" si="3"/>
        <v>0</v>
      </c>
      <c r="L7" s="304"/>
      <c r="N7" s="305">
        <f>SUM(N6:N6)</f>
        <v>0</v>
      </c>
      <c r="O7" s="283">
        <f t="shared" ref="O7:U7" si="4">SUM(O6:O6)</f>
        <v>0</v>
      </c>
      <c r="P7" s="283">
        <f t="shared" si="4"/>
        <v>0</v>
      </c>
      <c r="Q7" s="283">
        <f t="shared" si="4"/>
        <v>0</v>
      </c>
      <c r="R7" s="283">
        <f t="shared" si="4"/>
        <v>0</v>
      </c>
      <c r="S7" s="283">
        <f>SUM(S6:S6)</f>
        <v>0</v>
      </c>
      <c r="T7" s="283">
        <f t="shared" si="4"/>
        <v>0</v>
      </c>
      <c r="U7" s="283">
        <f t="shared" si="4"/>
        <v>0</v>
      </c>
      <c r="V7" s="284">
        <f>SUM(V6:V6)</f>
        <v>0</v>
      </c>
      <c r="Y7" s="304"/>
      <c r="Z7" s="304"/>
      <c r="AA7" s="304"/>
      <c r="AB7" s="304"/>
      <c r="AC7" s="304"/>
      <c r="AD7" s="304"/>
      <c r="AE7" s="304"/>
    </row>
    <row r="8" spans="2:31" s="223" customFormat="1" ht="13" thickBot="1">
      <c r="B8" s="288"/>
      <c r="C8" s="271"/>
      <c r="D8" s="271"/>
      <c r="E8" s="271"/>
      <c r="F8" s="271"/>
      <c r="G8" s="271"/>
      <c r="H8" s="271"/>
      <c r="I8" s="271"/>
      <c r="J8" s="271"/>
      <c r="K8" s="303"/>
      <c r="M8" s="310"/>
    </row>
    <row r="9" spans="2:31" s="223" customFormat="1" ht="89.9" customHeight="1" thickBot="1">
      <c r="B9" s="1257" t="s">
        <v>668</v>
      </c>
      <c r="C9" s="1258"/>
      <c r="D9" s="1258"/>
      <c r="E9" s="1259"/>
      <c r="F9" s="271"/>
      <c r="G9" s="271"/>
      <c r="H9" s="271"/>
      <c r="I9" s="271"/>
      <c r="J9" s="271"/>
      <c r="K9" s="303"/>
    </row>
    <row r="10" spans="2:31" ht="13" thickBot="1"/>
    <row r="11" spans="2:31" ht="76.400000000000006" customHeight="1" thickBot="1">
      <c r="B11" s="1257" t="s">
        <v>990</v>
      </c>
      <c r="C11" s="1258"/>
      <c r="D11" s="1258"/>
      <c r="E11" s="1259"/>
    </row>
  </sheetData>
  <sheetProtection sheet="1" objects="1" scenarios="1"/>
  <mergeCells count="5">
    <mergeCell ref="N4:V4"/>
    <mergeCell ref="Y4:AE4"/>
    <mergeCell ref="C4:K4"/>
    <mergeCell ref="B9:E9"/>
    <mergeCell ref="B11:E11"/>
  </mergeCells>
  <phoneticPr fontId="19" type="noConversion"/>
  <dataValidations disablePrompts="1" count="1">
    <dataValidation type="list" allowBlank="1" showInputMessage="1" showErrorMessage="1" sqref="WVI982934 WLM982934 WBQ982934 VRU982934 VHY982934 UYC982934 UOG982934 UEK982934 TUO982934 TKS982934 TAW982934 SRA982934 SHE982934 RXI982934 RNM982934 RDQ982934 QTU982934 QJY982934 QAC982934 PQG982934 PGK982934 OWO982934 OMS982934 OCW982934 NTA982934 NJE982934 MZI982934 MPM982934 MFQ982934 LVU982934 LLY982934 LCC982934 KSG982934 KIK982934 JYO982934 JOS982934 JEW982934 IVA982934 ILE982934 IBI982934 HRM982934 HHQ982934 GXU982934 GNY982934 GEC982934 FUG982934 FKK982934 FAO982934 EQS982934 EGW982934 DXA982934 DNE982934 DDI982934 CTM982934 CJQ982934 BZU982934 BPY982934 BGC982934 AWG982934 AMK982934 ACO982934 SS982934 IW982934 C982934 WVI917398 WLM917398 WBQ917398 VRU917398 VHY917398 UYC917398 UOG917398 UEK917398 TUO917398 TKS917398 TAW917398 SRA917398 SHE917398 RXI917398 RNM917398 RDQ917398 QTU917398 QJY917398 QAC917398 PQG917398 PGK917398 OWO917398 OMS917398 OCW917398 NTA917398 NJE917398 MZI917398 MPM917398 MFQ917398 LVU917398 LLY917398 LCC917398 KSG917398 KIK917398 JYO917398 JOS917398 JEW917398 IVA917398 ILE917398 IBI917398 HRM917398 HHQ917398 GXU917398 GNY917398 GEC917398 FUG917398 FKK917398 FAO917398 EQS917398 EGW917398 DXA917398 DNE917398 DDI917398 CTM917398 CJQ917398 BZU917398 BPY917398 BGC917398 AWG917398 AMK917398 ACO917398 SS917398 IW917398 C917398 WVI851862 WLM851862 WBQ851862 VRU851862 VHY851862 UYC851862 UOG851862 UEK851862 TUO851862 TKS851862 TAW851862 SRA851862 SHE851862 RXI851862 RNM851862 RDQ851862 QTU851862 QJY851862 QAC851862 PQG851862 PGK851862 OWO851862 OMS851862 OCW851862 NTA851862 NJE851862 MZI851862 MPM851862 MFQ851862 LVU851862 LLY851862 LCC851862 KSG851862 KIK851862 JYO851862 JOS851862 JEW851862 IVA851862 ILE851862 IBI851862 HRM851862 HHQ851862 GXU851862 GNY851862 GEC851862 FUG851862 FKK851862 FAO851862 EQS851862 EGW851862 DXA851862 DNE851862 DDI851862 CTM851862 CJQ851862 BZU851862 BPY851862 BGC851862 AWG851862 AMK851862 ACO851862 SS851862 IW851862 C851862 WVI786326 WLM786326 WBQ786326 VRU786326 VHY786326 UYC786326 UOG786326 UEK786326 TUO786326 TKS786326 TAW786326 SRA786326 SHE786326 RXI786326 RNM786326 RDQ786326 QTU786326 QJY786326 QAC786326 PQG786326 PGK786326 OWO786326 OMS786326 OCW786326 NTA786326 NJE786326 MZI786326 MPM786326 MFQ786326 LVU786326 LLY786326 LCC786326 KSG786326 KIK786326 JYO786326 JOS786326 JEW786326 IVA786326 ILE786326 IBI786326 HRM786326 HHQ786326 GXU786326 GNY786326 GEC786326 FUG786326 FKK786326 FAO786326 EQS786326 EGW786326 DXA786326 DNE786326 DDI786326 CTM786326 CJQ786326 BZU786326 BPY786326 BGC786326 AWG786326 AMK786326 ACO786326 SS786326 IW786326 C786326 WVI720790 WLM720790 WBQ720790 VRU720790 VHY720790 UYC720790 UOG720790 UEK720790 TUO720790 TKS720790 TAW720790 SRA720790 SHE720790 RXI720790 RNM720790 RDQ720790 QTU720790 QJY720790 QAC720790 PQG720790 PGK720790 OWO720790 OMS720790 OCW720790 NTA720790 NJE720790 MZI720790 MPM720790 MFQ720790 LVU720790 LLY720790 LCC720790 KSG720790 KIK720790 JYO720790 JOS720790 JEW720790 IVA720790 ILE720790 IBI720790 HRM720790 HHQ720790 GXU720790 GNY720790 GEC720790 FUG720790 FKK720790 FAO720790 EQS720790 EGW720790 DXA720790 DNE720790 DDI720790 CTM720790 CJQ720790 BZU720790 BPY720790 BGC720790 AWG720790 AMK720790 ACO720790 SS720790 IW720790 C720790 WVI655254 WLM655254 WBQ655254 VRU655254 VHY655254 UYC655254 UOG655254 UEK655254 TUO655254 TKS655254 TAW655254 SRA655254 SHE655254 RXI655254 RNM655254 RDQ655254 QTU655254 QJY655254 QAC655254 PQG655254 PGK655254 OWO655254 OMS655254 OCW655254 NTA655254 NJE655254 MZI655254 MPM655254 MFQ655254 LVU655254 LLY655254 LCC655254 KSG655254 KIK655254 JYO655254 JOS655254 JEW655254 IVA655254 ILE655254 IBI655254 HRM655254 HHQ655254 GXU655254 GNY655254 GEC655254 FUG655254 FKK655254 FAO655254 EQS655254 EGW655254 DXA655254 DNE655254 DDI655254 CTM655254 CJQ655254 BZU655254 BPY655254 BGC655254 AWG655254 AMK655254 ACO655254 SS655254 IW655254 C655254 WVI589718 WLM589718 WBQ589718 VRU589718 VHY589718 UYC589718 UOG589718 UEK589718 TUO589718 TKS589718 TAW589718 SRA589718 SHE589718 RXI589718 RNM589718 RDQ589718 QTU589718 QJY589718 QAC589718 PQG589718 PGK589718 OWO589718 OMS589718 OCW589718 NTA589718 NJE589718 MZI589718 MPM589718 MFQ589718 LVU589718 LLY589718 LCC589718 KSG589718 KIK589718 JYO589718 JOS589718 JEW589718 IVA589718 ILE589718 IBI589718 HRM589718 HHQ589718 GXU589718 GNY589718 GEC589718 FUG589718 FKK589718 FAO589718 EQS589718 EGW589718 DXA589718 DNE589718 DDI589718 CTM589718 CJQ589718 BZU589718 BPY589718 BGC589718 AWG589718 AMK589718 ACO589718 SS589718 IW589718 C589718 WVI524182 WLM524182 WBQ524182 VRU524182 VHY524182 UYC524182 UOG524182 UEK524182 TUO524182 TKS524182 TAW524182 SRA524182 SHE524182 RXI524182 RNM524182 RDQ524182 QTU524182 QJY524182 QAC524182 PQG524182 PGK524182 OWO524182 OMS524182 OCW524182 NTA524182 NJE524182 MZI524182 MPM524182 MFQ524182 LVU524182 LLY524182 LCC524182 KSG524182 KIK524182 JYO524182 JOS524182 JEW524182 IVA524182 ILE524182 IBI524182 HRM524182 HHQ524182 GXU524182 GNY524182 GEC524182 FUG524182 FKK524182 FAO524182 EQS524182 EGW524182 DXA524182 DNE524182 DDI524182 CTM524182 CJQ524182 BZU524182 BPY524182 BGC524182 AWG524182 AMK524182 ACO524182 SS524182 IW524182 C524182 WVI458646 WLM458646 WBQ458646 VRU458646 VHY458646 UYC458646 UOG458646 UEK458646 TUO458646 TKS458646 TAW458646 SRA458646 SHE458646 RXI458646 RNM458646 RDQ458646 QTU458646 QJY458646 QAC458646 PQG458646 PGK458646 OWO458646 OMS458646 OCW458646 NTA458646 NJE458646 MZI458646 MPM458646 MFQ458646 LVU458646 LLY458646 LCC458646 KSG458646 KIK458646 JYO458646 JOS458646 JEW458646 IVA458646 ILE458646 IBI458646 HRM458646 HHQ458646 GXU458646 GNY458646 GEC458646 FUG458646 FKK458646 FAO458646 EQS458646 EGW458646 DXA458646 DNE458646 DDI458646 CTM458646 CJQ458646 BZU458646 BPY458646 BGC458646 AWG458646 AMK458646 ACO458646 SS458646 IW458646 C458646 WVI393110 WLM393110 WBQ393110 VRU393110 VHY393110 UYC393110 UOG393110 UEK393110 TUO393110 TKS393110 TAW393110 SRA393110 SHE393110 RXI393110 RNM393110 RDQ393110 QTU393110 QJY393110 QAC393110 PQG393110 PGK393110 OWO393110 OMS393110 OCW393110 NTA393110 NJE393110 MZI393110 MPM393110 MFQ393110 LVU393110 LLY393110 LCC393110 KSG393110 KIK393110 JYO393110 JOS393110 JEW393110 IVA393110 ILE393110 IBI393110 HRM393110 HHQ393110 GXU393110 GNY393110 GEC393110 FUG393110 FKK393110 FAO393110 EQS393110 EGW393110 DXA393110 DNE393110 DDI393110 CTM393110 CJQ393110 BZU393110 BPY393110 BGC393110 AWG393110 AMK393110 ACO393110 SS393110 IW393110 C393110 WVI327574 WLM327574 WBQ327574 VRU327574 VHY327574 UYC327574 UOG327574 UEK327574 TUO327574 TKS327574 TAW327574 SRA327574 SHE327574 RXI327574 RNM327574 RDQ327574 QTU327574 QJY327574 QAC327574 PQG327574 PGK327574 OWO327574 OMS327574 OCW327574 NTA327574 NJE327574 MZI327574 MPM327574 MFQ327574 LVU327574 LLY327574 LCC327574 KSG327574 KIK327574 JYO327574 JOS327574 JEW327574 IVA327574 ILE327574 IBI327574 HRM327574 HHQ327574 GXU327574 GNY327574 GEC327574 FUG327574 FKK327574 FAO327574 EQS327574 EGW327574 DXA327574 DNE327574 DDI327574 CTM327574 CJQ327574 BZU327574 BPY327574 BGC327574 AWG327574 AMK327574 ACO327574 SS327574 IW327574 C327574 WVI262038 WLM262038 WBQ262038 VRU262038 VHY262038 UYC262038 UOG262038 UEK262038 TUO262038 TKS262038 TAW262038 SRA262038 SHE262038 RXI262038 RNM262038 RDQ262038 QTU262038 QJY262038 QAC262038 PQG262038 PGK262038 OWO262038 OMS262038 OCW262038 NTA262038 NJE262038 MZI262038 MPM262038 MFQ262038 LVU262038 LLY262038 LCC262038 KSG262038 KIK262038 JYO262038 JOS262038 JEW262038 IVA262038 ILE262038 IBI262038 HRM262038 HHQ262038 GXU262038 GNY262038 GEC262038 FUG262038 FKK262038 FAO262038 EQS262038 EGW262038 DXA262038 DNE262038 DDI262038 CTM262038 CJQ262038 BZU262038 BPY262038 BGC262038 AWG262038 AMK262038 ACO262038 SS262038 IW262038 C262038 WVI196502 WLM196502 WBQ196502 VRU196502 VHY196502 UYC196502 UOG196502 UEK196502 TUO196502 TKS196502 TAW196502 SRA196502 SHE196502 RXI196502 RNM196502 RDQ196502 QTU196502 QJY196502 QAC196502 PQG196502 PGK196502 OWO196502 OMS196502 OCW196502 NTA196502 NJE196502 MZI196502 MPM196502 MFQ196502 LVU196502 LLY196502 LCC196502 KSG196502 KIK196502 JYO196502 JOS196502 JEW196502 IVA196502 ILE196502 IBI196502 HRM196502 HHQ196502 GXU196502 GNY196502 GEC196502 FUG196502 FKK196502 FAO196502 EQS196502 EGW196502 DXA196502 DNE196502 DDI196502 CTM196502 CJQ196502 BZU196502 BPY196502 BGC196502 AWG196502 AMK196502 ACO196502 SS196502 IW196502 C196502 WVI130966 WLM130966 WBQ130966 VRU130966 VHY130966 UYC130966 UOG130966 UEK130966 TUO130966 TKS130966 TAW130966 SRA130966 SHE130966 RXI130966 RNM130966 RDQ130966 QTU130966 QJY130966 QAC130966 PQG130966 PGK130966 OWO130966 OMS130966 OCW130966 NTA130966 NJE130966 MZI130966 MPM130966 MFQ130966 LVU130966 LLY130966 LCC130966 KSG130966 KIK130966 JYO130966 JOS130966 JEW130966 IVA130966 ILE130966 IBI130966 HRM130966 HHQ130966 GXU130966 GNY130966 GEC130966 FUG130966 FKK130966 FAO130966 EQS130966 EGW130966 DXA130966 DNE130966 DDI130966 CTM130966 CJQ130966 BZU130966 BPY130966 BGC130966 AWG130966 AMK130966 ACO130966 SS130966 IW130966 C130966 WVI65430 WLM65430 WBQ65430 VRU65430 VHY65430 UYC65430 UOG65430 UEK65430 TUO65430 TKS65430 TAW65430 SRA65430 SHE65430 RXI65430 RNM65430 RDQ65430 QTU65430 QJY65430 QAC65430 PQG65430 PGK65430 OWO65430 OMS65430 OCW65430 NTA65430 NJE65430 MZI65430 MPM65430 MFQ65430 LVU65430 LLY65430 LCC65430 KSG65430 KIK65430 JYO65430 JOS65430 JEW65430 IVA65430 ILE65430 IBI65430 HRM65430 HHQ65430 GXU65430 GNY65430 GEC65430 FUG65430 FKK65430 FAO65430 EQS65430 EGW65430 DXA65430 DNE65430 DDI65430 CTM65430 CJQ65430 BZU65430 BPY65430 BGC65430 AWG65430 AMK65430 ACO65430 SS65430 IW65430 C65430 WVI982930:WVI982932 WLM982930:WLM982932 WBQ982930:WBQ982932 VRU982930:VRU982932 VHY982930:VHY982932 UYC982930:UYC982932 UOG982930:UOG982932 UEK982930:UEK982932 TUO982930:TUO982932 TKS982930:TKS982932 TAW982930:TAW982932 SRA982930:SRA982932 SHE982930:SHE982932 RXI982930:RXI982932 RNM982930:RNM982932 RDQ982930:RDQ982932 QTU982930:QTU982932 QJY982930:QJY982932 QAC982930:QAC982932 PQG982930:PQG982932 PGK982930:PGK982932 OWO982930:OWO982932 OMS982930:OMS982932 OCW982930:OCW982932 NTA982930:NTA982932 NJE982930:NJE982932 MZI982930:MZI982932 MPM982930:MPM982932 MFQ982930:MFQ982932 LVU982930:LVU982932 LLY982930:LLY982932 LCC982930:LCC982932 KSG982930:KSG982932 KIK982930:KIK982932 JYO982930:JYO982932 JOS982930:JOS982932 JEW982930:JEW982932 IVA982930:IVA982932 ILE982930:ILE982932 IBI982930:IBI982932 HRM982930:HRM982932 HHQ982930:HHQ982932 GXU982930:GXU982932 GNY982930:GNY982932 GEC982930:GEC982932 FUG982930:FUG982932 FKK982930:FKK982932 FAO982930:FAO982932 EQS982930:EQS982932 EGW982930:EGW982932 DXA982930:DXA982932 DNE982930:DNE982932 DDI982930:DDI982932 CTM982930:CTM982932 CJQ982930:CJQ982932 BZU982930:BZU982932 BPY982930:BPY982932 BGC982930:BGC982932 AWG982930:AWG982932 AMK982930:AMK982932 ACO982930:ACO982932 SS982930:SS982932 IW982930:IW982932 C982930:C982932 WVI917394:WVI917396 WLM917394:WLM917396 WBQ917394:WBQ917396 VRU917394:VRU917396 VHY917394:VHY917396 UYC917394:UYC917396 UOG917394:UOG917396 UEK917394:UEK917396 TUO917394:TUO917396 TKS917394:TKS917396 TAW917394:TAW917396 SRA917394:SRA917396 SHE917394:SHE917396 RXI917394:RXI917396 RNM917394:RNM917396 RDQ917394:RDQ917396 QTU917394:QTU917396 QJY917394:QJY917396 QAC917394:QAC917396 PQG917394:PQG917396 PGK917394:PGK917396 OWO917394:OWO917396 OMS917394:OMS917396 OCW917394:OCW917396 NTA917394:NTA917396 NJE917394:NJE917396 MZI917394:MZI917396 MPM917394:MPM917396 MFQ917394:MFQ917396 LVU917394:LVU917396 LLY917394:LLY917396 LCC917394:LCC917396 KSG917394:KSG917396 KIK917394:KIK917396 JYO917394:JYO917396 JOS917394:JOS917396 JEW917394:JEW917396 IVA917394:IVA917396 ILE917394:ILE917396 IBI917394:IBI917396 HRM917394:HRM917396 HHQ917394:HHQ917396 GXU917394:GXU917396 GNY917394:GNY917396 GEC917394:GEC917396 FUG917394:FUG917396 FKK917394:FKK917396 FAO917394:FAO917396 EQS917394:EQS917396 EGW917394:EGW917396 DXA917394:DXA917396 DNE917394:DNE917396 DDI917394:DDI917396 CTM917394:CTM917396 CJQ917394:CJQ917396 BZU917394:BZU917396 BPY917394:BPY917396 BGC917394:BGC917396 AWG917394:AWG917396 AMK917394:AMK917396 ACO917394:ACO917396 SS917394:SS917396 IW917394:IW917396 C917394:C917396 WVI851858:WVI851860 WLM851858:WLM851860 WBQ851858:WBQ851860 VRU851858:VRU851860 VHY851858:VHY851860 UYC851858:UYC851860 UOG851858:UOG851860 UEK851858:UEK851860 TUO851858:TUO851860 TKS851858:TKS851860 TAW851858:TAW851860 SRA851858:SRA851860 SHE851858:SHE851860 RXI851858:RXI851860 RNM851858:RNM851860 RDQ851858:RDQ851860 QTU851858:QTU851860 QJY851858:QJY851860 QAC851858:QAC851860 PQG851858:PQG851860 PGK851858:PGK851860 OWO851858:OWO851860 OMS851858:OMS851860 OCW851858:OCW851860 NTA851858:NTA851860 NJE851858:NJE851860 MZI851858:MZI851860 MPM851858:MPM851860 MFQ851858:MFQ851860 LVU851858:LVU851860 LLY851858:LLY851860 LCC851858:LCC851860 KSG851858:KSG851860 KIK851858:KIK851860 JYO851858:JYO851860 JOS851858:JOS851860 JEW851858:JEW851860 IVA851858:IVA851860 ILE851858:ILE851860 IBI851858:IBI851860 HRM851858:HRM851860 HHQ851858:HHQ851860 GXU851858:GXU851860 GNY851858:GNY851860 GEC851858:GEC851860 FUG851858:FUG851860 FKK851858:FKK851860 FAO851858:FAO851860 EQS851858:EQS851860 EGW851858:EGW851860 DXA851858:DXA851860 DNE851858:DNE851860 DDI851858:DDI851860 CTM851858:CTM851860 CJQ851858:CJQ851860 BZU851858:BZU851860 BPY851858:BPY851860 BGC851858:BGC851860 AWG851858:AWG851860 AMK851858:AMK851860 ACO851858:ACO851860 SS851858:SS851860 IW851858:IW851860 C851858:C851860 WVI786322:WVI786324 WLM786322:WLM786324 WBQ786322:WBQ786324 VRU786322:VRU786324 VHY786322:VHY786324 UYC786322:UYC786324 UOG786322:UOG786324 UEK786322:UEK786324 TUO786322:TUO786324 TKS786322:TKS786324 TAW786322:TAW786324 SRA786322:SRA786324 SHE786322:SHE786324 RXI786322:RXI786324 RNM786322:RNM786324 RDQ786322:RDQ786324 QTU786322:QTU786324 QJY786322:QJY786324 QAC786322:QAC786324 PQG786322:PQG786324 PGK786322:PGK786324 OWO786322:OWO786324 OMS786322:OMS786324 OCW786322:OCW786324 NTA786322:NTA786324 NJE786322:NJE786324 MZI786322:MZI786324 MPM786322:MPM786324 MFQ786322:MFQ786324 LVU786322:LVU786324 LLY786322:LLY786324 LCC786322:LCC786324 KSG786322:KSG786324 KIK786322:KIK786324 JYO786322:JYO786324 JOS786322:JOS786324 JEW786322:JEW786324 IVA786322:IVA786324 ILE786322:ILE786324 IBI786322:IBI786324 HRM786322:HRM786324 HHQ786322:HHQ786324 GXU786322:GXU786324 GNY786322:GNY786324 GEC786322:GEC786324 FUG786322:FUG786324 FKK786322:FKK786324 FAO786322:FAO786324 EQS786322:EQS786324 EGW786322:EGW786324 DXA786322:DXA786324 DNE786322:DNE786324 DDI786322:DDI786324 CTM786322:CTM786324 CJQ786322:CJQ786324 BZU786322:BZU786324 BPY786322:BPY786324 BGC786322:BGC786324 AWG786322:AWG786324 AMK786322:AMK786324 ACO786322:ACO786324 SS786322:SS786324 IW786322:IW786324 C786322:C786324 WVI720786:WVI720788 WLM720786:WLM720788 WBQ720786:WBQ720788 VRU720786:VRU720788 VHY720786:VHY720788 UYC720786:UYC720788 UOG720786:UOG720788 UEK720786:UEK720788 TUO720786:TUO720788 TKS720786:TKS720788 TAW720786:TAW720788 SRA720786:SRA720788 SHE720786:SHE720788 RXI720786:RXI720788 RNM720786:RNM720788 RDQ720786:RDQ720788 QTU720786:QTU720788 QJY720786:QJY720788 QAC720786:QAC720788 PQG720786:PQG720788 PGK720786:PGK720788 OWO720786:OWO720788 OMS720786:OMS720788 OCW720786:OCW720788 NTA720786:NTA720788 NJE720786:NJE720788 MZI720786:MZI720788 MPM720786:MPM720788 MFQ720786:MFQ720788 LVU720786:LVU720788 LLY720786:LLY720788 LCC720786:LCC720788 KSG720786:KSG720788 KIK720786:KIK720788 JYO720786:JYO720788 JOS720786:JOS720788 JEW720786:JEW720788 IVA720786:IVA720788 ILE720786:ILE720788 IBI720786:IBI720788 HRM720786:HRM720788 HHQ720786:HHQ720788 GXU720786:GXU720788 GNY720786:GNY720788 GEC720786:GEC720788 FUG720786:FUG720788 FKK720786:FKK720788 FAO720786:FAO720788 EQS720786:EQS720788 EGW720786:EGW720788 DXA720786:DXA720788 DNE720786:DNE720788 DDI720786:DDI720788 CTM720786:CTM720788 CJQ720786:CJQ720788 BZU720786:BZU720788 BPY720786:BPY720788 BGC720786:BGC720788 AWG720786:AWG720788 AMK720786:AMK720788 ACO720786:ACO720788 SS720786:SS720788 IW720786:IW720788 C720786:C720788 WVI655250:WVI655252 WLM655250:WLM655252 WBQ655250:WBQ655252 VRU655250:VRU655252 VHY655250:VHY655252 UYC655250:UYC655252 UOG655250:UOG655252 UEK655250:UEK655252 TUO655250:TUO655252 TKS655250:TKS655252 TAW655250:TAW655252 SRA655250:SRA655252 SHE655250:SHE655252 RXI655250:RXI655252 RNM655250:RNM655252 RDQ655250:RDQ655252 QTU655250:QTU655252 QJY655250:QJY655252 QAC655250:QAC655252 PQG655250:PQG655252 PGK655250:PGK655252 OWO655250:OWO655252 OMS655250:OMS655252 OCW655250:OCW655252 NTA655250:NTA655252 NJE655250:NJE655252 MZI655250:MZI655252 MPM655250:MPM655252 MFQ655250:MFQ655252 LVU655250:LVU655252 LLY655250:LLY655252 LCC655250:LCC655252 KSG655250:KSG655252 KIK655250:KIK655252 JYO655250:JYO655252 JOS655250:JOS655252 JEW655250:JEW655252 IVA655250:IVA655252 ILE655250:ILE655252 IBI655250:IBI655252 HRM655250:HRM655252 HHQ655250:HHQ655252 GXU655250:GXU655252 GNY655250:GNY655252 GEC655250:GEC655252 FUG655250:FUG655252 FKK655250:FKK655252 FAO655250:FAO655252 EQS655250:EQS655252 EGW655250:EGW655252 DXA655250:DXA655252 DNE655250:DNE655252 DDI655250:DDI655252 CTM655250:CTM655252 CJQ655250:CJQ655252 BZU655250:BZU655252 BPY655250:BPY655252 BGC655250:BGC655252 AWG655250:AWG655252 AMK655250:AMK655252 ACO655250:ACO655252 SS655250:SS655252 IW655250:IW655252 C655250:C655252 WVI589714:WVI589716 WLM589714:WLM589716 WBQ589714:WBQ589716 VRU589714:VRU589716 VHY589714:VHY589716 UYC589714:UYC589716 UOG589714:UOG589716 UEK589714:UEK589716 TUO589714:TUO589716 TKS589714:TKS589716 TAW589714:TAW589716 SRA589714:SRA589716 SHE589714:SHE589716 RXI589714:RXI589716 RNM589714:RNM589716 RDQ589714:RDQ589716 QTU589714:QTU589716 QJY589714:QJY589716 QAC589714:QAC589716 PQG589714:PQG589716 PGK589714:PGK589716 OWO589714:OWO589716 OMS589714:OMS589716 OCW589714:OCW589716 NTA589714:NTA589716 NJE589714:NJE589716 MZI589714:MZI589716 MPM589714:MPM589716 MFQ589714:MFQ589716 LVU589714:LVU589716 LLY589714:LLY589716 LCC589714:LCC589716 KSG589714:KSG589716 KIK589714:KIK589716 JYO589714:JYO589716 JOS589714:JOS589716 JEW589714:JEW589716 IVA589714:IVA589716 ILE589714:ILE589716 IBI589714:IBI589716 HRM589714:HRM589716 HHQ589714:HHQ589716 GXU589714:GXU589716 GNY589714:GNY589716 GEC589714:GEC589716 FUG589714:FUG589716 FKK589714:FKK589716 FAO589714:FAO589716 EQS589714:EQS589716 EGW589714:EGW589716 DXA589714:DXA589716 DNE589714:DNE589716 DDI589714:DDI589716 CTM589714:CTM589716 CJQ589714:CJQ589716 BZU589714:BZU589716 BPY589714:BPY589716 BGC589714:BGC589716 AWG589714:AWG589716 AMK589714:AMK589716 ACO589714:ACO589716 SS589714:SS589716 IW589714:IW589716 C589714:C589716 WVI524178:WVI524180 WLM524178:WLM524180 WBQ524178:WBQ524180 VRU524178:VRU524180 VHY524178:VHY524180 UYC524178:UYC524180 UOG524178:UOG524180 UEK524178:UEK524180 TUO524178:TUO524180 TKS524178:TKS524180 TAW524178:TAW524180 SRA524178:SRA524180 SHE524178:SHE524180 RXI524178:RXI524180 RNM524178:RNM524180 RDQ524178:RDQ524180 QTU524178:QTU524180 QJY524178:QJY524180 QAC524178:QAC524180 PQG524178:PQG524180 PGK524178:PGK524180 OWO524178:OWO524180 OMS524178:OMS524180 OCW524178:OCW524180 NTA524178:NTA524180 NJE524178:NJE524180 MZI524178:MZI524180 MPM524178:MPM524180 MFQ524178:MFQ524180 LVU524178:LVU524180 LLY524178:LLY524180 LCC524178:LCC524180 KSG524178:KSG524180 KIK524178:KIK524180 JYO524178:JYO524180 JOS524178:JOS524180 JEW524178:JEW524180 IVA524178:IVA524180 ILE524178:ILE524180 IBI524178:IBI524180 HRM524178:HRM524180 HHQ524178:HHQ524180 GXU524178:GXU524180 GNY524178:GNY524180 GEC524178:GEC524180 FUG524178:FUG524180 FKK524178:FKK524180 FAO524178:FAO524180 EQS524178:EQS524180 EGW524178:EGW524180 DXA524178:DXA524180 DNE524178:DNE524180 DDI524178:DDI524180 CTM524178:CTM524180 CJQ524178:CJQ524180 BZU524178:BZU524180 BPY524178:BPY524180 BGC524178:BGC524180 AWG524178:AWG524180 AMK524178:AMK524180 ACO524178:ACO524180 SS524178:SS524180 IW524178:IW524180 C524178:C524180 WVI458642:WVI458644 WLM458642:WLM458644 WBQ458642:WBQ458644 VRU458642:VRU458644 VHY458642:VHY458644 UYC458642:UYC458644 UOG458642:UOG458644 UEK458642:UEK458644 TUO458642:TUO458644 TKS458642:TKS458644 TAW458642:TAW458644 SRA458642:SRA458644 SHE458642:SHE458644 RXI458642:RXI458644 RNM458642:RNM458644 RDQ458642:RDQ458644 QTU458642:QTU458644 QJY458642:QJY458644 QAC458642:QAC458644 PQG458642:PQG458644 PGK458642:PGK458644 OWO458642:OWO458644 OMS458642:OMS458644 OCW458642:OCW458644 NTA458642:NTA458644 NJE458642:NJE458644 MZI458642:MZI458644 MPM458642:MPM458644 MFQ458642:MFQ458644 LVU458642:LVU458644 LLY458642:LLY458644 LCC458642:LCC458644 KSG458642:KSG458644 KIK458642:KIK458644 JYO458642:JYO458644 JOS458642:JOS458644 JEW458642:JEW458644 IVA458642:IVA458644 ILE458642:ILE458644 IBI458642:IBI458644 HRM458642:HRM458644 HHQ458642:HHQ458644 GXU458642:GXU458644 GNY458642:GNY458644 GEC458642:GEC458644 FUG458642:FUG458644 FKK458642:FKK458644 FAO458642:FAO458644 EQS458642:EQS458644 EGW458642:EGW458644 DXA458642:DXA458644 DNE458642:DNE458644 DDI458642:DDI458644 CTM458642:CTM458644 CJQ458642:CJQ458644 BZU458642:BZU458644 BPY458642:BPY458644 BGC458642:BGC458644 AWG458642:AWG458644 AMK458642:AMK458644 ACO458642:ACO458644 SS458642:SS458644 IW458642:IW458644 C458642:C458644 WVI393106:WVI393108 WLM393106:WLM393108 WBQ393106:WBQ393108 VRU393106:VRU393108 VHY393106:VHY393108 UYC393106:UYC393108 UOG393106:UOG393108 UEK393106:UEK393108 TUO393106:TUO393108 TKS393106:TKS393108 TAW393106:TAW393108 SRA393106:SRA393108 SHE393106:SHE393108 RXI393106:RXI393108 RNM393106:RNM393108 RDQ393106:RDQ393108 QTU393106:QTU393108 QJY393106:QJY393108 QAC393106:QAC393108 PQG393106:PQG393108 PGK393106:PGK393108 OWO393106:OWO393108 OMS393106:OMS393108 OCW393106:OCW393108 NTA393106:NTA393108 NJE393106:NJE393108 MZI393106:MZI393108 MPM393106:MPM393108 MFQ393106:MFQ393108 LVU393106:LVU393108 LLY393106:LLY393108 LCC393106:LCC393108 KSG393106:KSG393108 KIK393106:KIK393108 JYO393106:JYO393108 JOS393106:JOS393108 JEW393106:JEW393108 IVA393106:IVA393108 ILE393106:ILE393108 IBI393106:IBI393108 HRM393106:HRM393108 HHQ393106:HHQ393108 GXU393106:GXU393108 GNY393106:GNY393108 GEC393106:GEC393108 FUG393106:FUG393108 FKK393106:FKK393108 FAO393106:FAO393108 EQS393106:EQS393108 EGW393106:EGW393108 DXA393106:DXA393108 DNE393106:DNE393108 DDI393106:DDI393108 CTM393106:CTM393108 CJQ393106:CJQ393108 BZU393106:BZU393108 BPY393106:BPY393108 BGC393106:BGC393108 AWG393106:AWG393108 AMK393106:AMK393108 ACO393106:ACO393108 SS393106:SS393108 IW393106:IW393108 C393106:C393108 WVI327570:WVI327572 WLM327570:WLM327572 WBQ327570:WBQ327572 VRU327570:VRU327572 VHY327570:VHY327572 UYC327570:UYC327572 UOG327570:UOG327572 UEK327570:UEK327572 TUO327570:TUO327572 TKS327570:TKS327572 TAW327570:TAW327572 SRA327570:SRA327572 SHE327570:SHE327572 RXI327570:RXI327572 RNM327570:RNM327572 RDQ327570:RDQ327572 QTU327570:QTU327572 QJY327570:QJY327572 QAC327570:QAC327572 PQG327570:PQG327572 PGK327570:PGK327572 OWO327570:OWO327572 OMS327570:OMS327572 OCW327570:OCW327572 NTA327570:NTA327572 NJE327570:NJE327572 MZI327570:MZI327572 MPM327570:MPM327572 MFQ327570:MFQ327572 LVU327570:LVU327572 LLY327570:LLY327572 LCC327570:LCC327572 KSG327570:KSG327572 KIK327570:KIK327572 JYO327570:JYO327572 JOS327570:JOS327572 JEW327570:JEW327572 IVA327570:IVA327572 ILE327570:ILE327572 IBI327570:IBI327572 HRM327570:HRM327572 HHQ327570:HHQ327572 GXU327570:GXU327572 GNY327570:GNY327572 GEC327570:GEC327572 FUG327570:FUG327572 FKK327570:FKK327572 FAO327570:FAO327572 EQS327570:EQS327572 EGW327570:EGW327572 DXA327570:DXA327572 DNE327570:DNE327572 DDI327570:DDI327572 CTM327570:CTM327572 CJQ327570:CJQ327572 BZU327570:BZU327572 BPY327570:BPY327572 BGC327570:BGC327572 AWG327570:AWG327572 AMK327570:AMK327572 ACO327570:ACO327572 SS327570:SS327572 IW327570:IW327572 C327570:C327572 WVI262034:WVI262036 WLM262034:WLM262036 WBQ262034:WBQ262036 VRU262034:VRU262036 VHY262034:VHY262036 UYC262034:UYC262036 UOG262034:UOG262036 UEK262034:UEK262036 TUO262034:TUO262036 TKS262034:TKS262036 TAW262034:TAW262036 SRA262034:SRA262036 SHE262034:SHE262036 RXI262034:RXI262036 RNM262034:RNM262036 RDQ262034:RDQ262036 QTU262034:QTU262036 QJY262034:QJY262036 QAC262034:QAC262036 PQG262034:PQG262036 PGK262034:PGK262036 OWO262034:OWO262036 OMS262034:OMS262036 OCW262034:OCW262036 NTA262034:NTA262036 NJE262034:NJE262036 MZI262034:MZI262036 MPM262034:MPM262036 MFQ262034:MFQ262036 LVU262034:LVU262036 LLY262034:LLY262036 LCC262034:LCC262036 KSG262034:KSG262036 KIK262034:KIK262036 JYO262034:JYO262036 JOS262034:JOS262036 JEW262034:JEW262036 IVA262034:IVA262036 ILE262034:ILE262036 IBI262034:IBI262036 HRM262034:HRM262036 HHQ262034:HHQ262036 GXU262034:GXU262036 GNY262034:GNY262036 GEC262034:GEC262036 FUG262034:FUG262036 FKK262034:FKK262036 FAO262034:FAO262036 EQS262034:EQS262036 EGW262034:EGW262036 DXA262034:DXA262036 DNE262034:DNE262036 DDI262034:DDI262036 CTM262034:CTM262036 CJQ262034:CJQ262036 BZU262034:BZU262036 BPY262034:BPY262036 BGC262034:BGC262036 AWG262034:AWG262036 AMK262034:AMK262036 ACO262034:ACO262036 SS262034:SS262036 IW262034:IW262036 C262034:C262036 WVI196498:WVI196500 WLM196498:WLM196500 WBQ196498:WBQ196500 VRU196498:VRU196500 VHY196498:VHY196500 UYC196498:UYC196500 UOG196498:UOG196500 UEK196498:UEK196500 TUO196498:TUO196500 TKS196498:TKS196500 TAW196498:TAW196500 SRA196498:SRA196500 SHE196498:SHE196500 RXI196498:RXI196500 RNM196498:RNM196500 RDQ196498:RDQ196500 QTU196498:QTU196500 QJY196498:QJY196500 QAC196498:QAC196500 PQG196498:PQG196500 PGK196498:PGK196500 OWO196498:OWO196500 OMS196498:OMS196500 OCW196498:OCW196500 NTA196498:NTA196500 NJE196498:NJE196500 MZI196498:MZI196500 MPM196498:MPM196500 MFQ196498:MFQ196500 LVU196498:LVU196500 LLY196498:LLY196500 LCC196498:LCC196500 KSG196498:KSG196500 KIK196498:KIK196500 JYO196498:JYO196500 JOS196498:JOS196500 JEW196498:JEW196500 IVA196498:IVA196500 ILE196498:ILE196500 IBI196498:IBI196500 HRM196498:HRM196500 HHQ196498:HHQ196500 GXU196498:GXU196500 GNY196498:GNY196500 GEC196498:GEC196500 FUG196498:FUG196500 FKK196498:FKK196500 FAO196498:FAO196500 EQS196498:EQS196500 EGW196498:EGW196500 DXA196498:DXA196500 DNE196498:DNE196500 DDI196498:DDI196500 CTM196498:CTM196500 CJQ196498:CJQ196500 BZU196498:BZU196500 BPY196498:BPY196500 BGC196498:BGC196500 AWG196498:AWG196500 AMK196498:AMK196500 ACO196498:ACO196500 SS196498:SS196500 IW196498:IW196500 C196498:C196500 WVI130962:WVI130964 WLM130962:WLM130964 WBQ130962:WBQ130964 VRU130962:VRU130964 VHY130962:VHY130964 UYC130962:UYC130964 UOG130962:UOG130964 UEK130962:UEK130964 TUO130962:TUO130964 TKS130962:TKS130964 TAW130962:TAW130964 SRA130962:SRA130964 SHE130962:SHE130964 RXI130962:RXI130964 RNM130962:RNM130964 RDQ130962:RDQ130964 QTU130962:QTU130964 QJY130962:QJY130964 QAC130962:QAC130964 PQG130962:PQG130964 PGK130962:PGK130964 OWO130962:OWO130964 OMS130962:OMS130964 OCW130962:OCW130964 NTA130962:NTA130964 NJE130962:NJE130964 MZI130962:MZI130964 MPM130962:MPM130964 MFQ130962:MFQ130964 LVU130962:LVU130964 LLY130962:LLY130964 LCC130962:LCC130964 KSG130962:KSG130964 KIK130962:KIK130964 JYO130962:JYO130964 JOS130962:JOS130964 JEW130962:JEW130964 IVA130962:IVA130964 ILE130962:ILE130964 IBI130962:IBI130964 HRM130962:HRM130964 HHQ130962:HHQ130964 GXU130962:GXU130964 GNY130962:GNY130964 GEC130962:GEC130964 FUG130962:FUG130964 FKK130962:FKK130964 FAO130962:FAO130964 EQS130962:EQS130964 EGW130962:EGW130964 DXA130962:DXA130964 DNE130962:DNE130964 DDI130962:DDI130964 CTM130962:CTM130964 CJQ130962:CJQ130964 BZU130962:BZU130964 BPY130962:BPY130964 BGC130962:BGC130964 AWG130962:AWG130964 AMK130962:AMK130964 ACO130962:ACO130964 SS130962:SS130964 IW130962:IW130964 C130962:C130964 WVI65426:WVI65428 WLM65426:WLM65428 WBQ65426:WBQ65428 VRU65426:VRU65428 VHY65426:VHY65428 UYC65426:UYC65428 UOG65426:UOG65428 UEK65426:UEK65428 TUO65426:TUO65428 TKS65426:TKS65428 TAW65426:TAW65428 SRA65426:SRA65428 SHE65426:SHE65428 RXI65426:RXI65428 RNM65426:RNM65428 RDQ65426:RDQ65428 QTU65426:QTU65428 QJY65426:QJY65428 QAC65426:QAC65428 PQG65426:PQG65428 PGK65426:PGK65428 OWO65426:OWO65428 OMS65426:OMS65428 OCW65426:OCW65428 NTA65426:NTA65428 NJE65426:NJE65428 MZI65426:MZI65428 MPM65426:MPM65428 MFQ65426:MFQ65428 LVU65426:LVU65428 LLY65426:LLY65428 LCC65426:LCC65428 KSG65426:KSG65428 KIK65426:KIK65428 JYO65426:JYO65428 JOS65426:JOS65428 JEW65426:JEW65428 IVA65426:IVA65428 ILE65426:ILE65428 IBI65426:IBI65428 HRM65426:HRM65428 HHQ65426:HHQ65428 GXU65426:GXU65428 GNY65426:GNY65428 GEC65426:GEC65428 FUG65426:FUG65428 FKK65426:FKK65428 FAO65426:FAO65428 EQS65426:EQS65428 EGW65426:EGW65428 DXA65426:DXA65428 DNE65426:DNE65428 DDI65426:DDI65428 CTM65426:CTM65428 CJQ65426:CJQ65428 BZU65426:BZU65428 BPY65426:BPY65428 BGC65426:BGC65428 AWG65426:AWG65428 AMK65426:AMK65428 ACO65426:ACO65428 SS65426:SS65428 IW65426:IW65428 C65426:C65428 WVI982928 WLM982928 WBQ982928 VRU982928 VHY982928 UYC982928 UOG982928 UEK982928 TUO982928 TKS982928 TAW982928 SRA982928 SHE982928 RXI982928 RNM982928 RDQ982928 QTU982928 QJY982928 QAC982928 PQG982928 PGK982928 OWO982928 OMS982928 OCW982928 NTA982928 NJE982928 MZI982928 MPM982928 MFQ982928 LVU982928 LLY982928 LCC982928 KSG982928 KIK982928 JYO982928 JOS982928 JEW982928 IVA982928 ILE982928 IBI982928 HRM982928 HHQ982928 GXU982928 GNY982928 GEC982928 FUG982928 FKK982928 FAO982928 EQS982928 EGW982928 DXA982928 DNE982928 DDI982928 CTM982928 CJQ982928 BZU982928 BPY982928 BGC982928 AWG982928 AMK982928 ACO982928 SS982928 IW982928 C982928 WVI917392 WLM917392 WBQ917392 VRU917392 VHY917392 UYC917392 UOG917392 UEK917392 TUO917392 TKS917392 TAW917392 SRA917392 SHE917392 RXI917392 RNM917392 RDQ917392 QTU917392 QJY917392 QAC917392 PQG917392 PGK917392 OWO917392 OMS917392 OCW917392 NTA917392 NJE917392 MZI917392 MPM917392 MFQ917392 LVU917392 LLY917392 LCC917392 KSG917392 KIK917392 JYO917392 JOS917392 JEW917392 IVA917392 ILE917392 IBI917392 HRM917392 HHQ917392 GXU917392 GNY917392 GEC917392 FUG917392 FKK917392 FAO917392 EQS917392 EGW917392 DXA917392 DNE917392 DDI917392 CTM917392 CJQ917392 BZU917392 BPY917392 BGC917392 AWG917392 AMK917392 ACO917392 SS917392 IW917392 C917392 WVI851856 WLM851856 WBQ851856 VRU851856 VHY851856 UYC851856 UOG851856 UEK851856 TUO851856 TKS851856 TAW851856 SRA851856 SHE851856 RXI851856 RNM851856 RDQ851856 QTU851856 QJY851856 QAC851856 PQG851856 PGK851856 OWO851856 OMS851856 OCW851856 NTA851856 NJE851856 MZI851856 MPM851856 MFQ851856 LVU851856 LLY851856 LCC851856 KSG851856 KIK851856 JYO851856 JOS851856 JEW851856 IVA851856 ILE851856 IBI851856 HRM851856 HHQ851856 GXU851856 GNY851856 GEC851856 FUG851856 FKK851856 FAO851856 EQS851856 EGW851856 DXA851856 DNE851856 DDI851856 CTM851856 CJQ851856 BZU851856 BPY851856 BGC851856 AWG851856 AMK851856 ACO851856 SS851856 IW851856 C851856 WVI786320 WLM786320 WBQ786320 VRU786320 VHY786320 UYC786320 UOG786320 UEK786320 TUO786320 TKS786320 TAW786320 SRA786320 SHE786320 RXI786320 RNM786320 RDQ786320 QTU786320 QJY786320 QAC786320 PQG786320 PGK786320 OWO786320 OMS786320 OCW786320 NTA786320 NJE786320 MZI786320 MPM786320 MFQ786320 LVU786320 LLY786320 LCC786320 KSG786320 KIK786320 JYO786320 JOS786320 JEW786320 IVA786320 ILE786320 IBI786320 HRM786320 HHQ786320 GXU786320 GNY786320 GEC786320 FUG786320 FKK786320 FAO786320 EQS786320 EGW786320 DXA786320 DNE786320 DDI786320 CTM786320 CJQ786320 BZU786320 BPY786320 BGC786320 AWG786320 AMK786320 ACO786320 SS786320 IW786320 C786320 WVI720784 WLM720784 WBQ720784 VRU720784 VHY720784 UYC720784 UOG720784 UEK720784 TUO720784 TKS720784 TAW720784 SRA720784 SHE720784 RXI720784 RNM720784 RDQ720784 QTU720784 QJY720784 QAC720784 PQG720784 PGK720784 OWO720784 OMS720784 OCW720784 NTA720784 NJE720784 MZI720784 MPM720784 MFQ720784 LVU720784 LLY720784 LCC720784 KSG720784 KIK720784 JYO720784 JOS720784 JEW720784 IVA720784 ILE720784 IBI720784 HRM720784 HHQ720784 GXU720784 GNY720784 GEC720784 FUG720784 FKK720784 FAO720784 EQS720784 EGW720784 DXA720784 DNE720784 DDI720784 CTM720784 CJQ720784 BZU720784 BPY720784 BGC720784 AWG720784 AMK720784 ACO720784 SS720784 IW720784 C720784 WVI655248 WLM655248 WBQ655248 VRU655248 VHY655248 UYC655248 UOG655248 UEK655248 TUO655248 TKS655248 TAW655248 SRA655248 SHE655248 RXI655248 RNM655248 RDQ655248 QTU655248 QJY655248 QAC655248 PQG655248 PGK655248 OWO655248 OMS655248 OCW655248 NTA655248 NJE655248 MZI655248 MPM655248 MFQ655248 LVU655248 LLY655248 LCC655248 KSG655248 KIK655248 JYO655248 JOS655248 JEW655248 IVA655248 ILE655248 IBI655248 HRM655248 HHQ655248 GXU655248 GNY655248 GEC655248 FUG655248 FKK655248 FAO655248 EQS655248 EGW655248 DXA655248 DNE655248 DDI655248 CTM655248 CJQ655248 BZU655248 BPY655248 BGC655248 AWG655248 AMK655248 ACO655248 SS655248 IW655248 C655248 WVI589712 WLM589712 WBQ589712 VRU589712 VHY589712 UYC589712 UOG589712 UEK589712 TUO589712 TKS589712 TAW589712 SRA589712 SHE589712 RXI589712 RNM589712 RDQ589712 QTU589712 QJY589712 QAC589712 PQG589712 PGK589712 OWO589712 OMS589712 OCW589712 NTA589712 NJE589712 MZI589712 MPM589712 MFQ589712 LVU589712 LLY589712 LCC589712 KSG589712 KIK589712 JYO589712 JOS589712 JEW589712 IVA589712 ILE589712 IBI589712 HRM589712 HHQ589712 GXU589712 GNY589712 GEC589712 FUG589712 FKK589712 FAO589712 EQS589712 EGW589712 DXA589712 DNE589712 DDI589712 CTM589712 CJQ589712 BZU589712 BPY589712 BGC589712 AWG589712 AMK589712 ACO589712 SS589712 IW589712 C589712 WVI524176 WLM524176 WBQ524176 VRU524176 VHY524176 UYC524176 UOG524176 UEK524176 TUO524176 TKS524176 TAW524176 SRA524176 SHE524176 RXI524176 RNM524176 RDQ524176 QTU524176 QJY524176 QAC524176 PQG524176 PGK524176 OWO524176 OMS524176 OCW524176 NTA524176 NJE524176 MZI524176 MPM524176 MFQ524176 LVU524176 LLY524176 LCC524176 KSG524176 KIK524176 JYO524176 JOS524176 JEW524176 IVA524176 ILE524176 IBI524176 HRM524176 HHQ524176 GXU524176 GNY524176 GEC524176 FUG524176 FKK524176 FAO524176 EQS524176 EGW524176 DXA524176 DNE524176 DDI524176 CTM524176 CJQ524176 BZU524176 BPY524176 BGC524176 AWG524176 AMK524176 ACO524176 SS524176 IW524176 C524176 WVI458640 WLM458640 WBQ458640 VRU458640 VHY458640 UYC458640 UOG458640 UEK458640 TUO458640 TKS458640 TAW458640 SRA458640 SHE458640 RXI458640 RNM458640 RDQ458640 QTU458640 QJY458640 QAC458640 PQG458640 PGK458640 OWO458640 OMS458640 OCW458640 NTA458640 NJE458640 MZI458640 MPM458640 MFQ458640 LVU458640 LLY458640 LCC458640 KSG458640 KIK458640 JYO458640 JOS458640 JEW458640 IVA458640 ILE458640 IBI458640 HRM458640 HHQ458640 GXU458640 GNY458640 GEC458640 FUG458640 FKK458640 FAO458640 EQS458640 EGW458640 DXA458640 DNE458640 DDI458640 CTM458640 CJQ458640 BZU458640 BPY458640 BGC458640 AWG458640 AMK458640 ACO458640 SS458640 IW458640 C458640 WVI393104 WLM393104 WBQ393104 VRU393104 VHY393104 UYC393104 UOG393104 UEK393104 TUO393104 TKS393104 TAW393104 SRA393104 SHE393104 RXI393104 RNM393104 RDQ393104 QTU393104 QJY393104 QAC393104 PQG393104 PGK393104 OWO393104 OMS393104 OCW393104 NTA393104 NJE393104 MZI393104 MPM393104 MFQ393104 LVU393104 LLY393104 LCC393104 KSG393104 KIK393104 JYO393104 JOS393104 JEW393104 IVA393104 ILE393104 IBI393104 HRM393104 HHQ393104 GXU393104 GNY393104 GEC393104 FUG393104 FKK393104 FAO393104 EQS393104 EGW393104 DXA393104 DNE393104 DDI393104 CTM393104 CJQ393104 BZU393104 BPY393104 BGC393104 AWG393104 AMK393104 ACO393104 SS393104 IW393104 C393104 WVI327568 WLM327568 WBQ327568 VRU327568 VHY327568 UYC327568 UOG327568 UEK327568 TUO327568 TKS327568 TAW327568 SRA327568 SHE327568 RXI327568 RNM327568 RDQ327568 QTU327568 QJY327568 QAC327568 PQG327568 PGK327568 OWO327568 OMS327568 OCW327568 NTA327568 NJE327568 MZI327568 MPM327568 MFQ327568 LVU327568 LLY327568 LCC327568 KSG327568 KIK327568 JYO327568 JOS327568 JEW327568 IVA327568 ILE327568 IBI327568 HRM327568 HHQ327568 GXU327568 GNY327568 GEC327568 FUG327568 FKK327568 FAO327568 EQS327568 EGW327568 DXA327568 DNE327568 DDI327568 CTM327568 CJQ327568 BZU327568 BPY327568 BGC327568 AWG327568 AMK327568 ACO327568 SS327568 IW327568 C327568 WVI262032 WLM262032 WBQ262032 VRU262032 VHY262032 UYC262032 UOG262032 UEK262032 TUO262032 TKS262032 TAW262032 SRA262032 SHE262032 RXI262032 RNM262032 RDQ262032 QTU262032 QJY262032 QAC262032 PQG262032 PGK262032 OWO262032 OMS262032 OCW262032 NTA262032 NJE262032 MZI262032 MPM262032 MFQ262032 LVU262032 LLY262032 LCC262032 KSG262032 KIK262032 JYO262032 JOS262032 JEW262032 IVA262032 ILE262032 IBI262032 HRM262032 HHQ262032 GXU262032 GNY262032 GEC262032 FUG262032 FKK262032 FAO262032 EQS262032 EGW262032 DXA262032 DNE262032 DDI262032 CTM262032 CJQ262032 BZU262032 BPY262032 BGC262032 AWG262032 AMK262032 ACO262032 SS262032 IW262032 C262032 WVI196496 WLM196496 WBQ196496 VRU196496 VHY196496 UYC196496 UOG196496 UEK196496 TUO196496 TKS196496 TAW196496 SRA196496 SHE196496 RXI196496 RNM196496 RDQ196496 QTU196496 QJY196496 QAC196496 PQG196496 PGK196496 OWO196496 OMS196496 OCW196496 NTA196496 NJE196496 MZI196496 MPM196496 MFQ196496 LVU196496 LLY196496 LCC196496 KSG196496 KIK196496 JYO196496 JOS196496 JEW196496 IVA196496 ILE196496 IBI196496 HRM196496 HHQ196496 GXU196496 GNY196496 GEC196496 FUG196496 FKK196496 FAO196496 EQS196496 EGW196496 DXA196496 DNE196496 DDI196496 CTM196496 CJQ196496 BZU196496 BPY196496 BGC196496 AWG196496 AMK196496 ACO196496 SS196496 IW196496 C196496 WVI130960 WLM130960 WBQ130960 VRU130960 VHY130960 UYC130960 UOG130960 UEK130960 TUO130960 TKS130960 TAW130960 SRA130960 SHE130960 RXI130960 RNM130960 RDQ130960 QTU130960 QJY130960 QAC130960 PQG130960 PGK130960 OWO130960 OMS130960 OCW130960 NTA130960 NJE130960 MZI130960 MPM130960 MFQ130960 LVU130960 LLY130960 LCC130960 KSG130960 KIK130960 JYO130960 JOS130960 JEW130960 IVA130960 ILE130960 IBI130960 HRM130960 HHQ130960 GXU130960 GNY130960 GEC130960 FUG130960 FKK130960 FAO130960 EQS130960 EGW130960 DXA130960 DNE130960 DDI130960 CTM130960 CJQ130960 BZU130960 BPY130960 BGC130960 AWG130960 AMK130960 ACO130960 SS130960 IW130960 C130960 WVI65424 WLM65424 WBQ65424 VRU65424 VHY65424 UYC65424 UOG65424 UEK65424 TUO65424 TKS65424 TAW65424 SRA65424 SHE65424 RXI65424 RNM65424 RDQ65424 QTU65424 QJY65424 QAC65424 PQG65424 PGK65424 OWO65424 OMS65424 OCW65424 NTA65424 NJE65424 MZI65424 MPM65424 MFQ65424 LVU65424 LLY65424 LCC65424 KSG65424 KIK65424 JYO65424 JOS65424 JEW65424 IVA65424 ILE65424 IBI65424 HRM65424 HHQ65424 GXU65424 GNY65424 GEC65424 FUG65424 FKK65424 FAO65424 EQS65424 EGW65424 DXA65424 DNE65424 DDI65424 CTM65424 CJQ65424 BZU65424 BPY65424 BGC65424 AWG65424 AMK65424 ACO65424 SS65424 IW65424 C65424 WVI982926 WLM982926 WBQ982926 VRU982926 VHY982926 UYC982926 UOG982926 UEK982926 TUO982926 TKS982926 TAW982926 SRA982926 SHE982926 RXI982926 RNM982926 RDQ982926 QTU982926 QJY982926 QAC982926 PQG982926 PGK982926 OWO982926 OMS982926 OCW982926 NTA982926 NJE982926 MZI982926 MPM982926 MFQ982926 LVU982926 LLY982926 LCC982926 KSG982926 KIK982926 JYO982926 JOS982926 JEW982926 IVA982926 ILE982926 IBI982926 HRM982926 HHQ982926 GXU982926 GNY982926 GEC982926 FUG982926 FKK982926 FAO982926 EQS982926 EGW982926 DXA982926 DNE982926 DDI982926 CTM982926 CJQ982926 BZU982926 BPY982926 BGC982926 AWG982926 AMK982926 ACO982926 SS982926 IW982926 C982926 WVI917390 WLM917390 WBQ917390 VRU917390 VHY917390 UYC917390 UOG917390 UEK917390 TUO917390 TKS917390 TAW917390 SRA917390 SHE917390 RXI917390 RNM917390 RDQ917390 QTU917390 QJY917390 QAC917390 PQG917390 PGK917390 OWO917390 OMS917390 OCW917390 NTA917390 NJE917390 MZI917390 MPM917390 MFQ917390 LVU917390 LLY917390 LCC917390 KSG917390 KIK917390 JYO917390 JOS917390 JEW917390 IVA917390 ILE917390 IBI917390 HRM917390 HHQ917390 GXU917390 GNY917390 GEC917390 FUG917390 FKK917390 FAO917390 EQS917390 EGW917390 DXA917390 DNE917390 DDI917390 CTM917390 CJQ917390 BZU917390 BPY917390 BGC917390 AWG917390 AMK917390 ACO917390 SS917390 IW917390 C917390 WVI851854 WLM851854 WBQ851854 VRU851854 VHY851854 UYC851854 UOG851854 UEK851854 TUO851854 TKS851854 TAW851854 SRA851854 SHE851854 RXI851854 RNM851854 RDQ851854 QTU851854 QJY851854 QAC851854 PQG851854 PGK851854 OWO851854 OMS851854 OCW851854 NTA851854 NJE851854 MZI851854 MPM851854 MFQ851854 LVU851854 LLY851854 LCC851854 KSG851854 KIK851854 JYO851854 JOS851854 JEW851854 IVA851854 ILE851854 IBI851854 HRM851854 HHQ851854 GXU851854 GNY851854 GEC851854 FUG851854 FKK851854 FAO851854 EQS851854 EGW851854 DXA851854 DNE851854 DDI851854 CTM851854 CJQ851854 BZU851854 BPY851854 BGC851854 AWG851854 AMK851854 ACO851854 SS851854 IW851854 C851854 WVI786318 WLM786318 WBQ786318 VRU786318 VHY786318 UYC786318 UOG786318 UEK786318 TUO786318 TKS786318 TAW786318 SRA786318 SHE786318 RXI786318 RNM786318 RDQ786318 QTU786318 QJY786318 QAC786318 PQG786318 PGK786318 OWO786318 OMS786318 OCW786318 NTA786318 NJE786318 MZI786318 MPM786318 MFQ786318 LVU786318 LLY786318 LCC786318 KSG786318 KIK786318 JYO786318 JOS786318 JEW786318 IVA786318 ILE786318 IBI786318 HRM786318 HHQ786318 GXU786318 GNY786318 GEC786318 FUG786318 FKK786318 FAO786318 EQS786318 EGW786318 DXA786318 DNE786318 DDI786318 CTM786318 CJQ786318 BZU786318 BPY786318 BGC786318 AWG786318 AMK786318 ACO786318 SS786318 IW786318 C786318 WVI720782 WLM720782 WBQ720782 VRU720782 VHY720782 UYC720782 UOG720782 UEK720782 TUO720782 TKS720782 TAW720782 SRA720782 SHE720782 RXI720782 RNM720782 RDQ720782 QTU720782 QJY720782 QAC720782 PQG720782 PGK720782 OWO720782 OMS720782 OCW720782 NTA720782 NJE720782 MZI720782 MPM720782 MFQ720782 LVU720782 LLY720782 LCC720782 KSG720782 KIK720782 JYO720782 JOS720782 JEW720782 IVA720782 ILE720782 IBI720782 HRM720782 HHQ720782 GXU720782 GNY720782 GEC720782 FUG720782 FKK720782 FAO720782 EQS720782 EGW720782 DXA720782 DNE720782 DDI720782 CTM720782 CJQ720782 BZU720782 BPY720782 BGC720782 AWG720782 AMK720782 ACO720782 SS720782 IW720782 C720782 WVI655246 WLM655246 WBQ655246 VRU655246 VHY655246 UYC655246 UOG655246 UEK655246 TUO655246 TKS655246 TAW655246 SRA655246 SHE655246 RXI655246 RNM655246 RDQ655246 QTU655246 QJY655246 QAC655246 PQG655246 PGK655246 OWO655246 OMS655246 OCW655246 NTA655246 NJE655246 MZI655246 MPM655246 MFQ655246 LVU655246 LLY655246 LCC655246 KSG655246 KIK655246 JYO655246 JOS655246 JEW655246 IVA655246 ILE655246 IBI655246 HRM655246 HHQ655246 GXU655246 GNY655246 GEC655246 FUG655246 FKK655246 FAO655246 EQS655246 EGW655246 DXA655246 DNE655246 DDI655246 CTM655246 CJQ655246 BZU655246 BPY655246 BGC655246 AWG655246 AMK655246 ACO655246 SS655246 IW655246 C655246 WVI589710 WLM589710 WBQ589710 VRU589710 VHY589710 UYC589710 UOG589710 UEK589710 TUO589710 TKS589710 TAW589710 SRA589710 SHE589710 RXI589710 RNM589710 RDQ589710 QTU589710 QJY589710 QAC589710 PQG589710 PGK589710 OWO589710 OMS589710 OCW589710 NTA589710 NJE589710 MZI589710 MPM589710 MFQ589710 LVU589710 LLY589710 LCC589710 KSG589710 KIK589710 JYO589710 JOS589710 JEW589710 IVA589710 ILE589710 IBI589710 HRM589710 HHQ589710 GXU589710 GNY589710 GEC589710 FUG589710 FKK589710 FAO589710 EQS589710 EGW589710 DXA589710 DNE589710 DDI589710 CTM589710 CJQ589710 BZU589710 BPY589710 BGC589710 AWG589710 AMK589710 ACO589710 SS589710 IW589710 C589710 WVI524174 WLM524174 WBQ524174 VRU524174 VHY524174 UYC524174 UOG524174 UEK524174 TUO524174 TKS524174 TAW524174 SRA524174 SHE524174 RXI524174 RNM524174 RDQ524174 QTU524174 QJY524174 QAC524174 PQG524174 PGK524174 OWO524174 OMS524174 OCW524174 NTA524174 NJE524174 MZI524174 MPM524174 MFQ524174 LVU524174 LLY524174 LCC524174 KSG524174 KIK524174 JYO524174 JOS524174 JEW524174 IVA524174 ILE524174 IBI524174 HRM524174 HHQ524174 GXU524174 GNY524174 GEC524174 FUG524174 FKK524174 FAO524174 EQS524174 EGW524174 DXA524174 DNE524174 DDI524174 CTM524174 CJQ524174 BZU524174 BPY524174 BGC524174 AWG524174 AMK524174 ACO524174 SS524174 IW524174 C524174 WVI458638 WLM458638 WBQ458638 VRU458638 VHY458638 UYC458638 UOG458638 UEK458638 TUO458638 TKS458638 TAW458638 SRA458638 SHE458638 RXI458638 RNM458638 RDQ458638 QTU458638 QJY458638 QAC458638 PQG458638 PGK458638 OWO458638 OMS458638 OCW458638 NTA458638 NJE458638 MZI458638 MPM458638 MFQ458638 LVU458638 LLY458638 LCC458638 KSG458638 KIK458638 JYO458638 JOS458638 JEW458638 IVA458638 ILE458638 IBI458638 HRM458638 HHQ458638 GXU458638 GNY458638 GEC458638 FUG458638 FKK458638 FAO458638 EQS458638 EGW458638 DXA458638 DNE458638 DDI458638 CTM458638 CJQ458638 BZU458638 BPY458638 BGC458638 AWG458638 AMK458638 ACO458638 SS458638 IW458638 C458638 WVI393102 WLM393102 WBQ393102 VRU393102 VHY393102 UYC393102 UOG393102 UEK393102 TUO393102 TKS393102 TAW393102 SRA393102 SHE393102 RXI393102 RNM393102 RDQ393102 QTU393102 QJY393102 QAC393102 PQG393102 PGK393102 OWO393102 OMS393102 OCW393102 NTA393102 NJE393102 MZI393102 MPM393102 MFQ393102 LVU393102 LLY393102 LCC393102 KSG393102 KIK393102 JYO393102 JOS393102 JEW393102 IVA393102 ILE393102 IBI393102 HRM393102 HHQ393102 GXU393102 GNY393102 GEC393102 FUG393102 FKK393102 FAO393102 EQS393102 EGW393102 DXA393102 DNE393102 DDI393102 CTM393102 CJQ393102 BZU393102 BPY393102 BGC393102 AWG393102 AMK393102 ACO393102 SS393102 IW393102 C393102 WVI327566 WLM327566 WBQ327566 VRU327566 VHY327566 UYC327566 UOG327566 UEK327566 TUO327566 TKS327566 TAW327566 SRA327566 SHE327566 RXI327566 RNM327566 RDQ327566 QTU327566 QJY327566 QAC327566 PQG327566 PGK327566 OWO327566 OMS327566 OCW327566 NTA327566 NJE327566 MZI327566 MPM327566 MFQ327566 LVU327566 LLY327566 LCC327566 KSG327566 KIK327566 JYO327566 JOS327566 JEW327566 IVA327566 ILE327566 IBI327566 HRM327566 HHQ327566 GXU327566 GNY327566 GEC327566 FUG327566 FKK327566 FAO327566 EQS327566 EGW327566 DXA327566 DNE327566 DDI327566 CTM327566 CJQ327566 BZU327566 BPY327566 BGC327566 AWG327566 AMK327566 ACO327566 SS327566 IW327566 C327566 WVI262030 WLM262030 WBQ262030 VRU262030 VHY262030 UYC262030 UOG262030 UEK262030 TUO262030 TKS262030 TAW262030 SRA262030 SHE262030 RXI262030 RNM262030 RDQ262030 QTU262030 QJY262030 QAC262030 PQG262030 PGK262030 OWO262030 OMS262030 OCW262030 NTA262030 NJE262030 MZI262030 MPM262030 MFQ262030 LVU262030 LLY262030 LCC262030 KSG262030 KIK262030 JYO262030 JOS262030 JEW262030 IVA262030 ILE262030 IBI262030 HRM262030 HHQ262030 GXU262030 GNY262030 GEC262030 FUG262030 FKK262030 FAO262030 EQS262030 EGW262030 DXA262030 DNE262030 DDI262030 CTM262030 CJQ262030 BZU262030 BPY262030 BGC262030 AWG262030 AMK262030 ACO262030 SS262030 IW262030 C262030 WVI196494 WLM196494 WBQ196494 VRU196494 VHY196494 UYC196494 UOG196494 UEK196494 TUO196494 TKS196494 TAW196494 SRA196494 SHE196494 RXI196494 RNM196494 RDQ196494 QTU196494 QJY196494 QAC196494 PQG196494 PGK196494 OWO196494 OMS196494 OCW196494 NTA196494 NJE196494 MZI196494 MPM196494 MFQ196494 LVU196494 LLY196494 LCC196494 KSG196494 KIK196494 JYO196494 JOS196494 JEW196494 IVA196494 ILE196494 IBI196494 HRM196494 HHQ196494 GXU196494 GNY196494 GEC196494 FUG196494 FKK196494 FAO196494 EQS196494 EGW196494 DXA196494 DNE196494 DDI196494 CTM196494 CJQ196494 BZU196494 BPY196494 BGC196494 AWG196494 AMK196494 ACO196494 SS196494 IW196494 C196494 WVI130958 WLM130958 WBQ130958 VRU130958 VHY130958 UYC130958 UOG130958 UEK130958 TUO130958 TKS130958 TAW130958 SRA130958 SHE130958 RXI130958 RNM130958 RDQ130958 QTU130958 QJY130958 QAC130958 PQG130958 PGK130958 OWO130958 OMS130958 OCW130958 NTA130958 NJE130958 MZI130958 MPM130958 MFQ130958 LVU130958 LLY130958 LCC130958 KSG130958 KIK130958 JYO130958 JOS130958 JEW130958 IVA130958 ILE130958 IBI130958 HRM130958 HHQ130958 GXU130958 GNY130958 GEC130958 FUG130958 FKK130958 FAO130958 EQS130958 EGW130958 DXA130958 DNE130958 DDI130958 CTM130958 CJQ130958 BZU130958 BPY130958 BGC130958 AWG130958 AMK130958 ACO130958 SS130958 IW130958 C130958 WVI65422 WLM65422 WBQ65422 VRU65422 VHY65422 UYC65422 UOG65422 UEK65422 TUO65422 TKS65422 TAW65422 SRA65422 SHE65422 RXI65422 RNM65422 RDQ65422 QTU65422 QJY65422 QAC65422 PQG65422 PGK65422 OWO65422 OMS65422 OCW65422 NTA65422 NJE65422 MZI65422 MPM65422 MFQ65422 LVU65422 LLY65422 LCC65422 KSG65422 KIK65422 JYO65422 JOS65422 JEW65422 IVA65422 ILE65422 IBI65422 HRM65422 HHQ65422 GXU65422 GNY65422 GEC65422 FUG65422 FKK65422 FAO65422 EQS65422 EGW65422 DXA65422 DNE65422 DDI65422 CTM65422 CJQ65422 BZU65422 BPY65422 BGC65422 AWG65422 AMK65422 ACO65422 SS65422 IW65422 C65422 WVI982924 WLM982924 WBQ982924 VRU982924 VHY982924 UYC982924 UOG982924 UEK982924 TUO982924 TKS982924 TAW982924 SRA982924 SHE982924 RXI982924 RNM982924 RDQ982924 QTU982924 QJY982924 QAC982924 PQG982924 PGK982924 OWO982924 OMS982924 OCW982924 NTA982924 NJE982924 MZI982924 MPM982924 MFQ982924 LVU982924 LLY982924 LCC982924 KSG982924 KIK982924 JYO982924 JOS982924 JEW982924 IVA982924 ILE982924 IBI982924 HRM982924 HHQ982924 GXU982924 GNY982924 GEC982924 FUG982924 FKK982924 FAO982924 EQS982924 EGW982924 DXA982924 DNE982924 DDI982924 CTM982924 CJQ982924 BZU982924 BPY982924 BGC982924 AWG982924 AMK982924 ACO982924 SS982924 IW982924 C982924 WVI917388 WLM917388 WBQ917388 VRU917388 VHY917388 UYC917388 UOG917388 UEK917388 TUO917388 TKS917388 TAW917388 SRA917388 SHE917388 RXI917388 RNM917388 RDQ917388 QTU917388 QJY917388 QAC917388 PQG917388 PGK917388 OWO917388 OMS917388 OCW917388 NTA917388 NJE917388 MZI917388 MPM917388 MFQ917388 LVU917388 LLY917388 LCC917388 KSG917388 KIK917388 JYO917388 JOS917388 JEW917388 IVA917388 ILE917388 IBI917388 HRM917388 HHQ917388 GXU917388 GNY917388 GEC917388 FUG917388 FKK917388 FAO917388 EQS917388 EGW917388 DXA917388 DNE917388 DDI917388 CTM917388 CJQ917388 BZU917388 BPY917388 BGC917388 AWG917388 AMK917388 ACO917388 SS917388 IW917388 C917388 WVI851852 WLM851852 WBQ851852 VRU851852 VHY851852 UYC851852 UOG851852 UEK851852 TUO851852 TKS851852 TAW851852 SRA851852 SHE851852 RXI851852 RNM851852 RDQ851852 QTU851852 QJY851852 QAC851852 PQG851852 PGK851852 OWO851852 OMS851852 OCW851852 NTA851852 NJE851852 MZI851852 MPM851852 MFQ851852 LVU851852 LLY851852 LCC851852 KSG851852 KIK851852 JYO851852 JOS851852 JEW851852 IVA851852 ILE851852 IBI851852 HRM851852 HHQ851852 GXU851852 GNY851852 GEC851852 FUG851852 FKK851852 FAO851852 EQS851852 EGW851852 DXA851852 DNE851852 DDI851852 CTM851852 CJQ851852 BZU851852 BPY851852 BGC851852 AWG851852 AMK851852 ACO851852 SS851852 IW851852 C851852 WVI786316 WLM786316 WBQ786316 VRU786316 VHY786316 UYC786316 UOG786316 UEK786316 TUO786316 TKS786316 TAW786316 SRA786316 SHE786316 RXI786316 RNM786316 RDQ786316 QTU786316 QJY786316 QAC786316 PQG786316 PGK786316 OWO786316 OMS786316 OCW786316 NTA786316 NJE786316 MZI786316 MPM786316 MFQ786316 LVU786316 LLY786316 LCC786316 KSG786316 KIK786316 JYO786316 JOS786316 JEW786316 IVA786316 ILE786316 IBI786316 HRM786316 HHQ786316 GXU786316 GNY786316 GEC786316 FUG786316 FKK786316 FAO786316 EQS786316 EGW786316 DXA786316 DNE786316 DDI786316 CTM786316 CJQ786316 BZU786316 BPY786316 BGC786316 AWG786316 AMK786316 ACO786316 SS786316 IW786316 C786316 WVI720780 WLM720780 WBQ720780 VRU720780 VHY720780 UYC720780 UOG720780 UEK720780 TUO720780 TKS720780 TAW720780 SRA720780 SHE720780 RXI720780 RNM720780 RDQ720780 QTU720780 QJY720780 QAC720780 PQG720780 PGK720780 OWO720780 OMS720780 OCW720780 NTA720780 NJE720780 MZI720780 MPM720780 MFQ720780 LVU720780 LLY720780 LCC720780 KSG720780 KIK720780 JYO720780 JOS720780 JEW720780 IVA720780 ILE720780 IBI720780 HRM720780 HHQ720780 GXU720780 GNY720780 GEC720780 FUG720780 FKK720780 FAO720780 EQS720780 EGW720780 DXA720780 DNE720780 DDI720780 CTM720780 CJQ720780 BZU720780 BPY720780 BGC720780 AWG720780 AMK720780 ACO720780 SS720780 IW720780 C720780 WVI655244 WLM655244 WBQ655244 VRU655244 VHY655244 UYC655244 UOG655244 UEK655244 TUO655244 TKS655244 TAW655244 SRA655244 SHE655244 RXI655244 RNM655244 RDQ655244 QTU655244 QJY655244 QAC655244 PQG655244 PGK655244 OWO655244 OMS655244 OCW655244 NTA655244 NJE655244 MZI655244 MPM655244 MFQ655244 LVU655244 LLY655244 LCC655244 KSG655244 KIK655244 JYO655244 JOS655244 JEW655244 IVA655244 ILE655244 IBI655244 HRM655244 HHQ655244 GXU655244 GNY655244 GEC655244 FUG655244 FKK655244 FAO655244 EQS655244 EGW655244 DXA655244 DNE655244 DDI655244 CTM655244 CJQ655244 BZU655244 BPY655244 BGC655244 AWG655244 AMK655244 ACO655244 SS655244 IW655244 C655244 WVI589708 WLM589708 WBQ589708 VRU589708 VHY589708 UYC589708 UOG589708 UEK589708 TUO589708 TKS589708 TAW589708 SRA589708 SHE589708 RXI589708 RNM589708 RDQ589708 QTU589708 QJY589708 QAC589708 PQG589708 PGK589708 OWO589708 OMS589708 OCW589708 NTA589708 NJE589708 MZI589708 MPM589708 MFQ589708 LVU589708 LLY589708 LCC589708 KSG589708 KIK589708 JYO589708 JOS589708 JEW589708 IVA589708 ILE589708 IBI589708 HRM589708 HHQ589708 GXU589708 GNY589708 GEC589708 FUG589708 FKK589708 FAO589708 EQS589708 EGW589708 DXA589708 DNE589708 DDI589708 CTM589708 CJQ589708 BZU589708 BPY589708 BGC589708 AWG589708 AMK589708 ACO589708 SS589708 IW589708 C589708 WVI524172 WLM524172 WBQ524172 VRU524172 VHY524172 UYC524172 UOG524172 UEK524172 TUO524172 TKS524172 TAW524172 SRA524172 SHE524172 RXI524172 RNM524172 RDQ524172 QTU524172 QJY524172 QAC524172 PQG524172 PGK524172 OWO524172 OMS524172 OCW524172 NTA524172 NJE524172 MZI524172 MPM524172 MFQ524172 LVU524172 LLY524172 LCC524172 KSG524172 KIK524172 JYO524172 JOS524172 JEW524172 IVA524172 ILE524172 IBI524172 HRM524172 HHQ524172 GXU524172 GNY524172 GEC524172 FUG524172 FKK524172 FAO524172 EQS524172 EGW524172 DXA524172 DNE524172 DDI524172 CTM524172 CJQ524172 BZU524172 BPY524172 BGC524172 AWG524172 AMK524172 ACO524172 SS524172 IW524172 C524172 WVI458636 WLM458636 WBQ458636 VRU458636 VHY458636 UYC458636 UOG458636 UEK458636 TUO458636 TKS458636 TAW458636 SRA458636 SHE458636 RXI458636 RNM458636 RDQ458636 QTU458636 QJY458636 QAC458636 PQG458636 PGK458636 OWO458636 OMS458636 OCW458636 NTA458636 NJE458636 MZI458636 MPM458636 MFQ458636 LVU458636 LLY458636 LCC458636 KSG458636 KIK458636 JYO458636 JOS458636 JEW458636 IVA458636 ILE458636 IBI458636 HRM458636 HHQ458636 GXU458636 GNY458636 GEC458636 FUG458636 FKK458636 FAO458636 EQS458636 EGW458636 DXA458636 DNE458636 DDI458636 CTM458636 CJQ458636 BZU458636 BPY458636 BGC458636 AWG458636 AMK458636 ACO458636 SS458636 IW458636 C458636 WVI393100 WLM393100 WBQ393100 VRU393100 VHY393100 UYC393100 UOG393100 UEK393100 TUO393100 TKS393100 TAW393100 SRA393100 SHE393100 RXI393100 RNM393100 RDQ393100 QTU393100 QJY393100 QAC393100 PQG393100 PGK393100 OWO393100 OMS393100 OCW393100 NTA393100 NJE393100 MZI393100 MPM393100 MFQ393100 LVU393100 LLY393100 LCC393100 KSG393100 KIK393100 JYO393100 JOS393100 JEW393100 IVA393100 ILE393100 IBI393100 HRM393100 HHQ393100 GXU393100 GNY393100 GEC393100 FUG393100 FKK393100 FAO393100 EQS393100 EGW393100 DXA393100 DNE393100 DDI393100 CTM393100 CJQ393100 BZU393100 BPY393100 BGC393100 AWG393100 AMK393100 ACO393100 SS393100 IW393100 C393100 WVI327564 WLM327564 WBQ327564 VRU327564 VHY327564 UYC327564 UOG327564 UEK327564 TUO327564 TKS327564 TAW327564 SRA327564 SHE327564 RXI327564 RNM327564 RDQ327564 QTU327564 QJY327564 QAC327564 PQG327564 PGK327564 OWO327564 OMS327564 OCW327564 NTA327564 NJE327564 MZI327564 MPM327564 MFQ327564 LVU327564 LLY327564 LCC327564 KSG327564 KIK327564 JYO327564 JOS327564 JEW327564 IVA327564 ILE327564 IBI327564 HRM327564 HHQ327564 GXU327564 GNY327564 GEC327564 FUG327564 FKK327564 FAO327564 EQS327564 EGW327564 DXA327564 DNE327564 DDI327564 CTM327564 CJQ327564 BZU327564 BPY327564 BGC327564 AWG327564 AMK327564 ACO327564 SS327564 IW327564 C327564 WVI262028 WLM262028 WBQ262028 VRU262028 VHY262028 UYC262028 UOG262028 UEK262028 TUO262028 TKS262028 TAW262028 SRA262028 SHE262028 RXI262028 RNM262028 RDQ262028 QTU262028 QJY262028 QAC262028 PQG262028 PGK262028 OWO262028 OMS262028 OCW262028 NTA262028 NJE262028 MZI262028 MPM262028 MFQ262028 LVU262028 LLY262028 LCC262028 KSG262028 KIK262028 JYO262028 JOS262028 JEW262028 IVA262028 ILE262028 IBI262028 HRM262028 HHQ262028 GXU262028 GNY262028 GEC262028 FUG262028 FKK262028 FAO262028 EQS262028 EGW262028 DXA262028 DNE262028 DDI262028 CTM262028 CJQ262028 BZU262028 BPY262028 BGC262028 AWG262028 AMK262028 ACO262028 SS262028 IW262028 C262028 WVI196492 WLM196492 WBQ196492 VRU196492 VHY196492 UYC196492 UOG196492 UEK196492 TUO196492 TKS196492 TAW196492 SRA196492 SHE196492 RXI196492 RNM196492 RDQ196492 QTU196492 QJY196492 QAC196492 PQG196492 PGK196492 OWO196492 OMS196492 OCW196492 NTA196492 NJE196492 MZI196492 MPM196492 MFQ196492 LVU196492 LLY196492 LCC196492 KSG196492 KIK196492 JYO196492 JOS196492 JEW196492 IVA196492 ILE196492 IBI196492 HRM196492 HHQ196492 GXU196492 GNY196492 GEC196492 FUG196492 FKK196492 FAO196492 EQS196492 EGW196492 DXA196492 DNE196492 DDI196492 CTM196492 CJQ196492 BZU196492 BPY196492 BGC196492 AWG196492 AMK196492 ACO196492 SS196492 IW196492 C196492 WVI130956 WLM130956 WBQ130956 VRU130956 VHY130956 UYC130956 UOG130956 UEK130956 TUO130956 TKS130956 TAW130956 SRA130956 SHE130956 RXI130956 RNM130956 RDQ130956 QTU130956 QJY130956 QAC130956 PQG130956 PGK130956 OWO130956 OMS130956 OCW130956 NTA130956 NJE130956 MZI130956 MPM130956 MFQ130956 LVU130956 LLY130956 LCC130956 KSG130956 KIK130956 JYO130956 JOS130956 JEW130956 IVA130956 ILE130956 IBI130956 HRM130956 HHQ130956 GXU130956 GNY130956 GEC130956 FUG130956 FKK130956 FAO130956 EQS130956 EGW130956 DXA130956 DNE130956 DDI130956 CTM130956 CJQ130956 BZU130956 BPY130956 BGC130956 AWG130956 AMK130956 ACO130956 SS130956 IW130956 C130956 WVI65420 WLM65420 WBQ65420 VRU65420 VHY65420 UYC65420 UOG65420 UEK65420 TUO65420 TKS65420 TAW65420 SRA65420 SHE65420 RXI65420 RNM65420 RDQ65420 QTU65420 QJY65420 QAC65420 PQG65420 PGK65420 OWO65420 OMS65420 OCW65420 NTA65420 NJE65420 MZI65420 MPM65420 MFQ65420 LVU65420 LLY65420 LCC65420 KSG65420 KIK65420 JYO65420 JOS65420 JEW65420 IVA65420 ILE65420 IBI65420 HRM65420 HHQ65420 GXU65420 GNY65420 GEC65420 FUG65420 FKK65420 FAO65420 EQS65420 EGW65420 DXA65420 DNE65420 DDI65420 CTM65420 CJQ65420 BZU65420 BPY65420 BGC65420 AWG65420 AMK65420 ACO65420 SS65420 IW65420 C65420 WVI982922 WLM982922 WBQ982922 VRU982922 VHY982922 UYC982922 UOG982922 UEK982922 TUO982922 TKS982922 TAW982922 SRA982922 SHE982922 RXI982922 RNM982922 RDQ982922 QTU982922 QJY982922 QAC982922 PQG982922 PGK982922 OWO982922 OMS982922 OCW982922 NTA982922 NJE982922 MZI982922 MPM982922 MFQ982922 LVU982922 LLY982922 LCC982922 KSG982922 KIK982922 JYO982922 JOS982922 JEW982922 IVA982922 ILE982922 IBI982922 HRM982922 HHQ982922 GXU982922 GNY982922 GEC982922 FUG982922 FKK982922 FAO982922 EQS982922 EGW982922 DXA982922 DNE982922 DDI982922 CTM982922 CJQ982922 BZU982922 BPY982922 BGC982922 AWG982922 AMK982922 ACO982922 SS982922 IW982922 C982922 WVI917386 WLM917386 WBQ917386 VRU917386 VHY917386 UYC917386 UOG917386 UEK917386 TUO917386 TKS917386 TAW917386 SRA917386 SHE917386 RXI917386 RNM917386 RDQ917386 QTU917386 QJY917386 QAC917386 PQG917386 PGK917386 OWO917386 OMS917386 OCW917386 NTA917386 NJE917386 MZI917386 MPM917386 MFQ917386 LVU917386 LLY917386 LCC917386 KSG917386 KIK917386 JYO917386 JOS917386 JEW917386 IVA917386 ILE917386 IBI917386 HRM917386 HHQ917386 GXU917386 GNY917386 GEC917386 FUG917386 FKK917386 FAO917386 EQS917386 EGW917386 DXA917386 DNE917386 DDI917386 CTM917386 CJQ917386 BZU917386 BPY917386 BGC917386 AWG917386 AMK917386 ACO917386 SS917386 IW917386 C917386 WVI851850 WLM851850 WBQ851850 VRU851850 VHY851850 UYC851850 UOG851850 UEK851850 TUO851850 TKS851850 TAW851850 SRA851850 SHE851850 RXI851850 RNM851850 RDQ851850 QTU851850 QJY851850 QAC851850 PQG851850 PGK851850 OWO851850 OMS851850 OCW851850 NTA851850 NJE851850 MZI851850 MPM851850 MFQ851850 LVU851850 LLY851850 LCC851850 KSG851850 KIK851850 JYO851850 JOS851850 JEW851850 IVA851850 ILE851850 IBI851850 HRM851850 HHQ851850 GXU851850 GNY851850 GEC851850 FUG851850 FKK851850 FAO851850 EQS851850 EGW851850 DXA851850 DNE851850 DDI851850 CTM851850 CJQ851850 BZU851850 BPY851850 BGC851850 AWG851850 AMK851850 ACO851850 SS851850 IW851850 C851850 WVI786314 WLM786314 WBQ786314 VRU786314 VHY786314 UYC786314 UOG786314 UEK786314 TUO786314 TKS786314 TAW786314 SRA786314 SHE786314 RXI786314 RNM786314 RDQ786314 QTU786314 QJY786314 QAC786314 PQG786314 PGK786314 OWO786314 OMS786314 OCW786314 NTA786314 NJE786314 MZI786314 MPM786314 MFQ786314 LVU786314 LLY786314 LCC786314 KSG786314 KIK786314 JYO786314 JOS786314 JEW786314 IVA786314 ILE786314 IBI786314 HRM786314 HHQ786314 GXU786314 GNY786314 GEC786314 FUG786314 FKK786314 FAO786314 EQS786314 EGW786314 DXA786314 DNE786314 DDI786314 CTM786314 CJQ786314 BZU786314 BPY786314 BGC786314 AWG786314 AMK786314 ACO786314 SS786314 IW786314 C786314 WVI720778 WLM720778 WBQ720778 VRU720778 VHY720778 UYC720778 UOG720778 UEK720778 TUO720778 TKS720778 TAW720778 SRA720778 SHE720778 RXI720778 RNM720778 RDQ720778 QTU720778 QJY720778 QAC720778 PQG720778 PGK720778 OWO720778 OMS720778 OCW720778 NTA720778 NJE720778 MZI720778 MPM720778 MFQ720778 LVU720778 LLY720778 LCC720778 KSG720778 KIK720778 JYO720778 JOS720778 JEW720778 IVA720778 ILE720778 IBI720778 HRM720778 HHQ720778 GXU720778 GNY720778 GEC720778 FUG720778 FKK720778 FAO720778 EQS720778 EGW720778 DXA720778 DNE720778 DDI720778 CTM720778 CJQ720778 BZU720778 BPY720778 BGC720778 AWG720778 AMK720778 ACO720778 SS720778 IW720778 C720778 WVI655242 WLM655242 WBQ655242 VRU655242 VHY655242 UYC655242 UOG655242 UEK655242 TUO655242 TKS655242 TAW655242 SRA655242 SHE655242 RXI655242 RNM655242 RDQ655242 QTU655242 QJY655242 QAC655242 PQG655242 PGK655242 OWO655242 OMS655242 OCW655242 NTA655242 NJE655242 MZI655242 MPM655242 MFQ655242 LVU655242 LLY655242 LCC655242 KSG655242 KIK655242 JYO655242 JOS655242 JEW655242 IVA655242 ILE655242 IBI655242 HRM655242 HHQ655242 GXU655242 GNY655242 GEC655242 FUG655242 FKK655242 FAO655242 EQS655242 EGW655242 DXA655242 DNE655242 DDI655242 CTM655242 CJQ655242 BZU655242 BPY655242 BGC655242 AWG655242 AMK655242 ACO655242 SS655242 IW655242 C655242 WVI589706 WLM589706 WBQ589706 VRU589706 VHY589706 UYC589706 UOG589706 UEK589706 TUO589706 TKS589706 TAW589706 SRA589706 SHE589706 RXI589706 RNM589706 RDQ589706 QTU589706 QJY589706 QAC589706 PQG589706 PGK589706 OWO589706 OMS589706 OCW589706 NTA589706 NJE589706 MZI589706 MPM589706 MFQ589706 LVU589706 LLY589706 LCC589706 KSG589706 KIK589706 JYO589706 JOS589706 JEW589706 IVA589706 ILE589706 IBI589706 HRM589706 HHQ589706 GXU589706 GNY589706 GEC589706 FUG589706 FKK589706 FAO589706 EQS589706 EGW589706 DXA589706 DNE589706 DDI589706 CTM589706 CJQ589706 BZU589706 BPY589706 BGC589706 AWG589706 AMK589706 ACO589706 SS589706 IW589706 C589706 WVI524170 WLM524170 WBQ524170 VRU524170 VHY524170 UYC524170 UOG524170 UEK524170 TUO524170 TKS524170 TAW524170 SRA524170 SHE524170 RXI524170 RNM524170 RDQ524170 QTU524170 QJY524170 QAC524170 PQG524170 PGK524170 OWO524170 OMS524170 OCW524170 NTA524170 NJE524170 MZI524170 MPM524170 MFQ524170 LVU524170 LLY524170 LCC524170 KSG524170 KIK524170 JYO524170 JOS524170 JEW524170 IVA524170 ILE524170 IBI524170 HRM524170 HHQ524170 GXU524170 GNY524170 GEC524170 FUG524170 FKK524170 FAO524170 EQS524170 EGW524170 DXA524170 DNE524170 DDI524170 CTM524170 CJQ524170 BZU524170 BPY524170 BGC524170 AWG524170 AMK524170 ACO524170 SS524170 IW524170 C524170 WVI458634 WLM458634 WBQ458634 VRU458634 VHY458634 UYC458634 UOG458634 UEK458634 TUO458634 TKS458634 TAW458634 SRA458634 SHE458634 RXI458634 RNM458634 RDQ458634 QTU458634 QJY458634 QAC458634 PQG458634 PGK458634 OWO458634 OMS458634 OCW458634 NTA458634 NJE458634 MZI458634 MPM458634 MFQ458634 LVU458634 LLY458634 LCC458634 KSG458634 KIK458634 JYO458634 JOS458634 JEW458634 IVA458634 ILE458634 IBI458634 HRM458634 HHQ458634 GXU458634 GNY458634 GEC458634 FUG458634 FKK458634 FAO458634 EQS458634 EGW458634 DXA458634 DNE458634 DDI458634 CTM458634 CJQ458634 BZU458634 BPY458634 BGC458634 AWG458634 AMK458634 ACO458634 SS458634 IW458634 C458634 WVI393098 WLM393098 WBQ393098 VRU393098 VHY393098 UYC393098 UOG393098 UEK393098 TUO393098 TKS393098 TAW393098 SRA393098 SHE393098 RXI393098 RNM393098 RDQ393098 QTU393098 QJY393098 QAC393098 PQG393098 PGK393098 OWO393098 OMS393098 OCW393098 NTA393098 NJE393098 MZI393098 MPM393098 MFQ393098 LVU393098 LLY393098 LCC393098 KSG393098 KIK393098 JYO393098 JOS393098 JEW393098 IVA393098 ILE393098 IBI393098 HRM393098 HHQ393098 GXU393098 GNY393098 GEC393098 FUG393098 FKK393098 FAO393098 EQS393098 EGW393098 DXA393098 DNE393098 DDI393098 CTM393098 CJQ393098 BZU393098 BPY393098 BGC393098 AWG393098 AMK393098 ACO393098 SS393098 IW393098 C393098 WVI327562 WLM327562 WBQ327562 VRU327562 VHY327562 UYC327562 UOG327562 UEK327562 TUO327562 TKS327562 TAW327562 SRA327562 SHE327562 RXI327562 RNM327562 RDQ327562 QTU327562 QJY327562 QAC327562 PQG327562 PGK327562 OWO327562 OMS327562 OCW327562 NTA327562 NJE327562 MZI327562 MPM327562 MFQ327562 LVU327562 LLY327562 LCC327562 KSG327562 KIK327562 JYO327562 JOS327562 JEW327562 IVA327562 ILE327562 IBI327562 HRM327562 HHQ327562 GXU327562 GNY327562 GEC327562 FUG327562 FKK327562 FAO327562 EQS327562 EGW327562 DXA327562 DNE327562 DDI327562 CTM327562 CJQ327562 BZU327562 BPY327562 BGC327562 AWG327562 AMK327562 ACO327562 SS327562 IW327562 C327562 WVI262026 WLM262026 WBQ262026 VRU262026 VHY262026 UYC262026 UOG262026 UEK262026 TUO262026 TKS262026 TAW262026 SRA262026 SHE262026 RXI262026 RNM262026 RDQ262026 QTU262026 QJY262026 QAC262026 PQG262026 PGK262026 OWO262026 OMS262026 OCW262026 NTA262026 NJE262026 MZI262026 MPM262026 MFQ262026 LVU262026 LLY262026 LCC262026 KSG262026 KIK262026 JYO262026 JOS262026 JEW262026 IVA262026 ILE262026 IBI262026 HRM262026 HHQ262026 GXU262026 GNY262026 GEC262026 FUG262026 FKK262026 FAO262026 EQS262026 EGW262026 DXA262026 DNE262026 DDI262026 CTM262026 CJQ262026 BZU262026 BPY262026 BGC262026 AWG262026 AMK262026 ACO262026 SS262026 IW262026 C262026 WVI196490 WLM196490 WBQ196490 VRU196490 VHY196490 UYC196490 UOG196490 UEK196490 TUO196490 TKS196490 TAW196490 SRA196490 SHE196490 RXI196490 RNM196490 RDQ196490 QTU196490 QJY196490 QAC196490 PQG196490 PGK196490 OWO196490 OMS196490 OCW196490 NTA196490 NJE196490 MZI196490 MPM196490 MFQ196490 LVU196490 LLY196490 LCC196490 KSG196490 KIK196490 JYO196490 JOS196490 JEW196490 IVA196490 ILE196490 IBI196490 HRM196490 HHQ196490 GXU196490 GNY196490 GEC196490 FUG196490 FKK196490 FAO196490 EQS196490 EGW196490 DXA196490 DNE196490 DDI196490 CTM196490 CJQ196490 BZU196490 BPY196490 BGC196490 AWG196490 AMK196490 ACO196490 SS196490 IW196490 C196490 WVI130954 WLM130954 WBQ130954 VRU130954 VHY130954 UYC130954 UOG130954 UEK130954 TUO130954 TKS130954 TAW130954 SRA130954 SHE130954 RXI130954 RNM130954 RDQ130954 QTU130954 QJY130954 QAC130954 PQG130954 PGK130954 OWO130954 OMS130954 OCW130954 NTA130954 NJE130954 MZI130954 MPM130954 MFQ130954 LVU130954 LLY130954 LCC130954 KSG130954 KIK130954 JYO130954 JOS130954 JEW130954 IVA130954 ILE130954 IBI130954 HRM130954 HHQ130954 GXU130954 GNY130954 GEC130954 FUG130954 FKK130954 FAO130954 EQS130954 EGW130954 DXA130954 DNE130954 DDI130954 CTM130954 CJQ130954 BZU130954 BPY130954 BGC130954 AWG130954 AMK130954 ACO130954 SS130954 IW130954 C130954 WVI65418 WLM65418 WBQ65418 VRU65418 VHY65418 UYC65418 UOG65418 UEK65418 TUO65418 TKS65418 TAW65418 SRA65418 SHE65418 RXI65418 RNM65418 RDQ65418 QTU65418 QJY65418 QAC65418 PQG65418 PGK65418 OWO65418 OMS65418 OCW65418 NTA65418 NJE65418 MZI65418 MPM65418 MFQ65418 LVU65418 LLY65418 LCC65418 KSG65418 KIK65418 JYO65418 JOS65418 JEW65418 IVA65418 ILE65418 IBI65418 HRM65418 HHQ65418 GXU65418 GNY65418 GEC65418 FUG65418 FKK65418 FAO65418 EQS65418 EGW65418 DXA65418 DNE65418 DDI65418 CTM65418 CJQ65418 BZU65418 BPY65418 BGC65418 AWG65418 AMK65418 ACO65418 SS65418 IW65418 C65418 WVI982918:WVI982919 WLM982918:WLM982919 WBQ982918:WBQ982919 VRU982918:VRU982919 VHY982918:VHY982919 UYC982918:UYC982919 UOG982918:UOG982919 UEK982918:UEK982919 TUO982918:TUO982919 TKS982918:TKS982919 TAW982918:TAW982919 SRA982918:SRA982919 SHE982918:SHE982919 RXI982918:RXI982919 RNM982918:RNM982919 RDQ982918:RDQ982919 QTU982918:QTU982919 QJY982918:QJY982919 QAC982918:QAC982919 PQG982918:PQG982919 PGK982918:PGK982919 OWO982918:OWO982919 OMS982918:OMS982919 OCW982918:OCW982919 NTA982918:NTA982919 NJE982918:NJE982919 MZI982918:MZI982919 MPM982918:MPM982919 MFQ982918:MFQ982919 LVU982918:LVU982919 LLY982918:LLY982919 LCC982918:LCC982919 KSG982918:KSG982919 KIK982918:KIK982919 JYO982918:JYO982919 JOS982918:JOS982919 JEW982918:JEW982919 IVA982918:IVA982919 ILE982918:ILE982919 IBI982918:IBI982919 HRM982918:HRM982919 HHQ982918:HHQ982919 GXU982918:GXU982919 GNY982918:GNY982919 GEC982918:GEC982919 FUG982918:FUG982919 FKK982918:FKK982919 FAO982918:FAO982919 EQS982918:EQS982919 EGW982918:EGW982919 DXA982918:DXA982919 DNE982918:DNE982919 DDI982918:DDI982919 CTM982918:CTM982919 CJQ982918:CJQ982919 BZU982918:BZU982919 BPY982918:BPY982919 BGC982918:BGC982919 AWG982918:AWG982919 AMK982918:AMK982919 ACO982918:ACO982919 SS982918:SS982919 IW982918:IW982919 C982918:C982919 WVI917382:WVI917383 WLM917382:WLM917383 WBQ917382:WBQ917383 VRU917382:VRU917383 VHY917382:VHY917383 UYC917382:UYC917383 UOG917382:UOG917383 UEK917382:UEK917383 TUO917382:TUO917383 TKS917382:TKS917383 TAW917382:TAW917383 SRA917382:SRA917383 SHE917382:SHE917383 RXI917382:RXI917383 RNM917382:RNM917383 RDQ917382:RDQ917383 QTU917382:QTU917383 QJY917382:QJY917383 QAC917382:QAC917383 PQG917382:PQG917383 PGK917382:PGK917383 OWO917382:OWO917383 OMS917382:OMS917383 OCW917382:OCW917383 NTA917382:NTA917383 NJE917382:NJE917383 MZI917382:MZI917383 MPM917382:MPM917383 MFQ917382:MFQ917383 LVU917382:LVU917383 LLY917382:LLY917383 LCC917382:LCC917383 KSG917382:KSG917383 KIK917382:KIK917383 JYO917382:JYO917383 JOS917382:JOS917383 JEW917382:JEW917383 IVA917382:IVA917383 ILE917382:ILE917383 IBI917382:IBI917383 HRM917382:HRM917383 HHQ917382:HHQ917383 GXU917382:GXU917383 GNY917382:GNY917383 GEC917382:GEC917383 FUG917382:FUG917383 FKK917382:FKK917383 FAO917382:FAO917383 EQS917382:EQS917383 EGW917382:EGW917383 DXA917382:DXA917383 DNE917382:DNE917383 DDI917382:DDI917383 CTM917382:CTM917383 CJQ917382:CJQ917383 BZU917382:BZU917383 BPY917382:BPY917383 BGC917382:BGC917383 AWG917382:AWG917383 AMK917382:AMK917383 ACO917382:ACO917383 SS917382:SS917383 IW917382:IW917383 C917382:C917383 WVI851846:WVI851847 WLM851846:WLM851847 WBQ851846:WBQ851847 VRU851846:VRU851847 VHY851846:VHY851847 UYC851846:UYC851847 UOG851846:UOG851847 UEK851846:UEK851847 TUO851846:TUO851847 TKS851846:TKS851847 TAW851846:TAW851847 SRA851846:SRA851847 SHE851846:SHE851847 RXI851846:RXI851847 RNM851846:RNM851847 RDQ851846:RDQ851847 QTU851846:QTU851847 QJY851846:QJY851847 QAC851846:QAC851847 PQG851846:PQG851847 PGK851846:PGK851847 OWO851846:OWO851847 OMS851846:OMS851847 OCW851846:OCW851847 NTA851846:NTA851847 NJE851846:NJE851847 MZI851846:MZI851847 MPM851846:MPM851847 MFQ851846:MFQ851847 LVU851846:LVU851847 LLY851846:LLY851847 LCC851846:LCC851847 KSG851846:KSG851847 KIK851846:KIK851847 JYO851846:JYO851847 JOS851846:JOS851847 JEW851846:JEW851847 IVA851846:IVA851847 ILE851846:ILE851847 IBI851846:IBI851847 HRM851846:HRM851847 HHQ851846:HHQ851847 GXU851846:GXU851847 GNY851846:GNY851847 GEC851846:GEC851847 FUG851846:FUG851847 FKK851846:FKK851847 FAO851846:FAO851847 EQS851846:EQS851847 EGW851846:EGW851847 DXA851846:DXA851847 DNE851846:DNE851847 DDI851846:DDI851847 CTM851846:CTM851847 CJQ851846:CJQ851847 BZU851846:BZU851847 BPY851846:BPY851847 BGC851846:BGC851847 AWG851846:AWG851847 AMK851846:AMK851847 ACO851846:ACO851847 SS851846:SS851847 IW851846:IW851847 C851846:C851847 WVI786310:WVI786311 WLM786310:WLM786311 WBQ786310:WBQ786311 VRU786310:VRU786311 VHY786310:VHY786311 UYC786310:UYC786311 UOG786310:UOG786311 UEK786310:UEK786311 TUO786310:TUO786311 TKS786310:TKS786311 TAW786310:TAW786311 SRA786310:SRA786311 SHE786310:SHE786311 RXI786310:RXI786311 RNM786310:RNM786311 RDQ786310:RDQ786311 QTU786310:QTU786311 QJY786310:QJY786311 QAC786310:QAC786311 PQG786310:PQG786311 PGK786310:PGK786311 OWO786310:OWO786311 OMS786310:OMS786311 OCW786310:OCW786311 NTA786310:NTA786311 NJE786310:NJE786311 MZI786310:MZI786311 MPM786310:MPM786311 MFQ786310:MFQ786311 LVU786310:LVU786311 LLY786310:LLY786311 LCC786310:LCC786311 KSG786310:KSG786311 KIK786310:KIK786311 JYO786310:JYO786311 JOS786310:JOS786311 JEW786310:JEW786311 IVA786310:IVA786311 ILE786310:ILE786311 IBI786310:IBI786311 HRM786310:HRM786311 HHQ786310:HHQ786311 GXU786310:GXU786311 GNY786310:GNY786311 GEC786310:GEC786311 FUG786310:FUG786311 FKK786310:FKK786311 FAO786310:FAO786311 EQS786310:EQS786311 EGW786310:EGW786311 DXA786310:DXA786311 DNE786310:DNE786311 DDI786310:DDI786311 CTM786310:CTM786311 CJQ786310:CJQ786311 BZU786310:BZU786311 BPY786310:BPY786311 BGC786310:BGC786311 AWG786310:AWG786311 AMK786310:AMK786311 ACO786310:ACO786311 SS786310:SS786311 IW786310:IW786311 C786310:C786311 WVI720774:WVI720775 WLM720774:WLM720775 WBQ720774:WBQ720775 VRU720774:VRU720775 VHY720774:VHY720775 UYC720774:UYC720775 UOG720774:UOG720775 UEK720774:UEK720775 TUO720774:TUO720775 TKS720774:TKS720775 TAW720774:TAW720775 SRA720774:SRA720775 SHE720774:SHE720775 RXI720774:RXI720775 RNM720774:RNM720775 RDQ720774:RDQ720775 QTU720774:QTU720775 QJY720774:QJY720775 QAC720774:QAC720775 PQG720774:PQG720775 PGK720774:PGK720775 OWO720774:OWO720775 OMS720774:OMS720775 OCW720774:OCW720775 NTA720774:NTA720775 NJE720774:NJE720775 MZI720774:MZI720775 MPM720774:MPM720775 MFQ720774:MFQ720775 LVU720774:LVU720775 LLY720774:LLY720775 LCC720774:LCC720775 KSG720774:KSG720775 KIK720774:KIK720775 JYO720774:JYO720775 JOS720774:JOS720775 JEW720774:JEW720775 IVA720774:IVA720775 ILE720774:ILE720775 IBI720774:IBI720775 HRM720774:HRM720775 HHQ720774:HHQ720775 GXU720774:GXU720775 GNY720774:GNY720775 GEC720774:GEC720775 FUG720774:FUG720775 FKK720774:FKK720775 FAO720774:FAO720775 EQS720774:EQS720775 EGW720774:EGW720775 DXA720774:DXA720775 DNE720774:DNE720775 DDI720774:DDI720775 CTM720774:CTM720775 CJQ720774:CJQ720775 BZU720774:BZU720775 BPY720774:BPY720775 BGC720774:BGC720775 AWG720774:AWG720775 AMK720774:AMK720775 ACO720774:ACO720775 SS720774:SS720775 IW720774:IW720775 C720774:C720775 WVI655238:WVI655239 WLM655238:WLM655239 WBQ655238:WBQ655239 VRU655238:VRU655239 VHY655238:VHY655239 UYC655238:UYC655239 UOG655238:UOG655239 UEK655238:UEK655239 TUO655238:TUO655239 TKS655238:TKS655239 TAW655238:TAW655239 SRA655238:SRA655239 SHE655238:SHE655239 RXI655238:RXI655239 RNM655238:RNM655239 RDQ655238:RDQ655239 QTU655238:QTU655239 QJY655238:QJY655239 QAC655238:QAC655239 PQG655238:PQG655239 PGK655238:PGK655239 OWO655238:OWO655239 OMS655238:OMS655239 OCW655238:OCW655239 NTA655238:NTA655239 NJE655238:NJE655239 MZI655238:MZI655239 MPM655238:MPM655239 MFQ655238:MFQ655239 LVU655238:LVU655239 LLY655238:LLY655239 LCC655238:LCC655239 KSG655238:KSG655239 KIK655238:KIK655239 JYO655238:JYO655239 JOS655238:JOS655239 JEW655238:JEW655239 IVA655238:IVA655239 ILE655238:ILE655239 IBI655238:IBI655239 HRM655238:HRM655239 HHQ655238:HHQ655239 GXU655238:GXU655239 GNY655238:GNY655239 GEC655238:GEC655239 FUG655238:FUG655239 FKK655238:FKK655239 FAO655238:FAO655239 EQS655238:EQS655239 EGW655238:EGW655239 DXA655238:DXA655239 DNE655238:DNE655239 DDI655238:DDI655239 CTM655238:CTM655239 CJQ655238:CJQ655239 BZU655238:BZU655239 BPY655238:BPY655239 BGC655238:BGC655239 AWG655238:AWG655239 AMK655238:AMK655239 ACO655238:ACO655239 SS655238:SS655239 IW655238:IW655239 C655238:C655239 WVI589702:WVI589703 WLM589702:WLM589703 WBQ589702:WBQ589703 VRU589702:VRU589703 VHY589702:VHY589703 UYC589702:UYC589703 UOG589702:UOG589703 UEK589702:UEK589703 TUO589702:TUO589703 TKS589702:TKS589703 TAW589702:TAW589703 SRA589702:SRA589703 SHE589702:SHE589703 RXI589702:RXI589703 RNM589702:RNM589703 RDQ589702:RDQ589703 QTU589702:QTU589703 QJY589702:QJY589703 QAC589702:QAC589703 PQG589702:PQG589703 PGK589702:PGK589703 OWO589702:OWO589703 OMS589702:OMS589703 OCW589702:OCW589703 NTA589702:NTA589703 NJE589702:NJE589703 MZI589702:MZI589703 MPM589702:MPM589703 MFQ589702:MFQ589703 LVU589702:LVU589703 LLY589702:LLY589703 LCC589702:LCC589703 KSG589702:KSG589703 KIK589702:KIK589703 JYO589702:JYO589703 JOS589702:JOS589703 JEW589702:JEW589703 IVA589702:IVA589703 ILE589702:ILE589703 IBI589702:IBI589703 HRM589702:HRM589703 HHQ589702:HHQ589703 GXU589702:GXU589703 GNY589702:GNY589703 GEC589702:GEC589703 FUG589702:FUG589703 FKK589702:FKK589703 FAO589702:FAO589703 EQS589702:EQS589703 EGW589702:EGW589703 DXA589702:DXA589703 DNE589702:DNE589703 DDI589702:DDI589703 CTM589702:CTM589703 CJQ589702:CJQ589703 BZU589702:BZU589703 BPY589702:BPY589703 BGC589702:BGC589703 AWG589702:AWG589703 AMK589702:AMK589703 ACO589702:ACO589703 SS589702:SS589703 IW589702:IW589703 C589702:C589703 WVI524166:WVI524167 WLM524166:WLM524167 WBQ524166:WBQ524167 VRU524166:VRU524167 VHY524166:VHY524167 UYC524166:UYC524167 UOG524166:UOG524167 UEK524166:UEK524167 TUO524166:TUO524167 TKS524166:TKS524167 TAW524166:TAW524167 SRA524166:SRA524167 SHE524166:SHE524167 RXI524166:RXI524167 RNM524166:RNM524167 RDQ524166:RDQ524167 QTU524166:QTU524167 QJY524166:QJY524167 QAC524166:QAC524167 PQG524166:PQG524167 PGK524166:PGK524167 OWO524166:OWO524167 OMS524166:OMS524167 OCW524166:OCW524167 NTA524166:NTA524167 NJE524166:NJE524167 MZI524166:MZI524167 MPM524166:MPM524167 MFQ524166:MFQ524167 LVU524166:LVU524167 LLY524166:LLY524167 LCC524166:LCC524167 KSG524166:KSG524167 KIK524166:KIK524167 JYO524166:JYO524167 JOS524166:JOS524167 JEW524166:JEW524167 IVA524166:IVA524167 ILE524166:ILE524167 IBI524166:IBI524167 HRM524166:HRM524167 HHQ524166:HHQ524167 GXU524166:GXU524167 GNY524166:GNY524167 GEC524166:GEC524167 FUG524166:FUG524167 FKK524166:FKK524167 FAO524166:FAO524167 EQS524166:EQS524167 EGW524166:EGW524167 DXA524166:DXA524167 DNE524166:DNE524167 DDI524166:DDI524167 CTM524166:CTM524167 CJQ524166:CJQ524167 BZU524166:BZU524167 BPY524166:BPY524167 BGC524166:BGC524167 AWG524166:AWG524167 AMK524166:AMK524167 ACO524166:ACO524167 SS524166:SS524167 IW524166:IW524167 C524166:C524167 WVI458630:WVI458631 WLM458630:WLM458631 WBQ458630:WBQ458631 VRU458630:VRU458631 VHY458630:VHY458631 UYC458630:UYC458631 UOG458630:UOG458631 UEK458630:UEK458631 TUO458630:TUO458631 TKS458630:TKS458631 TAW458630:TAW458631 SRA458630:SRA458631 SHE458630:SHE458631 RXI458630:RXI458631 RNM458630:RNM458631 RDQ458630:RDQ458631 QTU458630:QTU458631 QJY458630:QJY458631 QAC458630:QAC458631 PQG458630:PQG458631 PGK458630:PGK458631 OWO458630:OWO458631 OMS458630:OMS458631 OCW458630:OCW458631 NTA458630:NTA458631 NJE458630:NJE458631 MZI458630:MZI458631 MPM458630:MPM458631 MFQ458630:MFQ458631 LVU458630:LVU458631 LLY458630:LLY458631 LCC458630:LCC458631 KSG458630:KSG458631 KIK458630:KIK458631 JYO458630:JYO458631 JOS458630:JOS458631 JEW458630:JEW458631 IVA458630:IVA458631 ILE458630:ILE458631 IBI458630:IBI458631 HRM458630:HRM458631 HHQ458630:HHQ458631 GXU458630:GXU458631 GNY458630:GNY458631 GEC458630:GEC458631 FUG458630:FUG458631 FKK458630:FKK458631 FAO458630:FAO458631 EQS458630:EQS458631 EGW458630:EGW458631 DXA458630:DXA458631 DNE458630:DNE458631 DDI458630:DDI458631 CTM458630:CTM458631 CJQ458630:CJQ458631 BZU458630:BZU458631 BPY458630:BPY458631 BGC458630:BGC458631 AWG458630:AWG458631 AMK458630:AMK458631 ACO458630:ACO458631 SS458630:SS458631 IW458630:IW458631 C458630:C458631 WVI393094:WVI393095 WLM393094:WLM393095 WBQ393094:WBQ393095 VRU393094:VRU393095 VHY393094:VHY393095 UYC393094:UYC393095 UOG393094:UOG393095 UEK393094:UEK393095 TUO393094:TUO393095 TKS393094:TKS393095 TAW393094:TAW393095 SRA393094:SRA393095 SHE393094:SHE393095 RXI393094:RXI393095 RNM393094:RNM393095 RDQ393094:RDQ393095 QTU393094:QTU393095 QJY393094:QJY393095 QAC393094:QAC393095 PQG393094:PQG393095 PGK393094:PGK393095 OWO393094:OWO393095 OMS393094:OMS393095 OCW393094:OCW393095 NTA393094:NTA393095 NJE393094:NJE393095 MZI393094:MZI393095 MPM393094:MPM393095 MFQ393094:MFQ393095 LVU393094:LVU393095 LLY393094:LLY393095 LCC393094:LCC393095 KSG393094:KSG393095 KIK393094:KIK393095 JYO393094:JYO393095 JOS393094:JOS393095 JEW393094:JEW393095 IVA393094:IVA393095 ILE393094:ILE393095 IBI393094:IBI393095 HRM393094:HRM393095 HHQ393094:HHQ393095 GXU393094:GXU393095 GNY393094:GNY393095 GEC393094:GEC393095 FUG393094:FUG393095 FKK393094:FKK393095 FAO393094:FAO393095 EQS393094:EQS393095 EGW393094:EGW393095 DXA393094:DXA393095 DNE393094:DNE393095 DDI393094:DDI393095 CTM393094:CTM393095 CJQ393094:CJQ393095 BZU393094:BZU393095 BPY393094:BPY393095 BGC393094:BGC393095 AWG393094:AWG393095 AMK393094:AMK393095 ACO393094:ACO393095 SS393094:SS393095 IW393094:IW393095 C393094:C393095 WVI327558:WVI327559 WLM327558:WLM327559 WBQ327558:WBQ327559 VRU327558:VRU327559 VHY327558:VHY327559 UYC327558:UYC327559 UOG327558:UOG327559 UEK327558:UEK327559 TUO327558:TUO327559 TKS327558:TKS327559 TAW327558:TAW327559 SRA327558:SRA327559 SHE327558:SHE327559 RXI327558:RXI327559 RNM327558:RNM327559 RDQ327558:RDQ327559 QTU327558:QTU327559 QJY327558:QJY327559 QAC327558:QAC327559 PQG327558:PQG327559 PGK327558:PGK327559 OWO327558:OWO327559 OMS327558:OMS327559 OCW327558:OCW327559 NTA327558:NTA327559 NJE327558:NJE327559 MZI327558:MZI327559 MPM327558:MPM327559 MFQ327558:MFQ327559 LVU327558:LVU327559 LLY327558:LLY327559 LCC327558:LCC327559 KSG327558:KSG327559 KIK327558:KIK327559 JYO327558:JYO327559 JOS327558:JOS327559 JEW327558:JEW327559 IVA327558:IVA327559 ILE327558:ILE327559 IBI327558:IBI327559 HRM327558:HRM327559 HHQ327558:HHQ327559 GXU327558:GXU327559 GNY327558:GNY327559 GEC327558:GEC327559 FUG327558:FUG327559 FKK327558:FKK327559 FAO327558:FAO327559 EQS327558:EQS327559 EGW327558:EGW327559 DXA327558:DXA327559 DNE327558:DNE327559 DDI327558:DDI327559 CTM327558:CTM327559 CJQ327558:CJQ327559 BZU327558:BZU327559 BPY327558:BPY327559 BGC327558:BGC327559 AWG327558:AWG327559 AMK327558:AMK327559 ACO327558:ACO327559 SS327558:SS327559 IW327558:IW327559 C327558:C327559 WVI262022:WVI262023 WLM262022:WLM262023 WBQ262022:WBQ262023 VRU262022:VRU262023 VHY262022:VHY262023 UYC262022:UYC262023 UOG262022:UOG262023 UEK262022:UEK262023 TUO262022:TUO262023 TKS262022:TKS262023 TAW262022:TAW262023 SRA262022:SRA262023 SHE262022:SHE262023 RXI262022:RXI262023 RNM262022:RNM262023 RDQ262022:RDQ262023 QTU262022:QTU262023 QJY262022:QJY262023 QAC262022:QAC262023 PQG262022:PQG262023 PGK262022:PGK262023 OWO262022:OWO262023 OMS262022:OMS262023 OCW262022:OCW262023 NTA262022:NTA262023 NJE262022:NJE262023 MZI262022:MZI262023 MPM262022:MPM262023 MFQ262022:MFQ262023 LVU262022:LVU262023 LLY262022:LLY262023 LCC262022:LCC262023 KSG262022:KSG262023 KIK262022:KIK262023 JYO262022:JYO262023 JOS262022:JOS262023 JEW262022:JEW262023 IVA262022:IVA262023 ILE262022:ILE262023 IBI262022:IBI262023 HRM262022:HRM262023 HHQ262022:HHQ262023 GXU262022:GXU262023 GNY262022:GNY262023 GEC262022:GEC262023 FUG262022:FUG262023 FKK262022:FKK262023 FAO262022:FAO262023 EQS262022:EQS262023 EGW262022:EGW262023 DXA262022:DXA262023 DNE262022:DNE262023 DDI262022:DDI262023 CTM262022:CTM262023 CJQ262022:CJQ262023 BZU262022:BZU262023 BPY262022:BPY262023 BGC262022:BGC262023 AWG262022:AWG262023 AMK262022:AMK262023 ACO262022:ACO262023 SS262022:SS262023 IW262022:IW262023 C262022:C262023 WVI196486:WVI196487 WLM196486:WLM196487 WBQ196486:WBQ196487 VRU196486:VRU196487 VHY196486:VHY196487 UYC196486:UYC196487 UOG196486:UOG196487 UEK196486:UEK196487 TUO196486:TUO196487 TKS196486:TKS196487 TAW196486:TAW196487 SRA196486:SRA196487 SHE196486:SHE196487 RXI196486:RXI196487 RNM196486:RNM196487 RDQ196486:RDQ196487 QTU196486:QTU196487 QJY196486:QJY196487 QAC196486:QAC196487 PQG196486:PQG196487 PGK196486:PGK196487 OWO196486:OWO196487 OMS196486:OMS196487 OCW196486:OCW196487 NTA196486:NTA196487 NJE196486:NJE196487 MZI196486:MZI196487 MPM196486:MPM196487 MFQ196486:MFQ196487 LVU196486:LVU196487 LLY196486:LLY196487 LCC196486:LCC196487 KSG196486:KSG196487 KIK196486:KIK196487 JYO196486:JYO196487 JOS196486:JOS196487 JEW196486:JEW196487 IVA196486:IVA196487 ILE196486:ILE196487 IBI196486:IBI196487 HRM196486:HRM196487 HHQ196486:HHQ196487 GXU196486:GXU196487 GNY196486:GNY196487 GEC196486:GEC196487 FUG196486:FUG196487 FKK196486:FKK196487 FAO196486:FAO196487 EQS196486:EQS196487 EGW196486:EGW196487 DXA196486:DXA196487 DNE196486:DNE196487 DDI196486:DDI196487 CTM196486:CTM196487 CJQ196486:CJQ196487 BZU196486:BZU196487 BPY196486:BPY196487 BGC196486:BGC196487 AWG196486:AWG196487 AMK196486:AMK196487 ACO196486:ACO196487 SS196486:SS196487 IW196486:IW196487 C196486:C196487 WVI130950:WVI130951 WLM130950:WLM130951 WBQ130950:WBQ130951 VRU130950:VRU130951 VHY130950:VHY130951 UYC130950:UYC130951 UOG130950:UOG130951 UEK130950:UEK130951 TUO130950:TUO130951 TKS130950:TKS130951 TAW130950:TAW130951 SRA130950:SRA130951 SHE130950:SHE130951 RXI130950:RXI130951 RNM130950:RNM130951 RDQ130950:RDQ130951 QTU130950:QTU130951 QJY130950:QJY130951 QAC130950:QAC130951 PQG130950:PQG130951 PGK130950:PGK130951 OWO130950:OWO130951 OMS130950:OMS130951 OCW130950:OCW130951 NTA130950:NTA130951 NJE130950:NJE130951 MZI130950:MZI130951 MPM130950:MPM130951 MFQ130950:MFQ130951 LVU130950:LVU130951 LLY130950:LLY130951 LCC130950:LCC130951 KSG130950:KSG130951 KIK130950:KIK130951 JYO130950:JYO130951 JOS130950:JOS130951 JEW130950:JEW130951 IVA130950:IVA130951 ILE130950:ILE130951 IBI130950:IBI130951 HRM130950:HRM130951 HHQ130950:HHQ130951 GXU130950:GXU130951 GNY130950:GNY130951 GEC130950:GEC130951 FUG130950:FUG130951 FKK130950:FKK130951 FAO130950:FAO130951 EQS130950:EQS130951 EGW130950:EGW130951 DXA130950:DXA130951 DNE130950:DNE130951 DDI130950:DDI130951 CTM130950:CTM130951 CJQ130950:CJQ130951 BZU130950:BZU130951 BPY130950:BPY130951 BGC130950:BGC130951 AWG130950:AWG130951 AMK130950:AMK130951 ACO130950:ACO130951 SS130950:SS130951 IW130950:IW130951 C130950:C130951 WVI65414:WVI65415 WLM65414:WLM65415 WBQ65414:WBQ65415 VRU65414:VRU65415 VHY65414:VHY65415 UYC65414:UYC65415 UOG65414:UOG65415 UEK65414:UEK65415 TUO65414:TUO65415 TKS65414:TKS65415 TAW65414:TAW65415 SRA65414:SRA65415 SHE65414:SHE65415 RXI65414:RXI65415 RNM65414:RNM65415 RDQ65414:RDQ65415 QTU65414:QTU65415 QJY65414:QJY65415 QAC65414:QAC65415 PQG65414:PQG65415 PGK65414:PGK65415 OWO65414:OWO65415 OMS65414:OMS65415 OCW65414:OCW65415 NTA65414:NTA65415 NJE65414:NJE65415 MZI65414:MZI65415 MPM65414:MPM65415 MFQ65414:MFQ65415 LVU65414:LVU65415 LLY65414:LLY65415 LCC65414:LCC65415 KSG65414:KSG65415 KIK65414:KIK65415 JYO65414:JYO65415 JOS65414:JOS65415 JEW65414:JEW65415 IVA65414:IVA65415 ILE65414:ILE65415 IBI65414:IBI65415 HRM65414:HRM65415 HHQ65414:HHQ65415 GXU65414:GXU65415 GNY65414:GNY65415 GEC65414:GEC65415 FUG65414:FUG65415 FKK65414:FKK65415 FAO65414:FAO65415 EQS65414:EQS65415 EGW65414:EGW65415 DXA65414:DXA65415 DNE65414:DNE65415 DDI65414:DDI65415 CTM65414:CTM65415 CJQ65414:CJQ65415 BZU65414:BZU65415 BPY65414:BPY65415 BGC65414:BGC65415 AWG65414:AWG65415 AMK65414:AMK65415 ACO65414:ACO65415 SS65414:SS65415 IW65414:IW65415 C65414:C65415" xr:uid="{A89AC3C5-913A-4210-9E68-B0088AFFD7AC}">
      <formula1>#REF!</formula1>
    </dataValidation>
  </dataValidations>
  <printOptions horizontalCentered="1"/>
  <pageMargins left="0.23622047244094491" right="0.23622047244094491" top="0.74803149606299213" bottom="0.74803149606299213" header="0.31496062992125984" footer="0.31496062992125984"/>
  <pageSetup paperSize="9" scale="30" fitToHeight="2" orientation="landscape" r:id="rId1"/>
  <headerFooter alignWithMargins="0">
    <oddHeader>&amp;C&amp;14OFFICIAL - SENSITIVE - COMMERCIAL
(When Completed)</oddHeader>
    <oddFooter>&amp;C&amp;14OFFICIAL - SENSITIVE - COMMERCIAL
(When Completed)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9FCAE-8B33-42D6-A836-52B50D68FDAF}">
  <sheetPr>
    <tabColor theme="7" tint="0.79998168889431442"/>
  </sheetPr>
  <dimension ref="B1:O233"/>
  <sheetViews>
    <sheetView zoomScale="90" zoomScaleNormal="90" zoomScaleSheetLayoutView="100" workbookViewId="0">
      <selection activeCell="C7" sqref="C7"/>
    </sheetView>
  </sheetViews>
  <sheetFormatPr defaultRowHeight="12.5"/>
  <cols>
    <col min="1" max="1" width="1.54296875" style="25" customWidth="1"/>
    <col min="2" max="2" width="39.81640625" style="25" customWidth="1"/>
    <col min="3" max="5" width="11.453125" style="25" customWidth="1"/>
    <col min="6" max="7" width="11.453125" style="256" customWidth="1"/>
    <col min="8" max="8" width="14.54296875" style="256" customWidth="1"/>
    <col min="9" max="10" width="11.453125" style="256" customWidth="1"/>
    <col min="11" max="11" width="14.81640625" style="256" customWidth="1"/>
    <col min="12" max="13" width="9.54296875" style="256" bestFit="1" customWidth="1"/>
    <col min="14" max="14" width="8.81640625" style="256"/>
    <col min="15" max="256" width="8.81640625" style="25"/>
    <col min="257" max="257" width="1.54296875" style="25" customWidth="1"/>
    <col min="258" max="258" width="35" style="25" customWidth="1"/>
    <col min="259" max="262" width="10.453125" style="25" customWidth="1"/>
    <col min="263" max="263" width="11.1796875" style="25" customWidth="1"/>
    <col min="264" max="264" width="14.54296875" style="25" customWidth="1"/>
    <col min="265" max="266" width="10.453125" style="25" customWidth="1"/>
    <col min="267" max="267" width="11.453125" style="25" customWidth="1"/>
    <col min="268" max="512" width="8.81640625" style="25"/>
    <col min="513" max="513" width="1.54296875" style="25" customWidth="1"/>
    <col min="514" max="514" width="35" style="25" customWidth="1"/>
    <col min="515" max="518" width="10.453125" style="25" customWidth="1"/>
    <col min="519" max="519" width="11.1796875" style="25" customWidth="1"/>
    <col min="520" max="520" width="14.54296875" style="25" customWidth="1"/>
    <col min="521" max="522" width="10.453125" style="25" customWidth="1"/>
    <col min="523" max="523" width="11.453125" style="25" customWidth="1"/>
    <col min="524" max="768" width="8.81640625" style="25"/>
    <col min="769" max="769" width="1.54296875" style="25" customWidth="1"/>
    <col min="770" max="770" width="35" style="25" customWidth="1"/>
    <col min="771" max="774" width="10.453125" style="25" customWidth="1"/>
    <col min="775" max="775" width="11.1796875" style="25" customWidth="1"/>
    <col min="776" max="776" width="14.54296875" style="25" customWidth="1"/>
    <col min="777" max="778" width="10.453125" style="25" customWidth="1"/>
    <col min="779" max="779" width="11.453125" style="25" customWidth="1"/>
    <col min="780" max="1024" width="8.81640625" style="25"/>
    <col min="1025" max="1025" width="1.54296875" style="25" customWidth="1"/>
    <col min="1026" max="1026" width="35" style="25" customWidth="1"/>
    <col min="1027" max="1030" width="10.453125" style="25" customWidth="1"/>
    <col min="1031" max="1031" width="11.1796875" style="25" customWidth="1"/>
    <col min="1032" max="1032" width="14.54296875" style="25" customWidth="1"/>
    <col min="1033" max="1034" width="10.453125" style="25" customWidth="1"/>
    <col min="1035" max="1035" width="11.453125" style="25" customWidth="1"/>
    <col min="1036" max="1280" width="8.81640625" style="25"/>
    <col min="1281" max="1281" width="1.54296875" style="25" customWidth="1"/>
    <col min="1282" max="1282" width="35" style="25" customWidth="1"/>
    <col min="1283" max="1286" width="10.453125" style="25" customWidth="1"/>
    <col min="1287" max="1287" width="11.1796875" style="25" customWidth="1"/>
    <col min="1288" max="1288" width="14.54296875" style="25" customWidth="1"/>
    <col min="1289" max="1290" width="10.453125" style="25" customWidth="1"/>
    <col min="1291" max="1291" width="11.453125" style="25" customWidth="1"/>
    <col min="1292" max="1536" width="8.81640625" style="25"/>
    <col min="1537" max="1537" width="1.54296875" style="25" customWidth="1"/>
    <col min="1538" max="1538" width="35" style="25" customWidth="1"/>
    <col min="1539" max="1542" width="10.453125" style="25" customWidth="1"/>
    <col min="1543" max="1543" width="11.1796875" style="25" customWidth="1"/>
    <col min="1544" max="1544" width="14.54296875" style="25" customWidth="1"/>
    <col min="1545" max="1546" width="10.453125" style="25" customWidth="1"/>
    <col min="1547" max="1547" width="11.453125" style="25" customWidth="1"/>
    <col min="1548" max="1792" width="8.81640625" style="25"/>
    <col min="1793" max="1793" width="1.54296875" style="25" customWidth="1"/>
    <col min="1794" max="1794" width="35" style="25" customWidth="1"/>
    <col min="1795" max="1798" width="10.453125" style="25" customWidth="1"/>
    <col min="1799" max="1799" width="11.1796875" style="25" customWidth="1"/>
    <col min="1800" max="1800" width="14.54296875" style="25" customWidth="1"/>
    <col min="1801" max="1802" width="10.453125" style="25" customWidth="1"/>
    <col min="1803" max="1803" width="11.453125" style="25" customWidth="1"/>
    <col min="1804" max="2048" width="8.81640625" style="25"/>
    <col min="2049" max="2049" width="1.54296875" style="25" customWidth="1"/>
    <col min="2050" max="2050" width="35" style="25" customWidth="1"/>
    <col min="2051" max="2054" width="10.453125" style="25" customWidth="1"/>
    <col min="2055" max="2055" width="11.1796875" style="25" customWidth="1"/>
    <col min="2056" max="2056" width="14.54296875" style="25" customWidth="1"/>
    <col min="2057" max="2058" width="10.453125" style="25" customWidth="1"/>
    <col min="2059" max="2059" width="11.453125" style="25" customWidth="1"/>
    <col min="2060" max="2304" width="8.81640625" style="25"/>
    <col min="2305" max="2305" width="1.54296875" style="25" customWidth="1"/>
    <col min="2306" max="2306" width="35" style="25" customWidth="1"/>
    <col min="2307" max="2310" width="10.453125" style="25" customWidth="1"/>
    <col min="2311" max="2311" width="11.1796875" style="25" customWidth="1"/>
    <col min="2312" max="2312" width="14.54296875" style="25" customWidth="1"/>
    <col min="2313" max="2314" width="10.453125" style="25" customWidth="1"/>
    <col min="2315" max="2315" width="11.453125" style="25" customWidth="1"/>
    <col min="2316" max="2560" width="8.81640625" style="25"/>
    <col min="2561" max="2561" width="1.54296875" style="25" customWidth="1"/>
    <col min="2562" max="2562" width="35" style="25" customWidth="1"/>
    <col min="2563" max="2566" width="10.453125" style="25" customWidth="1"/>
    <col min="2567" max="2567" width="11.1796875" style="25" customWidth="1"/>
    <col min="2568" max="2568" width="14.54296875" style="25" customWidth="1"/>
    <col min="2569" max="2570" width="10.453125" style="25" customWidth="1"/>
    <col min="2571" max="2571" width="11.453125" style="25" customWidth="1"/>
    <col min="2572" max="2816" width="8.81640625" style="25"/>
    <col min="2817" max="2817" width="1.54296875" style="25" customWidth="1"/>
    <col min="2818" max="2818" width="35" style="25" customWidth="1"/>
    <col min="2819" max="2822" width="10.453125" style="25" customWidth="1"/>
    <col min="2823" max="2823" width="11.1796875" style="25" customWidth="1"/>
    <col min="2824" max="2824" width="14.54296875" style="25" customWidth="1"/>
    <col min="2825" max="2826" width="10.453125" style="25" customWidth="1"/>
    <col min="2827" max="2827" width="11.453125" style="25" customWidth="1"/>
    <col min="2828" max="3072" width="8.81640625" style="25"/>
    <col min="3073" max="3073" width="1.54296875" style="25" customWidth="1"/>
    <col min="3074" max="3074" width="35" style="25" customWidth="1"/>
    <col min="3075" max="3078" width="10.453125" style="25" customWidth="1"/>
    <col min="3079" max="3079" width="11.1796875" style="25" customWidth="1"/>
    <col min="3080" max="3080" width="14.54296875" style="25" customWidth="1"/>
    <col min="3081" max="3082" width="10.453125" style="25" customWidth="1"/>
    <col min="3083" max="3083" width="11.453125" style="25" customWidth="1"/>
    <col min="3084" max="3328" width="8.81640625" style="25"/>
    <col min="3329" max="3329" width="1.54296875" style="25" customWidth="1"/>
    <col min="3330" max="3330" width="35" style="25" customWidth="1"/>
    <col min="3331" max="3334" width="10.453125" style="25" customWidth="1"/>
    <col min="3335" max="3335" width="11.1796875" style="25" customWidth="1"/>
    <col min="3336" max="3336" width="14.54296875" style="25" customWidth="1"/>
    <col min="3337" max="3338" width="10.453125" style="25" customWidth="1"/>
    <col min="3339" max="3339" width="11.453125" style="25" customWidth="1"/>
    <col min="3340" max="3584" width="8.81640625" style="25"/>
    <col min="3585" max="3585" width="1.54296875" style="25" customWidth="1"/>
    <col min="3586" max="3586" width="35" style="25" customWidth="1"/>
    <col min="3587" max="3590" width="10.453125" style="25" customWidth="1"/>
    <col min="3591" max="3591" width="11.1796875" style="25" customWidth="1"/>
    <col min="3592" max="3592" width="14.54296875" style="25" customWidth="1"/>
    <col min="3593" max="3594" width="10.453125" style="25" customWidth="1"/>
    <col min="3595" max="3595" width="11.453125" style="25" customWidth="1"/>
    <col min="3596" max="3840" width="8.81640625" style="25"/>
    <col min="3841" max="3841" width="1.54296875" style="25" customWidth="1"/>
    <col min="3842" max="3842" width="35" style="25" customWidth="1"/>
    <col min="3843" max="3846" width="10.453125" style="25" customWidth="1"/>
    <col min="3847" max="3847" width="11.1796875" style="25" customWidth="1"/>
    <col min="3848" max="3848" width="14.54296875" style="25" customWidth="1"/>
    <col min="3849" max="3850" width="10.453125" style="25" customWidth="1"/>
    <col min="3851" max="3851" width="11.453125" style="25" customWidth="1"/>
    <col min="3852" max="4096" width="8.81640625" style="25"/>
    <col min="4097" max="4097" width="1.54296875" style="25" customWidth="1"/>
    <col min="4098" max="4098" width="35" style="25" customWidth="1"/>
    <col min="4099" max="4102" width="10.453125" style="25" customWidth="1"/>
    <col min="4103" max="4103" width="11.1796875" style="25" customWidth="1"/>
    <col min="4104" max="4104" width="14.54296875" style="25" customWidth="1"/>
    <col min="4105" max="4106" width="10.453125" style="25" customWidth="1"/>
    <col min="4107" max="4107" width="11.453125" style="25" customWidth="1"/>
    <col min="4108" max="4352" width="8.81640625" style="25"/>
    <col min="4353" max="4353" width="1.54296875" style="25" customWidth="1"/>
    <col min="4354" max="4354" width="35" style="25" customWidth="1"/>
    <col min="4355" max="4358" width="10.453125" style="25" customWidth="1"/>
    <col min="4359" max="4359" width="11.1796875" style="25" customWidth="1"/>
    <col min="4360" max="4360" width="14.54296875" style="25" customWidth="1"/>
    <col min="4361" max="4362" width="10.453125" style="25" customWidth="1"/>
    <col min="4363" max="4363" width="11.453125" style="25" customWidth="1"/>
    <col min="4364" max="4608" width="8.81640625" style="25"/>
    <col min="4609" max="4609" width="1.54296875" style="25" customWidth="1"/>
    <col min="4610" max="4610" width="35" style="25" customWidth="1"/>
    <col min="4611" max="4614" width="10.453125" style="25" customWidth="1"/>
    <col min="4615" max="4615" width="11.1796875" style="25" customWidth="1"/>
    <col min="4616" max="4616" width="14.54296875" style="25" customWidth="1"/>
    <col min="4617" max="4618" width="10.453125" style="25" customWidth="1"/>
    <col min="4619" max="4619" width="11.453125" style="25" customWidth="1"/>
    <col min="4620" max="4864" width="8.81640625" style="25"/>
    <col min="4865" max="4865" width="1.54296875" style="25" customWidth="1"/>
    <col min="4866" max="4866" width="35" style="25" customWidth="1"/>
    <col min="4867" max="4870" width="10.453125" style="25" customWidth="1"/>
    <col min="4871" max="4871" width="11.1796875" style="25" customWidth="1"/>
    <col min="4872" max="4872" width="14.54296875" style="25" customWidth="1"/>
    <col min="4873" max="4874" width="10.453125" style="25" customWidth="1"/>
    <col min="4875" max="4875" width="11.453125" style="25" customWidth="1"/>
    <col min="4876" max="5120" width="8.81640625" style="25"/>
    <col min="5121" max="5121" width="1.54296875" style="25" customWidth="1"/>
    <col min="5122" max="5122" width="35" style="25" customWidth="1"/>
    <col min="5123" max="5126" width="10.453125" style="25" customWidth="1"/>
    <col min="5127" max="5127" width="11.1796875" style="25" customWidth="1"/>
    <col min="5128" max="5128" width="14.54296875" style="25" customWidth="1"/>
    <col min="5129" max="5130" width="10.453125" style="25" customWidth="1"/>
    <col min="5131" max="5131" width="11.453125" style="25" customWidth="1"/>
    <col min="5132" max="5376" width="8.81640625" style="25"/>
    <col min="5377" max="5377" width="1.54296875" style="25" customWidth="1"/>
    <col min="5378" max="5378" width="35" style="25" customWidth="1"/>
    <col min="5379" max="5382" width="10.453125" style="25" customWidth="1"/>
    <col min="5383" max="5383" width="11.1796875" style="25" customWidth="1"/>
    <col min="5384" max="5384" width="14.54296875" style="25" customWidth="1"/>
    <col min="5385" max="5386" width="10.453125" style="25" customWidth="1"/>
    <col min="5387" max="5387" width="11.453125" style="25" customWidth="1"/>
    <col min="5388" max="5632" width="8.81640625" style="25"/>
    <col min="5633" max="5633" width="1.54296875" style="25" customWidth="1"/>
    <col min="5634" max="5634" width="35" style="25" customWidth="1"/>
    <col min="5635" max="5638" width="10.453125" style="25" customWidth="1"/>
    <col min="5639" max="5639" width="11.1796875" style="25" customWidth="1"/>
    <col min="5640" max="5640" width="14.54296875" style="25" customWidth="1"/>
    <col min="5641" max="5642" width="10.453125" style="25" customWidth="1"/>
    <col min="5643" max="5643" width="11.453125" style="25" customWidth="1"/>
    <col min="5644" max="5888" width="8.81640625" style="25"/>
    <col min="5889" max="5889" width="1.54296875" style="25" customWidth="1"/>
    <col min="5890" max="5890" width="35" style="25" customWidth="1"/>
    <col min="5891" max="5894" width="10.453125" style="25" customWidth="1"/>
    <col min="5895" max="5895" width="11.1796875" style="25" customWidth="1"/>
    <col min="5896" max="5896" width="14.54296875" style="25" customWidth="1"/>
    <col min="5897" max="5898" width="10.453125" style="25" customWidth="1"/>
    <col min="5899" max="5899" width="11.453125" style="25" customWidth="1"/>
    <col min="5900" max="6144" width="8.81640625" style="25"/>
    <col min="6145" max="6145" width="1.54296875" style="25" customWidth="1"/>
    <col min="6146" max="6146" width="35" style="25" customWidth="1"/>
    <col min="6147" max="6150" width="10.453125" style="25" customWidth="1"/>
    <col min="6151" max="6151" width="11.1796875" style="25" customWidth="1"/>
    <col min="6152" max="6152" width="14.54296875" style="25" customWidth="1"/>
    <col min="6153" max="6154" width="10.453125" style="25" customWidth="1"/>
    <col min="6155" max="6155" width="11.453125" style="25" customWidth="1"/>
    <col min="6156" max="6400" width="8.81640625" style="25"/>
    <col min="6401" max="6401" width="1.54296875" style="25" customWidth="1"/>
    <col min="6402" max="6402" width="35" style="25" customWidth="1"/>
    <col min="6403" max="6406" width="10.453125" style="25" customWidth="1"/>
    <col min="6407" max="6407" width="11.1796875" style="25" customWidth="1"/>
    <col min="6408" max="6408" width="14.54296875" style="25" customWidth="1"/>
    <col min="6409" max="6410" width="10.453125" style="25" customWidth="1"/>
    <col min="6411" max="6411" width="11.453125" style="25" customWidth="1"/>
    <col min="6412" max="6656" width="8.81640625" style="25"/>
    <col min="6657" max="6657" width="1.54296875" style="25" customWidth="1"/>
    <col min="6658" max="6658" width="35" style="25" customWidth="1"/>
    <col min="6659" max="6662" width="10.453125" style="25" customWidth="1"/>
    <col min="6663" max="6663" width="11.1796875" style="25" customWidth="1"/>
    <col min="6664" max="6664" width="14.54296875" style="25" customWidth="1"/>
    <col min="6665" max="6666" width="10.453125" style="25" customWidth="1"/>
    <col min="6667" max="6667" width="11.453125" style="25" customWidth="1"/>
    <col min="6668" max="6912" width="8.81640625" style="25"/>
    <col min="6913" max="6913" width="1.54296875" style="25" customWidth="1"/>
    <col min="6914" max="6914" width="35" style="25" customWidth="1"/>
    <col min="6915" max="6918" width="10.453125" style="25" customWidth="1"/>
    <col min="6919" max="6919" width="11.1796875" style="25" customWidth="1"/>
    <col min="6920" max="6920" width="14.54296875" style="25" customWidth="1"/>
    <col min="6921" max="6922" width="10.453125" style="25" customWidth="1"/>
    <col min="6923" max="6923" width="11.453125" style="25" customWidth="1"/>
    <col min="6924" max="7168" width="8.81640625" style="25"/>
    <col min="7169" max="7169" width="1.54296875" style="25" customWidth="1"/>
    <col min="7170" max="7170" width="35" style="25" customWidth="1"/>
    <col min="7171" max="7174" width="10.453125" style="25" customWidth="1"/>
    <col min="7175" max="7175" width="11.1796875" style="25" customWidth="1"/>
    <col min="7176" max="7176" width="14.54296875" style="25" customWidth="1"/>
    <col min="7177" max="7178" width="10.453125" style="25" customWidth="1"/>
    <col min="7179" max="7179" width="11.453125" style="25" customWidth="1"/>
    <col min="7180" max="7424" width="8.81640625" style="25"/>
    <col min="7425" max="7425" width="1.54296875" style="25" customWidth="1"/>
    <col min="7426" max="7426" width="35" style="25" customWidth="1"/>
    <col min="7427" max="7430" width="10.453125" style="25" customWidth="1"/>
    <col min="7431" max="7431" width="11.1796875" style="25" customWidth="1"/>
    <col min="7432" max="7432" width="14.54296875" style="25" customWidth="1"/>
    <col min="7433" max="7434" width="10.453125" style="25" customWidth="1"/>
    <col min="7435" max="7435" width="11.453125" style="25" customWidth="1"/>
    <col min="7436" max="7680" width="8.81640625" style="25"/>
    <col min="7681" max="7681" width="1.54296875" style="25" customWidth="1"/>
    <col min="7682" max="7682" width="35" style="25" customWidth="1"/>
    <col min="7683" max="7686" width="10.453125" style="25" customWidth="1"/>
    <col min="7687" max="7687" width="11.1796875" style="25" customWidth="1"/>
    <col min="7688" max="7688" width="14.54296875" style="25" customWidth="1"/>
    <col min="7689" max="7690" width="10.453125" style="25" customWidth="1"/>
    <col min="7691" max="7691" width="11.453125" style="25" customWidth="1"/>
    <col min="7692" max="7936" width="8.81640625" style="25"/>
    <col min="7937" max="7937" width="1.54296875" style="25" customWidth="1"/>
    <col min="7938" max="7938" width="35" style="25" customWidth="1"/>
    <col min="7939" max="7942" width="10.453125" style="25" customWidth="1"/>
    <col min="7943" max="7943" width="11.1796875" style="25" customWidth="1"/>
    <col min="7944" max="7944" width="14.54296875" style="25" customWidth="1"/>
    <col min="7945" max="7946" width="10.453125" style="25" customWidth="1"/>
    <col min="7947" max="7947" width="11.453125" style="25" customWidth="1"/>
    <col min="7948" max="8192" width="8.81640625" style="25"/>
    <col min="8193" max="8193" width="1.54296875" style="25" customWidth="1"/>
    <col min="8194" max="8194" width="35" style="25" customWidth="1"/>
    <col min="8195" max="8198" width="10.453125" style="25" customWidth="1"/>
    <col min="8199" max="8199" width="11.1796875" style="25" customWidth="1"/>
    <col min="8200" max="8200" width="14.54296875" style="25" customWidth="1"/>
    <col min="8201" max="8202" width="10.453125" style="25" customWidth="1"/>
    <col min="8203" max="8203" width="11.453125" style="25" customWidth="1"/>
    <col min="8204" max="8448" width="8.81640625" style="25"/>
    <col min="8449" max="8449" width="1.54296875" style="25" customWidth="1"/>
    <col min="8450" max="8450" width="35" style="25" customWidth="1"/>
    <col min="8451" max="8454" width="10.453125" style="25" customWidth="1"/>
    <col min="8455" max="8455" width="11.1796875" style="25" customWidth="1"/>
    <col min="8456" max="8456" width="14.54296875" style="25" customWidth="1"/>
    <col min="8457" max="8458" width="10.453125" style="25" customWidth="1"/>
    <col min="8459" max="8459" width="11.453125" style="25" customWidth="1"/>
    <col min="8460" max="8704" width="8.81640625" style="25"/>
    <col min="8705" max="8705" width="1.54296875" style="25" customWidth="1"/>
    <col min="8706" max="8706" width="35" style="25" customWidth="1"/>
    <col min="8707" max="8710" width="10.453125" style="25" customWidth="1"/>
    <col min="8711" max="8711" width="11.1796875" style="25" customWidth="1"/>
    <col min="8712" max="8712" width="14.54296875" style="25" customWidth="1"/>
    <col min="8713" max="8714" width="10.453125" style="25" customWidth="1"/>
    <col min="8715" max="8715" width="11.453125" style="25" customWidth="1"/>
    <col min="8716" max="8960" width="8.81640625" style="25"/>
    <col min="8961" max="8961" width="1.54296875" style="25" customWidth="1"/>
    <col min="8962" max="8962" width="35" style="25" customWidth="1"/>
    <col min="8963" max="8966" width="10.453125" style="25" customWidth="1"/>
    <col min="8967" max="8967" width="11.1796875" style="25" customWidth="1"/>
    <col min="8968" max="8968" width="14.54296875" style="25" customWidth="1"/>
    <col min="8969" max="8970" width="10.453125" style="25" customWidth="1"/>
    <col min="8971" max="8971" width="11.453125" style="25" customWidth="1"/>
    <col min="8972" max="9216" width="8.81640625" style="25"/>
    <col min="9217" max="9217" width="1.54296875" style="25" customWidth="1"/>
    <col min="9218" max="9218" width="35" style="25" customWidth="1"/>
    <col min="9219" max="9222" width="10.453125" style="25" customWidth="1"/>
    <col min="9223" max="9223" width="11.1796875" style="25" customWidth="1"/>
    <col min="9224" max="9224" width="14.54296875" style="25" customWidth="1"/>
    <col min="9225" max="9226" width="10.453125" style="25" customWidth="1"/>
    <col min="9227" max="9227" width="11.453125" style="25" customWidth="1"/>
    <col min="9228" max="9472" width="8.81640625" style="25"/>
    <col min="9473" max="9473" width="1.54296875" style="25" customWidth="1"/>
    <col min="9474" max="9474" width="35" style="25" customWidth="1"/>
    <col min="9475" max="9478" width="10.453125" style="25" customWidth="1"/>
    <col min="9479" max="9479" width="11.1796875" style="25" customWidth="1"/>
    <col min="9480" max="9480" width="14.54296875" style="25" customWidth="1"/>
    <col min="9481" max="9482" width="10.453125" style="25" customWidth="1"/>
    <col min="9483" max="9483" width="11.453125" style="25" customWidth="1"/>
    <col min="9484" max="9728" width="8.81640625" style="25"/>
    <col min="9729" max="9729" width="1.54296875" style="25" customWidth="1"/>
    <col min="9730" max="9730" width="35" style="25" customWidth="1"/>
    <col min="9731" max="9734" width="10.453125" style="25" customWidth="1"/>
    <col min="9735" max="9735" width="11.1796875" style="25" customWidth="1"/>
    <col min="9736" max="9736" width="14.54296875" style="25" customWidth="1"/>
    <col min="9737" max="9738" width="10.453125" style="25" customWidth="1"/>
    <col min="9739" max="9739" width="11.453125" style="25" customWidth="1"/>
    <col min="9740" max="9984" width="8.81640625" style="25"/>
    <col min="9985" max="9985" width="1.54296875" style="25" customWidth="1"/>
    <col min="9986" max="9986" width="35" style="25" customWidth="1"/>
    <col min="9987" max="9990" width="10.453125" style="25" customWidth="1"/>
    <col min="9991" max="9991" width="11.1796875" style="25" customWidth="1"/>
    <col min="9992" max="9992" width="14.54296875" style="25" customWidth="1"/>
    <col min="9993" max="9994" width="10.453125" style="25" customWidth="1"/>
    <col min="9995" max="9995" width="11.453125" style="25" customWidth="1"/>
    <col min="9996" max="10240" width="8.81640625" style="25"/>
    <col min="10241" max="10241" width="1.54296875" style="25" customWidth="1"/>
    <col min="10242" max="10242" width="35" style="25" customWidth="1"/>
    <col min="10243" max="10246" width="10.453125" style="25" customWidth="1"/>
    <col min="10247" max="10247" width="11.1796875" style="25" customWidth="1"/>
    <col min="10248" max="10248" width="14.54296875" style="25" customWidth="1"/>
    <col min="10249" max="10250" width="10.453125" style="25" customWidth="1"/>
    <col min="10251" max="10251" width="11.453125" style="25" customWidth="1"/>
    <col min="10252" max="10496" width="8.81640625" style="25"/>
    <col min="10497" max="10497" width="1.54296875" style="25" customWidth="1"/>
    <col min="10498" max="10498" width="35" style="25" customWidth="1"/>
    <col min="10499" max="10502" width="10.453125" style="25" customWidth="1"/>
    <col min="10503" max="10503" width="11.1796875" style="25" customWidth="1"/>
    <col min="10504" max="10504" width="14.54296875" style="25" customWidth="1"/>
    <col min="10505" max="10506" width="10.453125" style="25" customWidth="1"/>
    <col min="10507" max="10507" width="11.453125" style="25" customWidth="1"/>
    <col min="10508" max="10752" width="8.81640625" style="25"/>
    <col min="10753" max="10753" width="1.54296875" style="25" customWidth="1"/>
    <col min="10754" max="10754" width="35" style="25" customWidth="1"/>
    <col min="10755" max="10758" width="10.453125" style="25" customWidth="1"/>
    <col min="10759" max="10759" width="11.1796875" style="25" customWidth="1"/>
    <col min="10760" max="10760" width="14.54296875" style="25" customWidth="1"/>
    <col min="10761" max="10762" width="10.453125" style="25" customWidth="1"/>
    <col min="10763" max="10763" width="11.453125" style="25" customWidth="1"/>
    <col min="10764" max="11008" width="8.81640625" style="25"/>
    <col min="11009" max="11009" width="1.54296875" style="25" customWidth="1"/>
    <col min="11010" max="11010" width="35" style="25" customWidth="1"/>
    <col min="11011" max="11014" width="10.453125" style="25" customWidth="1"/>
    <col min="11015" max="11015" width="11.1796875" style="25" customWidth="1"/>
    <col min="11016" max="11016" width="14.54296875" style="25" customWidth="1"/>
    <col min="11017" max="11018" width="10.453125" style="25" customWidth="1"/>
    <col min="11019" max="11019" width="11.453125" style="25" customWidth="1"/>
    <col min="11020" max="11264" width="8.81640625" style="25"/>
    <col min="11265" max="11265" width="1.54296875" style="25" customWidth="1"/>
    <col min="11266" max="11266" width="35" style="25" customWidth="1"/>
    <col min="11267" max="11270" width="10.453125" style="25" customWidth="1"/>
    <col min="11271" max="11271" width="11.1796875" style="25" customWidth="1"/>
    <col min="11272" max="11272" width="14.54296875" style="25" customWidth="1"/>
    <col min="11273" max="11274" width="10.453125" style="25" customWidth="1"/>
    <col min="11275" max="11275" width="11.453125" style="25" customWidth="1"/>
    <col min="11276" max="11520" width="8.81640625" style="25"/>
    <col min="11521" max="11521" width="1.54296875" style="25" customWidth="1"/>
    <col min="11522" max="11522" width="35" style="25" customWidth="1"/>
    <col min="11523" max="11526" width="10.453125" style="25" customWidth="1"/>
    <col min="11527" max="11527" width="11.1796875" style="25" customWidth="1"/>
    <col min="11528" max="11528" width="14.54296875" style="25" customWidth="1"/>
    <col min="11529" max="11530" width="10.453125" style="25" customWidth="1"/>
    <col min="11531" max="11531" width="11.453125" style="25" customWidth="1"/>
    <col min="11532" max="11776" width="8.81640625" style="25"/>
    <col min="11777" max="11777" width="1.54296875" style="25" customWidth="1"/>
    <col min="11778" max="11778" width="35" style="25" customWidth="1"/>
    <col min="11779" max="11782" width="10.453125" style="25" customWidth="1"/>
    <col min="11783" max="11783" width="11.1796875" style="25" customWidth="1"/>
    <col min="11784" max="11784" width="14.54296875" style="25" customWidth="1"/>
    <col min="11785" max="11786" width="10.453125" style="25" customWidth="1"/>
    <col min="11787" max="11787" width="11.453125" style="25" customWidth="1"/>
    <col min="11788" max="12032" width="8.81640625" style="25"/>
    <col min="12033" max="12033" width="1.54296875" style="25" customWidth="1"/>
    <col min="12034" max="12034" width="35" style="25" customWidth="1"/>
    <col min="12035" max="12038" width="10.453125" style="25" customWidth="1"/>
    <col min="12039" max="12039" width="11.1796875" style="25" customWidth="1"/>
    <col min="12040" max="12040" width="14.54296875" style="25" customWidth="1"/>
    <col min="12041" max="12042" width="10.453125" style="25" customWidth="1"/>
    <col min="12043" max="12043" width="11.453125" style="25" customWidth="1"/>
    <col min="12044" max="12288" width="8.81640625" style="25"/>
    <col min="12289" max="12289" width="1.54296875" style="25" customWidth="1"/>
    <col min="12290" max="12290" width="35" style="25" customWidth="1"/>
    <col min="12291" max="12294" width="10.453125" style="25" customWidth="1"/>
    <col min="12295" max="12295" width="11.1796875" style="25" customWidth="1"/>
    <col min="12296" max="12296" width="14.54296875" style="25" customWidth="1"/>
    <col min="12297" max="12298" width="10.453125" style="25" customWidth="1"/>
    <col min="12299" max="12299" width="11.453125" style="25" customWidth="1"/>
    <col min="12300" max="12544" width="8.81640625" style="25"/>
    <col min="12545" max="12545" width="1.54296875" style="25" customWidth="1"/>
    <col min="12546" max="12546" width="35" style="25" customWidth="1"/>
    <col min="12547" max="12550" width="10.453125" style="25" customWidth="1"/>
    <col min="12551" max="12551" width="11.1796875" style="25" customWidth="1"/>
    <col min="12552" max="12552" width="14.54296875" style="25" customWidth="1"/>
    <col min="12553" max="12554" width="10.453125" style="25" customWidth="1"/>
    <col min="12555" max="12555" width="11.453125" style="25" customWidth="1"/>
    <col min="12556" max="12800" width="8.81640625" style="25"/>
    <col min="12801" max="12801" width="1.54296875" style="25" customWidth="1"/>
    <col min="12802" max="12802" width="35" style="25" customWidth="1"/>
    <col min="12803" max="12806" width="10.453125" style="25" customWidth="1"/>
    <col min="12807" max="12807" width="11.1796875" style="25" customWidth="1"/>
    <col min="12808" max="12808" width="14.54296875" style="25" customWidth="1"/>
    <col min="12809" max="12810" width="10.453125" style="25" customWidth="1"/>
    <col min="12811" max="12811" width="11.453125" style="25" customWidth="1"/>
    <col min="12812" max="13056" width="8.81640625" style="25"/>
    <col min="13057" max="13057" width="1.54296875" style="25" customWidth="1"/>
    <col min="13058" max="13058" width="35" style="25" customWidth="1"/>
    <col min="13059" max="13062" width="10.453125" style="25" customWidth="1"/>
    <col min="13063" max="13063" width="11.1796875" style="25" customWidth="1"/>
    <col min="13064" max="13064" width="14.54296875" style="25" customWidth="1"/>
    <col min="13065" max="13066" width="10.453125" style="25" customWidth="1"/>
    <col min="13067" max="13067" width="11.453125" style="25" customWidth="1"/>
    <col min="13068" max="13312" width="8.81640625" style="25"/>
    <col min="13313" max="13313" width="1.54296875" style="25" customWidth="1"/>
    <col min="13314" max="13314" width="35" style="25" customWidth="1"/>
    <col min="13315" max="13318" width="10.453125" style="25" customWidth="1"/>
    <col min="13319" max="13319" width="11.1796875" style="25" customWidth="1"/>
    <col min="13320" max="13320" width="14.54296875" style="25" customWidth="1"/>
    <col min="13321" max="13322" width="10.453125" style="25" customWidth="1"/>
    <col min="13323" max="13323" width="11.453125" style="25" customWidth="1"/>
    <col min="13324" max="13568" width="8.81640625" style="25"/>
    <col min="13569" max="13569" width="1.54296875" style="25" customWidth="1"/>
    <col min="13570" max="13570" width="35" style="25" customWidth="1"/>
    <col min="13571" max="13574" width="10.453125" style="25" customWidth="1"/>
    <col min="13575" max="13575" width="11.1796875" style="25" customWidth="1"/>
    <col min="13576" max="13576" width="14.54296875" style="25" customWidth="1"/>
    <col min="13577" max="13578" width="10.453125" style="25" customWidth="1"/>
    <col min="13579" max="13579" width="11.453125" style="25" customWidth="1"/>
    <col min="13580" max="13824" width="8.81640625" style="25"/>
    <col min="13825" max="13825" width="1.54296875" style="25" customWidth="1"/>
    <col min="13826" max="13826" width="35" style="25" customWidth="1"/>
    <col min="13827" max="13830" width="10.453125" style="25" customWidth="1"/>
    <col min="13831" max="13831" width="11.1796875" style="25" customWidth="1"/>
    <col min="13832" max="13832" width="14.54296875" style="25" customWidth="1"/>
    <col min="13833" max="13834" width="10.453125" style="25" customWidth="1"/>
    <col min="13835" max="13835" width="11.453125" style="25" customWidth="1"/>
    <col min="13836" max="14080" width="8.81640625" style="25"/>
    <col min="14081" max="14081" width="1.54296875" style="25" customWidth="1"/>
    <col min="14082" max="14082" width="35" style="25" customWidth="1"/>
    <col min="14083" max="14086" width="10.453125" style="25" customWidth="1"/>
    <col min="14087" max="14087" width="11.1796875" style="25" customWidth="1"/>
    <col min="14088" max="14088" width="14.54296875" style="25" customWidth="1"/>
    <col min="14089" max="14090" width="10.453125" style="25" customWidth="1"/>
    <col min="14091" max="14091" width="11.453125" style="25" customWidth="1"/>
    <col min="14092" max="14336" width="8.81640625" style="25"/>
    <col min="14337" max="14337" width="1.54296875" style="25" customWidth="1"/>
    <col min="14338" max="14338" width="35" style="25" customWidth="1"/>
    <col min="14339" max="14342" width="10.453125" style="25" customWidth="1"/>
    <col min="14343" max="14343" width="11.1796875" style="25" customWidth="1"/>
    <col min="14344" max="14344" width="14.54296875" style="25" customWidth="1"/>
    <col min="14345" max="14346" width="10.453125" style="25" customWidth="1"/>
    <col min="14347" max="14347" width="11.453125" style="25" customWidth="1"/>
    <col min="14348" max="14592" width="8.81640625" style="25"/>
    <col min="14593" max="14593" width="1.54296875" style="25" customWidth="1"/>
    <col min="14594" max="14594" width="35" style="25" customWidth="1"/>
    <col min="14595" max="14598" width="10.453125" style="25" customWidth="1"/>
    <col min="14599" max="14599" width="11.1796875" style="25" customWidth="1"/>
    <col min="14600" max="14600" width="14.54296875" style="25" customWidth="1"/>
    <col min="14601" max="14602" width="10.453125" style="25" customWidth="1"/>
    <col min="14603" max="14603" width="11.453125" style="25" customWidth="1"/>
    <col min="14604" max="14848" width="8.81640625" style="25"/>
    <col min="14849" max="14849" width="1.54296875" style="25" customWidth="1"/>
    <col min="14850" max="14850" width="35" style="25" customWidth="1"/>
    <col min="14851" max="14854" width="10.453125" style="25" customWidth="1"/>
    <col min="14855" max="14855" width="11.1796875" style="25" customWidth="1"/>
    <col min="14856" max="14856" width="14.54296875" style="25" customWidth="1"/>
    <col min="14857" max="14858" width="10.453125" style="25" customWidth="1"/>
    <col min="14859" max="14859" width="11.453125" style="25" customWidth="1"/>
    <col min="14860" max="15104" width="8.81640625" style="25"/>
    <col min="15105" max="15105" width="1.54296875" style="25" customWidth="1"/>
    <col min="15106" max="15106" width="35" style="25" customWidth="1"/>
    <col min="15107" max="15110" width="10.453125" style="25" customWidth="1"/>
    <col min="15111" max="15111" width="11.1796875" style="25" customWidth="1"/>
    <col min="15112" max="15112" width="14.54296875" style="25" customWidth="1"/>
    <col min="15113" max="15114" width="10.453125" style="25" customWidth="1"/>
    <col min="15115" max="15115" width="11.453125" style="25" customWidth="1"/>
    <col min="15116" max="15360" width="8.81640625" style="25"/>
    <col min="15361" max="15361" width="1.54296875" style="25" customWidth="1"/>
    <col min="15362" max="15362" width="35" style="25" customWidth="1"/>
    <col min="15363" max="15366" width="10.453125" style="25" customWidth="1"/>
    <col min="15367" max="15367" width="11.1796875" style="25" customWidth="1"/>
    <col min="15368" max="15368" width="14.54296875" style="25" customWidth="1"/>
    <col min="15369" max="15370" width="10.453125" style="25" customWidth="1"/>
    <col min="15371" max="15371" width="11.453125" style="25" customWidth="1"/>
    <col min="15372" max="15616" width="8.81640625" style="25"/>
    <col min="15617" max="15617" width="1.54296875" style="25" customWidth="1"/>
    <col min="15618" max="15618" width="35" style="25" customWidth="1"/>
    <col min="15619" max="15622" width="10.453125" style="25" customWidth="1"/>
    <col min="15623" max="15623" width="11.1796875" style="25" customWidth="1"/>
    <col min="15624" max="15624" width="14.54296875" style="25" customWidth="1"/>
    <col min="15625" max="15626" width="10.453125" style="25" customWidth="1"/>
    <col min="15627" max="15627" width="11.453125" style="25" customWidth="1"/>
    <col min="15628" max="15872" width="8.81640625" style="25"/>
    <col min="15873" max="15873" width="1.54296875" style="25" customWidth="1"/>
    <col min="15874" max="15874" width="35" style="25" customWidth="1"/>
    <col min="15875" max="15878" width="10.453125" style="25" customWidth="1"/>
    <col min="15879" max="15879" width="11.1796875" style="25" customWidth="1"/>
    <col min="15880" max="15880" width="14.54296875" style="25" customWidth="1"/>
    <col min="15881" max="15882" width="10.453125" style="25" customWidth="1"/>
    <col min="15883" max="15883" width="11.453125" style="25" customWidth="1"/>
    <col min="15884" max="16128" width="8.81640625" style="25"/>
    <col min="16129" max="16129" width="1.54296875" style="25" customWidth="1"/>
    <col min="16130" max="16130" width="35" style="25" customWidth="1"/>
    <col min="16131" max="16134" width="10.453125" style="25" customWidth="1"/>
    <col min="16135" max="16135" width="11.1796875" style="25" customWidth="1"/>
    <col min="16136" max="16136" width="14.54296875" style="25" customWidth="1"/>
    <col min="16137" max="16138" width="10.453125" style="25" customWidth="1"/>
    <col min="16139" max="16139" width="11.453125" style="25" customWidth="1"/>
    <col min="16140" max="16384" width="8.81640625" style="25"/>
  </cols>
  <sheetData>
    <row r="1" spans="2:15" ht="25">
      <c r="B1" s="26"/>
    </row>
    <row r="2" spans="2:15" ht="13">
      <c r="B2" s="277" t="s">
        <v>1243</v>
      </c>
      <c r="C2" s="228"/>
      <c r="D2" s="228"/>
      <c r="E2" s="228"/>
      <c r="F2" s="271"/>
      <c r="G2" s="271"/>
      <c r="H2" s="271"/>
      <c r="I2" s="271"/>
      <c r="J2" s="271"/>
    </row>
    <row r="3" spans="2:15" ht="12" customHeight="1">
      <c r="B3" s="288"/>
      <c r="C3" s="228"/>
      <c r="D3" s="228"/>
      <c r="E3" s="228"/>
      <c r="F3" s="271"/>
      <c r="G3" s="271"/>
      <c r="H3" s="271"/>
      <c r="I3" s="271"/>
      <c r="J3" s="271"/>
    </row>
    <row r="4" spans="2:15" ht="44.9" customHeight="1">
      <c r="B4" s="335" t="s">
        <v>1244</v>
      </c>
      <c r="C4" s="1332" t="s">
        <v>1245</v>
      </c>
      <c r="D4" s="1333"/>
      <c r="E4" s="1333"/>
      <c r="F4" s="1333"/>
      <c r="G4" s="1333"/>
      <c r="H4" s="1333"/>
      <c r="I4" s="1333"/>
      <c r="J4" s="1334"/>
      <c r="K4" s="1334"/>
    </row>
    <row r="5" spans="2:15" ht="26">
      <c r="B5" s="334" t="s">
        <v>1110</v>
      </c>
      <c r="C5" s="290" t="s">
        <v>493</v>
      </c>
      <c r="D5" s="290" t="s">
        <v>494</v>
      </c>
      <c r="E5" s="290" t="s">
        <v>495</v>
      </c>
      <c r="F5" s="290" t="s">
        <v>496</v>
      </c>
      <c r="G5" s="290" t="s">
        <v>497</v>
      </c>
      <c r="H5" s="292" t="s">
        <v>498</v>
      </c>
      <c r="I5" s="290" t="s">
        <v>499</v>
      </c>
      <c r="J5" s="290" t="s">
        <v>500</v>
      </c>
      <c r="K5" s="292" t="s">
        <v>501</v>
      </c>
    </row>
    <row r="6" spans="2:15" s="256" customFormat="1">
      <c r="B6" s="264" t="s">
        <v>77</v>
      </c>
      <c r="C6" s="962"/>
      <c r="D6" s="962"/>
      <c r="E6" s="962"/>
      <c r="F6" s="962"/>
      <c r="G6" s="962"/>
      <c r="H6" s="771">
        <f t="shared" ref="H6:H11" si="0">SUM(C6:G6)</f>
        <v>0</v>
      </c>
      <c r="I6" s="962"/>
      <c r="J6" s="962"/>
      <c r="K6" s="771">
        <f>SUM(H6:J6)</f>
        <v>0</v>
      </c>
      <c r="O6" s="25"/>
    </row>
    <row r="7" spans="2:15" s="256" customFormat="1">
      <c r="B7" s="264" t="s">
        <v>85</v>
      </c>
      <c r="C7" s="962"/>
      <c r="D7" s="962"/>
      <c r="E7" s="962"/>
      <c r="F7" s="962"/>
      <c r="G7" s="962"/>
      <c r="H7" s="771">
        <f t="shared" si="0"/>
        <v>0</v>
      </c>
      <c r="I7" s="962"/>
      <c r="J7" s="962"/>
      <c r="K7" s="771">
        <f t="shared" ref="K7:K11" si="1">SUM(H7:J7)</f>
        <v>0</v>
      </c>
      <c r="O7" s="25"/>
    </row>
    <row r="8" spans="2:15" s="256" customFormat="1">
      <c r="B8" s="264" t="s">
        <v>86</v>
      </c>
      <c r="C8" s="962"/>
      <c r="D8" s="962"/>
      <c r="E8" s="962"/>
      <c r="F8" s="962"/>
      <c r="G8" s="962"/>
      <c r="H8" s="771">
        <f t="shared" si="0"/>
        <v>0</v>
      </c>
      <c r="I8" s="962"/>
      <c r="J8" s="962"/>
      <c r="K8" s="771">
        <f t="shared" si="1"/>
        <v>0</v>
      </c>
      <c r="O8" s="25"/>
    </row>
    <row r="9" spans="2:15" s="256" customFormat="1">
      <c r="B9" s="264" t="s">
        <v>87</v>
      </c>
      <c r="C9" s="962"/>
      <c r="D9" s="962"/>
      <c r="E9" s="962"/>
      <c r="F9" s="962"/>
      <c r="G9" s="962"/>
      <c r="H9" s="771">
        <f t="shared" si="0"/>
        <v>0</v>
      </c>
      <c r="I9" s="962"/>
      <c r="J9" s="962"/>
      <c r="K9" s="771">
        <f t="shared" si="1"/>
        <v>0</v>
      </c>
      <c r="O9" s="25"/>
    </row>
    <row r="10" spans="2:15" s="256" customFormat="1">
      <c r="B10" s="264" t="s">
        <v>88</v>
      </c>
      <c r="C10" s="962"/>
      <c r="D10" s="962"/>
      <c r="E10" s="962"/>
      <c r="F10" s="962"/>
      <c r="G10" s="962"/>
      <c r="H10" s="771">
        <f>SUM(C10:G10)</f>
        <v>0</v>
      </c>
      <c r="I10" s="962"/>
      <c r="J10" s="962"/>
      <c r="K10" s="771">
        <f t="shared" si="1"/>
        <v>0</v>
      </c>
      <c r="O10" s="25"/>
    </row>
    <row r="11" spans="2:15" s="256" customFormat="1">
      <c r="B11" s="264" t="s">
        <v>89</v>
      </c>
      <c r="C11" s="962"/>
      <c r="D11" s="962"/>
      <c r="E11" s="962"/>
      <c r="F11" s="962"/>
      <c r="G11" s="962"/>
      <c r="H11" s="771">
        <f t="shared" si="0"/>
        <v>0</v>
      </c>
      <c r="I11" s="962"/>
      <c r="J11" s="962"/>
      <c r="K11" s="771">
        <f t="shared" si="1"/>
        <v>0</v>
      </c>
      <c r="O11" s="25"/>
    </row>
    <row r="12" spans="2:15" ht="29.25" customHeight="1">
      <c r="B12" s="288"/>
      <c r="C12" s="222">
        <f t="shared" ref="C12:I12" si="2">SUM(C6:C11)</f>
        <v>0</v>
      </c>
      <c r="D12" s="222">
        <f t="shared" si="2"/>
        <v>0</v>
      </c>
      <c r="E12" s="222">
        <f t="shared" si="2"/>
        <v>0</v>
      </c>
      <c r="F12" s="222">
        <f t="shared" si="2"/>
        <v>0</v>
      </c>
      <c r="G12" s="222">
        <f t="shared" si="2"/>
        <v>0</v>
      </c>
      <c r="H12" s="222">
        <f>SUM(H6:H11)</f>
        <v>0</v>
      </c>
      <c r="I12" s="222">
        <f t="shared" si="2"/>
        <v>0</v>
      </c>
      <c r="J12" s="222">
        <f>SUM(J6:J11)</f>
        <v>0</v>
      </c>
      <c r="K12" s="771">
        <f>SUM(H12:J12)</f>
        <v>0</v>
      </c>
    </row>
    <row r="13" spans="2:15" ht="29.25" customHeight="1">
      <c r="B13" s="288"/>
      <c r="C13" s="304"/>
      <c r="D13" s="304"/>
      <c r="E13" s="304"/>
      <c r="F13" s="304"/>
      <c r="G13" s="304"/>
      <c r="H13" s="304"/>
      <c r="I13" s="304"/>
      <c r="J13" s="304"/>
      <c r="K13" s="271"/>
    </row>
    <row r="14" spans="2:15" ht="29.25" customHeight="1">
      <c r="B14" s="335" t="s">
        <v>1246</v>
      </c>
      <c r="C14" s="1332" t="s">
        <v>1245</v>
      </c>
      <c r="D14" s="1333"/>
      <c r="E14" s="1333"/>
      <c r="F14" s="1333"/>
      <c r="G14" s="1333"/>
      <c r="H14" s="1333"/>
      <c r="I14" s="1333"/>
      <c r="J14" s="1334"/>
      <c r="K14" s="1334"/>
    </row>
    <row r="15" spans="2:15" ht="26">
      <c r="B15" s="334" t="s">
        <v>1110</v>
      </c>
      <c r="C15" s="290" t="s">
        <v>493</v>
      </c>
      <c r="D15" s="290" t="s">
        <v>494</v>
      </c>
      <c r="E15" s="290" t="s">
        <v>495</v>
      </c>
      <c r="F15" s="290" t="s">
        <v>496</v>
      </c>
      <c r="G15" s="290" t="s">
        <v>497</v>
      </c>
      <c r="H15" s="292" t="s">
        <v>498</v>
      </c>
      <c r="I15" s="290" t="s">
        <v>499</v>
      </c>
      <c r="J15" s="290" t="s">
        <v>500</v>
      </c>
      <c r="K15" s="292" t="s">
        <v>501</v>
      </c>
    </row>
    <row r="16" spans="2:15">
      <c r="B16" s="264" t="s">
        <v>1247</v>
      </c>
      <c r="C16" s="962"/>
      <c r="D16" s="962"/>
      <c r="E16" s="962"/>
      <c r="F16" s="962"/>
      <c r="G16" s="962"/>
      <c r="H16" s="771">
        <f t="shared" ref="H16" si="3">SUM(C16:G16)</f>
        <v>0</v>
      </c>
      <c r="I16" s="962"/>
      <c r="J16" s="962"/>
      <c r="K16" s="771">
        <f>SUM(H16:J16)</f>
        <v>0</v>
      </c>
    </row>
    <row r="17" spans="2:15" ht="29.25" customHeight="1">
      <c r="B17" s="288"/>
      <c r="C17" s="222">
        <f>SUM(C16)</f>
        <v>0</v>
      </c>
      <c r="D17" s="222">
        <f t="shared" ref="D17:K17" si="4">SUM(D16)</f>
        <v>0</v>
      </c>
      <c r="E17" s="222">
        <f t="shared" si="4"/>
        <v>0</v>
      </c>
      <c r="F17" s="222">
        <f t="shared" si="4"/>
        <v>0</v>
      </c>
      <c r="G17" s="222">
        <f t="shared" si="4"/>
        <v>0</v>
      </c>
      <c r="H17" s="222">
        <f t="shared" si="4"/>
        <v>0</v>
      </c>
      <c r="I17" s="222">
        <f t="shared" si="4"/>
        <v>0</v>
      </c>
      <c r="J17" s="222">
        <f t="shared" si="4"/>
        <v>0</v>
      </c>
      <c r="K17" s="222">
        <f t="shared" si="4"/>
        <v>0</v>
      </c>
    </row>
    <row r="18" spans="2:15" ht="29.25" customHeight="1">
      <c r="B18" s="288"/>
      <c r="C18" s="304"/>
      <c r="D18" s="304"/>
      <c r="E18" s="304"/>
      <c r="F18" s="304"/>
      <c r="G18" s="304"/>
      <c r="H18" s="304"/>
      <c r="I18" s="304"/>
      <c r="J18" s="304"/>
      <c r="K18" s="271"/>
    </row>
    <row r="19" spans="2:15" ht="44.9" customHeight="1">
      <c r="B19" s="335" t="s">
        <v>1248</v>
      </c>
      <c r="C19" s="1332" t="s">
        <v>1245</v>
      </c>
      <c r="D19" s="1333"/>
      <c r="E19" s="1333"/>
      <c r="F19" s="1333"/>
      <c r="G19" s="1333"/>
      <c r="H19" s="1333"/>
      <c r="I19" s="1333"/>
      <c r="J19" s="1334"/>
      <c r="K19" s="1334"/>
    </row>
    <row r="20" spans="2:15" ht="26">
      <c r="B20" s="334" t="s">
        <v>1110</v>
      </c>
      <c r="C20" s="290" t="s">
        <v>493</v>
      </c>
      <c r="D20" s="290" t="s">
        <v>494</v>
      </c>
      <c r="E20" s="290" t="s">
        <v>495</v>
      </c>
      <c r="F20" s="290" t="s">
        <v>496</v>
      </c>
      <c r="G20" s="290" t="s">
        <v>497</v>
      </c>
      <c r="H20" s="292" t="s">
        <v>498</v>
      </c>
      <c r="I20" s="290" t="s">
        <v>499</v>
      </c>
      <c r="J20" s="290" t="s">
        <v>500</v>
      </c>
      <c r="K20" s="292" t="s">
        <v>501</v>
      </c>
    </row>
    <row r="21" spans="2:15" s="256" customFormat="1">
      <c r="B21" s="264" t="s">
        <v>85</v>
      </c>
      <c r="C21" s="962"/>
      <c r="D21" s="962"/>
      <c r="E21" s="962"/>
      <c r="F21" s="962"/>
      <c r="G21" s="962"/>
      <c r="H21" s="296">
        <f t="shared" ref="H21" si="5">SUM(C21:G21)</f>
        <v>0</v>
      </c>
      <c r="I21" s="962"/>
      <c r="J21" s="962"/>
      <c r="K21" s="296">
        <f t="shared" ref="K21" si="6">SUM(H21:J21)</f>
        <v>0</v>
      </c>
      <c r="O21" s="25"/>
    </row>
    <row r="22" spans="2:15" ht="29.25" customHeight="1">
      <c r="B22" s="288"/>
      <c r="C22" s="222">
        <f t="shared" ref="C22:J22" si="7">SUM(C21:C21)</f>
        <v>0</v>
      </c>
      <c r="D22" s="222">
        <f t="shared" si="7"/>
        <v>0</v>
      </c>
      <c r="E22" s="222">
        <f t="shared" si="7"/>
        <v>0</v>
      </c>
      <c r="F22" s="222">
        <f t="shared" si="7"/>
        <v>0</v>
      </c>
      <c r="G22" s="222">
        <f t="shared" si="7"/>
        <v>0</v>
      </c>
      <c r="H22" s="222">
        <f t="shared" si="7"/>
        <v>0</v>
      </c>
      <c r="I22" s="222">
        <f t="shared" si="7"/>
        <v>0</v>
      </c>
      <c r="J22" s="222">
        <f t="shared" si="7"/>
        <v>0</v>
      </c>
      <c r="K22" s="296">
        <f>SUM(H22:J22)</f>
        <v>0</v>
      </c>
    </row>
    <row r="23" spans="2:15" ht="29.25" customHeight="1">
      <c r="B23" s="288"/>
      <c r="C23" s="304"/>
      <c r="D23" s="304"/>
      <c r="E23" s="304"/>
      <c r="F23" s="304"/>
      <c r="G23" s="304"/>
      <c r="H23" s="304"/>
      <c r="I23" s="304"/>
      <c r="J23" s="304"/>
      <c r="K23" s="304"/>
    </row>
    <row r="24" spans="2:15" ht="13.5" thickBot="1">
      <c r="B24" s="22" t="s">
        <v>489</v>
      </c>
      <c r="C24" s="22"/>
      <c r="D24" s="177"/>
      <c r="E24" s="177"/>
      <c r="F24" s="177"/>
      <c r="G24" s="177"/>
      <c r="H24" s="177"/>
      <c r="I24" s="177"/>
      <c r="J24" s="177"/>
      <c r="K24" s="93"/>
      <c r="L24" s="93"/>
    </row>
    <row r="25" spans="2:15" ht="15" thickBot="1">
      <c r="B25" s="1205" t="s">
        <v>524</v>
      </c>
      <c r="C25" s="1206"/>
      <c r="D25" s="1206"/>
      <c r="E25" s="1206"/>
      <c r="F25" s="1206"/>
      <c r="G25" s="1206"/>
      <c r="H25" s="1206"/>
      <c r="I25" s="1206"/>
      <c r="J25" s="1206"/>
      <c r="K25" s="1206"/>
      <c r="L25" s="1207"/>
    </row>
    <row r="26" spans="2:15">
      <c r="B26" s="1195"/>
      <c r="C26" s="1196"/>
      <c r="D26" s="1196"/>
      <c r="E26" s="1196"/>
      <c r="F26" s="1196"/>
      <c r="G26" s="1196"/>
      <c r="H26" s="1196"/>
      <c r="I26" s="1196"/>
      <c r="J26" s="1196"/>
      <c r="K26" s="1196"/>
      <c r="L26" s="1197"/>
    </row>
    <row r="27" spans="2:15">
      <c r="B27" s="1198"/>
      <c r="C27" s="1199"/>
      <c r="D27" s="1199"/>
      <c r="E27" s="1199"/>
      <c r="F27" s="1199"/>
      <c r="G27" s="1199"/>
      <c r="H27" s="1199"/>
      <c r="I27" s="1199"/>
      <c r="J27" s="1199"/>
      <c r="K27" s="1199"/>
      <c r="L27" s="1200"/>
    </row>
    <row r="28" spans="2:15">
      <c r="B28" s="1198"/>
      <c r="C28" s="1199"/>
      <c r="D28" s="1199"/>
      <c r="E28" s="1199"/>
      <c r="F28" s="1199"/>
      <c r="G28" s="1199"/>
      <c r="H28" s="1199"/>
      <c r="I28" s="1199"/>
      <c r="J28" s="1199"/>
      <c r="K28" s="1199"/>
      <c r="L28" s="1200"/>
    </row>
    <row r="29" spans="2:15">
      <c r="B29" s="1198"/>
      <c r="C29" s="1199"/>
      <c r="D29" s="1199"/>
      <c r="E29" s="1199"/>
      <c r="F29" s="1199"/>
      <c r="G29" s="1199"/>
      <c r="H29" s="1199"/>
      <c r="I29" s="1199"/>
      <c r="J29" s="1199"/>
      <c r="K29" s="1199"/>
      <c r="L29" s="1200"/>
    </row>
    <row r="30" spans="2:15">
      <c r="B30" s="1198"/>
      <c r="C30" s="1199"/>
      <c r="D30" s="1199"/>
      <c r="E30" s="1199"/>
      <c r="F30" s="1199"/>
      <c r="G30" s="1199"/>
      <c r="H30" s="1199"/>
      <c r="I30" s="1199"/>
      <c r="J30" s="1199"/>
      <c r="K30" s="1199"/>
      <c r="L30" s="1200"/>
    </row>
    <row r="31" spans="2:15">
      <c r="B31" s="1198"/>
      <c r="C31" s="1199"/>
      <c r="D31" s="1199"/>
      <c r="E31" s="1199"/>
      <c r="F31" s="1199"/>
      <c r="G31" s="1199"/>
      <c r="H31" s="1199"/>
      <c r="I31" s="1199"/>
      <c r="J31" s="1199"/>
      <c r="K31" s="1199"/>
      <c r="L31" s="1200"/>
    </row>
    <row r="32" spans="2:15">
      <c r="B32" s="1198"/>
      <c r="C32" s="1199"/>
      <c r="D32" s="1199"/>
      <c r="E32" s="1199"/>
      <c r="F32" s="1199"/>
      <c r="G32" s="1199"/>
      <c r="H32" s="1199"/>
      <c r="I32" s="1199"/>
      <c r="J32" s="1199"/>
      <c r="K32" s="1199"/>
      <c r="L32" s="1200"/>
    </row>
    <row r="33" spans="2:12">
      <c r="B33" s="1198"/>
      <c r="C33" s="1199"/>
      <c r="D33" s="1199"/>
      <c r="E33" s="1199"/>
      <c r="F33" s="1199"/>
      <c r="G33" s="1199"/>
      <c r="H33" s="1199"/>
      <c r="I33" s="1199"/>
      <c r="J33" s="1199"/>
      <c r="K33" s="1199"/>
      <c r="L33" s="1200"/>
    </row>
    <row r="34" spans="2:12">
      <c r="B34" s="1198"/>
      <c r="C34" s="1199"/>
      <c r="D34" s="1199"/>
      <c r="E34" s="1199"/>
      <c r="F34" s="1199"/>
      <c r="G34" s="1199"/>
      <c r="H34" s="1199"/>
      <c r="I34" s="1199"/>
      <c r="J34" s="1199"/>
      <c r="K34" s="1199"/>
      <c r="L34" s="1200"/>
    </row>
    <row r="35" spans="2:12">
      <c r="B35" s="1198"/>
      <c r="C35" s="1199"/>
      <c r="D35" s="1199"/>
      <c r="E35" s="1199"/>
      <c r="F35" s="1199"/>
      <c r="G35" s="1199"/>
      <c r="H35" s="1199"/>
      <c r="I35" s="1199"/>
      <c r="J35" s="1199"/>
      <c r="K35" s="1199"/>
      <c r="L35" s="1200"/>
    </row>
    <row r="36" spans="2:12">
      <c r="B36" s="1198"/>
      <c r="C36" s="1199"/>
      <c r="D36" s="1199"/>
      <c r="E36" s="1199"/>
      <c r="F36" s="1199"/>
      <c r="G36" s="1199"/>
      <c r="H36" s="1199"/>
      <c r="I36" s="1199"/>
      <c r="J36" s="1199"/>
      <c r="K36" s="1199"/>
      <c r="L36" s="1200"/>
    </row>
    <row r="37" spans="2:12">
      <c r="B37" s="1198"/>
      <c r="C37" s="1199"/>
      <c r="D37" s="1199"/>
      <c r="E37" s="1199"/>
      <c r="F37" s="1199"/>
      <c r="G37" s="1199"/>
      <c r="H37" s="1199"/>
      <c r="I37" s="1199"/>
      <c r="J37" s="1199"/>
      <c r="K37" s="1199"/>
      <c r="L37" s="1200"/>
    </row>
    <row r="38" spans="2:12">
      <c r="B38" s="1198"/>
      <c r="C38" s="1199"/>
      <c r="D38" s="1199"/>
      <c r="E38" s="1199"/>
      <c r="F38" s="1199"/>
      <c r="G38" s="1199"/>
      <c r="H38" s="1199"/>
      <c r="I38" s="1199"/>
      <c r="J38" s="1199"/>
      <c r="K38" s="1199"/>
      <c r="L38" s="1200"/>
    </row>
    <row r="39" spans="2:12">
      <c r="B39" s="1198"/>
      <c r="C39" s="1199"/>
      <c r="D39" s="1199"/>
      <c r="E39" s="1199"/>
      <c r="F39" s="1199"/>
      <c r="G39" s="1199"/>
      <c r="H39" s="1199"/>
      <c r="I39" s="1199"/>
      <c r="J39" s="1199"/>
      <c r="K39" s="1199"/>
      <c r="L39" s="1200"/>
    </row>
    <row r="40" spans="2:12">
      <c r="B40" s="1198"/>
      <c r="C40" s="1199"/>
      <c r="D40" s="1199"/>
      <c r="E40" s="1199"/>
      <c r="F40" s="1199"/>
      <c r="G40" s="1199"/>
      <c r="H40" s="1199"/>
      <c r="I40" s="1199"/>
      <c r="J40" s="1199"/>
      <c r="K40" s="1199"/>
      <c r="L40" s="1200"/>
    </row>
    <row r="41" spans="2:12">
      <c r="B41" s="1198"/>
      <c r="C41" s="1199"/>
      <c r="D41" s="1199"/>
      <c r="E41" s="1199"/>
      <c r="F41" s="1199"/>
      <c r="G41" s="1199"/>
      <c r="H41" s="1199"/>
      <c r="I41" s="1199"/>
      <c r="J41" s="1199"/>
      <c r="K41" s="1199"/>
      <c r="L41" s="1200"/>
    </row>
    <row r="42" spans="2:12">
      <c r="B42" s="1198"/>
      <c r="C42" s="1199"/>
      <c r="D42" s="1199"/>
      <c r="E42" s="1199"/>
      <c r="F42" s="1199"/>
      <c r="G42" s="1199"/>
      <c r="H42" s="1199"/>
      <c r="I42" s="1199"/>
      <c r="J42" s="1199"/>
      <c r="K42" s="1199"/>
      <c r="L42" s="1200"/>
    </row>
    <row r="43" spans="2:12">
      <c r="B43" s="1198"/>
      <c r="C43" s="1199"/>
      <c r="D43" s="1199"/>
      <c r="E43" s="1199"/>
      <c r="F43" s="1199"/>
      <c r="G43" s="1199"/>
      <c r="H43" s="1199"/>
      <c r="I43" s="1199"/>
      <c r="J43" s="1199"/>
      <c r="K43" s="1199"/>
      <c r="L43" s="1200"/>
    </row>
    <row r="44" spans="2:12">
      <c r="B44" s="1198"/>
      <c r="C44" s="1199"/>
      <c r="D44" s="1199"/>
      <c r="E44" s="1199"/>
      <c r="F44" s="1199"/>
      <c r="G44" s="1199"/>
      <c r="H44" s="1199"/>
      <c r="I44" s="1199"/>
      <c r="J44" s="1199"/>
      <c r="K44" s="1199"/>
      <c r="L44" s="1200"/>
    </row>
    <row r="45" spans="2:12">
      <c r="B45" s="1198"/>
      <c r="C45" s="1199"/>
      <c r="D45" s="1199"/>
      <c r="E45" s="1199"/>
      <c r="F45" s="1199"/>
      <c r="G45" s="1199"/>
      <c r="H45" s="1199"/>
      <c r="I45" s="1199"/>
      <c r="J45" s="1199"/>
      <c r="K45" s="1199"/>
      <c r="L45" s="1200"/>
    </row>
    <row r="46" spans="2:12">
      <c r="B46" s="1198"/>
      <c r="C46" s="1199"/>
      <c r="D46" s="1199"/>
      <c r="E46" s="1199"/>
      <c r="F46" s="1199"/>
      <c r="G46" s="1199"/>
      <c r="H46" s="1199"/>
      <c r="I46" s="1199"/>
      <c r="J46" s="1199"/>
      <c r="K46" s="1199"/>
      <c r="L46" s="1200"/>
    </row>
    <row r="47" spans="2:12">
      <c r="B47" s="1198"/>
      <c r="C47" s="1199"/>
      <c r="D47" s="1199"/>
      <c r="E47" s="1199"/>
      <c r="F47" s="1199"/>
      <c r="G47" s="1199"/>
      <c r="H47" s="1199"/>
      <c r="I47" s="1199"/>
      <c r="J47" s="1199"/>
      <c r="K47" s="1199"/>
      <c r="L47" s="1200"/>
    </row>
    <row r="48" spans="2:12">
      <c r="B48" s="1198"/>
      <c r="C48" s="1199"/>
      <c r="D48" s="1199"/>
      <c r="E48" s="1199"/>
      <c r="F48" s="1199"/>
      <c r="G48" s="1199"/>
      <c r="H48" s="1199"/>
      <c r="I48" s="1199"/>
      <c r="J48" s="1199"/>
      <c r="K48" s="1199"/>
      <c r="L48" s="1200"/>
    </row>
    <row r="49" spans="2:12">
      <c r="B49" s="1198"/>
      <c r="C49" s="1199"/>
      <c r="D49" s="1199"/>
      <c r="E49" s="1199"/>
      <c r="F49" s="1199"/>
      <c r="G49" s="1199"/>
      <c r="H49" s="1199"/>
      <c r="I49" s="1199"/>
      <c r="J49" s="1199"/>
      <c r="K49" s="1199"/>
      <c r="L49" s="1200"/>
    </row>
    <row r="50" spans="2:12">
      <c r="B50" s="1198"/>
      <c r="C50" s="1199"/>
      <c r="D50" s="1199"/>
      <c r="E50" s="1199"/>
      <c r="F50" s="1199"/>
      <c r="G50" s="1199"/>
      <c r="H50" s="1199"/>
      <c r="I50" s="1199"/>
      <c r="J50" s="1199"/>
      <c r="K50" s="1199"/>
      <c r="L50" s="1200"/>
    </row>
    <row r="51" spans="2:12">
      <c r="B51" s="1198"/>
      <c r="C51" s="1199"/>
      <c r="D51" s="1199"/>
      <c r="E51" s="1199"/>
      <c r="F51" s="1199"/>
      <c r="G51" s="1199"/>
      <c r="H51" s="1199"/>
      <c r="I51" s="1199"/>
      <c r="J51" s="1199"/>
      <c r="K51" s="1199"/>
      <c r="L51" s="1200"/>
    </row>
    <row r="52" spans="2:12">
      <c r="B52" s="1198"/>
      <c r="C52" s="1199"/>
      <c r="D52" s="1199"/>
      <c r="E52" s="1199"/>
      <c r="F52" s="1199"/>
      <c r="G52" s="1199"/>
      <c r="H52" s="1199"/>
      <c r="I52" s="1199"/>
      <c r="J52" s="1199"/>
      <c r="K52" s="1199"/>
      <c r="L52" s="1200"/>
    </row>
    <row r="53" spans="2:12">
      <c r="B53" s="1198"/>
      <c r="C53" s="1199"/>
      <c r="D53" s="1199"/>
      <c r="E53" s="1199"/>
      <c r="F53" s="1199"/>
      <c r="G53" s="1199"/>
      <c r="H53" s="1199"/>
      <c r="I53" s="1199"/>
      <c r="J53" s="1199"/>
      <c r="K53" s="1199"/>
      <c r="L53" s="1200"/>
    </row>
    <row r="54" spans="2:12">
      <c r="B54" s="1198"/>
      <c r="C54" s="1199"/>
      <c r="D54" s="1199"/>
      <c r="E54" s="1199"/>
      <c r="F54" s="1199"/>
      <c r="G54" s="1199"/>
      <c r="H54" s="1199"/>
      <c r="I54" s="1199"/>
      <c r="J54" s="1199"/>
      <c r="K54" s="1199"/>
      <c r="L54" s="1200"/>
    </row>
    <row r="55" spans="2:12">
      <c r="B55" s="1198"/>
      <c r="C55" s="1199"/>
      <c r="D55" s="1199"/>
      <c r="E55" s="1199"/>
      <c r="F55" s="1199"/>
      <c r="G55" s="1199"/>
      <c r="H55" s="1199"/>
      <c r="I55" s="1199"/>
      <c r="J55" s="1199"/>
      <c r="K55" s="1199"/>
      <c r="L55" s="1200"/>
    </row>
    <row r="56" spans="2:12">
      <c r="B56" s="1198"/>
      <c r="C56" s="1199"/>
      <c r="D56" s="1199"/>
      <c r="E56" s="1199"/>
      <c r="F56" s="1199"/>
      <c r="G56" s="1199"/>
      <c r="H56" s="1199"/>
      <c r="I56" s="1199"/>
      <c r="J56" s="1199"/>
      <c r="K56" s="1199"/>
      <c r="L56" s="1200"/>
    </row>
    <row r="57" spans="2:12">
      <c r="B57" s="1198"/>
      <c r="C57" s="1199"/>
      <c r="D57" s="1199"/>
      <c r="E57" s="1199"/>
      <c r="F57" s="1199"/>
      <c r="G57" s="1199"/>
      <c r="H57" s="1199"/>
      <c r="I57" s="1199"/>
      <c r="J57" s="1199"/>
      <c r="K57" s="1199"/>
      <c r="L57" s="1200"/>
    </row>
    <row r="58" spans="2:12">
      <c r="B58" s="1198"/>
      <c r="C58" s="1199"/>
      <c r="D58" s="1199"/>
      <c r="E58" s="1199"/>
      <c r="F58" s="1199"/>
      <c r="G58" s="1199"/>
      <c r="H58" s="1199"/>
      <c r="I58" s="1199"/>
      <c r="J58" s="1199"/>
      <c r="K58" s="1199"/>
      <c r="L58" s="1200"/>
    </row>
    <row r="59" spans="2:12">
      <c r="B59" s="1198"/>
      <c r="C59" s="1199"/>
      <c r="D59" s="1199"/>
      <c r="E59" s="1199"/>
      <c r="F59" s="1199"/>
      <c r="G59" s="1199"/>
      <c r="H59" s="1199"/>
      <c r="I59" s="1199"/>
      <c r="J59" s="1199"/>
      <c r="K59" s="1199"/>
      <c r="L59" s="1200"/>
    </row>
    <row r="60" spans="2:12">
      <c r="B60" s="1198"/>
      <c r="C60" s="1199"/>
      <c r="D60" s="1199"/>
      <c r="E60" s="1199"/>
      <c r="F60" s="1199"/>
      <c r="G60" s="1199"/>
      <c r="H60" s="1199"/>
      <c r="I60" s="1199"/>
      <c r="J60" s="1199"/>
      <c r="K60" s="1199"/>
      <c r="L60" s="1200"/>
    </row>
    <row r="61" spans="2:12">
      <c r="B61" s="1198"/>
      <c r="C61" s="1199"/>
      <c r="D61" s="1199"/>
      <c r="E61" s="1199"/>
      <c r="F61" s="1199"/>
      <c r="G61" s="1199"/>
      <c r="H61" s="1199"/>
      <c r="I61" s="1199"/>
      <c r="J61" s="1199"/>
      <c r="K61" s="1199"/>
      <c r="L61" s="1200"/>
    </row>
    <row r="62" spans="2:12">
      <c r="B62" s="1198"/>
      <c r="C62" s="1199"/>
      <c r="D62" s="1199"/>
      <c r="E62" s="1199"/>
      <c r="F62" s="1199"/>
      <c r="G62" s="1199"/>
      <c r="H62" s="1199"/>
      <c r="I62" s="1199"/>
      <c r="J62" s="1199"/>
      <c r="K62" s="1199"/>
      <c r="L62" s="1200"/>
    </row>
    <row r="63" spans="2:12">
      <c r="B63" s="1198"/>
      <c r="C63" s="1199"/>
      <c r="D63" s="1199"/>
      <c r="E63" s="1199"/>
      <c r="F63" s="1199"/>
      <c r="G63" s="1199"/>
      <c r="H63" s="1199"/>
      <c r="I63" s="1199"/>
      <c r="J63" s="1199"/>
      <c r="K63" s="1199"/>
      <c r="L63" s="1200"/>
    </row>
    <row r="64" spans="2:12">
      <c r="B64" s="1198"/>
      <c r="C64" s="1199"/>
      <c r="D64" s="1199"/>
      <c r="E64" s="1199"/>
      <c r="F64" s="1199"/>
      <c r="G64" s="1199"/>
      <c r="H64" s="1199"/>
      <c r="I64" s="1199"/>
      <c r="J64" s="1199"/>
      <c r="K64" s="1199"/>
      <c r="L64" s="1200"/>
    </row>
    <row r="65" spans="2:12">
      <c r="B65" s="1198"/>
      <c r="C65" s="1199"/>
      <c r="D65" s="1199"/>
      <c r="E65" s="1199"/>
      <c r="F65" s="1199"/>
      <c r="G65" s="1199"/>
      <c r="H65" s="1199"/>
      <c r="I65" s="1199"/>
      <c r="J65" s="1199"/>
      <c r="K65" s="1199"/>
      <c r="L65" s="1200"/>
    </row>
    <row r="66" spans="2:12">
      <c r="B66" s="1198"/>
      <c r="C66" s="1199"/>
      <c r="D66" s="1199"/>
      <c r="E66" s="1199"/>
      <c r="F66" s="1199"/>
      <c r="G66" s="1199"/>
      <c r="H66" s="1199"/>
      <c r="I66" s="1199"/>
      <c r="J66" s="1199"/>
      <c r="K66" s="1199"/>
      <c r="L66" s="1200"/>
    </row>
    <row r="67" spans="2:12">
      <c r="B67" s="1198"/>
      <c r="C67" s="1199"/>
      <c r="D67" s="1199"/>
      <c r="E67" s="1199"/>
      <c r="F67" s="1199"/>
      <c r="G67" s="1199"/>
      <c r="H67" s="1199"/>
      <c r="I67" s="1199"/>
      <c r="J67" s="1199"/>
      <c r="K67" s="1199"/>
      <c r="L67" s="1200"/>
    </row>
    <row r="68" spans="2:12">
      <c r="B68" s="1198"/>
      <c r="C68" s="1199"/>
      <c r="D68" s="1199"/>
      <c r="E68" s="1199"/>
      <c r="F68" s="1199"/>
      <c r="G68" s="1199"/>
      <c r="H68" s="1199"/>
      <c r="I68" s="1199"/>
      <c r="J68" s="1199"/>
      <c r="K68" s="1199"/>
      <c r="L68" s="1200"/>
    </row>
    <row r="69" spans="2:12">
      <c r="B69" s="1198"/>
      <c r="C69" s="1199"/>
      <c r="D69" s="1199"/>
      <c r="E69" s="1199"/>
      <c r="F69" s="1199"/>
      <c r="G69" s="1199"/>
      <c r="H69" s="1199"/>
      <c r="I69" s="1199"/>
      <c r="J69" s="1199"/>
      <c r="K69" s="1199"/>
      <c r="L69" s="1200"/>
    </row>
    <row r="70" spans="2:12">
      <c r="B70" s="1198"/>
      <c r="C70" s="1199"/>
      <c r="D70" s="1199"/>
      <c r="E70" s="1199"/>
      <c r="F70" s="1199"/>
      <c r="G70" s="1199"/>
      <c r="H70" s="1199"/>
      <c r="I70" s="1199"/>
      <c r="J70" s="1199"/>
      <c r="K70" s="1199"/>
      <c r="L70" s="1200"/>
    </row>
    <row r="71" spans="2:12">
      <c r="B71" s="1198"/>
      <c r="C71" s="1199"/>
      <c r="D71" s="1199"/>
      <c r="E71" s="1199"/>
      <c r="F71" s="1199"/>
      <c r="G71" s="1199"/>
      <c r="H71" s="1199"/>
      <c r="I71" s="1199"/>
      <c r="J71" s="1199"/>
      <c r="K71" s="1199"/>
      <c r="L71" s="1200"/>
    </row>
    <row r="72" spans="2:12">
      <c r="B72" s="1198"/>
      <c r="C72" s="1199"/>
      <c r="D72" s="1199"/>
      <c r="E72" s="1199"/>
      <c r="F72" s="1199"/>
      <c r="G72" s="1199"/>
      <c r="H72" s="1199"/>
      <c r="I72" s="1199"/>
      <c r="J72" s="1199"/>
      <c r="K72" s="1199"/>
      <c r="L72" s="1200"/>
    </row>
    <row r="73" spans="2:12">
      <c r="B73" s="1198"/>
      <c r="C73" s="1199"/>
      <c r="D73" s="1199"/>
      <c r="E73" s="1199"/>
      <c r="F73" s="1199"/>
      <c r="G73" s="1199"/>
      <c r="H73" s="1199"/>
      <c r="I73" s="1199"/>
      <c r="J73" s="1199"/>
      <c r="K73" s="1199"/>
      <c r="L73" s="1200"/>
    </row>
    <row r="74" spans="2:12">
      <c r="B74" s="1198"/>
      <c r="C74" s="1199"/>
      <c r="D74" s="1199"/>
      <c r="E74" s="1199"/>
      <c r="F74" s="1199"/>
      <c r="G74" s="1199"/>
      <c r="H74" s="1199"/>
      <c r="I74" s="1199"/>
      <c r="J74" s="1199"/>
      <c r="K74" s="1199"/>
      <c r="L74" s="1200"/>
    </row>
    <row r="75" spans="2:12">
      <c r="B75" s="1198"/>
      <c r="C75" s="1199"/>
      <c r="D75" s="1199"/>
      <c r="E75" s="1199"/>
      <c r="F75" s="1199"/>
      <c r="G75" s="1199"/>
      <c r="H75" s="1199"/>
      <c r="I75" s="1199"/>
      <c r="J75" s="1199"/>
      <c r="K75" s="1199"/>
      <c r="L75" s="1200"/>
    </row>
    <row r="76" spans="2:12">
      <c r="B76" s="1198"/>
      <c r="C76" s="1199"/>
      <c r="D76" s="1199"/>
      <c r="E76" s="1199"/>
      <c r="F76" s="1199"/>
      <c r="G76" s="1199"/>
      <c r="H76" s="1199"/>
      <c r="I76" s="1199"/>
      <c r="J76" s="1199"/>
      <c r="K76" s="1199"/>
      <c r="L76" s="1200"/>
    </row>
    <row r="77" spans="2:12">
      <c r="B77" s="1198"/>
      <c r="C77" s="1199"/>
      <c r="D77" s="1199"/>
      <c r="E77" s="1199"/>
      <c r="F77" s="1199"/>
      <c r="G77" s="1199"/>
      <c r="H77" s="1199"/>
      <c r="I77" s="1199"/>
      <c r="J77" s="1199"/>
      <c r="K77" s="1199"/>
      <c r="L77" s="1200"/>
    </row>
    <row r="78" spans="2:12">
      <c r="B78" s="1198"/>
      <c r="C78" s="1199"/>
      <c r="D78" s="1199"/>
      <c r="E78" s="1199"/>
      <c r="F78" s="1199"/>
      <c r="G78" s="1199"/>
      <c r="H78" s="1199"/>
      <c r="I78" s="1199"/>
      <c r="J78" s="1199"/>
      <c r="K78" s="1199"/>
      <c r="L78" s="1200"/>
    </row>
    <row r="79" spans="2:12">
      <c r="B79" s="1198"/>
      <c r="C79" s="1199"/>
      <c r="D79" s="1199"/>
      <c r="E79" s="1199"/>
      <c r="F79" s="1199"/>
      <c r="G79" s="1199"/>
      <c r="H79" s="1199"/>
      <c r="I79" s="1199"/>
      <c r="J79" s="1199"/>
      <c r="K79" s="1199"/>
      <c r="L79" s="1200"/>
    </row>
    <row r="80" spans="2:12">
      <c r="B80" s="1198"/>
      <c r="C80" s="1199"/>
      <c r="D80" s="1199"/>
      <c r="E80" s="1199"/>
      <c r="F80" s="1199"/>
      <c r="G80" s="1199"/>
      <c r="H80" s="1199"/>
      <c r="I80" s="1199"/>
      <c r="J80" s="1199"/>
      <c r="K80" s="1199"/>
      <c r="L80" s="1200"/>
    </row>
    <row r="81" spans="2:12">
      <c r="B81" s="1198"/>
      <c r="C81" s="1199"/>
      <c r="D81" s="1199"/>
      <c r="E81" s="1199"/>
      <c r="F81" s="1199"/>
      <c r="G81" s="1199"/>
      <c r="H81" s="1199"/>
      <c r="I81" s="1199"/>
      <c r="J81" s="1199"/>
      <c r="K81" s="1199"/>
      <c r="L81" s="1200"/>
    </row>
    <row r="82" spans="2:12">
      <c r="B82" s="1198"/>
      <c r="C82" s="1199"/>
      <c r="D82" s="1199"/>
      <c r="E82" s="1199"/>
      <c r="F82" s="1199"/>
      <c r="G82" s="1199"/>
      <c r="H82" s="1199"/>
      <c r="I82" s="1199"/>
      <c r="J82" s="1199"/>
      <c r="K82" s="1199"/>
      <c r="L82" s="1200"/>
    </row>
    <row r="83" spans="2:12">
      <c r="B83" s="1198"/>
      <c r="C83" s="1199"/>
      <c r="D83" s="1199"/>
      <c r="E83" s="1199"/>
      <c r="F83" s="1199"/>
      <c r="G83" s="1199"/>
      <c r="H83" s="1199"/>
      <c r="I83" s="1199"/>
      <c r="J83" s="1199"/>
      <c r="K83" s="1199"/>
      <c r="L83" s="1200"/>
    </row>
    <row r="84" spans="2:12">
      <c r="B84" s="1198"/>
      <c r="C84" s="1199"/>
      <c r="D84" s="1199"/>
      <c r="E84" s="1199"/>
      <c r="F84" s="1199"/>
      <c r="G84" s="1199"/>
      <c r="H84" s="1199"/>
      <c r="I84" s="1199"/>
      <c r="J84" s="1199"/>
      <c r="K84" s="1199"/>
      <c r="L84" s="1200"/>
    </row>
    <row r="85" spans="2:12">
      <c r="B85" s="1198"/>
      <c r="C85" s="1199"/>
      <c r="D85" s="1199"/>
      <c r="E85" s="1199"/>
      <c r="F85" s="1199"/>
      <c r="G85" s="1199"/>
      <c r="H85" s="1199"/>
      <c r="I85" s="1199"/>
      <c r="J85" s="1199"/>
      <c r="K85" s="1199"/>
      <c r="L85" s="1200"/>
    </row>
    <row r="86" spans="2:12">
      <c r="B86" s="1198"/>
      <c r="C86" s="1199"/>
      <c r="D86" s="1199"/>
      <c r="E86" s="1199"/>
      <c r="F86" s="1199"/>
      <c r="G86" s="1199"/>
      <c r="H86" s="1199"/>
      <c r="I86" s="1199"/>
      <c r="J86" s="1199"/>
      <c r="K86" s="1199"/>
      <c r="L86" s="1200"/>
    </row>
    <row r="87" spans="2:12">
      <c r="B87" s="1198"/>
      <c r="C87" s="1199"/>
      <c r="D87" s="1199"/>
      <c r="E87" s="1199"/>
      <c r="F87" s="1199"/>
      <c r="G87" s="1199"/>
      <c r="H87" s="1199"/>
      <c r="I87" s="1199"/>
      <c r="J87" s="1199"/>
      <c r="K87" s="1199"/>
      <c r="L87" s="1200"/>
    </row>
    <row r="88" spans="2:12">
      <c r="B88" s="1198"/>
      <c r="C88" s="1199"/>
      <c r="D88" s="1199"/>
      <c r="E88" s="1199"/>
      <c r="F88" s="1199"/>
      <c r="G88" s="1199"/>
      <c r="H88" s="1199"/>
      <c r="I88" s="1199"/>
      <c r="J88" s="1199"/>
      <c r="K88" s="1199"/>
      <c r="L88" s="1200"/>
    </row>
    <row r="89" spans="2:12">
      <c r="B89" s="1198"/>
      <c r="C89" s="1199"/>
      <c r="D89" s="1199"/>
      <c r="E89" s="1199"/>
      <c r="F89" s="1199"/>
      <c r="G89" s="1199"/>
      <c r="H89" s="1199"/>
      <c r="I89" s="1199"/>
      <c r="J89" s="1199"/>
      <c r="K89" s="1199"/>
      <c r="L89" s="1200"/>
    </row>
    <row r="90" spans="2:12">
      <c r="B90" s="1198"/>
      <c r="C90" s="1199"/>
      <c r="D90" s="1199"/>
      <c r="E90" s="1199"/>
      <c r="F90" s="1199"/>
      <c r="G90" s="1199"/>
      <c r="H90" s="1199"/>
      <c r="I90" s="1199"/>
      <c r="J90" s="1199"/>
      <c r="K90" s="1199"/>
      <c r="L90" s="1200"/>
    </row>
    <row r="91" spans="2:12">
      <c r="B91" s="1198"/>
      <c r="C91" s="1199"/>
      <c r="D91" s="1199"/>
      <c r="E91" s="1199"/>
      <c r="F91" s="1199"/>
      <c r="G91" s="1199"/>
      <c r="H91" s="1199"/>
      <c r="I91" s="1199"/>
      <c r="J91" s="1199"/>
      <c r="K91" s="1199"/>
      <c r="L91" s="1200"/>
    </row>
    <row r="92" spans="2:12">
      <c r="B92" s="1198"/>
      <c r="C92" s="1199"/>
      <c r="D92" s="1199"/>
      <c r="E92" s="1199"/>
      <c r="F92" s="1199"/>
      <c r="G92" s="1199"/>
      <c r="H92" s="1199"/>
      <c r="I92" s="1199"/>
      <c r="J92" s="1199"/>
      <c r="K92" s="1199"/>
      <c r="L92" s="1200"/>
    </row>
    <row r="93" spans="2:12">
      <c r="B93" s="1198"/>
      <c r="C93" s="1199"/>
      <c r="D93" s="1199"/>
      <c r="E93" s="1199"/>
      <c r="F93" s="1199"/>
      <c r="G93" s="1199"/>
      <c r="H93" s="1199"/>
      <c r="I93" s="1199"/>
      <c r="J93" s="1199"/>
      <c r="K93" s="1199"/>
      <c r="L93" s="1200"/>
    </row>
    <row r="94" spans="2:12">
      <c r="B94" s="1198"/>
      <c r="C94" s="1199"/>
      <c r="D94" s="1199"/>
      <c r="E94" s="1199"/>
      <c r="F94" s="1199"/>
      <c r="G94" s="1199"/>
      <c r="H94" s="1199"/>
      <c r="I94" s="1199"/>
      <c r="J94" s="1199"/>
      <c r="K94" s="1199"/>
      <c r="L94" s="1200"/>
    </row>
    <row r="95" spans="2:12">
      <c r="B95" s="1198"/>
      <c r="C95" s="1199"/>
      <c r="D95" s="1199"/>
      <c r="E95" s="1199"/>
      <c r="F95" s="1199"/>
      <c r="G95" s="1199"/>
      <c r="H95" s="1199"/>
      <c r="I95" s="1199"/>
      <c r="J95" s="1199"/>
      <c r="K95" s="1199"/>
      <c r="L95" s="1200"/>
    </row>
    <row r="96" spans="2:12">
      <c r="B96" s="1198"/>
      <c r="C96" s="1199"/>
      <c r="D96" s="1199"/>
      <c r="E96" s="1199"/>
      <c r="F96" s="1199"/>
      <c r="G96" s="1199"/>
      <c r="H96" s="1199"/>
      <c r="I96" s="1199"/>
      <c r="J96" s="1199"/>
      <c r="K96" s="1199"/>
      <c r="L96" s="1200"/>
    </row>
    <row r="97" spans="2:12">
      <c r="B97" s="1198"/>
      <c r="C97" s="1199"/>
      <c r="D97" s="1199"/>
      <c r="E97" s="1199"/>
      <c r="F97" s="1199"/>
      <c r="G97" s="1199"/>
      <c r="H97" s="1199"/>
      <c r="I97" s="1199"/>
      <c r="J97" s="1199"/>
      <c r="K97" s="1199"/>
      <c r="L97" s="1200"/>
    </row>
    <row r="98" spans="2:12">
      <c r="B98" s="1198"/>
      <c r="C98" s="1199"/>
      <c r="D98" s="1199"/>
      <c r="E98" s="1199"/>
      <c r="F98" s="1199"/>
      <c r="G98" s="1199"/>
      <c r="H98" s="1199"/>
      <c r="I98" s="1199"/>
      <c r="J98" s="1199"/>
      <c r="K98" s="1199"/>
      <c r="L98" s="1200"/>
    </row>
    <row r="99" spans="2:12">
      <c r="B99" s="1198"/>
      <c r="C99" s="1199"/>
      <c r="D99" s="1199"/>
      <c r="E99" s="1199"/>
      <c r="F99" s="1199"/>
      <c r="G99" s="1199"/>
      <c r="H99" s="1199"/>
      <c r="I99" s="1199"/>
      <c r="J99" s="1199"/>
      <c r="K99" s="1199"/>
      <c r="L99" s="1200"/>
    </row>
    <row r="100" spans="2:12">
      <c r="B100" s="1198"/>
      <c r="C100" s="1199"/>
      <c r="D100" s="1199"/>
      <c r="E100" s="1199"/>
      <c r="F100" s="1199"/>
      <c r="G100" s="1199"/>
      <c r="H100" s="1199"/>
      <c r="I100" s="1199"/>
      <c r="J100" s="1199"/>
      <c r="K100" s="1199"/>
      <c r="L100" s="1200"/>
    </row>
    <row r="101" spans="2:12">
      <c r="B101" s="1198"/>
      <c r="C101" s="1199"/>
      <c r="D101" s="1199"/>
      <c r="E101" s="1199"/>
      <c r="F101" s="1199"/>
      <c r="G101" s="1199"/>
      <c r="H101" s="1199"/>
      <c r="I101" s="1199"/>
      <c r="J101" s="1199"/>
      <c r="K101" s="1199"/>
      <c r="L101" s="1200"/>
    </row>
    <row r="102" spans="2:12">
      <c r="B102" s="1198"/>
      <c r="C102" s="1199"/>
      <c r="D102" s="1199"/>
      <c r="E102" s="1199"/>
      <c r="F102" s="1199"/>
      <c r="G102" s="1199"/>
      <c r="H102" s="1199"/>
      <c r="I102" s="1199"/>
      <c r="J102" s="1199"/>
      <c r="K102" s="1199"/>
      <c r="L102" s="1200"/>
    </row>
    <row r="103" spans="2:12">
      <c r="B103" s="1198"/>
      <c r="C103" s="1199"/>
      <c r="D103" s="1199"/>
      <c r="E103" s="1199"/>
      <c r="F103" s="1199"/>
      <c r="G103" s="1199"/>
      <c r="H103" s="1199"/>
      <c r="I103" s="1199"/>
      <c r="J103" s="1199"/>
      <c r="K103" s="1199"/>
      <c r="L103" s="1200"/>
    </row>
    <row r="104" spans="2:12">
      <c r="B104" s="1198"/>
      <c r="C104" s="1199"/>
      <c r="D104" s="1199"/>
      <c r="E104" s="1199"/>
      <c r="F104" s="1199"/>
      <c r="G104" s="1199"/>
      <c r="H104" s="1199"/>
      <c r="I104" s="1199"/>
      <c r="J104" s="1199"/>
      <c r="K104" s="1199"/>
      <c r="L104" s="1200"/>
    </row>
    <row r="105" spans="2:12">
      <c r="B105" s="1198"/>
      <c r="C105" s="1199"/>
      <c r="D105" s="1199"/>
      <c r="E105" s="1199"/>
      <c r="F105" s="1199"/>
      <c r="G105" s="1199"/>
      <c r="H105" s="1199"/>
      <c r="I105" s="1199"/>
      <c r="J105" s="1199"/>
      <c r="K105" s="1199"/>
      <c r="L105" s="1200"/>
    </row>
    <row r="106" spans="2:12">
      <c r="B106" s="1198"/>
      <c r="C106" s="1199"/>
      <c r="D106" s="1199"/>
      <c r="E106" s="1199"/>
      <c r="F106" s="1199"/>
      <c r="G106" s="1199"/>
      <c r="H106" s="1199"/>
      <c r="I106" s="1199"/>
      <c r="J106" s="1199"/>
      <c r="K106" s="1199"/>
      <c r="L106" s="1200"/>
    </row>
    <row r="107" spans="2:12">
      <c r="B107" s="1198"/>
      <c r="C107" s="1199"/>
      <c r="D107" s="1199"/>
      <c r="E107" s="1199"/>
      <c r="F107" s="1199"/>
      <c r="G107" s="1199"/>
      <c r="H107" s="1199"/>
      <c r="I107" s="1199"/>
      <c r="J107" s="1199"/>
      <c r="K107" s="1199"/>
      <c r="L107" s="1200"/>
    </row>
    <row r="108" spans="2:12">
      <c r="B108" s="1198"/>
      <c r="C108" s="1199"/>
      <c r="D108" s="1199"/>
      <c r="E108" s="1199"/>
      <c r="F108" s="1199"/>
      <c r="G108" s="1199"/>
      <c r="H108" s="1199"/>
      <c r="I108" s="1199"/>
      <c r="J108" s="1199"/>
      <c r="K108" s="1199"/>
      <c r="L108" s="1200"/>
    </row>
    <row r="109" spans="2:12">
      <c r="B109" s="1198"/>
      <c r="C109" s="1199"/>
      <c r="D109" s="1199"/>
      <c r="E109" s="1199"/>
      <c r="F109" s="1199"/>
      <c r="G109" s="1199"/>
      <c r="H109" s="1199"/>
      <c r="I109" s="1199"/>
      <c r="J109" s="1199"/>
      <c r="K109" s="1199"/>
      <c r="L109" s="1200"/>
    </row>
    <row r="110" spans="2:12">
      <c r="B110" s="1198"/>
      <c r="C110" s="1199"/>
      <c r="D110" s="1199"/>
      <c r="E110" s="1199"/>
      <c r="F110" s="1199"/>
      <c r="G110" s="1199"/>
      <c r="H110" s="1199"/>
      <c r="I110" s="1199"/>
      <c r="J110" s="1199"/>
      <c r="K110" s="1199"/>
      <c r="L110" s="1200"/>
    </row>
    <row r="111" spans="2:12">
      <c r="B111" s="1198"/>
      <c r="C111" s="1199"/>
      <c r="D111" s="1199"/>
      <c r="E111" s="1199"/>
      <c r="F111" s="1199"/>
      <c r="G111" s="1199"/>
      <c r="H111" s="1199"/>
      <c r="I111" s="1199"/>
      <c r="J111" s="1199"/>
      <c r="K111" s="1199"/>
      <c r="L111" s="1200"/>
    </row>
    <row r="112" spans="2:12">
      <c r="B112" s="1198"/>
      <c r="C112" s="1199"/>
      <c r="D112" s="1199"/>
      <c r="E112" s="1199"/>
      <c r="F112" s="1199"/>
      <c r="G112" s="1199"/>
      <c r="H112" s="1199"/>
      <c r="I112" s="1199"/>
      <c r="J112" s="1199"/>
      <c r="K112" s="1199"/>
      <c r="L112" s="1200"/>
    </row>
    <row r="113" spans="2:12">
      <c r="B113" s="1198"/>
      <c r="C113" s="1199"/>
      <c r="D113" s="1199"/>
      <c r="E113" s="1199"/>
      <c r="F113" s="1199"/>
      <c r="G113" s="1199"/>
      <c r="H113" s="1199"/>
      <c r="I113" s="1199"/>
      <c r="J113" s="1199"/>
      <c r="K113" s="1199"/>
      <c r="L113" s="1200"/>
    </row>
    <row r="114" spans="2:12">
      <c r="B114" s="1198"/>
      <c r="C114" s="1199"/>
      <c r="D114" s="1199"/>
      <c r="E114" s="1199"/>
      <c r="F114" s="1199"/>
      <c r="G114" s="1199"/>
      <c r="H114" s="1199"/>
      <c r="I114" s="1199"/>
      <c r="J114" s="1199"/>
      <c r="K114" s="1199"/>
      <c r="L114" s="1200"/>
    </row>
    <row r="115" spans="2:12">
      <c r="B115" s="1198"/>
      <c r="C115" s="1199"/>
      <c r="D115" s="1199"/>
      <c r="E115" s="1199"/>
      <c r="F115" s="1199"/>
      <c r="G115" s="1199"/>
      <c r="H115" s="1199"/>
      <c r="I115" s="1199"/>
      <c r="J115" s="1199"/>
      <c r="K115" s="1199"/>
      <c r="L115" s="1200"/>
    </row>
    <row r="116" spans="2:12">
      <c r="B116" s="1198"/>
      <c r="C116" s="1199"/>
      <c r="D116" s="1199"/>
      <c r="E116" s="1199"/>
      <c r="F116" s="1199"/>
      <c r="G116" s="1199"/>
      <c r="H116" s="1199"/>
      <c r="I116" s="1199"/>
      <c r="J116" s="1199"/>
      <c r="K116" s="1199"/>
      <c r="L116" s="1200"/>
    </row>
    <row r="117" spans="2:12">
      <c r="B117" s="1198"/>
      <c r="C117" s="1199"/>
      <c r="D117" s="1199"/>
      <c r="E117" s="1199"/>
      <c r="F117" s="1199"/>
      <c r="G117" s="1199"/>
      <c r="H117" s="1199"/>
      <c r="I117" s="1199"/>
      <c r="J117" s="1199"/>
      <c r="K117" s="1199"/>
      <c r="L117" s="1200"/>
    </row>
    <row r="118" spans="2:12">
      <c r="B118" s="1198"/>
      <c r="C118" s="1199"/>
      <c r="D118" s="1199"/>
      <c r="E118" s="1199"/>
      <c r="F118" s="1199"/>
      <c r="G118" s="1199"/>
      <c r="H118" s="1199"/>
      <c r="I118" s="1199"/>
      <c r="J118" s="1199"/>
      <c r="K118" s="1199"/>
      <c r="L118" s="1200"/>
    </row>
    <row r="119" spans="2:12">
      <c r="B119" s="1198"/>
      <c r="C119" s="1199"/>
      <c r="D119" s="1199"/>
      <c r="E119" s="1199"/>
      <c r="F119" s="1199"/>
      <c r="G119" s="1199"/>
      <c r="H119" s="1199"/>
      <c r="I119" s="1199"/>
      <c r="J119" s="1199"/>
      <c r="K119" s="1199"/>
      <c r="L119" s="1200"/>
    </row>
    <row r="120" spans="2:12">
      <c r="B120" s="1198"/>
      <c r="C120" s="1199"/>
      <c r="D120" s="1199"/>
      <c r="E120" s="1199"/>
      <c r="F120" s="1199"/>
      <c r="G120" s="1199"/>
      <c r="H120" s="1199"/>
      <c r="I120" s="1199"/>
      <c r="J120" s="1199"/>
      <c r="K120" s="1199"/>
      <c r="L120" s="1200"/>
    </row>
    <row r="121" spans="2:12">
      <c r="B121" s="1198"/>
      <c r="C121" s="1199"/>
      <c r="D121" s="1199"/>
      <c r="E121" s="1199"/>
      <c r="F121" s="1199"/>
      <c r="G121" s="1199"/>
      <c r="H121" s="1199"/>
      <c r="I121" s="1199"/>
      <c r="J121" s="1199"/>
      <c r="K121" s="1199"/>
      <c r="L121" s="1200"/>
    </row>
    <row r="122" spans="2:12">
      <c r="B122" s="1198"/>
      <c r="C122" s="1199"/>
      <c r="D122" s="1199"/>
      <c r="E122" s="1199"/>
      <c r="F122" s="1199"/>
      <c r="G122" s="1199"/>
      <c r="H122" s="1199"/>
      <c r="I122" s="1199"/>
      <c r="J122" s="1199"/>
      <c r="K122" s="1199"/>
      <c r="L122" s="1200"/>
    </row>
    <row r="123" spans="2:12">
      <c r="B123" s="1198"/>
      <c r="C123" s="1199"/>
      <c r="D123" s="1199"/>
      <c r="E123" s="1199"/>
      <c r="F123" s="1199"/>
      <c r="G123" s="1199"/>
      <c r="H123" s="1199"/>
      <c r="I123" s="1199"/>
      <c r="J123" s="1199"/>
      <c r="K123" s="1199"/>
      <c r="L123" s="1200"/>
    </row>
    <row r="124" spans="2:12">
      <c r="B124" s="1198"/>
      <c r="C124" s="1199"/>
      <c r="D124" s="1199"/>
      <c r="E124" s="1199"/>
      <c r="F124" s="1199"/>
      <c r="G124" s="1199"/>
      <c r="H124" s="1199"/>
      <c r="I124" s="1199"/>
      <c r="J124" s="1199"/>
      <c r="K124" s="1199"/>
      <c r="L124" s="1200"/>
    </row>
    <row r="125" spans="2:12">
      <c r="B125" s="1198"/>
      <c r="C125" s="1199"/>
      <c r="D125" s="1199"/>
      <c r="E125" s="1199"/>
      <c r="F125" s="1199"/>
      <c r="G125" s="1199"/>
      <c r="H125" s="1199"/>
      <c r="I125" s="1199"/>
      <c r="J125" s="1199"/>
      <c r="K125" s="1199"/>
      <c r="L125" s="1200"/>
    </row>
    <row r="126" spans="2:12">
      <c r="B126" s="1198"/>
      <c r="C126" s="1199"/>
      <c r="D126" s="1199"/>
      <c r="E126" s="1199"/>
      <c r="F126" s="1199"/>
      <c r="G126" s="1199"/>
      <c r="H126" s="1199"/>
      <c r="I126" s="1199"/>
      <c r="J126" s="1199"/>
      <c r="K126" s="1199"/>
      <c r="L126" s="1200"/>
    </row>
    <row r="127" spans="2:12">
      <c r="B127" s="1198"/>
      <c r="C127" s="1199"/>
      <c r="D127" s="1199"/>
      <c r="E127" s="1199"/>
      <c r="F127" s="1199"/>
      <c r="G127" s="1199"/>
      <c r="H127" s="1199"/>
      <c r="I127" s="1199"/>
      <c r="J127" s="1199"/>
      <c r="K127" s="1199"/>
      <c r="L127" s="1200"/>
    </row>
    <row r="128" spans="2:12">
      <c r="B128" s="1198"/>
      <c r="C128" s="1199"/>
      <c r="D128" s="1199"/>
      <c r="E128" s="1199"/>
      <c r="F128" s="1199"/>
      <c r="G128" s="1199"/>
      <c r="H128" s="1199"/>
      <c r="I128" s="1199"/>
      <c r="J128" s="1199"/>
      <c r="K128" s="1199"/>
      <c r="L128" s="1200"/>
    </row>
    <row r="129" spans="2:12">
      <c r="B129" s="1198"/>
      <c r="C129" s="1199"/>
      <c r="D129" s="1199"/>
      <c r="E129" s="1199"/>
      <c r="F129" s="1199"/>
      <c r="G129" s="1199"/>
      <c r="H129" s="1199"/>
      <c r="I129" s="1199"/>
      <c r="J129" s="1199"/>
      <c r="K129" s="1199"/>
      <c r="L129" s="1200"/>
    </row>
    <row r="130" spans="2:12">
      <c r="B130" s="1198"/>
      <c r="C130" s="1199"/>
      <c r="D130" s="1199"/>
      <c r="E130" s="1199"/>
      <c r="F130" s="1199"/>
      <c r="G130" s="1199"/>
      <c r="H130" s="1199"/>
      <c r="I130" s="1199"/>
      <c r="J130" s="1199"/>
      <c r="K130" s="1199"/>
      <c r="L130" s="1200"/>
    </row>
    <row r="131" spans="2:12">
      <c r="B131" s="1198"/>
      <c r="C131" s="1199"/>
      <c r="D131" s="1199"/>
      <c r="E131" s="1199"/>
      <c r="F131" s="1199"/>
      <c r="G131" s="1199"/>
      <c r="H131" s="1199"/>
      <c r="I131" s="1199"/>
      <c r="J131" s="1199"/>
      <c r="K131" s="1199"/>
      <c r="L131" s="1200"/>
    </row>
    <row r="132" spans="2:12">
      <c r="B132" s="1198"/>
      <c r="C132" s="1199"/>
      <c r="D132" s="1199"/>
      <c r="E132" s="1199"/>
      <c r="F132" s="1199"/>
      <c r="G132" s="1199"/>
      <c r="H132" s="1199"/>
      <c r="I132" s="1199"/>
      <c r="J132" s="1199"/>
      <c r="K132" s="1199"/>
      <c r="L132" s="1200"/>
    </row>
    <row r="133" spans="2:12">
      <c r="B133" s="1198"/>
      <c r="C133" s="1199"/>
      <c r="D133" s="1199"/>
      <c r="E133" s="1199"/>
      <c r="F133" s="1199"/>
      <c r="G133" s="1199"/>
      <c r="H133" s="1199"/>
      <c r="I133" s="1199"/>
      <c r="J133" s="1199"/>
      <c r="K133" s="1199"/>
      <c r="L133" s="1200"/>
    </row>
    <row r="134" spans="2:12">
      <c r="B134" s="1198"/>
      <c r="C134" s="1199"/>
      <c r="D134" s="1199"/>
      <c r="E134" s="1199"/>
      <c r="F134" s="1199"/>
      <c r="G134" s="1199"/>
      <c r="H134" s="1199"/>
      <c r="I134" s="1199"/>
      <c r="J134" s="1199"/>
      <c r="K134" s="1199"/>
      <c r="L134" s="1200"/>
    </row>
    <row r="135" spans="2:12">
      <c r="B135" s="1198"/>
      <c r="C135" s="1199"/>
      <c r="D135" s="1199"/>
      <c r="E135" s="1199"/>
      <c r="F135" s="1199"/>
      <c r="G135" s="1199"/>
      <c r="H135" s="1199"/>
      <c r="I135" s="1199"/>
      <c r="J135" s="1199"/>
      <c r="K135" s="1199"/>
      <c r="L135" s="1200"/>
    </row>
    <row r="136" spans="2:12">
      <c r="B136" s="1198"/>
      <c r="C136" s="1199"/>
      <c r="D136" s="1199"/>
      <c r="E136" s="1199"/>
      <c r="F136" s="1199"/>
      <c r="G136" s="1199"/>
      <c r="H136" s="1199"/>
      <c r="I136" s="1199"/>
      <c r="J136" s="1199"/>
      <c r="K136" s="1199"/>
      <c r="L136" s="1200"/>
    </row>
    <row r="137" spans="2:12">
      <c r="B137" s="1198"/>
      <c r="C137" s="1199"/>
      <c r="D137" s="1199"/>
      <c r="E137" s="1199"/>
      <c r="F137" s="1199"/>
      <c r="G137" s="1199"/>
      <c r="H137" s="1199"/>
      <c r="I137" s="1199"/>
      <c r="J137" s="1199"/>
      <c r="K137" s="1199"/>
      <c r="L137" s="1200"/>
    </row>
    <row r="138" spans="2:12">
      <c r="B138" s="1198"/>
      <c r="C138" s="1199"/>
      <c r="D138" s="1199"/>
      <c r="E138" s="1199"/>
      <c r="F138" s="1199"/>
      <c r="G138" s="1199"/>
      <c r="H138" s="1199"/>
      <c r="I138" s="1199"/>
      <c r="J138" s="1199"/>
      <c r="K138" s="1199"/>
      <c r="L138" s="1200"/>
    </row>
    <row r="139" spans="2:12">
      <c r="B139" s="1198"/>
      <c r="C139" s="1199"/>
      <c r="D139" s="1199"/>
      <c r="E139" s="1199"/>
      <c r="F139" s="1199"/>
      <c r="G139" s="1199"/>
      <c r="H139" s="1199"/>
      <c r="I139" s="1199"/>
      <c r="J139" s="1199"/>
      <c r="K139" s="1199"/>
      <c r="L139" s="1200"/>
    </row>
    <row r="140" spans="2:12">
      <c r="B140" s="1198"/>
      <c r="C140" s="1199"/>
      <c r="D140" s="1199"/>
      <c r="E140" s="1199"/>
      <c r="F140" s="1199"/>
      <c r="G140" s="1199"/>
      <c r="H140" s="1199"/>
      <c r="I140" s="1199"/>
      <c r="J140" s="1199"/>
      <c r="K140" s="1199"/>
      <c r="L140" s="1200"/>
    </row>
    <row r="141" spans="2:12">
      <c r="B141" s="1198"/>
      <c r="C141" s="1199"/>
      <c r="D141" s="1199"/>
      <c r="E141" s="1199"/>
      <c r="F141" s="1199"/>
      <c r="G141" s="1199"/>
      <c r="H141" s="1199"/>
      <c r="I141" s="1199"/>
      <c r="J141" s="1199"/>
      <c r="K141" s="1199"/>
      <c r="L141" s="1200"/>
    </row>
    <row r="142" spans="2:12">
      <c r="B142" s="1198"/>
      <c r="C142" s="1199"/>
      <c r="D142" s="1199"/>
      <c r="E142" s="1199"/>
      <c r="F142" s="1199"/>
      <c r="G142" s="1199"/>
      <c r="H142" s="1199"/>
      <c r="I142" s="1199"/>
      <c r="J142" s="1199"/>
      <c r="K142" s="1199"/>
      <c r="L142" s="1200"/>
    </row>
    <row r="143" spans="2:12">
      <c r="B143" s="1198"/>
      <c r="C143" s="1199"/>
      <c r="D143" s="1199"/>
      <c r="E143" s="1199"/>
      <c r="F143" s="1199"/>
      <c r="G143" s="1199"/>
      <c r="H143" s="1199"/>
      <c r="I143" s="1199"/>
      <c r="J143" s="1199"/>
      <c r="K143" s="1199"/>
      <c r="L143" s="1200"/>
    </row>
    <row r="144" spans="2:12">
      <c r="B144" s="1198"/>
      <c r="C144" s="1199"/>
      <c r="D144" s="1199"/>
      <c r="E144" s="1199"/>
      <c r="F144" s="1199"/>
      <c r="G144" s="1199"/>
      <c r="H144" s="1199"/>
      <c r="I144" s="1199"/>
      <c r="J144" s="1199"/>
      <c r="K144" s="1199"/>
      <c r="L144" s="1200"/>
    </row>
    <row r="145" spans="2:12">
      <c r="B145" s="1198"/>
      <c r="C145" s="1199"/>
      <c r="D145" s="1199"/>
      <c r="E145" s="1199"/>
      <c r="F145" s="1199"/>
      <c r="G145" s="1199"/>
      <c r="H145" s="1199"/>
      <c r="I145" s="1199"/>
      <c r="J145" s="1199"/>
      <c r="K145" s="1199"/>
      <c r="L145" s="1200"/>
    </row>
    <row r="146" spans="2:12">
      <c r="B146" s="1198"/>
      <c r="C146" s="1199"/>
      <c r="D146" s="1199"/>
      <c r="E146" s="1199"/>
      <c r="F146" s="1199"/>
      <c r="G146" s="1199"/>
      <c r="H146" s="1199"/>
      <c r="I146" s="1199"/>
      <c r="J146" s="1199"/>
      <c r="K146" s="1199"/>
      <c r="L146" s="1200"/>
    </row>
    <row r="147" spans="2:12">
      <c r="B147" s="1198"/>
      <c r="C147" s="1199"/>
      <c r="D147" s="1199"/>
      <c r="E147" s="1199"/>
      <c r="F147" s="1199"/>
      <c r="G147" s="1199"/>
      <c r="H147" s="1199"/>
      <c r="I147" s="1199"/>
      <c r="J147" s="1199"/>
      <c r="K147" s="1199"/>
      <c r="L147" s="1200"/>
    </row>
    <row r="148" spans="2:12">
      <c r="B148" s="1198"/>
      <c r="C148" s="1199"/>
      <c r="D148" s="1199"/>
      <c r="E148" s="1199"/>
      <c r="F148" s="1199"/>
      <c r="G148" s="1199"/>
      <c r="H148" s="1199"/>
      <c r="I148" s="1199"/>
      <c r="J148" s="1199"/>
      <c r="K148" s="1199"/>
      <c r="L148" s="1200"/>
    </row>
    <row r="149" spans="2:12">
      <c r="B149" s="1198"/>
      <c r="C149" s="1199"/>
      <c r="D149" s="1199"/>
      <c r="E149" s="1199"/>
      <c r="F149" s="1199"/>
      <c r="G149" s="1199"/>
      <c r="H149" s="1199"/>
      <c r="I149" s="1199"/>
      <c r="J149" s="1199"/>
      <c r="K149" s="1199"/>
      <c r="L149" s="1200"/>
    </row>
    <row r="150" spans="2:12">
      <c r="B150" s="1198"/>
      <c r="C150" s="1199"/>
      <c r="D150" s="1199"/>
      <c r="E150" s="1199"/>
      <c r="F150" s="1199"/>
      <c r="G150" s="1199"/>
      <c r="H150" s="1199"/>
      <c r="I150" s="1199"/>
      <c r="J150" s="1199"/>
      <c r="K150" s="1199"/>
      <c r="L150" s="1200"/>
    </row>
    <row r="151" spans="2:12">
      <c r="B151" s="1198"/>
      <c r="C151" s="1199"/>
      <c r="D151" s="1199"/>
      <c r="E151" s="1199"/>
      <c r="F151" s="1199"/>
      <c r="G151" s="1199"/>
      <c r="H151" s="1199"/>
      <c r="I151" s="1199"/>
      <c r="J151" s="1199"/>
      <c r="K151" s="1199"/>
      <c r="L151" s="1200"/>
    </row>
    <row r="152" spans="2:12">
      <c r="B152" s="1198"/>
      <c r="C152" s="1199"/>
      <c r="D152" s="1199"/>
      <c r="E152" s="1199"/>
      <c r="F152" s="1199"/>
      <c r="G152" s="1199"/>
      <c r="H152" s="1199"/>
      <c r="I152" s="1199"/>
      <c r="J152" s="1199"/>
      <c r="K152" s="1199"/>
      <c r="L152" s="1200"/>
    </row>
    <row r="153" spans="2:12">
      <c r="B153" s="1198"/>
      <c r="C153" s="1199"/>
      <c r="D153" s="1199"/>
      <c r="E153" s="1199"/>
      <c r="F153" s="1199"/>
      <c r="G153" s="1199"/>
      <c r="H153" s="1199"/>
      <c r="I153" s="1199"/>
      <c r="J153" s="1199"/>
      <c r="K153" s="1199"/>
      <c r="L153" s="1200"/>
    </row>
    <row r="154" spans="2:12">
      <c r="B154" s="1198"/>
      <c r="C154" s="1199"/>
      <c r="D154" s="1199"/>
      <c r="E154" s="1199"/>
      <c r="F154" s="1199"/>
      <c r="G154" s="1199"/>
      <c r="H154" s="1199"/>
      <c r="I154" s="1199"/>
      <c r="J154" s="1199"/>
      <c r="K154" s="1199"/>
      <c r="L154" s="1200"/>
    </row>
    <row r="155" spans="2:12">
      <c r="B155" s="1198"/>
      <c r="C155" s="1199"/>
      <c r="D155" s="1199"/>
      <c r="E155" s="1199"/>
      <c r="F155" s="1199"/>
      <c r="G155" s="1199"/>
      <c r="H155" s="1199"/>
      <c r="I155" s="1199"/>
      <c r="J155" s="1199"/>
      <c r="K155" s="1199"/>
      <c r="L155" s="1200"/>
    </row>
    <row r="156" spans="2:12">
      <c r="B156" s="1198"/>
      <c r="C156" s="1199"/>
      <c r="D156" s="1199"/>
      <c r="E156" s="1199"/>
      <c r="F156" s="1199"/>
      <c r="G156" s="1199"/>
      <c r="H156" s="1199"/>
      <c r="I156" s="1199"/>
      <c r="J156" s="1199"/>
      <c r="K156" s="1199"/>
      <c r="L156" s="1200"/>
    </row>
    <row r="157" spans="2:12">
      <c r="B157" s="1198"/>
      <c r="C157" s="1199"/>
      <c r="D157" s="1199"/>
      <c r="E157" s="1199"/>
      <c r="F157" s="1199"/>
      <c r="G157" s="1199"/>
      <c r="H157" s="1199"/>
      <c r="I157" s="1199"/>
      <c r="J157" s="1199"/>
      <c r="K157" s="1199"/>
      <c r="L157" s="1200"/>
    </row>
    <row r="158" spans="2:12">
      <c r="B158" s="1198"/>
      <c r="C158" s="1199"/>
      <c r="D158" s="1199"/>
      <c r="E158" s="1199"/>
      <c r="F158" s="1199"/>
      <c r="G158" s="1199"/>
      <c r="H158" s="1199"/>
      <c r="I158" s="1199"/>
      <c r="J158" s="1199"/>
      <c r="K158" s="1199"/>
      <c r="L158" s="1200"/>
    </row>
    <row r="159" spans="2:12">
      <c r="B159" s="1198"/>
      <c r="C159" s="1199"/>
      <c r="D159" s="1199"/>
      <c r="E159" s="1199"/>
      <c r="F159" s="1199"/>
      <c r="G159" s="1199"/>
      <c r="H159" s="1199"/>
      <c r="I159" s="1199"/>
      <c r="J159" s="1199"/>
      <c r="K159" s="1199"/>
      <c r="L159" s="1200"/>
    </row>
    <row r="160" spans="2:12">
      <c r="B160" s="1198"/>
      <c r="C160" s="1199"/>
      <c r="D160" s="1199"/>
      <c r="E160" s="1199"/>
      <c r="F160" s="1199"/>
      <c r="G160" s="1199"/>
      <c r="H160" s="1199"/>
      <c r="I160" s="1199"/>
      <c r="J160" s="1199"/>
      <c r="K160" s="1199"/>
      <c r="L160" s="1200"/>
    </row>
    <row r="161" spans="2:12">
      <c r="B161" s="1198"/>
      <c r="C161" s="1199"/>
      <c r="D161" s="1199"/>
      <c r="E161" s="1199"/>
      <c r="F161" s="1199"/>
      <c r="G161" s="1199"/>
      <c r="H161" s="1199"/>
      <c r="I161" s="1199"/>
      <c r="J161" s="1199"/>
      <c r="K161" s="1199"/>
      <c r="L161" s="1200"/>
    </row>
    <row r="162" spans="2:12">
      <c r="B162" s="1198"/>
      <c r="C162" s="1199"/>
      <c r="D162" s="1199"/>
      <c r="E162" s="1199"/>
      <c r="F162" s="1199"/>
      <c r="G162" s="1199"/>
      <c r="H162" s="1199"/>
      <c r="I162" s="1199"/>
      <c r="J162" s="1199"/>
      <c r="K162" s="1199"/>
      <c r="L162" s="1200"/>
    </row>
    <row r="163" spans="2:12">
      <c r="B163" s="1198"/>
      <c r="C163" s="1199"/>
      <c r="D163" s="1199"/>
      <c r="E163" s="1199"/>
      <c r="F163" s="1199"/>
      <c r="G163" s="1199"/>
      <c r="H163" s="1199"/>
      <c r="I163" s="1199"/>
      <c r="J163" s="1199"/>
      <c r="K163" s="1199"/>
      <c r="L163" s="1200"/>
    </row>
    <row r="164" spans="2:12">
      <c r="B164" s="1198"/>
      <c r="C164" s="1199"/>
      <c r="D164" s="1199"/>
      <c r="E164" s="1199"/>
      <c r="F164" s="1199"/>
      <c r="G164" s="1199"/>
      <c r="H164" s="1199"/>
      <c r="I164" s="1199"/>
      <c r="J164" s="1199"/>
      <c r="K164" s="1199"/>
      <c r="L164" s="1200"/>
    </row>
    <row r="165" spans="2:12">
      <c r="B165" s="1198"/>
      <c r="C165" s="1199"/>
      <c r="D165" s="1199"/>
      <c r="E165" s="1199"/>
      <c r="F165" s="1199"/>
      <c r="G165" s="1199"/>
      <c r="H165" s="1199"/>
      <c r="I165" s="1199"/>
      <c r="J165" s="1199"/>
      <c r="K165" s="1199"/>
      <c r="L165" s="1200"/>
    </row>
    <row r="166" spans="2:12">
      <c r="B166" s="1198"/>
      <c r="C166" s="1199"/>
      <c r="D166" s="1199"/>
      <c r="E166" s="1199"/>
      <c r="F166" s="1199"/>
      <c r="G166" s="1199"/>
      <c r="H166" s="1199"/>
      <c r="I166" s="1199"/>
      <c r="J166" s="1199"/>
      <c r="K166" s="1199"/>
      <c r="L166" s="1200"/>
    </row>
    <row r="167" spans="2:12">
      <c r="B167" s="1198"/>
      <c r="C167" s="1199"/>
      <c r="D167" s="1199"/>
      <c r="E167" s="1199"/>
      <c r="F167" s="1199"/>
      <c r="G167" s="1199"/>
      <c r="H167" s="1199"/>
      <c r="I167" s="1199"/>
      <c r="J167" s="1199"/>
      <c r="K167" s="1199"/>
      <c r="L167" s="1200"/>
    </row>
    <row r="168" spans="2:12">
      <c r="B168" s="1198"/>
      <c r="C168" s="1199"/>
      <c r="D168" s="1199"/>
      <c r="E168" s="1199"/>
      <c r="F168" s="1199"/>
      <c r="G168" s="1199"/>
      <c r="H168" s="1199"/>
      <c r="I168" s="1199"/>
      <c r="J168" s="1199"/>
      <c r="K168" s="1199"/>
      <c r="L168" s="1200"/>
    </row>
    <row r="169" spans="2:12">
      <c r="B169" s="1198"/>
      <c r="C169" s="1199"/>
      <c r="D169" s="1199"/>
      <c r="E169" s="1199"/>
      <c r="F169" s="1199"/>
      <c r="G169" s="1199"/>
      <c r="H169" s="1199"/>
      <c r="I169" s="1199"/>
      <c r="J169" s="1199"/>
      <c r="K169" s="1199"/>
      <c r="L169" s="1200"/>
    </row>
    <row r="170" spans="2:12">
      <c r="B170" s="1198"/>
      <c r="C170" s="1199"/>
      <c r="D170" s="1199"/>
      <c r="E170" s="1199"/>
      <c r="F170" s="1199"/>
      <c r="G170" s="1199"/>
      <c r="H170" s="1199"/>
      <c r="I170" s="1199"/>
      <c r="J170" s="1199"/>
      <c r="K170" s="1199"/>
      <c r="L170" s="1200"/>
    </row>
    <row r="171" spans="2:12">
      <c r="B171" s="1198"/>
      <c r="C171" s="1199"/>
      <c r="D171" s="1199"/>
      <c r="E171" s="1199"/>
      <c r="F171" s="1199"/>
      <c r="G171" s="1199"/>
      <c r="H171" s="1199"/>
      <c r="I171" s="1199"/>
      <c r="J171" s="1199"/>
      <c r="K171" s="1199"/>
      <c r="L171" s="1200"/>
    </row>
    <row r="172" spans="2:12">
      <c r="B172" s="1198"/>
      <c r="C172" s="1199"/>
      <c r="D172" s="1199"/>
      <c r="E172" s="1199"/>
      <c r="F172" s="1199"/>
      <c r="G172" s="1199"/>
      <c r="H172" s="1199"/>
      <c r="I172" s="1199"/>
      <c r="J172" s="1199"/>
      <c r="K172" s="1199"/>
      <c r="L172" s="1200"/>
    </row>
    <row r="173" spans="2:12">
      <c r="B173" s="1198"/>
      <c r="C173" s="1199"/>
      <c r="D173" s="1199"/>
      <c r="E173" s="1199"/>
      <c r="F173" s="1199"/>
      <c r="G173" s="1199"/>
      <c r="H173" s="1199"/>
      <c r="I173" s="1199"/>
      <c r="J173" s="1199"/>
      <c r="K173" s="1199"/>
      <c r="L173" s="1200"/>
    </row>
    <row r="174" spans="2:12">
      <c r="B174" s="1198"/>
      <c r="C174" s="1199"/>
      <c r="D174" s="1199"/>
      <c r="E174" s="1199"/>
      <c r="F174" s="1199"/>
      <c r="G174" s="1199"/>
      <c r="H174" s="1199"/>
      <c r="I174" s="1199"/>
      <c r="J174" s="1199"/>
      <c r="K174" s="1199"/>
      <c r="L174" s="1200"/>
    </row>
    <row r="175" spans="2:12">
      <c r="B175" s="1198"/>
      <c r="C175" s="1199"/>
      <c r="D175" s="1199"/>
      <c r="E175" s="1199"/>
      <c r="F175" s="1199"/>
      <c r="G175" s="1199"/>
      <c r="H175" s="1199"/>
      <c r="I175" s="1199"/>
      <c r="J175" s="1199"/>
      <c r="K175" s="1199"/>
      <c r="L175" s="1200"/>
    </row>
    <row r="176" spans="2:12">
      <c r="B176" s="1198"/>
      <c r="C176" s="1199"/>
      <c r="D176" s="1199"/>
      <c r="E176" s="1199"/>
      <c r="F176" s="1199"/>
      <c r="G176" s="1199"/>
      <c r="H176" s="1199"/>
      <c r="I176" s="1199"/>
      <c r="J176" s="1199"/>
      <c r="K176" s="1199"/>
      <c r="L176" s="1200"/>
    </row>
    <row r="177" spans="2:12">
      <c r="B177" s="1198"/>
      <c r="C177" s="1199"/>
      <c r="D177" s="1199"/>
      <c r="E177" s="1199"/>
      <c r="F177" s="1199"/>
      <c r="G177" s="1199"/>
      <c r="H177" s="1199"/>
      <c r="I177" s="1199"/>
      <c r="J177" s="1199"/>
      <c r="K177" s="1199"/>
      <c r="L177" s="1200"/>
    </row>
    <row r="178" spans="2:12">
      <c r="B178" s="1198"/>
      <c r="C178" s="1199"/>
      <c r="D178" s="1199"/>
      <c r="E178" s="1199"/>
      <c r="F178" s="1199"/>
      <c r="G178" s="1199"/>
      <c r="H178" s="1199"/>
      <c r="I178" s="1199"/>
      <c r="J178" s="1199"/>
      <c r="K178" s="1199"/>
      <c r="L178" s="1200"/>
    </row>
    <row r="179" spans="2:12">
      <c r="B179" s="1198"/>
      <c r="C179" s="1199"/>
      <c r="D179" s="1199"/>
      <c r="E179" s="1199"/>
      <c r="F179" s="1199"/>
      <c r="G179" s="1199"/>
      <c r="H179" s="1199"/>
      <c r="I179" s="1199"/>
      <c r="J179" s="1199"/>
      <c r="K179" s="1199"/>
      <c r="L179" s="1200"/>
    </row>
    <row r="180" spans="2:12">
      <c r="B180" s="1198"/>
      <c r="C180" s="1199"/>
      <c r="D180" s="1199"/>
      <c r="E180" s="1199"/>
      <c r="F180" s="1199"/>
      <c r="G180" s="1199"/>
      <c r="H180" s="1199"/>
      <c r="I180" s="1199"/>
      <c r="J180" s="1199"/>
      <c r="K180" s="1199"/>
      <c r="L180" s="1200"/>
    </row>
    <row r="181" spans="2:12">
      <c r="B181" s="1198"/>
      <c r="C181" s="1199"/>
      <c r="D181" s="1199"/>
      <c r="E181" s="1199"/>
      <c r="F181" s="1199"/>
      <c r="G181" s="1199"/>
      <c r="H181" s="1199"/>
      <c r="I181" s="1199"/>
      <c r="J181" s="1199"/>
      <c r="K181" s="1199"/>
      <c r="L181" s="1200"/>
    </row>
    <row r="182" spans="2:12">
      <c r="B182" s="1198"/>
      <c r="C182" s="1199"/>
      <c r="D182" s="1199"/>
      <c r="E182" s="1199"/>
      <c r="F182" s="1199"/>
      <c r="G182" s="1199"/>
      <c r="H182" s="1199"/>
      <c r="I182" s="1199"/>
      <c r="J182" s="1199"/>
      <c r="K182" s="1199"/>
      <c r="L182" s="1200"/>
    </row>
    <row r="183" spans="2:12">
      <c r="B183" s="1198"/>
      <c r="C183" s="1199"/>
      <c r="D183" s="1199"/>
      <c r="E183" s="1199"/>
      <c r="F183" s="1199"/>
      <c r="G183" s="1199"/>
      <c r="H183" s="1199"/>
      <c r="I183" s="1199"/>
      <c r="J183" s="1199"/>
      <c r="K183" s="1199"/>
      <c r="L183" s="1200"/>
    </row>
    <row r="184" spans="2:12">
      <c r="B184" s="1198"/>
      <c r="C184" s="1199"/>
      <c r="D184" s="1199"/>
      <c r="E184" s="1199"/>
      <c r="F184" s="1199"/>
      <c r="G184" s="1199"/>
      <c r="H184" s="1199"/>
      <c r="I184" s="1199"/>
      <c r="J184" s="1199"/>
      <c r="K184" s="1199"/>
      <c r="L184" s="1200"/>
    </row>
    <row r="185" spans="2:12">
      <c r="B185" s="1198"/>
      <c r="C185" s="1199"/>
      <c r="D185" s="1199"/>
      <c r="E185" s="1199"/>
      <c r="F185" s="1199"/>
      <c r="G185" s="1199"/>
      <c r="H185" s="1199"/>
      <c r="I185" s="1199"/>
      <c r="J185" s="1199"/>
      <c r="K185" s="1199"/>
      <c r="L185" s="1200"/>
    </row>
    <row r="186" spans="2:12">
      <c r="B186" s="1198"/>
      <c r="C186" s="1199"/>
      <c r="D186" s="1199"/>
      <c r="E186" s="1199"/>
      <c r="F186" s="1199"/>
      <c r="G186" s="1199"/>
      <c r="H186" s="1199"/>
      <c r="I186" s="1199"/>
      <c r="J186" s="1199"/>
      <c r="K186" s="1199"/>
      <c r="L186" s="1200"/>
    </row>
    <row r="187" spans="2:12">
      <c r="B187" s="1198"/>
      <c r="C187" s="1199"/>
      <c r="D187" s="1199"/>
      <c r="E187" s="1199"/>
      <c r="F187" s="1199"/>
      <c r="G187" s="1199"/>
      <c r="H187" s="1199"/>
      <c r="I187" s="1199"/>
      <c r="J187" s="1199"/>
      <c r="K187" s="1199"/>
      <c r="L187" s="1200"/>
    </row>
    <row r="188" spans="2:12">
      <c r="B188" s="1198"/>
      <c r="C188" s="1199"/>
      <c r="D188" s="1199"/>
      <c r="E188" s="1199"/>
      <c r="F188" s="1199"/>
      <c r="G188" s="1199"/>
      <c r="H188" s="1199"/>
      <c r="I188" s="1199"/>
      <c r="J188" s="1199"/>
      <c r="K188" s="1199"/>
      <c r="L188" s="1200"/>
    </row>
    <row r="189" spans="2:12">
      <c r="B189" s="1198"/>
      <c r="C189" s="1199"/>
      <c r="D189" s="1199"/>
      <c r="E189" s="1199"/>
      <c r="F189" s="1199"/>
      <c r="G189" s="1199"/>
      <c r="H189" s="1199"/>
      <c r="I189" s="1199"/>
      <c r="J189" s="1199"/>
      <c r="K189" s="1199"/>
      <c r="L189" s="1200"/>
    </row>
    <row r="190" spans="2:12">
      <c r="B190" s="1198"/>
      <c r="C190" s="1199"/>
      <c r="D190" s="1199"/>
      <c r="E190" s="1199"/>
      <c r="F190" s="1199"/>
      <c r="G190" s="1199"/>
      <c r="H190" s="1199"/>
      <c r="I190" s="1199"/>
      <c r="J190" s="1199"/>
      <c r="K190" s="1199"/>
      <c r="L190" s="1200"/>
    </row>
    <row r="191" spans="2:12">
      <c r="B191" s="1198"/>
      <c r="C191" s="1199"/>
      <c r="D191" s="1199"/>
      <c r="E191" s="1199"/>
      <c r="F191" s="1199"/>
      <c r="G191" s="1199"/>
      <c r="H191" s="1199"/>
      <c r="I191" s="1199"/>
      <c r="J191" s="1199"/>
      <c r="K191" s="1199"/>
      <c r="L191" s="1200"/>
    </row>
    <row r="192" spans="2:12">
      <c r="B192" s="1198"/>
      <c r="C192" s="1199"/>
      <c r="D192" s="1199"/>
      <c r="E192" s="1199"/>
      <c r="F192" s="1199"/>
      <c r="G192" s="1199"/>
      <c r="H192" s="1199"/>
      <c r="I192" s="1199"/>
      <c r="J192" s="1199"/>
      <c r="K192" s="1199"/>
      <c r="L192" s="1200"/>
    </row>
    <row r="193" spans="2:12">
      <c r="B193" s="1198"/>
      <c r="C193" s="1199"/>
      <c r="D193" s="1199"/>
      <c r="E193" s="1199"/>
      <c r="F193" s="1199"/>
      <c r="G193" s="1199"/>
      <c r="H193" s="1199"/>
      <c r="I193" s="1199"/>
      <c r="J193" s="1199"/>
      <c r="K193" s="1199"/>
      <c r="L193" s="1200"/>
    </row>
    <row r="194" spans="2:12">
      <c r="B194" s="1198"/>
      <c r="C194" s="1199"/>
      <c r="D194" s="1199"/>
      <c r="E194" s="1199"/>
      <c r="F194" s="1199"/>
      <c r="G194" s="1199"/>
      <c r="H194" s="1199"/>
      <c r="I194" s="1199"/>
      <c r="J194" s="1199"/>
      <c r="K194" s="1199"/>
      <c r="L194" s="1200"/>
    </row>
    <row r="195" spans="2:12">
      <c r="B195" s="1201"/>
      <c r="C195" s="1199"/>
      <c r="D195" s="1199"/>
      <c r="E195" s="1199"/>
      <c r="F195" s="1199"/>
      <c r="G195" s="1199"/>
      <c r="H195" s="1199"/>
      <c r="I195" s="1199"/>
      <c r="J195" s="1199"/>
      <c r="K195" s="1199"/>
      <c r="L195" s="1200"/>
    </row>
    <row r="196" spans="2:12">
      <c r="B196" s="1198"/>
      <c r="C196" s="1199"/>
      <c r="D196" s="1199"/>
      <c r="E196" s="1199"/>
      <c r="F196" s="1199"/>
      <c r="G196" s="1199"/>
      <c r="H196" s="1199"/>
      <c r="I196" s="1199"/>
      <c r="J196" s="1199"/>
      <c r="K196" s="1199"/>
      <c r="L196" s="1200"/>
    </row>
    <row r="197" spans="2:12">
      <c r="B197" s="1198"/>
      <c r="C197" s="1199"/>
      <c r="D197" s="1199"/>
      <c r="E197" s="1199"/>
      <c r="F197" s="1199"/>
      <c r="G197" s="1199"/>
      <c r="H197" s="1199"/>
      <c r="I197" s="1199"/>
      <c r="J197" s="1199"/>
      <c r="K197" s="1199"/>
      <c r="L197" s="1200"/>
    </row>
    <row r="198" spans="2:12">
      <c r="B198" s="1198"/>
      <c r="C198" s="1199"/>
      <c r="D198" s="1199"/>
      <c r="E198" s="1199"/>
      <c r="F198" s="1199"/>
      <c r="G198" s="1199"/>
      <c r="H198" s="1199"/>
      <c r="I198" s="1199"/>
      <c r="J198" s="1199"/>
      <c r="K198" s="1199"/>
      <c r="L198" s="1200"/>
    </row>
    <row r="199" spans="2:12">
      <c r="B199" s="1198"/>
      <c r="C199" s="1199"/>
      <c r="D199" s="1199"/>
      <c r="E199" s="1199"/>
      <c r="F199" s="1199"/>
      <c r="G199" s="1199"/>
      <c r="H199" s="1199"/>
      <c r="I199" s="1199"/>
      <c r="J199" s="1199"/>
      <c r="K199" s="1199"/>
      <c r="L199" s="1200"/>
    </row>
    <row r="200" spans="2:12">
      <c r="B200" s="1198"/>
      <c r="C200" s="1199"/>
      <c r="D200" s="1199"/>
      <c r="E200" s="1199"/>
      <c r="F200" s="1199"/>
      <c r="G200" s="1199"/>
      <c r="H200" s="1199"/>
      <c r="I200" s="1199"/>
      <c r="J200" s="1199"/>
      <c r="K200" s="1199"/>
      <c r="L200" s="1200"/>
    </row>
    <row r="201" spans="2:12">
      <c r="B201" s="1198"/>
      <c r="C201" s="1199"/>
      <c r="D201" s="1199"/>
      <c r="E201" s="1199"/>
      <c r="F201" s="1199"/>
      <c r="G201" s="1199"/>
      <c r="H201" s="1199"/>
      <c r="I201" s="1199"/>
      <c r="J201" s="1199"/>
      <c r="K201" s="1199"/>
      <c r="L201" s="1200"/>
    </row>
    <row r="202" spans="2:12">
      <c r="B202" s="1198"/>
      <c r="C202" s="1199"/>
      <c r="D202" s="1199"/>
      <c r="E202" s="1199"/>
      <c r="F202" s="1199"/>
      <c r="G202" s="1199"/>
      <c r="H202" s="1199"/>
      <c r="I202" s="1199"/>
      <c r="J202" s="1199"/>
      <c r="K202" s="1199"/>
      <c r="L202" s="1200"/>
    </row>
    <row r="203" spans="2:12">
      <c r="B203" s="1198"/>
      <c r="C203" s="1199"/>
      <c r="D203" s="1199"/>
      <c r="E203" s="1199"/>
      <c r="F203" s="1199"/>
      <c r="G203" s="1199"/>
      <c r="H203" s="1199"/>
      <c r="I203" s="1199"/>
      <c r="J203" s="1199"/>
      <c r="K203" s="1199"/>
      <c r="L203" s="1200"/>
    </row>
    <row r="204" spans="2:12">
      <c r="B204" s="1198"/>
      <c r="C204" s="1199"/>
      <c r="D204" s="1199"/>
      <c r="E204" s="1199"/>
      <c r="F204" s="1199"/>
      <c r="G204" s="1199"/>
      <c r="H204" s="1199"/>
      <c r="I204" s="1199"/>
      <c r="J204" s="1199"/>
      <c r="K204" s="1199"/>
      <c r="L204" s="1200"/>
    </row>
    <row r="205" spans="2:12">
      <c r="B205" s="1198"/>
      <c r="C205" s="1199"/>
      <c r="D205" s="1199"/>
      <c r="E205" s="1199"/>
      <c r="F205" s="1199"/>
      <c r="G205" s="1199"/>
      <c r="H205" s="1199"/>
      <c r="I205" s="1199"/>
      <c r="J205" s="1199"/>
      <c r="K205" s="1199"/>
      <c r="L205" s="1200"/>
    </row>
    <row r="206" spans="2:12">
      <c r="B206" s="1198"/>
      <c r="C206" s="1199"/>
      <c r="D206" s="1199"/>
      <c r="E206" s="1199"/>
      <c r="F206" s="1199"/>
      <c r="G206" s="1199"/>
      <c r="H206" s="1199"/>
      <c r="I206" s="1199"/>
      <c r="J206" s="1199"/>
      <c r="K206" s="1199"/>
      <c r="L206" s="1200"/>
    </row>
    <row r="207" spans="2:12">
      <c r="B207" s="1198"/>
      <c r="C207" s="1199"/>
      <c r="D207" s="1199"/>
      <c r="E207" s="1199"/>
      <c r="F207" s="1199"/>
      <c r="G207" s="1199"/>
      <c r="H207" s="1199"/>
      <c r="I207" s="1199"/>
      <c r="J207" s="1199"/>
      <c r="K207" s="1199"/>
      <c r="L207" s="1200"/>
    </row>
    <row r="208" spans="2:12">
      <c r="B208" s="1198"/>
      <c r="C208" s="1199"/>
      <c r="D208" s="1199"/>
      <c r="E208" s="1199"/>
      <c r="F208" s="1199"/>
      <c r="G208" s="1199"/>
      <c r="H208" s="1199"/>
      <c r="I208" s="1199"/>
      <c r="J208" s="1199"/>
      <c r="K208" s="1199"/>
      <c r="L208" s="1200"/>
    </row>
    <row r="209" spans="2:12">
      <c r="B209" s="1198"/>
      <c r="C209" s="1199"/>
      <c r="D209" s="1199"/>
      <c r="E209" s="1199"/>
      <c r="F209" s="1199"/>
      <c r="G209" s="1199"/>
      <c r="H209" s="1199"/>
      <c r="I209" s="1199"/>
      <c r="J209" s="1199"/>
      <c r="K209" s="1199"/>
      <c r="L209" s="1200"/>
    </row>
    <row r="210" spans="2:12">
      <c r="B210" s="1198"/>
      <c r="C210" s="1199"/>
      <c r="D210" s="1199"/>
      <c r="E210" s="1199"/>
      <c r="F210" s="1199"/>
      <c r="G210" s="1199"/>
      <c r="H210" s="1199"/>
      <c r="I210" s="1199"/>
      <c r="J210" s="1199"/>
      <c r="K210" s="1199"/>
      <c r="L210" s="1200"/>
    </row>
    <row r="211" spans="2:12">
      <c r="B211" s="1198"/>
      <c r="C211" s="1199"/>
      <c r="D211" s="1199"/>
      <c r="E211" s="1199"/>
      <c r="F211" s="1199"/>
      <c r="G211" s="1199"/>
      <c r="H211" s="1199"/>
      <c r="I211" s="1199"/>
      <c r="J211" s="1199"/>
      <c r="K211" s="1199"/>
      <c r="L211" s="1200"/>
    </row>
    <row r="212" spans="2:12">
      <c r="B212" s="1198"/>
      <c r="C212" s="1199"/>
      <c r="D212" s="1199"/>
      <c r="E212" s="1199"/>
      <c r="F212" s="1199"/>
      <c r="G212" s="1199"/>
      <c r="H212" s="1199"/>
      <c r="I212" s="1199"/>
      <c r="J212" s="1199"/>
      <c r="K212" s="1199"/>
      <c r="L212" s="1200"/>
    </row>
    <row r="213" spans="2:12">
      <c r="B213" s="1198"/>
      <c r="C213" s="1199"/>
      <c r="D213" s="1199"/>
      <c r="E213" s="1199"/>
      <c r="F213" s="1199"/>
      <c r="G213" s="1199"/>
      <c r="H213" s="1199"/>
      <c r="I213" s="1199"/>
      <c r="J213" s="1199"/>
      <c r="K213" s="1199"/>
      <c r="L213" s="1200"/>
    </row>
    <row r="214" spans="2:12">
      <c r="B214" s="1198"/>
      <c r="C214" s="1199"/>
      <c r="D214" s="1199"/>
      <c r="E214" s="1199"/>
      <c r="F214" s="1199"/>
      <c r="G214" s="1199"/>
      <c r="H214" s="1199"/>
      <c r="I214" s="1199"/>
      <c r="J214" s="1199"/>
      <c r="K214" s="1199"/>
      <c r="L214" s="1200"/>
    </row>
    <row r="215" spans="2:12">
      <c r="B215" s="1201"/>
      <c r="C215" s="1199"/>
      <c r="D215" s="1199"/>
      <c r="E215" s="1199"/>
      <c r="F215" s="1199"/>
      <c r="G215" s="1199"/>
      <c r="H215" s="1199"/>
      <c r="I215" s="1199"/>
      <c r="J215" s="1199"/>
      <c r="K215" s="1199"/>
      <c r="L215" s="1200"/>
    </row>
    <row r="216" spans="2:12">
      <c r="B216" s="1198"/>
      <c r="C216" s="1199"/>
      <c r="D216" s="1199"/>
      <c r="E216" s="1199"/>
      <c r="F216" s="1199"/>
      <c r="G216" s="1199"/>
      <c r="H216" s="1199"/>
      <c r="I216" s="1199"/>
      <c r="J216" s="1199"/>
      <c r="K216" s="1199"/>
      <c r="L216" s="1200"/>
    </row>
    <row r="217" spans="2:12">
      <c r="B217" s="1198"/>
      <c r="C217" s="1199"/>
      <c r="D217" s="1199"/>
      <c r="E217" s="1199"/>
      <c r="F217" s="1199"/>
      <c r="G217" s="1199"/>
      <c r="H217" s="1199"/>
      <c r="I217" s="1199"/>
      <c r="J217" s="1199"/>
      <c r="K217" s="1199"/>
      <c r="L217" s="1200"/>
    </row>
    <row r="218" spans="2:12">
      <c r="B218" s="1198"/>
      <c r="C218" s="1199"/>
      <c r="D218" s="1199"/>
      <c r="E218" s="1199"/>
      <c r="F218" s="1199"/>
      <c r="G218" s="1199"/>
      <c r="H218" s="1199"/>
      <c r="I218" s="1199"/>
      <c r="J218" s="1199"/>
      <c r="K218" s="1199"/>
      <c r="L218" s="1200"/>
    </row>
    <row r="219" spans="2:12">
      <c r="B219" s="1198"/>
      <c r="C219" s="1199"/>
      <c r="D219" s="1199"/>
      <c r="E219" s="1199"/>
      <c r="F219" s="1199"/>
      <c r="G219" s="1199"/>
      <c r="H219" s="1199"/>
      <c r="I219" s="1199"/>
      <c r="J219" s="1199"/>
      <c r="K219" s="1199"/>
      <c r="L219" s="1200"/>
    </row>
    <row r="220" spans="2:12">
      <c r="B220" s="1198"/>
      <c r="C220" s="1199"/>
      <c r="D220" s="1199"/>
      <c r="E220" s="1199"/>
      <c r="F220" s="1199"/>
      <c r="G220" s="1199"/>
      <c r="H220" s="1199"/>
      <c r="I220" s="1199"/>
      <c r="J220" s="1199"/>
      <c r="K220" s="1199"/>
      <c r="L220" s="1200"/>
    </row>
    <row r="221" spans="2:12">
      <c r="B221" s="1198"/>
      <c r="C221" s="1199"/>
      <c r="D221" s="1199"/>
      <c r="E221" s="1199"/>
      <c r="F221" s="1199"/>
      <c r="G221" s="1199"/>
      <c r="H221" s="1199"/>
      <c r="I221" s="1199"/>
      <c r="J221" s="1199"/>
      <c r="K221" s="1199"/>
      <c r="L221" s="1200"/>
    </row>
    <row r="222" spans="2:12">
      <c r="B222" s="1198"/>
      <c r="C222" s="1199"/>
      <c r="D222" s="1199"/>
      <c r="E222" s="1199"/>
      <c r="F222" s="1199"/>
      <c r="G222" s="1199"/>
      <c r="H222" s="1199"/>
      <c r="I222" s="1199"/>
      <c r="J222" s="1199"/>
      <c r="K222" s="1199"/>
      <c r="L222" s="1200"/>
    </row>
    <row r="223" spans="2:12">
      <c r="B223" s="1198"/>
      <c r="C223" s="1199"/>
      <c r="D223" s="1199"/>
      <c r="E223" s="1199"/>
      <c r="F223" s="1199"/>
      <c r="G223" s="1199"/>
      <c r="H223" s="1199"/>
      <c r="I223" s="1199"/>
      <c r="J223" s="1199"/>
      <c r="K223" s="1199"/>
      <c r="L223" s="1200"/>
    </row>
    <row r="224" spans="2:12">
      <c r="B224" s="1198"/>
      <c r="C224" s="1199"/>
      <c r="D224" s="1199"/>
      <c r="E224" s="1199"/>
      <c r="F224" s="1199"/>
      <c r="G224" s="1199"/>
      <c r="H224" s="1199"/>
      <c r="I224" s="1199"/>
      <c r="J224" s="1199"/>
      <c r="K224" s="1199"/>
      <c r="L224" s="1200"/>
    </row>
    <row r="225" spans="2:12">
      <c r="B225" s="1198"/>
      <c r="C225" s="1199"/>
      <c r="D225" s="1199"/>
      <c r="E225" s="1199"/>
      <c r="F225" s="1199"/>
      <c r="G225" s="1199"/>
      <c r="H225" s="1199"/>
      <c r="I225" s="1199"/>
      <c r="J225" s="1199"/>
      <c r="K225" s="1199"/>
      <c r="L225" s="1200"/>
    </row>
    <row r="226" spans="2:12">
      <c r="B226" s="1198"/>
      <c r="C226" s="1199"/>
      <c r="D226" s="1199"/>
      <c r="E226" s="1199"/>
      <c r="F226" s="1199"/>
      <c r="G226" s="1199"/>
      <c r="H226" s="1199"/>
      <c r="I226" s="1199"/>
      <c r="J226" s="1199"/>
      <c r="K226" s="1199"/>
      <c r="L226" s="1200"/>
    </row>
    <row r="227" spans="2:12">
      <c r="B227" s="1198"/>
      <c r="C227" s="1199"/>
      <c r="D227" s="1199"/>
      <c r="E227" s="1199"/>
      <c r="F227" s="1199"/>
      <c r="G227" s="1199"/>
      <c r="H227" s="1199"/>
      <c r="I227" s="1199"/>
      <c r="J227" s="1199"/>
      <c r="K227" s="1199"/>
      <c r="L227" s="1200"/>
    </row>
    <row r="228" spans="2:12">
      <c r="B228" s="1198"/>
      <c r="C228" s="1199"/>
      <c r="D228" s="1199"/>
      <c r="E228" s="1199"/>
      <c r="F228" s="1199"/>
      <c r="G228" s="1199"/>
      <c r="H228" s="1199"/>
      <c r="I228" s="1199"/>
      <c r="J228" s="1199"/>
      <c r="K228" s="1199"/>
      <c r="L228" s="1200"/>
    </row>
    <row r="229" spans="2:12">
      <c r="B229" s="1198"/>
      <c r="C229" s="1199"/>
      <c r="D229" s="1199"/>
      <c r="E229" s="1199"/>
      <c r="F229" s="1199"/>
      <c r="G229" s="1199"/>
      <c r="H229" s="1199"/>
      <c r="I229" s="1199"/>
      <c r="J229" s="1199"/>
      <c r="K229" s="1199"/>
      <c r="L229" s="1200"/>
    </row>
    <row r="230" spans="2:12">
      <c r="B230" s="1198"/>
      <c r="C230" s="1199"/>
      <c r="D230" s="1199"/>
      <c r="E230" s="1199"/>
      <c r="F230" s="1199"/>
      <c r="G230" s="1199"/>
      <c r="H230" s="1199"/>
      <c r="I230" s="1199"/>
      <c r="J230" s="1199"/>
      <c r="K230" s="1199"/>
      <c r="L230" s="1200"/>
    </row>
    <row r="231" spans="2:12">
      <c r="B231" s="1198"/>
      <c r="C231" s="1199"/>
      <c r="D231" s="1199"/>
      <c r="E231" s="1199"/>
      <c r="F231" s="1199"/>
      <c r="G231" s="1199"/>
      <c r="H231" s="1199"/>
      <c r="I231" s="1199"/>
      <c r="J231" s="1199"/>
      <c r="K231" s="1199"/>
      <c r="L231" s="1200"/>
    </row>
    <row r="232" spans="2:12">
      <c r="B232" s="1198"/>
      <c r="C232" s="1199"/>
      <c r="D232" s="1199"/>
      <c r="E232" s="1199"/>
      <c r="F232" s="1199"/>
      <c r="G232" s="1199"/>
      <c r="H232" s="1199"/>
      <c r="I232" s="1199"/>
      <c r="J232" s="1199"/>
      <c r="K232" s="1199"/>
      <c r="L232" s="1200"/>
    </row>
    <row r="233" spans="2:12" ht="13" thickBot="1">
      <c r="B233" s="1202"/>
      <c r="C233" s="1203"/>
      <c r="D233" s="1203"/>
      <c r="E233" s="1203"/>
      <c r="F233" s="1203"/>
      <c r="G233" s="1203"/>
      <c r="H233" s="1203"/>
      <c r="I233" s="1203"/>
      <c r="J233" s="1203"/>
      <c r="K233" s="1203"/>
      <c r="L233" s="1204"/>
    </row>
  </sheetData>
  <sheetProtection algorithmName="SHA-512" hashValue="RkokcgdrWVPlFRrGysIVQ991Xm0/aL8xe+eST8tABJXdQHGGquseomfMpJICu2HHUF3uQHHeiJloq9pJICxGtw==" saltValue="kznJGfuGK9CFC1zM6b5fTQ==" spinCount="100000" sheet="1" formatCells="0" formatColumns="0" formatRows="0" sort="0" autoFilter="0"/>
  <mergeCells count="7">
    <mergeCell ref="C4:K4"/>
    <mergeCell ref="B25:L25"/>
    <mergeCell ref="B26:L194"/>
    <mergeCell ref="B195:L214"/>
    <mergeCell ref="B215:L233"/>
    <mergeCell ref="C19:K19"/>
    <mergeCell ref="C14:K14"/>
  </mergeCells>
  <dataValidations count="1">
    <dataValidation type="list" allowBlank="1" showInputMessage="1" showErrorMessage="1" sqref="WVK983172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65656 IY65656 SU65656 ACQ65656 AMM65656 AWI65656 BGE65656 BQA65656 BZW65656 CJS65656 CTO65656 DDK65656 DNG65656 DXC65656 EGY65656 EQU65656 FAQ65656 FKM65656 FUI65656 GEE65656 GOA65656 GXW65656 HHS65656 HRO65656 IBK65656 ILG65656 IVC65656 JEY65656 JOU65656 JYQ65656 KIM65656 KSI65656 LCE65656 LMA65656 LVW65656 MFS65656 MPO65656 MZK65656 NJG65656 NTC65656 OCY65656 OMU65656 OWQ65656 PGM65656 PQI65656 QAE65656 QKA65656 QTW65656 RDS65656 RNO65656 RXK65656 SHG65656 SRC65656 TAY65656 TKU65656 TUQ65656 UEM65656 UOI65656 UYE65656 VIA65656 VRW65656 WBS65656 WLO65656 WVK65656 C131192 IY131192 SU131192 ACQ131192 AMM131192 AWI131192 BGE131192 BQA131192 BZW131192 CJS131192 CTO131192 DDK131192 DNG131192 DXC131192 EGY131192 EQU131192 FAQ131192 FKM131192 FUI131192 GEE131192 GOA131192 GXW131192 HHS131192 HRO131192 IBK131192 ILG131192 IVC131192 JEY131192 JOU131192 JYQ131192 KIM131192 KSI131192 LCE131192 LMA131192 LVW131192 MFS131192 MPO131192 MZK131192 NJG131192 NTC131192 OCY131192 OMU131192 OWQ131192 PGM131192 PQI131192 QAE131192 QKA131192 QTW131192 RDS131192 RNO131192 RXK131192 SHG131192 SRC131192 TAY131192 TKU131192 TUQ131192 UEM131192 UOI131192 UYE131192 VIA131192 VRW131192 WBS131192 WLO131192 WVK131192 C196728 IY196728 SU196728 ACQ196728 AMM196728 AWI196728 BGE196728 BQA196728 BZW196728 CJS196728 CTO196728 DDK196728 DNG196728 DXC196728 EGY196728 EQU196728 FAQ196728 FKM196728 FUI196728 GEE196728 GOA196728 GXW196728 HHS196728 HRO196728 IBK196728 ILG196728 IVC196728 JEY196728 JOU196728 JYQ196728 KIM196728 KSI196728 LCE196728 LMA196728 LVW196728 MFS196728 MPO196728 MZK196728 NJG196728 NTC196728 OCY196728 OMU196728 OWQ196728 PGM196728 PQI196728 QAE196728 QKA196728 QTW196728 RDS196728 RNO196728 RXK196728 SHG196728 SRC196728 TAY196728 TKU196728 TUQ196728 UEM196728 UOI196728 UYE196728 VIA196728 VRW196728 WBS196728 WLO196728 WVK196728 C262264 IY262264 SU262264 ACQ262264 AMM262264 AWI262264 BGE262264 BQA262264 BZW262264 CJS262264 CTO262264 DDK262264 DNG262264 DXC262264 EGY262264 EQU262264 FAQ262264 FKM262264 FUI262264 GEE262264 GOA262264 GXW262264 HHS262264 HRO262264 IBK262264 ILG262264 IVC262264 JEY262264 JOU262264 JYQ262264 KIM262264 KSI262264 LCE262264 LMA262264 LVW262264 MFS262264 MPO262264 MZK262264 NJG262264 NTC262264 OCY262264 OMU262264 OWQ262264 PGM262264 PQI262264 QAE262264 QKA262264 QTW262264 RDS262264 RNO262264 RXK262264 SHG262264 SRC262264 TAY262264 TKU262264 TUQ262264 UEM262264 UOI262264 UYE262264 VIA262264 VRW262264 WBS262264 WLO262264 WVK262264 C327800 IY327800 SU327800 ACQ327800 AMM327800 AWI327800 BGE327800 BQA327800 BZW327800 CJS327800 CTO327800 DDK327800 DNG327800 DXC327800 EGY327800 EQU327800 FAQ327800 FKM327800 FUI327800 GEE327800 GOA327800 GXW327800 HHS327800 HRO327800 IBK327800 ILG327800 IVC327800 JEY327800 JOU327800 JYQ327800 KIM327800 KSI327800 LCE327800 LMA327800 LVW327800 MFS327800 MPO327800 MZK327800 NJG327800 NTC327800 OCY327800 OMU327800 OWQ327800 PGM327800 PQI327800 QAE327800 QKA327800 QTW327800 RDS327800 RNO327800 RXK327800 SHG327800 SRC327800 TAY327800 TKU327800 TUQ327800 UEM327800 UOI327800 UYE327800 VIA327800 VRW327800 WBS327800 WLO327800 WVK327800 C393336 IY393336 SU393336 ACQ393336 AMM393336 AWI393336 BGE393336 BQA393336 BZW393336 CJS393336 CTO393336 DDK393336 DNG393336 DXC393336 EGY393336 EQU393336 FAQ393336 FKM393336 FUI393336 GEE393336 GOA393336 GXW393336 HHS393336 HRO393336 IBK393336 ILG393336 IVC393336 JEY393336 JOU393336 JYQ393336 KIM393336 KSI393336 LCE393336 LMA393336 LVW393336 MFS393336 MPO393336 MZK393336 NJG393336 NTC393336 OCY393336 OMU393336 OWQ393336 PGM393336 PQI393336 QAE393336 QKA393336 QTW393336 RDS393336 RNO393336 RXK393336 SHG393336 SRC393336 TAY393336 TKU393336 TUQ393336 UEM393336 UOI393336 UYE393336 VIA393336 VRW393336 WBS393336 WLO393336 WVK393336 C458872 IY458872 SU458872 ACQ458872 AMM458872 AWI458872 BGE458872 BQA458872 BZW458872 CJS458872 CTO458872 DDK458872 DNG458872 DXC458872 EGY458872 EQU458872 FAQ458872 FKM458872 FUI458872 GEE458872 GOA458872 GXW458872 HHS458872 HRO458872 IBK458872 ILG458872 IVC458872 JEY458872 JOU458872 JYQ458872 KIM458872 KSI458872 LCE458872 LMA458872 LVW458872 MFS458872 MPO458872 MZK458872 NJG458872 NTC458872 OCY458872 OMU458872 OWQ458872 PGM458872 PQI458872 QAE458872 QKA458872 QTW458872 RDS458872 RNO458872 RXK458872 SHG458872 SRC458872 TAY458872 TKU458872 TUQ458872 UEM458872 UOI458872 UYE458872 VIA458872 VRW458872 WBS458872 WLO458872 WVK458872 C524408 IY524408 SU524408 ACQ524408 AMM524408 AWI524408 BGE524408 BQA524408 BZW524408 CJS524408 CTO524408 DDK524408 DNG524408 DXC524408 EGY524408 EQU524408 FAQ524408 FKM524408 FUI524408 GEE524408 GOA524408 GXW524408 HHS524408 HRO524408 IBK524408 ILG524408 IVC524408 JEY524408 JOU524408 JYQ524408 KIM524408 KSI524408 LCE524408 LMA524408 LVW524408 MFS524408 MPO524408 MZK524408 NJG524408 NTC524408 OCY524408 OMU524408 OWQ524408 PGM524408 PQI524408 QAE524408 QKA524408 QTW524408 RDS524408 RNO524408 RXK524408 SHG524408 SRC524408 TAY524408 TKU524408 TUQ524408 UEM524408 UOI524408 UYE524408 VIA524408 VRW524408 WBS524408 WLO524408 WVK524408 C589944 IY589944 SU589944 ACQ589944 AMM589944 AWI589944 BGE589944 BQA589944 BZW589944 CJS589944 CTO589944 DDK589944 DNG589944 DXC589944 EGY589944 EQU589944 FAQ589944 FKM589944 FUI589944 GEE589944 GOA589944 GXW589944 HHS589944 HRO589944 IBK589944 ILG589944 IVC589944 JEY589944 JOU589944 JYQ589944 KIM589944 KSI589944 LCE589944 LMA589944 LVW589944 MFS589944 MPO589944 MZK589944 NJG589944 NTC589944 OCY589944 OMU589944 OWQ589944 PGM589944 PQI589944 QAE589944 QKA589944 QTW589944 RDS589944 RNO589944 RXK589944 SHG589944 SRC589944 TAY589944 TKU589944 TUQ589944 UEM589944 UOI589944 UYE589944 VIA589944 VRW589944 WBS589944 WLO589944 WVK589944 C655480 IY655480 SU655480 ACQ655480 AMM655480 AWI655480 BGE655480 BQA655480 BZW655480 CJS655480 CTO655480 DDK655480 DNG655480 DXC655480 EGY655480 EQU655480 FAQ655480 FKM655480 FUI655480 GEE655480 GOA655480 GXW655480 HHS655480 HRO655480 IBK655480 ILG655480 IVC655480 JEY655480 JOU655480 JYQ655480 KIM655480 KSI655480 LCE655480 LMA655480 LVW655480 MFS655480 MPO655480 MZK655480 NJG655480 NTC655480 OCY655480 OMU655480 OWQ655480 PGM655480 PQI655480 QAE655480 QKA655480 QTW655480 RDS655480 RNO655480 RXK655480 SHG655480 SRC655480 TAY655480 TKU655480 TUQ655480 UEM655480 UOI655480 UYE655480 VIA655480 VRW655480 WBS655480 WLO655480 WVK655480 C721016 IY721016 SU721016 ACQ721016 AMM721016 AWI721016 BGE721016 BQA721016 BZW721016 CJS721016 CTO721016 DDK721016 DNG721016 DXC721016 EGY721016 EQU721016 FAQ721016 FKM721016 FUI721016 GEE721016 GOA721016 GXW721016 HHS721016 HRO721016 IBK721016 ILG721016 IVC721016 JEY721016 JOU721016 JYQ721016 KIM721016 KSI721016 LCE721016 LMA721016 LVW721016 MFS721016 MPO721016 MZK721016 NJG721016 NTC721016 OCY721016 OMU721016 OWQ721016 PGM721016 PQI721016 QAE721016 QKA721016 QTW721016 RDS721016 RNO721016 RXK721016 SHG721016 SRC721016 TAY721016 TKU721016 TUQ721016 UEM721016 UOI721016 UYE721016 VIA721016 VRW721016 WBS721016 WLO721016 WVK721016 C786552 IY786552 SU786552 ACQ786552 AMM786552 AWI786552 BGE786552 BQA786552 BZW786552 CJS786552 CTO786552 DDK786552 DNG786552 DXC786552 EGY786552 EQU786552 FAQ786552 FKM786552 FUI786552 GEE786552 GOA786552 GXW786552 HHS786552 HRO786552 IBK786552 ILG786552 IVC786552 JEY786552 JOU786552 JYQ786552 KIM786552 KSI786552 LCE786552 LMA786552 LVW786552 MFS786552 MPO786552 MZK786552 NJG786552 NTC786552 OCY786552 OMU786552 OWQ786552 PGM786552 PQI786552 QAE786552 QKA786552 QTW786552 RDS786552 RNO786552 RXK786552 SHG786552 SRC786552 TAY786552 TKU786552 TUQ786552 UEM786552 UOI786552 UYE786552 VIA786552 VRW786552 WBS786552 WLO786552 WVK786552 C852088 IY852088 SU852088 ACQ852088 AMM852088 AWI852088 BGE852088 BQA852088 BZW852088 CJS852088 CTO852088 DDK852088 DNG852088 DXC852088 EGY852088 EQU852088 FAQ852088 FKM852088 FUI852088 GEE852088 GOA852088 GXW852088 HHS852088 HRO852088 IBK852088 ILG852088 IVC852088 JEY852088 JOU852088 JYQ852088 KIM852088 KSI852088 LCE852088 LMA852088 LVW852088 MFS852088 MPO852088 MZK852088 NJG852088 NTC852088 OCY852088 OMU852088 OWQ852088 PGM852088 PQI852088 QAE852088 QKA852088 QTW852088 RDS852088 RNO852088 RXK852088 SHG852088 SRC852088 TAY852088 TKU852088 TUQ852088 UEM852088 UOI852088 UYE852088 VIA852088 VRW852088 WBS852088 WLO852088 WVK852088 C917624 IY917624 SU917624 ACQ917624 AMM917624 AWI917624 BGE917624 BQA917624 BZW917624 CJS917624 CTO917624 DDK917624 DNG917624 DXC917624 EGY917624 EQU917624 FAQ917624 FKM917624 FUI917624 GEE917624 GOA917624 GXW917624 HHS917624 HRO917624 IBK917624 ILG917624 IVC917624 JEY917624 JOU917624 JYQ917624 KIM917624 KSI917624 LCE917624 LMA917624 LVW917624 MFS917624 MPO917624 MZK917624 NJG917624 NTC917624 OCY917624 OMU917624 OWQ917624 PGM917624 PQI917624 QAE917624 QKA917624 QTW917624 RDS917624 RNO917624 RXK917624 SHG917624 SRC917624 TAY917624 TKU917624 TUQ917624 UEM917624 UOI917624 UYE917624 VIA917624 VRW917624 WBS917624 WLO917624 WVK917624 C983160 IY983160 SU983160 ACQ983160 AMM983160 AWI983160 BGE983160 BQA983160 BZW983160 CJS983160 CTO983160 DDK983160 DNG983160 DXC983160 EGY983160 EQU983160 FAQ983160 FKM983160 FUI983160 GEE983160 GOA983160 GXW983160 HHS983160 HRO983160 IBK983160 ILG983160 IVC983160 JEY983160 JOU983160 JYQ983160 KIM983160 KSI983160 LCE983160 LMA983160 LVW983160 MFS983160 MPO983160 MZK983160 NJG983160 NTC983160 OCY983160 OMU983160 OWQ983160 PGM983160 PQI983160 QAE983160 QKA983160 QTW983160 RDS983160 RNO983160 RXK983160 SHG983160 SRC983160 TAY983160 TKU983160 TUQ983160 UEM983160 UOI983160 UYE983160 VIA983160 VRW983160 WBS983160 WLO983160 WVK983160 C65658 IY65658 SU65658 ACQ65658 AMM65658 AWI65658 BGE65658 BQA65658 BZW65658 CJS65658 CTO65658 DDK65658 DNG65658 DXC65658 EGY65658 EQU65658 FAQ65658 FKM65658 FUI65658 GEE65658 GOA65658 GXW65658 HHS65658 HRO65658 IBK65658 ILG65658 IVC65658 JEY65658 JOU65658 JYQ65658 KIM65658 KSI65658 LCE65658 LMA65658 LVW65658 MFS65658 MPO65658 MZK65658 NJG65658 NTC65658 OCY65658 OMU65658 OWQ65658 PGM65658 PQI65658 QAE65658 QKA65658 QTW65658 RDS65658 RNO65658 RXK65658 SHG65658 SRC65658 TAY65658 TKU65658 TUQ65658 UEM65658 UOI65658 UYE65658 VIA65658 VRW65658 WBS65658 WLO65658 WVK65658 C131194 IY131194 SU131194 ACQ131194 AMM131194 AWI131194 BGE131194 BQA131194 BZW131194 CJS131194 CTO131194 DDK131194 DNG131194 DXC131194 EGY131194 EQU131194 FAQ131194 FKM131194 FUI131194 GEE131194 GOA131194 GXW131194 HHS131194 HRO131194 IBK131194 ILG131194 IVC131194 JEY131194 JOU131194 JYQ131194 KIM131194 KSI131194 LCE131194 LMA131194 LVW131194 MFS131194 MPO131194 MZK131194 NJG131194 NTC131194 OCY131194 OMU131194 OWQ131194 PGM131194 PQI131194 QAE131194 QKA131194 QTW131194 RDS131194 RNO131194 RXK131194 SHG131194 SRC131194 TAY131194 TKU131194 TUQ131194 UEM131194 UOI131194 UYE131194 VIA131194 VRW131194 WBS131194 WLO131194 WVK131194 C196730 IY196730 SU196730 ACQ196730 AMM196730 AWI196730 BGE196730 BQA196730 BZW196730 CJS196730 CTO196730 DDK196730 DNG196730 DXC196730 EGY196730 EQU196730 FAQ196730 FKM196730 FUI196730 GEE196730 GOA196730 GXW196730 HHS196730 HRO196730 IBK196730 ILG196730 IVC196730 JEY196730 JOU196730 JYQ196730 KIM196730 KSI196730 LCE196730 LMA196730 LVW196730 MFS196730 MPO196730 MZK196730 NJG196730 NTC196730 OCY196730 OMU196730 OWQ196730 PGM196730 PQI196730 QAE196730 QKA196730 QTW196730 RDS196730 RNO196730 RXK196730 SHG196730 SRC196730 TAY196730 TKU196730 TUQ196730 UEM196730 UOI196730 UYE196730 VIA196730 VRW196730 WBS196730 WLO196730 WVK196730 C262266 IY262266 SU262266 ACQ262266 AMM262266 AWI262266 BGE262266 BQA262266 BZW262266 CJS262266 CTO262266 DDK262266 DNG262266 DXC262266 EGY262266 EQU262266 FAQ262266 FKM262266 FUI262266 GEE262266 GOA262266 GXW262266 HHS262266 HRO262266 IBK262266 ILG262266 IVC262266 JEY262266 JOU262266 JYQ262266 KIM262266 KSI262266 LCE262266 LMA262266 LVW262266 MFS262266 MPO262266 MZK262266 NJG262266 NTC262266 OCY262266 OMU262266 OWQ262266 PGM262266 PQI262266 QAE262266 QKA262266 QTW262266 RDS262266 RNO262266 RXK262266 SHG262266 SRC262266 TAY262266 TKU262266 TUQ262266 UEM262266 UOI262266 UYE262266 VIA262266 VRW262266 WBS262266 WLO262266 WVK262266 C327802 IY327802 SU327802 ACQ327802 AMM327802 AWI327802 BGE327802 BQA327802 BZW327802 CJS327802 CTO327802 DDK327802 DNG327802 DXC327802 EGY327802 EQU327802 FAQ327802 FKM327802 FUI327802 GEE327802 GOA327802 GXW327802 HHS327802 HRO327802 IBK327802 ILG327802 IVC327802 JEY327802 JOU327802 JYQ327802 KIM327802 KSI327802 LCE327802 LMA327802 LVW327802 MFS327802 MPO327802 MZK327802 NJG327802 NTC327802 OCY327802 OMU327802 OWQ327802 PGM327802 PQI327802 QAE327802 QKA327802 QTW327802 RDS327802 RNO327802 RXK327802 SHG327802 SRC327802 TAY327802 TKU327802 TUQ327802 UEM327802 UOI327802 UYE327802 VIA327802 VRW327802 WBS327802 WLO327802 WVK327802 C393338 IY393338 SU393338 ACQ393338 AMM393338 AWI393338 BGE393338 BQA393338 BZW393338 CJS393338 CTO393338 DDK393338 DNG393338 DXC393338 EGY393338 EQU393338 FAQ393338 FKM393338 FUI393338 GEE393338 GOA393338 GXW393338 HHS393338 HRO393338 IBK393338 ILG393338 IVC393338 JEY393338 JOU393338 JYQ393338 KIM393338 KSI393338 LCE393338 LMA393338 LVW393338 MFS393338 MPO393338 MZK393338 NJG393338 NTC393338 OCY393338 OMU393338 OWQ393338 PGM393338 PQI393338 QAE393338 QKA393338 QTW393338 RDS393338 RNO393338 RXK393338 SHG393338 SRC393338 TAY393338 TKU393338 TUQ393338 UEM393338 UOI393338 UYE393338 VIA393338 VRW393338 WBS393338 WLO393338 WVK393338 C458874 IY458874 SU458874 ACQ458874 AMM458874 AWI458874 BGE458874 BQA458874 BZW458874 CJS458874 CTO458874 DDK458874 DNG458874 DXC458874 EGY458874 EQU458874 FAQ458874 FKM458874 FUI458874 GEE458874 GOA458874 GXW458874 HHS458874 HRO458874 IBK458874 ILG458874 IVC458874 JEY458874 JOU458874 JYQ458874 KIM458874 KSI458874 LCE458874 LMA458874 LVW458874 MFS458874 MPO458874 MZK458874 NJG458874 NTC458874 OCY458874 OMU458874 OWQ458874 PGM458874 PQI458874 QAE458874 QKA458874 QTW458874 RDS458874 RNO458874 RXK458874 SHG458874 SRC458874 TAY458874 TKU458874 TUQ458874 UEM458874 UOI458874 UYE458874 VIA458874 VRW458874 WBS458874 WLO458874 WVK458874 C524410 IY524410 SU524410 ACQ524410 AMM524410 AWI524410 BGE524410 BQA524410 BZW524410 CJS524410 CTO524410 DDK524410 DNG524410 DXC524410 EGY524410 EQU524410 FAQ524410 FKM524410 FUI524410 GEE524410 GOA524410 GXW524410 HHS524410 HRO524410 IBK524410 ILG524410 IVC524410 JEY524410 JOU524410 JYQ524410 KIM524410 KSI524410 LCE524410 LMA524410 LVW524410 MFS524410 MPO524410 MZK524410 NJG524410 NTC524410 OCY524410 OMU524410 OWQ524410 PGM524410 PQI524410 QAE524410 QKA524410 QTW524410 RDS524410 RNO524410 RXK524410 SHG524410 SRC524410 TAY524410 TKU524410 TUQ524410 UEM524410 UOI524410 UYE524410 VIA524410 VRW524410 WBS524410 WLO524410 WVK524410 C589946 IY589946 SU589946 ACQ589946 AMM589946 AWI589946 BGE589946 BQA589946 BZW589946 CJS589946 CTO589946 DDK589946 DNG589946 DXC589946 EGY589946 EQU589946 FAQ589946 FKM589946 FUI589946 GEE589946 GOA589946 GXW589946 HHS589946 HRO589946 IBK589946 ILG589946 IVC589946 JEY589946 JOU589946 JYQ589946 KIM589946 KSI589946 LCE589946 LMA589946 LVW589946 MFS589946 MPO589946 MZK589946 NJG589946 NTC589946 OCY589946 OMU589946 OWQ589946 PGM589946 PQI589946 QAE589946 QKA589946 QTW589946 RDS589946 RNO589946 RXK589946 SHG589946 SRC589946 TAY589946 TKU589946 TUQ589946 UEM589946 UOI589946 UYE589946 VIA589946 VRW589946 WBS589946 WLO589946 WVK589946 C655482 IY655482 SU655482 ACQ655482 AMM655482 AWI655482 BGE655482 BQA655482 BZW655482 CJS655482 CTO655482 DDK655482 DNG655482 DXC655482 EGY655482 EQU655482 FAQ655482 FKM655482 FUI655482 GEE655482 GOA655482 GXW655482 HHS655482 HRO655482 IBK655482 ILG655482 IVC655482 JEY655482 JOU655482 JYQ655482 KIM655482 KSI655482 LCE655482 LMA655482 LVW655482 MFS655482 MPO655482 MZK655482 NJG655482 NTC655482 OCY655482 OMU655482 OWQ655482 PGM655482 PQI655482 QAE655482 QKA655482 QTW655482 RDS655482 RNO655482 RXK655482 SHG655482 SRC655482 TAY655482 TKU655482 TUQ655482 UEM655482 UOI655482 UYE655482 VIA655482 VRW655482 WBS655482 WLO655482 WVK655482 C721018 IY721018 SU721018 ACQ721018 AMM721018 AWI721018 BGE721018 BQA721018 BZW721018 CJS721018 CTO721018 DDK721018 DNG721018 DXC721018 EGY721018 EQU721018 FAQ721018 FKM721018 FUI721018 GEE721018 GOA721018 GXW721018 HHS721018 HRO721018 IBK721018 ILG721018 IVC721018 JEY721018 JOU721018 JYQ721018 KIM721018 KSI721018 LCE721018 LMA721018 LVW721018 MFS721018 MPO721018 MZK721018 NJG721018 NTC721018 OCY721018 OMU721018 OWQ721018 PGM721018 PQI721018 QAE721018 QKA721018 QTW721018 RDS721018 RNO721018 RXK721018 SHG721018 SRC721018 TAY721018 TKU721018 TUQ721018 UEM721018 UOI721018 UYE721018 VIA721018 VRW721018 WBS721018 WLO721018 WVK721018 C786554 IY786554 SU786554 ACQ786554 AMM786554 AWI786554 BGE786554 BQA786554 BZW786554 CJS786554 CTO786554 DDK786554 DNG786554 DXC786554 EGY786554 EQU786554 FAQ786554 FKM786554 FUI786554 GEE786554 GOA786554 GXW786554 HHS786554 HRO786554 IBK786554 ILG786554 IVC786554 JEY786554 JOU786554 JYQ786554 KIM786554 KSI786554 LCE786554 LMA786554 LVW786554 MFS786554 MPO786554 MZK786554 NJG786554 NTC786554 OCY786554 OMU786554 OWQ786554 PGM786554 PQI786554 QAE786554 QKA786554 QTW786554 RDS786554 RNO786554 RXK786554 SHG786554 SRC786554 TAY786554 TKU786554 TUQ786554 UEM786554 UOI786554 UYE786554 VIA786554 VRW786554 WBS786554 WLO786554 WVK786554 C852090 IY852090 SU852090 ACQ852090 AMM852090 AWI852090 BGE852090 BQA852090 BZW852090 CJS852090 CTO852090 DDK852090 DNG852090 DXC852090 EGY852090 EQU852090 FAQ852090 FKM852090 FUI852090 GEE852090 GOA852090 GXW852090 HHS852090 HRO852090 IBK852090 ILG852090 IVC852090 JEY852090 JOU852090 JYQ852090 KIM852090 KSI852090 LCE852090 LMA852090 LVW852090 MFS852090 MPO852090 MZK852090 NJG852090 NTC852090 OCY852090 OMU852090 OWQ852090 PGM852090 PQI852090 QAE852090 QKA852090 QTW852090 RDS852090 RNO852090 RXK852090 SHG852090 SRC852090 TAY852090 TKU852090 TUQ852090 UEM852090 UOI852090 UYE852090 VIA852090 VRW852090 WBS852090 WLO852090 WVK852090 C917626 IY917626 SU917626 ACQ917626 AMM917626 AWI917626 BGE917626 BQA917626 BZW917626 CJS917626 CTO917626 DDK917626 DNG917626 DXC917626 EGY917626 EQU917626 FAQ917626 FKM917626 FUI917626 GEE917626 GOA917626 GXW917626 HHS917626 HRO917626 IBK917626 ILG917626 IVC917626 JEY917626 JOU917626 JYQ917626 KIM917626 KSI917626 LCE917626 LMA917626 LVW917626 MFS917626 MPO917626 MZK917626 NJG917626 NTC917626 OCY917626 OMU917626 OWQ917626 PGM917626 PQI917626 QAE917626 QKA917626 QTW917626 RDS917626 RNO917626 RXK917626 SHG917626 SRC917626 TAY917626 TKU917626 TUQ917626 UEM917626 UOI917626 UYE917626 VIA917626 VRW917626 WBS917626 WLO917626 WVK917626 C983162 IY983162 SU983162 ACQ983162 AMM983162 AWI983162 BGE983162 BQA983162 BZW983162 CJS983162 CTO983162 DDK983162 DNG983162 DXC983162 EGY983162 EQU983162 FAQ983162 FKM983162 FUI983162 GEE983162 GOA983162 GXW983162 HHS983162 HRO983162 IBK983162 ILG983162 IVC983162 JEY983162 JOU983162 JYQ983162 KIM983162 KSI983162 LCE983162 LMA983162 LVW983162 MFS983162 MPO983162 MZK983162 NJG983162 NTC983162 OCY983162 OMU983162 OWQ983162 PGM983162 PQI983162 QAE983162 QKA983162 QTW983162 RDS983162 RNO983162 RXK983162 SHG983162 SRC983162 TAY983162 TKU983162 TUQ983162 UEM983162 UOI983162 UYE983162 VIA983162 VRW983162 WBS983162 WLO983162 WVK983162 C65660 IY65660 SU65660 ACQ65660 AMM65660 AWI65660 BGE65660 BQA65660 BZW65660 CJS65660 CTO65660 DDK65660 DNG65660 DXC65660 EGY65660 EQU65660 FAQ65660 FKM65660 FUI65660 GEE65660 GOA65660 GXW65660 HHS65660 HRO65660 IBK65660 ILG65660 IVC65660 JEY65660 JOU65660 JYQ65660 KIM65660 KSI65660 LCE65660 LMA65660 LVW65660 MFS65660 MPO65660 MZK65660 NJG65660 NTC65660 OCY65660 OMU65660 OWQ65660 PGM65660 PQI65660 QAE65660 QKA65660 QTW65660 RDS65660 RNO65660 RXK65660 SHG65660 SRC65660 TAY65660 TKU65660 TUQ65660 UEM65660 UOI65660 UYE65660 VIA65660 VRW65660 WBS65660 WLO65660 WVK65660 C131196 IY131196 SU131196 ACQ131196 AMM131196 AWI131196 BGE131196 BQA131196 BZW131196 CJS131196 CTO131196 DDK131196 DNG131196 DXC131196 EGY131196 EQU131196 FAQ131196 FKM131196 FUI131196 GEE131196 GOA131196 GXW131196 HHS131196 HRO131196 IBK131196 ILG131196 IVC131196 JEY131196 JOU131196 JYQ131196 KIM131196 KSI131196 LCE131196 LMA131196 LVW131196 MFS131196 MPO131196 MZK131196 NJG131196 NTC131196 OCY131196 OMU131196 OWQ131196 PGM131196 PQI131196 QAE131196 QKA131196 QTW131196 RDS131196 RNO131196 RXK131196 SHG131196 SRC131196 TAY131196 TKU131196 TUQ131196 UEM131196 UOI131196 UYE131196 VIA131196 VRW131196 WBS131196 WLO131196 WVK131196 C196732 IY196732 SU196732 ACQ196732 AMM196732 AWI196732 BGE196732 BQA196732 BZW196732 CJS196732 CTO196732 DDK196732 DNG196732 DXC196732 EGY196732 EQU196732 FAQ196732 FKM196732 FUI196732 GEE196732 GOA196732 GXW196732 HHS196732 HRO196732 IBK196732 ILG196732 IVC196732 JEY196732 JOU196732 JYQ196732 KIM196732 KSI196732 LCE196732 LMA196732 LVW196732 MFS196732 MPO196732 MZK196732 NJG196732 NTC196732 OCY196732 OMU196732 OWQ196732 PGM196732 PQI196732 QAE196732 QKA196732 QTW196732 RDS196732 RNO196732 RXK196732 SHG196732 SRC196732 TAY196732 TKU196732 TUQ196732 UEM196732 UOI196732 UYE196732 VIA196732 VRW196732 WBS196732 WLO196732 WVK196732 C262268 IY262268 SU262268 ACQ262268 AMM262268 AWI262268 BGE262268 BQA262268 BZW262268 CJS262268 CTO262268 DDK262268 DNG262268 DXC262268 EGY262268 EQU262268 FAQ262268 FKM262268 FUI262268 GEE262268 GOA262268 GXW262268 HHS262268 HRO262268 IBK262268 ILG262268 IVC262268 JEY262268 JOU262268 JYQ262268 KIM262268 KSI262268 LCE262268 LMA262268 LVW262268 MFS262268 MPO262268 MZK262268 NJG262268 NTC262268 OCY262268 OMU262268 OWQ262268 PGM262268 PQI262268 QAE262268 QKA262268 QTW262268 RDS262268 RNO262268 RXK262268 SHG262268 SRC262268 TAY262268 TKU262268 TUQ262268 UEM262268 UOI262268 UYE262268 VIA262268 VRW262268 WBS262268 WLO262268 WVK262268 C327804 IY327804 SU327804 ACQ327804 AMM327804 AWI327804 BGE327804 BQA327804 BZW327804 CJS327804 CTO327804 DDK327804 DNG327804 DXC327804 EGY327804 EQU327804 FAQ327804 FKM327804 FUI327804 GEE327804 GOA327804 GXW327804 HHS327804 HRO327804 IBK327804 ILG327804 IVC327804 JEY327804 JOU327804 JYQ327804 KIM327804 KSI327804 LCE327804 LMA327804 LVW327804 MFS327804 MPO327804 MZK327804 NJG327804 NTC327804 OCY327804 OMU327804 OWQ327804 PGM327804 PQI327804 QAE327804 QKA327804 QTW327804 RDS327804 RNO327804 RXK327804 SHG327804 SRC327804 TAY327804 TKU327804 TUQ327804 UEM327804 UOI327804 UYE327804 VIA327804 VRW327804 WBS327804 WLO327804 WVK327804 C393340 IY393340 SU393340 ACQ393340 AMM393340 AWI393340 BGE393340 BQA393340 BZW393340 CJS393340 CTO393340 DDK393340 DNG393340 DXC393340 EGY393340 EQU393340 FAQ393340 FKM393340 FUI393340 GEE393340 GOA393340 GXW393340 HHS393340 HRO393340 IBK393340 ILG393340 IVC393340 JEY393340 JOU393340 JYQ393340 KIM393340 KSI393340 LCE393340 LMA393340 LVW393340 MFS393340 MPO393340 MZK393340 NJG393340 NTC393340 OCY393340 OMU393340 OWQ393340 PGM393340 PQI393340 QAE393340 QKA393340 QTW393340 RDS393340 RNO393340 RXK393340 SHG393340 SRC393340 TAY393340 TKU393340 TUQ393340 UEM393340 UOI393340 UYE393340 VIA393340 VRW393340 WBS393340 WLO393340 WVK393340 C458876 IY458876 SU458876 ACQ458876 AMM458876 AWI458876 BGE458876 BQA458876 BZW458876 CJS458876 CTO458876 DDK458876 DNG458876 DXC458876 EGY458876 EQU458876 FAQ458876 FKM458876 FUI458876 GEE458876 GOA458876 GXW458876 HHS458876 HRO458876 IBK458876 ILG458876 IVC458876 JEY458876 JOU458876 JYQ458876 KIM458876 KSI458876 LCE458876 LMA458876 LVW458876 MFS458876 MPO458876 MZK458876 NJG458876 NTC458876 OCY458876 OMU458876 OWQ458876 PGM458876 PQI458876 QAE458876 QKA458876 QTW458876 RDS458876 RNO458876 RXK458876 SHG458876 SRC458876 TAY458876 TKU458876 TUQ458876 UEM458876 UOI458876 UYE458876 VIA458876 VRW458876 WBS458876 WLO458876 WVK458876 C524412 IY524412 SU524412 ACQ524412 AMM524412 AWI524412 BGE524412 BQA524412 BZW524412 CJS524412 CTO524412 DDK524412 DNG524412 DXC524412 EGY524412 EQU524412 FAQ524412 FKM524412 FUI524412 GEE524412 GOA524412 GXW524412 HHS524412 HRO524412 IBK524412 ILG524412 IVC524412 JEY524412 JOU524412 JYQ524412 KIM524412 KSI524412 LCE524412 LMA524412 LVW524412 MFS524412 MPO524412 MZK524412 NJG524412 NTC524412 OCY524412 OMU524412 OWQ524412 PGM524412 PQI524412 QAE524412 QKA524412 QTW524412 RDS524412 RNO524412 RXK524412 SHG524412 SRC524412 TAY524412 TKU524412 TUQ524412 UEM524412 UOI524412 UYE524412 VIA524412 VRW524412 WBS524412 WLO524412 WVK524412 C589948 IY589948 SU589948 ACQ589948 AMM589948 AWI589948 BGE589948 BQA589948 BZW589948 CJS589948 CTO589948 DDK589948 DNG589948 DXC589948 EGY589948 EQU589948 FAQ589948 FKM589948 FUI589948 GEE589948 GOA589948 GXW589948 HHS589948 HRO589948 IBK589948 ILG589948 IVC589948 JEY589948 JOU589948 JYQ589948 KIM589948 KSI589948 LCE589948 LMA589948 LVW589948 MFS589948 MPO589948 MZK589948 NJG589948 NTC589948 OCY589948 OMU589948 OWQ589948 PGM589948 PQI589948 QAE589948 QKA589948 QTW589948 RDS589948 RNO589948 RXK589948 SHG589948 SRC589948 TAY589948 TKU589948 TUQ589948 UEM589948 UOI589948 UYE589948 VIA589948 VRW589948 WBS589948 WLO589948 WVK589948 C655484 IY655484 SU655484 ACQ655484 AMM655484 AWI655484 BGE655484 BQA655484 BZW655484 CJS655484 CTO655484 DDK655484 DNG655484 DXC655484 EGY655484 EQU655484 FAQ655484 FKM655484 FUI655484 GEE655484 GOA655484 GXW655484 HHS655484 HRO655484 IBK655484 ILG655484 IVC655484 JEY655484 JOU655484 JYQ655484 KIM655484 KSI655484 LCE655484 LMA655484 LVW655484 MFS655484 MPO655484 MZK655484 NJG655484 NTC655484 OCY655484 OMU655484 OWQ655484 PGM655484 PQI655484 QAE655484 QKA655484 QTW655484 RDS655484 RNO655484 RXK655484 SHG655484 SRC655484 TAY655484 TKU655484 TUQ655484 UEM655484 UOI655484 UYE655484 VIA655484 VRW655484 WBS655484 WLO655484 WVK655484 C721020 IY721020 SU721020 ACQ721020 AMM721020 AWI721020 BGE721020 BQA721020 BZW721020 CJS721020 CTO721020 DDK721020 DNG721020 DXC721020 EGY721020 EQU721020 FAQ721020 FKM721020 FUI721020 GEE721020 GOA721020 GXW721020 HHS721020 HRO721020 IBK721020 ILG721020 IVC721020 JEY721020 JOU721020 JYQ721020 KIM721020 KSI721020 LCE721020 LMA721020 LVW721020 MFS721020 MPO721020 MZK721020 NJG721020 NTC721020 OCY721020 OMU721020 OWQ721020 PGM721020 PQI721020 QAE721020 QKA721020 QTW721020 RDS721020 RNO721020 RXK721020 SHG721020 SRC721020 TAY721020 TKU721020 TUQ721020 UEM721020 UOI721020 UYE721020 VIA721020 VRW721020 WBS721020 WLO721020 WVK721020 C786556 IY786556 SU786556 ACQ786556 AMM786556 AWI786556 BGE786556 BQA786556 BZW786556 CJS786556 CTO786556 DDK786556 DNG786556 DXC786556 EGY786556 EQU786556 FAQ786556 FKM786556 FUI786556 GEE786556 GOA786556 GXW786556 HHS786556 HRO786556 IBK786556 ILG786556 IVC786556 JEY786556 JOU786556 JYQ786556 KIM786556 KSI786556 LCE786556 LMA786556 LVW786556 MFS786556 MPO786556 MZK786556 NJG786556 NTC786556 OCY786556 OMU786556 OWQ786556 PGM786556 PQI786556 QAE786556 QKA786556 QTW786556 RDS786556 RNO786556 RXK786556 SHG786556 SRC786556 TAY786556 TKU786556 TUQ786556 UEM786556 UOI786556 UYE786556 VIA786556 VRW786556 WBS786556 WLO786556 WVK786556 C852092 IY852092 SU852092 ACQ852092 AMM852092 AWI852092 BGE852092 BQA852092 BZW852092 CJS852092 CTO852092 DDK852092 DNG852092 DXC852092 EGY852092 EQU852092 FAQ852092 FKM852092 FUI852092 GEE852092 GOA852092 GXW852092 HHS852092 HRO852092 IBK852092 ILG852092 IVC852092 JEY852092 JOU852092 JYQ852092 KIM852092 KSI852092 LCE852092 LMA852092 LVW852092 MFS852092 MPO852092 MZK852092 NJG852092 NTC852092 OCY852092 OMU852092 OWQ852092 PGM852092 PQI852092 QAE852092 QKA852092 QTW852092 RDS852092 RNO852092 RXK852092 SHG852092 SRC852092 TAY852092 TKU852092 TUQ852092 UEM852092 UOI852092 UYE852092 VIA852092 VRW852092 WBS852092 WLO852092 WVK852092 C917628 IY917628 SU917628 ACQ917628 AMM917628 AWI917628 BGE917628 BQA917628 BZW917628 CJS917628 CTO917628 DDK917628 DNG917628 DXC917628 EGY917628 EQU917628 FAQ917628 FKM917628 FUI917628 GEE917628 GOA917628 GXW917628 HHS917628 HRO917628 IBK917628 ILG917628 IVC917628 JEY917628 JOU917628 JYQ917628 KIM917628 KSI917628 LCE917628 LMA917628 LVW917628 MFS917628 MPO917628 MZK917628 NJG917628 NTC917628 OCY917628 OMU917628 OWQ917628 PGM917628 PQI917628 QAE917628 QKA917628 QTW917628 RDS917628 RNO917628 RXK917628 SHG917628 SRC917628 TAY917628 TKU917628 TUQ917628 UEM917628 UOI917628 UYE917628 VIA917628 VRW917628 WBS917628 WLO917628 WVK917628 C983164 IY983164 SU983164 ACQ983164 AMM983164 AWI983164 BGE983164 BQA983164 BZW983164 CJS983164 CTO983164 DDK983164 DNG983164 DXC983164 EGY983164 EQU983164 FAQ983164 FKM983164 FUI983164 GEE983164 GOA983164 GXW983164 HHS983164 HRO983164 IBK983164 ILG983164 IVC983164 JEY983164 JOU983164 JYQ983164 KIM983164 KSI983164 LCE983164 LMA983164 LVW983164 MFS983164 MPO983164 MZK983164 NJG983164 NTC983164 OCY983164 OMU983164 OWQ983164 PGM983164 PQI983164 QAE983164 QKA983164 QTW983164 RDS983164 RNO983164 RXK983164 SHG983164 SRC983164 TAY983164 TKU983164 TUQ983164 UEM983164 UOI983164 UYE983164 VIA983164 VRW983164 WBS983164 WLO983164 WVK983164 C65662 IY65662 SU65662 ACQ65662 AMM65662 AWI65662 BGE65662 BQA65662 BZW65662 CJS65662 CTO65662 DDK65662 DNG65662 DXC65662 EGY65662 EQU65662 FAQ65662 FKM65662 FUI65662 GEE65662 GOA65662 GXW65662 HHS65662 HRO65662 IBK65662 ILG65662 IVC65662 JEY65662 JOU65662 JYQ65662 KIM65662 KSI65662 LCE65662 LMA65662 LVW65662 MFS65662 MPO65662 MZK65662 NJG65662 NTC65662 OCY65662 OMU65662 OWQ65662 PGM65662 PQI65662 QAE65662 QKA65662 QTW65662 RDS65662 RNO65662 RXK65662 SHG65662 SRC65662 TAY65662 TKU65662 TUQ65662 UEM65662 UOI65662 UYE65662 VIA65662 VRW65662 WBS65662 WLO65662 WVK65662 C131198 IY131198 SU131198 ACQ131198 AMM131198 AWI131198 BGE131198 BQA131198 BZW131198 CJS131198 CTO131198 DDK131198 DNG131198 DXC131198 EGY131198 EQU131198 FAQ131198 FKM131198 FUI131198 GEE131198 GOA131198 GXW131198 HHS131198 HRO131198 IBK131198 ILG131198 IVC131198 JEY131198 JOU131198 JYQ131198 KIM131198 KSI131198 LCE131198 LMA131198 LVW131198 MFS131198 MPO131198 MZK131198 NJG131198 NTC131198 OCY131198 OMU131198 OWQ131198 PGM131198 PQI131198 QAE131198 QKA131198 QTW131198 RDS131198 RNO131198 RXK131198 SHG131198 SRC131198 TAY131198 TKU131198 TUQ131198 UEM131198 UOI131198 UYE131198 VIA131198 VRW131198 WBS131198 WLO131198 WVK131198 C196734 IY196734 SU196734 ACQ196734 AMM196734 AWI196734 BGE196734 BQA196734 BZW196734 CJS196734 CTO196734 DDK196734 DNG196734 DXC196734 EGY196734 EQU196734 FAQ196734 FKM196734 FUI196734 GEE196734 GOA196734 GXW196734 HHS196734 HRO196734 IBK196734 ILG196734 IVC196734 JEY196734 JOU196734 JYQ196734 KIM196734 KSI196734 LCE196734 LMA196734 LVW196734 MFS196734 MPO196734 MZK196734 NJG196734 NTC196734 OCY196734 OMU196734 OWQ196734 PGM196734 PQI196734 QAE196734 QKA196734 QTW196734 RDS196734 RNO196734 RXK196734 SHG196734 SRC196734 TAY196734 TKU196734 TUQ196734 UEM196734 UOI196734 UYE196734 VIA196734 VRW196734 WBS196734 WLO196734 WVK196734 C262270 IY262270 SU262270 ACQ262270 AMM262270 AWI262270 BGE262270 BQA262270 BZW262270 CJS262270 CTO262270 DDK262270 DNG262270 DXC262270 EGY262270 EQU262270 FAQ262270 FKM262270 FUI262270 GEE262270 GOA262270 GXW262270 HHS262270 HRO262270 IBK262270 ILG262270 IVC262270 JEY262270 JOU262270 JYQ262270 KIM262270 KSI262270 LCE262270 LMA262270 LVW262270 MFS262270 MPO262270 MZK262270 NJG262270 NTC262270 OCY262270 OMU262270 OWQ262270 PGM262270 PQI262270 QAE262270 QKA262270 QTW262270 RDS262270 RNO262270 RXK262270 SHG262270 SRC262270 TAY262270 TKU262270 TUQ262270 UEM262270 UOI262270 UYE262270 VIA262270 VRW262270 WBS262270 WLO262270 WVK262270 C327806 IY327806 SU327806 ACQ327806 AMM327806 AWI327806 BGE327806 BQA327806 BZW327806 CJS327806 CTO327806 DDK327806 DNG327806 DXC327806 EGY327806 EQU327806 FAQ327806 FKM327806 FUI327806 GEE327806 GOA327806 GXW327806 HHS327806 HRO327806 IBK327806 ILG327806 IVC327806 JEY327806 JOU327806 JYQ327806 KIM327806 KSI327806 LCE327806 LMA327806 LVW327806 MFS327806 MPO327806 MZK327806 NJG327806 NTC327806 OCY327806 OMU327806 OWQ327806 PGM327806 PQI327806 QAE327806 QKA327806 QTW327806 RDS327806 RNO327806 RXK327806 SHG327806 SRC327806 TAY327806 TKU327806 TUQ327806 UEM327806 UOI327806 UYE327806 VIA327806 VRW327806 WBS327806 WLO327806 WVK327806 C393342 IY393342 SU393342 ACQ393342 AMM393342 AWI393342 BGE393342 BQA393342 BZW393342 CJS393342 CTO393342 DDK393342 DNG393342 DXC393342 EGY393342 EQU393342 FAQ393342 FKM393342 FUI393342 GEE393342 GOA393342 GXW393342 HHS393342 HRO393342 IBK393342 ILG393342 IVC393342 JEY393342 JOU393342 JYQ393342 KIM393342 KSI393342 LCE393342 LMA393342 LVW393342 MFS393342 MPO393342 MZK393342 NJG393342 NTC393342 OCY393342 OMU393342 OWQ393342 PGM393342 PQI393342 QAE393342 QKA393342 QTW393342 RDS393342 RNO393342 RXK393342 SHG393342 SRC393342 TAY393342 TKU393342 TUQ393342 UEM393342 UOI393342 UYE393342 VIA393342 VRW393342 WBS393342 WLO393342 WVK393342 C458878 IY458878 SU458878 ACQ458878 AMM458878 AWI458878 BGE458878 BQA458878 BZW458878 CJS458878 CTO458878 DDK458878 DNG458878 DXC458878 EGY458878 EQU458878 FAQ458878 FKM458878 FUI458878 GEE458878 GOA458878 GXW458878 HHS458878 HRO458878 IBK458878 ILG458878 IVC458878 JEY458878 JOU458878 JYQ458878 KIM458878 KSI458878 LCE458878 LMA458878 LVW458878 MFS458878 MPO458878 MZK458878 NJG458878 NTC458878 OCY458878 OMU458878 OWQ458878 PGM458878 PQI458878 QAE458878 QKA458878 QTW458878 RDS458878 RNO458878 RXK458878 SHG458878 SRC458878 TAY458878 TKU458878 TUQ458878 UEM458878 UOI458878 UYE458878 VIA458878 VRW458878 WBS458878 WLO458878 WVK458878 C524414 IY524414 SU524414 ACQ524414 AMM524414 AWI524414 BGE524414 BQA524414 BZW524414 CJS524414 CTO524414 DDK524414 DNG524414 DXC524414 EGY524414 EQU524414 FAQ524414 FKM524414 FUI524414 GEE524414 GOA524414 GXW524414 HHS524414 HRO524414 IBK524414 ILG524414 IVC524414 JEY524414 JOU524414 JYQ524414 KIM524414 KSI524414 LCE524414 LMA524414 LVW524414 MFS524414 MPO524414 MZK524414 NJG524414 NTC524414 OCY524414 OMU524414 OWQ524414 PGM524414 PQI524414 QAE524414 QKA524414 QTW524414 RDS524414 RNO524414 RXK524414 SHG524414 SRC524414 TAY524414 TKU524414 TUQ524414 UEM524414 UOI524414 UYE524414 VIA524414 VRW524414 WBS524414 WLO524414 WVK524414 C589950 IY589950 SU589950 ACQ589950 AMM589950 AWI589950 BGE589950 BQA589950 BZW589950 CJS589950 CTO589950 DDK589950 DNG589950 DXC589950 EGY589950 EQU589950 FAQ589950 FKM589950 FUI589950 GEE589950 GOA589950 GXW589950 HHS589950 HRO589950 IBK589950 ILG589950 IVC589950 JEY589950 JOU589950 JYQ589950 KIM589950 KSI589950 LCE589950 LMA589950 LVW589950 MFS589950 MPO589950 MZK589950 NJG589950 NTC589950 OCY589950 OMU589950 OWQ589950 PGM589950 PQI589950 QAE589950 QKA589950 QTW589950 RDS589950 RNO589950 RXK589950 SHG589950 SRC589950 TAY589950 TKU589950 TUQ589950 UEM589950 UOI589950 UYE589950 VIA589950 VRW589950 WBS589950 WLO589950 WVK589950 C655486 IY655486 SU655486 ACQ655486 AMM655486 AWI655486 BGE655486 BQA655486 BZW655486 CJS655486 CTO655486 DDK655486 DNG655486 DXC655486 EGY655486 EQU655486 FAQ655486 FKM655486 FUI655486 GEE655486 GOA655486 GXW655486 HHS655486 HRO655486 IBK655486 ILG655486 IVC655486 JEY655486 JOU655486 JYQ655486 KIM655486 KSI655486 LCE655486 LMA655486 LVW655486 MFS655486 MPO655486 MZK655486 NJG655486 NTC655486 OCY655486 OMU655486 OWQ655486 PGM655486 PQI655486 QAE655486 QKA655486 QTW655486 RDS655486 RNO655486 RXK655486 SHG655486 SRC655486 TAY655486 TKU655486 TUQ655486 UEM655486 UOI655486 UYE655486 VIA655486 VRW655486 WBS655486 WLO655486 WVK655486 C721022 IY721022 SU721022 ACQ721022 AMM721022 AWI721022 BGE721022 BQA721022 BZW721022 CJS721022 CTO721022 DDK721022 DNG721022 DXC721022 EGY721022 EQU721022 FAQ721022 FKM721022 FUI721022 GEE721022 GOA721022 GXW721022 HHS721022 HRO721022 IBK721022 ILG721022 IVC721022 JEY721022 JOU721022 JYQ721022 KIM721022 KSI721022 LCE721022 LMA721022 LVW721022 MFS721022 MPO721022 MZK721022 NJG721022 NTC721022 OCY721022 OMU721022 OWQ721022 PGM721022 PQI721022 QAE721022 QKA721022 QTW721022 RDS721022 RNO721022 RXK721022 SHG721022 SRC721022 TAY721022 TKU721022 TUQ721022 UEM721022 UOI721022 UYE721022 VIA721022 VRW721022 WBS721022 WLO721022 WVK721022 C786558 IY786558 SU786558 ACQ786558 AMM786558 AWI786558 BGE786558 BQA786558 BZW786558 CJS786558 CTO786558 DDK786558 DNG786558 DXC786558 EGY786558 EQU786558 FAQ786558 FKM786558 FUI786558 GEE786558 GOA786558 GXW786558 HHS786558 HRO786558 IBK786558 ILG786558 IVC786558 JEY786558 JOU786558 JYQ786558 KIM786558 KSI786558 LCE786558 LMA786558 LVW786558 MFS786558 MPO786558 MZK786558 NJG786558 NTC786558 OCY786558 OMU786558 OWQ786558 PGM786558 PQI786558 QAE786558 QKA786558 QTW786558 RDS786558 RNO786558 RXK786558 SHG786558 SRC786558 TAY786558 TKU786558 TUQ786558 UEM786558 UOI786558 UYE786558 VIA786558 VRW786558 WBS786558 WLO786558 WVK786558 C852094 IY852094 SU852094 ACQ852094 AMM852094 AWI852094 BGE852094 BQA852094 BZW852094 CJS852094 CTO852094 DDK852094 DNG852094 DXC852094 EGY852094 EQU852094 FAQ852094 FKM852094 FUI852094 GEE852094 GOA852094 GXW852094 HHS852094 HRO852094 IBK852094 ILG852094 IVC852094 JEY852094 JOU852094 JYQ852094 KIM852094 KSI852094 LCE852094 LMA852094 LVW852094 MFS852094 MPO852094 MZK852094 NJG852094 NTC852094 OCY852094 OMU852094 OWQ852094 PGM852094 PQI852094 QAE852094 QKA852094 QTW852094 RDS852094 RNO852094 RXK852094 SHG852094 SRC852094 TAY852094 TKU852094 TUQ852094 UEM852094 UOI852094 UYE852094 VIA852094 VRW852094 WBS852094 WLO852094 WVK852094 C917630 IY917630 SU917630 ACQ917630 AMM917630 AWI917630 BGE917630 BQA917630 BZW917630 CJS917630 CTO917630 DDK917630 DNG917630 DXC917630 EGY917630 EQU917630 FAQ917630 FKM917630 FUI917630 GEE917630 GOA917630 GXW917630 HHS917630 HRO917630 IBK917630 ILG917630 IVC917630 JEY917630 JOU917630 JYQ917630 KIM917630 KSI917630 LCE917630 LMA917630 LVW917630 MFS917630 MPO917630 MZK917630 NJG917630 NTC917630 OCY917630 OMU917630 OWQ917630 PGM917630 PQI917630 QAE917630 QKA917630 QTW917630 RDS917630 RNO917630 RXK917630 SHG917630 SRC917630 TAY917630 TKU917630 TUQ917630 UEM917630 UOI917630 UYE917630 VIA917630 VRW917630 WBS917630 WLO917630 WVK917630 C983166 IY983166 SU983166 ACQ983166 AMM983166 AWI983166 BGE983166 BQA983166 BZW983166 CJS983166 CTO983166 DDK983166 DNG983166 DXC983166 EGY983166 EQU983166 FAQ983166 FKM983166 FUI983166 GEE983166 GOA983166 GXW983166 HHS983166 HRO983166 IBK983166 ILG983166 IVC983166 JEY983166 JOU983166 JYQ983166 KIM983166 KSI983166 LCE983166 LMA983166 LVW983166 MFS983166 MPO983166 MZK983166 NJG983166 NTC983166 OCY983166 OMU983166 OWQ983166 PGM983166 PQI983166 QAE983166 QKA983166 QTW983166 RDS983166 RNO983166 RXK983166 SHG983166 SRC983166 TAY983166 TKU983166 TUQ983166 UEM983166 UOI983166 UYE983166 VIA983166 VRW983166 WBS983166 WLO983166 WVK983166 C65664:C65666 IY65664:IY65666 SU65664:SU65666 ACQ65664:ACQ65666 AMM65664:AMM65666 AWI65664:AWI65666 BGE65664:BGE65666 BQA65664:BQA65666 BZW65664:BZW65666 CJS65664:CJS65666 CTO65664:CTO65666 DDK65664:DDK65666 DNG65664:DNG65666 DXC65664:DXC65666 EGY65664:EGY65666 EQU65664:EQU65666 FAQ65664:FAQ65666 FKM65664:FKM65666 FUI65664:FUI65666 GEE65664:GEE65666 GOA65664:GOA65666 GXW65664:GXW65666 HHS65664:HHS65666 HRO65664:HRO65666 IBK65664:IBK65666 ILG65664:ILG65666 IVC65664:IVC65666 JEY65664:JEY65666 JOU65664:JOU65666 JYQ65664:JYQ65666 KIM65664:KIM65666 KSI65664:KSI65666 LCE65664:LCE65666 LMA65664:LMA65666 LVW65664:LVW65666 MFS65664:MFS65666 MPO65664:MPO65666 MZK65664:MZK65666 NJG65664:NJG65666 NTC65664:NTC65666 OCY65664:OCY65666 OMU65664:OMU65666 OWQ65664:OWQ65666 PGM65664:PGM65666 PQI65664:PQI65666 QAE65664:QAE65666 QKA65664:QKA65666 QTW65664:QTW65666 RDS65664:RDS65666 RNO65664:RNO65666 RXK65664:RXK65666 SHG65664:SHG65666 SRC65664:SRC65666 TAY65664:TAY65666 TKU65664:TKU65666 TUQ65664:TUQ65666 UEM65664:UEM65666 UOI65664:UOI65666 UYE65664:UYE65666 VIA65664:VIA65666 VRW65664:VRW65666 WBS65664:WBS65666 WLO65664:WLO65666 WVK65664:WVK65666 C131200:C131202 IY131200:IY131202 SU131200:SU131202 ACQ131200:ACQ131202 AMM131200:AMM131202 AWI131200:AWI131202 BGE131200:BGE131202 BQA131200:BQA131202 BZW131200:BZW131202 CJS131200:CJS131202 CTO131200:CTO131202 DDK131200:DDK131202 DNG131200:DNG131202 DXC131200:DXC131202 EGY131200:EGY131202 EQU131200:EQU131202 FAQ131200:FAQ131202 FKM131200:FKM131202 FUI131200:FUI131202 GEE131200:GEE131202 GOA131200:GOA131202 GXW131200:GXW131202 HHS131200:HHS131202 HRO131200:HRO131202 IBK131200:IBK131202 ILG131200:ILG131202 IVC131200:IVC131202 JEY131200:JEY131202 JOU131200:JOU131202 JYQ131200:JYQ131202 KIM131200:KIM131202 KSI131200:KSI131202 LCE131200:LCE131202 LMA131200:LMA131202 LVW131200:LVW131202 MFS131200:MFS131202 MPO131200:MPO131202 MZK131200:MZK131202 NJG131200:NJG131202 NTC131200:NTC131202 OCY131200:OCY131202 OMU131200:OMU131202 OWQ131200:OWQ131202 PGM131200:PGM131202 PQI131200:PQI131202 QAE131200:QAE131202 QKA131200:QKA131202 QTW131200:QTW131202 RDS131200:RDS131202 RNO131200:RNO131202 RXK131200:RXK131202 SHG131200:SHG131202 SRC131200:SRC131202 TAY131200:TAY131202 TKU131200:TKU131202 TUQ131200:TUQ131202 UEM131200:UEM131202 UOI131200:UOI131202 UYE131200:UYE131202 VIA131200:VIA131202 VRW131200:VRW131202 WBS131200:WBS131202 WLO131200:WLO131202 WVK131200:WVK131202 C196736:C196738 IY196736:IY196738 SU196736:SU196738 ACQ196736:ACQ196738 AMM196736:AMM196738 AWI196736:AWI196738 BGE196736:BGE196738 BQA196736:BQA196738 BZW196736:BZW196738 CJS196736:CJS196738 CTO196736:CTO196738 DDK196736:DDK196738 DNG196736:DNG196738 DXC196736:DXC196738 EGY196736:EGY196738 EQU196736:EQU196738 FAQ196736:FAQ196738 FKM196736:FKM196738 FUI196736:FUI196738 GEE196736:GEE196738 GOA196736:GOA196738 GXW196736:GXW196738 HHS196736:HHS196738 HRO196736:HRO196738 IBK196736:IBK196738 ILG196736:ILG196738 IVC196736:IVC196738 JEY196736:JEY196738 JOU196736:JOU196738 JYQ196736:JYQ196738 KIM196736:KIM196738 KSI196736:KSI196738 LCE196736:LCE196738 LMA196736:LMA196738 LVW196736:LVW196738 MFS196736:MFS196738 MPO196736:MPO196738 MZK196736:MZK196738 NJG196736:NJG196738 NTC196736:NTC196738 OCY196736:OCY196738 OMU196736:OMU196738 OWQ196736:OWQ196738 PGM196736:PGM196738 PQI196736:PQI196738 QAE196736:QAE196738 QKA196736:QKA196738 QTW196736:QTW196738 RDS196736:RDS196738 RNO196736:RNO196738 RXK196736:RXK196738 SHG196736:SHG196738 SRC196736:SRC196738 TAY196736:TAY196738 TKU196736:TKU196738 TUQ196736:TUQ196738 UEM196736:UEM196738 UOI196736:UOI196738 UYE196736:UYE196738 VIA196736:VIA196738 VRW196736:VRW196738 WBS196736:WBS196738 WLO196736:WLO196738 WVK196736:WVK196738 C262272:C262274 IY262272:IY262274 SU262272:SU262274 ACQ262272:ACQ262274 AMM262272:AMM262274 AWI262272:AWI262274 BGE262272:BGE262274 BQA262272:BQA262274 BZW262272:BZW262274 CJS262272:CJS262274 CTO262272:CTO262274 DDK262272:DDK262274 DNG262272:DNG262274 DXC262272:DXC262274 EGY262272:EGY262274 EQU262272:EQU262274 FAQ262272:FAQ262274 FKM262272:FKM262274 FUI262272:FUI262274 GEE262272:GEE262274 GOA262272:GOA262274 GXW262272:GXW262274 HHS262272:HHS262274 HRO262272:HRO262274 IBK262272:IBK262274 ILG262272:ILG262274 IVC262272:IVC262274 JEY262272:JEY262274 JOU262272:JOU262274 JYQ262272:JYQ262274 KIM262272:KIM262274 KSI262272:KSI262274 LCE262272:LCE262274 LMA262272:LMA262274 LVW262272:LVW262274 MFS262272:MFS262274 MPO262272:MPO262274 MZK262272:MZK262274 NJG262272:NJG262274 NTC262272:NTC262274 OCY262272:OCY262274 OMU262272:OMU262274 OWQ262272:OWQ262274 PGM262272:PGM262274 PQI262272:PQI262274 QAE262272:QAE262274 QKA262272:QKA262274 QTW262272:QTW262274 RDS262272:RDS262274 RNO262272:RNO262274 RXK262272:RXK262274 SHG262272:SHG262274 SRC262272:SRC262274 TAY262272:TAY262274 TKU262272:TKU262274 TUQ262272:TUQ262274 UEM262272:UEM262274 UOI262272:UOI262274 UYE262272:UYE262274 VIA262272:VIA262274 VRW262272:VRW262274 WBS262272:WBS262274 WLO262272:WLO262274 WVK262272:WVK262274 C327808:C327810 IY327808:IY327810 SU327808:SU327810 ACQ327808:ACQ327810 AMM327808:AMM327810 AWI327808:AWI327810 BGE327808:BGE327810 BQA327808:BQA327810 BZW327808:BZW327810 CJS327808:CJS327810 CTO327808:CTO327810 DDK327808:DDK327810 DNG327808:DNG327810 DXC327808:DXC327810 EGY327808:EGY327810 EQU327808:EQU327810 FAQ327808:FAQ327810 FKM327808:FKM327810 FUI327808:FUI327810 GEE327808:GEE327810 GOA327808:GOA327810 GXW327808:GXW327810 HHS327808:HHS327810 HRO327808:HRO327810 IBK327808:IBK327810 ILG327808:ILG327810 IVC327808:IVC327810 JEY327808:JEY327810 JOU327808:JOU327810 JYQ327808:JYQ327810 KIM327808:KIM327810 KSI327808:KSI327810 LCE327808:LCE327810 LMA327808:LMA327810 LVW327808:LVW327810 MFS327808:MFS327810 MPO327808:MPO327810 MZK327808:MZK327810 NJG327808:NJG327810 NTC327808:NTC327810 OCY327808:OCY327810 OMU327808:OMU327810 OWQ327808:OWQ327810 PGM327808:PGM327810 PQI327808:PQI327810 QAE327808:QAE327810 QKA327808:QKA327810 QTW327808:QTW327810 RDS327808:RDS327810 RNO327808:RNO327810 RXK327808:RXK327810 SHG327808:SHG327810 SRC327808:SRC327810 TAY327808:TAY327810 TKU327808:TKU327810 TUQ327808:TUQ327810 UEM327808:UEM327810 UOI327808:UOI327810 UYE327808:UYE327810 VIA327808:VIA327810 VRW327808:VRW327810 WBS327808:WBS327810 WLO327808:WLO327810 WVK327808:WVK327810 C393344:C393346 IY393344:IY393346 SU393344:SU393346 ACQ393344:ACQ393346 AMM393344:AMM393346 AWI393344:AWI393346 BGE393344:BGE393346 BQA393344:BQA393346 BZW393344:BZW393346 CJS393344:CJS393346 CTO393344:CTO393346 DDK393344:DDK393346 DNG393344:DNG393346 DXC393344:DXC393346 EGY393344:EGY393346 EQU393344:EQU393346 FAQ393344:FAQ393346 FKM393344:FKM393346 FUI393344:FUI393346 GEE393344:GEE393346 GOA393344:GOA393346 GXW393344:GXW393346 HHS393344:HHS393346 HRO393344:HRO393346 IBK393344:IBK393346 ILG393344:ILG393346 IVC393344:IVC393346 JEY393344:JEY393346 JOU393344:JOU393346 JYQ393344:JYQ393346 KIM393344:KIM393346 KSI393344:KSI393346 LCE393344:LCE393346 LMA393344:LMA393346 LVW393344:LVW393346 MFS393344:MFS393346 MPO393344:MPO393346 MZK393344:MZK393346 NJG393344:NJG393346 NTC393344:NTC393346 OCY393344:OCY393346 OMU393344:OMU393346 OWQ393344:OWQ393346 PGM393344:PGM393346 PQI393344:PQI393346 QAE393344:QAE393346 QKA393344:QKA393346 QTW393344:QTW393346 RDS393344:RDS393346 RNO393344:RNO393346 RXK393344:RXK393346 SHG393344:SHG393346 SRC393344:SRC393346 TAY393344:TAY393346 TKU393344:TKU393346 TUQ393344:TUQ393346 UEM393344:UEM393346 UOI393344:UOI393346 UYE393344:UYE393346 VIA393344:VIA393346 VRW393344:VRW393346 WBS393344:WBS393346 WLO393344:WLO393346 WVK393344:WVK393346 C458880:C458882 IY458880:IY458882 SU458880:SU458882 ACQ458880:ACQ458882 AMM458880:AMM458882 AWI458880:AWI458882 BGE458880:BGE458882 BQA458880:BQA458882 BZW458880:BZW458882 CJS458880:CJS458882 CTO458880:CTO458882 DDK458880:DDK458882 DNG458880:DNG458882 DXC458880:DXC458882 EGY458880:EGY458882 EQU458880:EQU458882 FAQ458880:FAQ458882 FKM458880:FKM458882 FUI458880:FUI458882 GEE458880:GEE458882 GOA458880:GOA458882 GXW458880:GXW458882 HHS458880:HHS458882 HRO458880:HRO458882 IBK458880:IBK458882 ILG458880:ILG458882 IVC458880:IVC458882 JEY458880:JEY458882 JOU458880:JOU458882 JYQ458880:JYQ458882 KIM458880:KIM458882 KSI458880:KSI458882 LCE458880:LCE458882 LMA458880:LMA458882 LVW458880:LVW458882 MFS458880:MFS458882 MPO458880:MPO458882 MZK458880:MZK458882 NJG458880:NJG458882 NTC458880:NTC458882 OCY458880:OCY458882 OMU458880:OMU458882 OWQ458880:OWQ458882 PGM458880:PGM458882 PQI458880:PQI458882 QAE458880:QAE458882 QKA458880:QKA458882 QTW458880:QTW458882 RDS458880:RDS458882 RNO458880:RNO458882 RXK458880:RXK458882 SHG458880:SHG458882 SRC458880:SRC458882 TAY458880:TAY458882 TKU458880:TKU458882 TUQ458880:TUQ458882 UEM458880:UEM458882 UOI458880:UOI458882 UYE458880:UYE458882 VIA458880:VIA458882 VRW458880:VRW458882 WBS458880:WBS458882 WLO458880:WLO458882 WVK458880:WVK458882 C524416:C524418 IY524416:IY524418 SU524416:SU524418 ACQ524416:ACQ524418 AMM524416:AMM524418 AWI524416:AWI524418 BGE524416:BGE524418 BQA524416:BQA524418 BZW524416:BZW524418 CJS524416:CJS524418 CTO524416:CTO524418 DDK524416:DDK524418 DNG524416:DNG524418 DXC524416:DXC524418 EGY524416:EGY524418 EQU524416:EQU524418 FAQ524416:FAQ524418 FKM524416:FKM524418 FUI524416:FUI524418 GEE524416:GEE524418 GOA524416:GOA524418 GXW524416:GXW524418 HHS524416:HHS524418 HRO524416:HRO524418 IBK524416:IBK524418 ILG524416:ILG524418 IVC524416:IVC524418 JEY524416:JEY524418 JOU524416:JOU524418 JYQ524416:JYQ524418 KIM524416:KIM524418 KSI524416:KSI524418 LCE524416:LCE524418 LMA524416:LMA524418 LVW524416:LVW524418 MFS524416:MFS524418 MPO524416:MPO524418 MZK524416:MZK524418 NJG524416:NJG524418 NTC524416:NTC524418 OCY524416:OCY524418 OMU524416:OMU524418 OWQ524416:OWQ524418 PGM524416:PGM524418 PQI524416:PQI524418 QAE524416:QAE524418 QKA524416:QKA524418 QTW524416:QTW524418 RDS524416:RDS524418 RNO524416:RNO524418 RXK524416:RXK524418 SHG524416:SHG524418 SRC524416:SRC524418 TAY524416:TAY524418 TKU524416:TKU524418 TUQ524416:TUQ524418 UEM524416:UEM524418 UOI524416:UOI524418 UYE524416:UYE524418 VIA524416:VIA524418 VRW524416:VRW524418 WBS524416:WBS524418 WLO524416:WLO524418 WVK524416:WVK524418 C589952:C589954 IY589952:IY589954 SU589952:SU589954 ACQ589952:ACQ589954 AMM589952:AMM589954 AWI589952:AWI589954 BGE589952:BGE589954 BQA589952:BQA589954 BZW589952:BZW589954 CJS589952:CJS589954 CTO589952:CTO589954 DDK589952:DDK589954 DNG589952:DNG589954 DXC589952:DXC589954 EGY589952:EGY589954 EQU589952:EQU589954 FAQ589952:FAQ589954 FKM589952:FKM589954 FUI589952:FUI589954 GEE589952:GEE589954 GOA589952:GOA589954 GXW589952:GXW589954 HHS589952:HHS589954 HRO589952:HRO589954 IBK589952:IBK589954 ILG589952:ILG589954 IVC589952:IVC589954 JEY589952:JEY589954 JOU589952:JOU589954 JYQ589952:JYQ589954 KIM589952:KIM589954 KSI589952:KSI589954 LCE589952:LCE589954 LMA589952:LMA589954 LVW589952:LVW589954 MFS589952:MFS589954 MPO589952:MPO589954 MZK589952:MZK589954 NJG589952:NJG589954 NTC589952:NTC589954 OCY589952:OCY589954 OMU589952:OMU589954 OWQ589952:OWQ589954 PGM589952:PGM589954 PQI589952:PQI589954 QAE589952:QAE589954 QKA589952:QKA589954 QTW589952:QTW589954 RDS589952:RDS589954 RNO589952:RNO589954 RXK589952:RXK589954 SHG589952:SHG589954 SRC589952:SRC589954 TAY589952:TAY589954 TKU589952:TKU589954 TUQ589952:TUQ589954 UEM589952:UEM589954 UOI589952:UOI589954 UYE589952:UYE589954 VIA589952:VIA589954 VRW589952:VRW589954 WBS589952:WBS589954 WLO589952:WLO589954 WVK589952:WVK589954 C655488:C655490 IY655488:IY655490 SU655488:SU655490 ACQ655488:ACQ655490 AMM655488:AMM655490 AWI655488:AWI655490 BGE655488:BGE655490 BQA655488:BQA655490 BZW655488:BZW655490 CJS655488:CJS655490 CTO655488:CTO655490 DDK655488:DDK655490 DNG655488:DNG655490 DXC655488:DXC655490 EGY655488:EGY655490 EQU655488:EQU655490 FAQ655488:FAQ655490 FKM655488:FKM655490 FUI655488:FUI655490 GEE655488:GEE655490 GOA655488:GOA655490 GXW655488:GXW655490 HHS655488:HHS655490 HRO655488:HRO655490 IBK655488:IBK655490 ILG655488:ILG655490 IVC655488:IVC655490 JEY655488:JEY655490 JOU655488:JOU655490 JYQ655488:JYQ655490 KIM655488:KIM655490 KSI655488:KSI655490 LCE655488:LCE655490 LMA655488:LMA655490 LVW655488:LVW655490 MFS655488:MFS655490 MPO655488:MPO655490 MZK655488:MZK655490 NJG655488:NJG655490 NTC655488:NTC655490 OCY655488:OCY655490 OMU655488:OMU655490 OWQ655488:OWQ655490 PGM655488:PGM655490 PQI655488:PQI655490 QAE655488:QAE655490 QKA655488:QKA655490 QTW655488:QTW655490 RDS655488:RDS655490 RNO655488:RNO655490 RXK655488:RXK655490 SHG655488:SHG655490 SRC655488:SRC655490 TAY655488:TAY655490 TKU655488:TKU655490 TUQ655488:TUQ655490 UEM655488:UEM655490 UOI655488:UOI655490 UYE655488:UYE655490 VIA655488:VIA655490 VRW655488:VRW655490 WBS655488:WBS655490 WLO655488:WLO655490 WVK655488:WVK655490 C721024:C721026 IY721024:IY721026 SU721024:SU721026 ACQ721024:ACQ721026 AMM721024:AMM721026 AWI721024:AWI721026 BGE721024:BGE721026 BQA721024:BQA721026 BZW721024:BZW721026 CJS721024:CJS721026 CTO721024:CTO721026 DDK721024:DDK721026 DNG721024:DNG721026 DXC721024:DXC721026 EGY721024:EGY721026 EQU721024:EQU721026 FAQ721024:FAQ721026 FKM721024:FKM721026 FUI721024:FUI721026 GEE721024:GEE721026 GOA721024:GOA721026 GXW721024:GXW721026 HHS721024:HHS721026 HRO721024:HRO721026 IBK721024:IBK721026 ILG721024:ILG721026 IVC721024:IVC721026 JEY721024:JEY721026 JOU721024:JOU721026 JYQ721024:JYQ721026 KIM721024:KIM721026 KSI721024:KSI721026 LCE721024:LCE721026 LMA721024:LMA721026 LVW721024:LVW721026 MFS721024:MFS721026 MPO721024:MPO721026 MZK721024:MZK721026 NJG721024:NJG721026 NTC721024:NTC721026 OCY721024:OCY721026 OMU721024:OMU721026 OWQ721024:OWQ721026 PGM721024:PGM721026 PQI721024:PQI721026 QAE721024:QAE721026 QKA721024:QKA721026 QTW721024:QTW721026 RDS721024:RDS721026 RNO721024:RNO721026 RXK721024:RXK721026 SHG721024:SHG721026 SRC721024:SRC721026 TAY721024:TAY721026 TKU721024:TKU721026 TUQ721024:TUQ721026 UEM721024:UEM721026 UOI721024:UOI721026 UYE721024:UYE721026 VIA721024:VIA721026 VRW721024:VRW721026 WBS721024:WBS721026 WLO721024:WLO721026 WVK721024:WVK721026 C786560:C786562 IY786560:IY786562 SU786560:SU786562 ACQ786560:ACQ786562 AMM786560:AMM786562 AWI786560:AWI786562 BGE786560:BGE786562 BQA786560:BQA786562 BZW786560:BZW786562 CJS786560:CJS786562 CTO786560:CTO786562 DDK786560:DDK786562 DNG786560:DNG786562 DXC786560:DXC786562 EGY786560:EGY786562 EQU786560:EQU786562 FAQ786560:FAQ786562 FKM786560:FKM786562 FUI786560:FUI786562 GEE786560:GEE786562 GOA786560:GOA786562 GXW786560:GXW786562 HHS786560:HHS786562 HRO786560:HRO786562 IBK786560:IBK786562 ILG786560:ILG786562 IVC786560:IVC786562 JEY786560:JEY786562 JOU786560:JOU786562 JYQ786560:JYQ786562 KIM786560:KIM786562 KSI786560:KSI786562 LCE786560:LCE786562 LMA786560:LMA786562 LVW786560:LVW786562 MFS786560:MFS786562 MPO786560:MPO786562 MZK786560:MZK786562 NJG786560:NJG786562 NTC786560:NTC786562 OCY786560:OCY786562 OMU786560:OMU786562 OWQ786560:OWQ786562 PGM786560:PGM786562 PQI786560:PQI786562 QAE786560:QAE786562 QKA786560:QKA786562 QTW786560:QTW786562 RDS786560:RDS786562 RNO786560:RNO786562 RXK786560:RXK786562 SHG786560:SHG786562 SRC786560:SRC786562 TAY786560:TAY786562 TKU786560:TKU786562 TUQ786560:TUQ786562 UEM786560:UEM786562 UOI786560:UOI786562 UYE786560:UYE786562 VIA786560:VIA786562 VRW786560:VRW786562 WBS786560:WBS786562 WLO786560:WLO786562 WVK786560:WVK786562 C852096:C852098 IY852096:IY852098 SU852096:SU852098 ACQ852096:ACQ852098 AMM852096:AMM852098 AWI852096:AWI852098 BGE852096:BGE852098 BQA852096:BQA852098 BZW852096:BZW852098 CJS852096:CJS852098 CTO852096:CTO852098 DDK852096:DDK852098 DNG852096:DNG852098 DXC852096:DXC852098 EGY852096:EGY852098 EQU852096:EQU852098 FAQ852096:FAQ852098 FKM852096:FKM852098 FUI852096:FUI852098 GEE852096:GEE852098 GOA852096:GOA852098 GXW852096:GXW852098 HHS852096:HHS852098 HRO852096:HRO852098 IBK852096:IBK852098 ILG852096:ILG852098 IVC852096:IVC852098 JEY852096:JEY852098 JOU852096:JOU852098 JYQ852096:JYQ852098 KIM852096:KIM852098 KSI852096:KSI852098 LCE852096:LCE852098 LMA852096:LMA852098 LVW852096:LVW852098 MFS852096:MFS852098 MPO852096:MPO852098 MZK852096:MZK852098 NJG852096:NJG852098 NTC852096:NTC852098 OCY852096:OCY852098 OMU852096:OMU852098 OWQ852096:OWQ852098 PGM852096:PGM852098 PQI852096:PQI852098 QAE852096:QAE852098 QKA852096:QKA852098 QTW852096:QTW852098 RDS852096:RDS852098 RNO852096:RNO852098 RXK852096:RXK852098 SHG852096:SHG852098 SRC852096:SRC852098 TAY852096:TAY852098 TKU852096:TKU852098 TUQ852096:TUQ852098 UEM852096:UEM852098 UOI852096:UOI852098 UYE852096:UYE852098 VIA852096:VIA852098 VRW852096:VRW852098 WBS852096:WBS852098 WLO852096:WLO852098 WVK852096:WVK852098 C917632:C917634 IY917632:IY917634 SU917632:SU917634 ACQ917632:ACQ917634 AMM917632:AMM917634 AWI917632:AWI917634 BGE917632:BGE917634 BQA917632:BQA917634 BZW917632:BZW917634 CJS917632:CJS917634 CTO917632:CTO917634 DDK917632:DDK917634 DNG917632:DNG917634 DXC917632:DXC917634 EGY917632:EGY917634 EQU917632:EQU917634 FAQ917632:FAQ917634 FKM917632:FKM917634 FUI917632:FUI917634 GEE917632:GEE917634 GOA917632:GOA917634 GXW917632:GXW917634 HHS917632:HHS917634 HRO917632:HRO917634 IBK917632:IBK917634 ILG917632:ILG917634 IVC917632:IVC917634 JEY917632:JEY917634 JOU917632:JOU917634 JYQ917632:JYQ917634 KIM917632:KIM917634 KSI917632:KSI917634 LCE917632:LCE917634 LMA917632:LMA917634 LVW917632:LVW917634 MFS917632:MFS917634 MPO917632:MPO917634 MZK917632:MZK917634 NJG917632:NJG917634 NTC917632:NTC917634 OCY917632:OCY917634 OMU917632:OMU917634 OWQ917632:OWQ917634 PGM917632:PGM917634 PQI917632:PQI917634 QAE917632:QAE917634 QKA917632:QKA917634 QTW917632:QTW917634 RDS917632:RDS917634 RNO917632:RNO917634 RXK917632:RXK917634 SHG917632:SHG917634 SRC917632:SRC917634 TAY917632:TAY917634 TKU917632:TKU917634 TUQ917632:TUQ917634 UEM917632:UEM917634 UOI917632:UOI917634 UYE917632:UYE917634 VIA917632:VIA917634 VRW917632:VRW917634 WBS917632:WBS917634 WLO917632:WLO917634 WVK917632:WVK917634 C983168:C983170 IY983168:IY983170 SU983168:SU983170 ACQ983168:ACQ983170 AMM983168:AMM983170 AWI983168:AWI983170 BGE983168:BGE983170 BQA983168:BQA983170 BZW983168:BZW983170 CJS983168:CJS983170 CTO983168:CTO983170 DDK983168:DDK983170 DNG983168:DNG983170 DXC983168:DXC983170 EGY983168:EGY983170 EQU983168:EQU983170 FAQ983168:FAQ983170 FKM983168:FKM983170 FUI983168:FUI983170 GEE983168:GEE983170 GOA983168:GOA983170 GXW983168:GXW983170 HHS983168:HHS983170 HRO983168:HRO983170 IBK983168:IBK983170 ILG983168:ILG983170 IVC983168:IVC983170 JEY983168:JEY983170 JOU983168:JOU983170 JYQ983168:JYQ983170 KIM983168:KIM983170 KSI983168:KSI983170 LCE983168:LCE983170 LMA983168:LMA983170 LVW983168:LVW983170 MFS983168:MFS983170 MPO983168:MPO983170 MZK983168:MZK983170 NJG983168:NJG983170 NTC983168:NTC983170 OCY983168:OCY983170 OMU983168:OMU983170 OWQ983168:OWQ983170 PGM983168:PGM983170 PQI983168:PQI983170 QAE983168:QAE983170 QKA983168:QKA983170 QTW983168:QTW983170 RDS983168:RDS983170 RNO983168:RNO983170 RXK983168:RXK983170 SHG983168:SHG983170 SRC983168:SRC983170 TAY983168:TAY983170 TKU983168:TKU983170 TUQ983168:TUQ983170 UEM983168:UEM983170 UOI983168:UOI983170 UYE983168:UYE983170 VIA983168:VIA983170 VRW983168:VRW983170 WBS983168:WBS983170 WLO983168:WLO983170 WVK983168:WVK983170 C65668 IY65668 SU65668 ACQ65668 AMM65668 AWI65668 BGE65668 BQA65668 BZW65668 CJS65668 CTO65668 DDK65668 DNG65668 DXC65668 EGY65668 EQU65668 FAQ65668 FKM65668 FUI65668 GEE65668 GOA65668 GXW65668 HHS65668 HRO65668 IBK65668 ILG65668 IVC65668 JEY65668 JOU65668 JYQ65668 KIM65668 KSI65668 LCE65668 LMA65668 LVW65668 MFS65668 MPO65668 MZK65668 NJG65668 NTC65668 OCY65668 OMU65668 OWQ65668 PGM65668 PQI65668 QAE65668 QKA65668 QTW65668 RDS65668 RNO65668 RXK65668 SHG65668 SRC65668 TAY65668 TKU65668 TUQ65668 UEM65668 UOI65668 UYE65668 VIA65668 VRW65668 WBS65668 WLO65668 WVK65668 C131204 IY131204 SU131204 ACQ131204 AMM131204 AWI131204 BGE131204 BQA131204 BZW131204 CJS131204 CTO131204 DDK131204 DNG131204 DXC131204 EGY131204 EQU131204 FAQ131204 FKM131204 FUI131204 GEE131204 GOA131204 GXW131204 HHS131204 HRO131204 IBK131204 ILG131204 IVC131204 JEY131204 JOU131204 JYQ131204 KIM131204 KSI131204 LCE131204 LMA131204 LVW131204 MFS131204 MPO131204 MZK131204 NJG131204 NTC131204 OCY131204 OMU131204 OWQ131204 PGM131204 PQI131204 QAE131204 QKA131204 QTW131204 RDS131204 RNO131204 RXK131204 SHG131204 SRC131204 TAY131204 TKU131204 TUQ131204 UEM131204 UOI131204 UYE131204 VIA131204 VRW131204 WBS131204 WLO131204 WVK131204 C196740 IY196740 SU196740 ACQ196740 AMM196740 AWI196740 BGE196740 BQA196740 BZW196740 CJS196740 CTO196740 DDK196740 DNG196740 DXC196740 EGY196740 EQU196740 FAQ196740 FKM196740 FUI196740 GEE196740 GOA196740 GXW196740 HHS196740 HRO196740 IBK196740 ILG196740 IVC196740 JEY196740 JOU196740 JYQ196740 KIM196740 KSI196740 LCE196740 LMA196740 LVW196740 MFS196740 MPO196740 MZK196740 NJG196740 NTC196740 OCY196740 OMU196740 OWQ196740 PGM196740 PQI196740 QAE196740 QKA196740 QTW196740 RDS196740 RNO196740 RXK196740 SHG196740 SRC196740 TAY196740 TKU196740 TUQ196740 UEM196740 UOI196740 UYE196740 VIA196740 VRW196740 WBS196740 WLO196740 WVK196740 C262276 IY262276 SU262276 ACQ262276 AMM262276 AWI262276 BGE262276 BQA262276 BZW262276 CJS262276 CTO262276 DDK262276 DNG262276 DXC262276 EGY262276 EQU262276 FAQ262276 FKM262276 FUI262276 GEE262276 GOA262276 GXW262276 HHS262276 HRO262276 IBK262276 ILG262276 IVC262276 JEY262276 JOU262276 JYQ262276 KIM262276 KSI262276 LCE262276 LMA262276 LVW262276 MFS262276 MPO262276 MZK262276 NJG262276 NTC262276 OCY262276 OMU262276 OWQ262276 PGM262276 PQI262276 QAE262276 QKA262276 QTW262276 RDS262276 RNO262276 RXK262276 SHG262276 SRC262276 TAY262276 TKU262276 TUQ262276 UEM262276 UOI262276 UYE262276 VIA262276 VRW262276 WBS262276 WLO262276 WVK262276 C327812 IY327812 SU327812 ACQ327812 AMM327812 AWI327812 BGE327812 BQA327812 BZW327812 CJS327812 CTO327812 DDK327812 DNG327812 DXC327812 EGY327812 EQU327812 FAQ327812 FKM327812 FUI327812 GEE327812 GOA327812 GXW327812 HHS327812 HRO327812 IBK327812 ILG327812 IVC327812 JEY327812 JOU327812 JYQ327812 KIM327812 KSI327812 LCE327812 LMA327812 LVW327812 MFS327812 MPO327812 MZK327812 NJG327812 NTC327812 OCY327812 OMU327812 OWQ327812 PGM327812 PQI327812 QAE327812 QKA327812 QTW327812 RDS327812 RNO327812 RXK327812 SHG327812 SRC327812 TAY327812 TKU327812 TUQ327812 UEM327812 UOI327812 UYE327812 VIA327812 VRW327812 WBS327812 WLO327812 WVK327812 C393348 IY393348 SU393348 ACQ393348 AMM393348 AWI393348 BGE393348 BQA393348 BZW393348 CJS393348 CTO393348 DDK393348 DNG393348 DXC393348 EGY393348 EQU393348 FAQ393348 FKM393348 FUI393348 GEE393348 GOA393348 GXW393348 HHS393348 HRO393348 IBK393348 ILG393348 IVC393348 JEY393348 JOU393348 JYQ393348 KIM393348 KSI393348 LCE393348 LMA393348 LVW393348 MFS393348 MPO393348 MZK393348 NJG393348 NTC393348 OCY393348 OMU393348 OWQ393348 PGM393348 PQI393348 QAE393348 QKA393348 QTW393348 RDS393348 RNO393348 RXK393348 SHG393348 SRC393348 TAY393348 TKU393348 TUQ393348 UEM393348 UOI393348 UYE393348 VIA393348 VRW393348 WBS393348 WLO393348 WVK393348 C458884 IY458884 SU458884 ACQ458884 AMM458884 AWI458884 BGE458884 BQA458884 BZW458884 CJS458884 CTO458884 DDK458884 DNG458884 DXC458884 EGY458884 EQU458884 FAQ458884 FKM458884 FUI458884 GEE458884 GOA458884 GXW458884 HHS458884 HRO458884 IBK458884 ILG458884 IVC458884 JEY458884 JOU458884 JYQ458884 KIM458884 KSI458884 LCE458884 LMA458884 LVW458884 MFS458884 MPO458884 MZK458884 NJG458884 NTC458884 OCY458884 OMU458884 OWQ458884 PGM458884 PQI458884 QAE458884 QKA458884 QTW458884 RDS458884 RNO458884 RXK458884 SHG458884 SRC458884 TAY458884 TKU458884 TUQ458884 UEM458884 UOI458884 UYE458884 VIA458884 VRW458884 WBS458884 WLO458884 WVK458884 C524420 IY524420 SU524420 ACQ524420 AMM524420 AWI524420 BGE524420 BQA524420 BZW524420 CJS524420 CTO524420 DDK524420 DNG524420 DXC524420 EGY524420 EQU524420 FAQ524420 FKM524420 FUI524420 GEE524420 GOA524420 GXW524420 HHS524420 HRO524420 IBK524420 ILG524420 IVC524420 JEY524420 JOU524420 JYQ524420 KIM524420 KSI524420 LCE524420 LMA524420 LVW524420 MFS524420 MPO524420 MZK524420 NJG524420 NTC524420 OCY524420 OMU524420 OWQ524420 PGM524420 PQI524420 QAE524420 QKA524420 QTW524420 RDS524420 RNO524420 RXK524420 SHG524420 SRC524420 TAY524420 TKU524420 TUQ524420 UEM524420 UOI524420 UYE524420 VIA524420 VRW524420 WBS524420 WLO524420 WVK524420 C589956 IY589956 SU589956 ACQ589956 AMM589956 AWI589956 BGE589956 BQA589956 BZW589956 CJS589956 CTO589956 DDK589956 DNG589956 DXC589956 EGY589956 EQU589956 FAQ589956 FKM589956 FUI589956 GEE589956 GOA589956 GXW589956 HHS589956 HRO589956 IBK589956 ILG589956 IVC589956 JEY589956 JOU589956 JYQ589956 KIM589956 KSI589956 LCE589956 LMA589956 LVW589956 MFS589956 MPO589956 MZK589956 NJG589956 NTC589956 OCY589956 OMU589956 OWQ589956 PGM589956 PQI589956 QAE589956 QKA589956 QTW589956 RDS589956 RNO589956 RXK589956 SHG589956 SRC589956 TAY589956 TKU589956 TUQ589956 UEM589956 UOI589956 UYE589956 VIA589956 VRW589956 WBS589956 WLO589956 WVK589956 C655492 IY655492 SU655492 ACQ655492 AMM655492 AWI655492 BGE655492 BQA655492 BZW655492 CJS655492 CTO655492 DDK655492 DNG655492 DXC655492 EGY655492 EQU655492 FAQ655492 FKM655492 FUI655492 GEE655492 GOA655492 GXW655492 HHS655492 HRO655492 IBK655492 ILG655492 IVC655492 JEY655492 JOU655492 JYQ655492 KIM655492 KSI655492 LCE655492 LMA655492 LVW655492 MFS655492 MPO655492 MZK655492 NJG655492 NTC655492 OCY655492 OMU655492 OWQ655492 PGM655492 PQI655492 QAE655492 QKA655492 QTW655492 RDS655492 RNO655492 RXK655492 SHG655492 SRC655492 TAY655492 TKU655492 TUQ655492 UEM655492 UOI655492 UYE655492 VIA655492 VRW655492 WBS655492 WLO655492 WVK655492 C721028 IY721028 SU721028 ACQ721028 AMM721028 AWI721028 BGE721028 BQA721028 BZW721028 CJS721028 CTO721028 DDK721028 DNG721028 DXC721028 EGY721028 EQU721028 FAQ721028 FKM721028 FUI721028 GEE721028 GOA721028 GXW721028 HHS721028 HRO721028 IBK721028 ILG721028 IVC721028 JEY721028 JOU721028 JYQ721028 KIM721028 KSI721028 LCE721028 LMA721028 LVW721028 MFS721028 MPO721028 MZK721028 NJG721028 NTC721028 OCY721028 OMU721028 OWQ721028 PGM721028 PQI721028 QAE721028 QKA721028 QTW721028 RDS721028 RNO721028 RXK721028 SHG721028 SRC721028 TAY721028 TKU721028 TUQ721028 UEM721028 UOI721028 UYE721028 VIA721028 VRW721028 WBS721028 WLO721028 WVK721028 C786564 IY786564 SU786564 ACQ786564 AMM786564 AWI786564 BGE786564 BQA786564 BZW786564 CJS786564 CTO786564 DDK786564 DNG786564 DXC786564 EGY786564 EQU786564 FAQ786564 FKM786564 FUI786564 GEE786564 GOA786564 GXW786564 HHS786564 HRO786564 IBK786564 ILG786564 IVC786564 JEY786564 JOU786564 JYQ786564 KIM786564 KSI786564 LCE786564 LMA786564 LVW786564 MFS786564 MPO786564 MZK786564 NJG786564 NTC786564 OCY786564 OMU786564 OWQ786564 PGM786564 PQI786564 QAE786564 QKA786564 QTW786564 RDS786564 RNO786564 RXK786564 SHG786564 SRC786564 TAY786564 TKU786564 TUQ786564 UEM786564 UOI786564 UYE786564 VIA786564 VRW786564 WBS786564 WLO786564 WVK786564 C852100 IY852100 SU852100 ACQ852100 AMM852100 AWI852100 BGE852100 BQA852100 BZW852100 CJS852100 CTO852100 DDK852100 DNG852100 DXC852100 EGY852100 EQU852100 FAQ852100 FKM852100 FUI852100 GEE852100 GOA852100 GXW852100 HHS852100 HRO852100 IBK852100 ILG852100 IVC852100 JEY852100 JOU852100 JYQ852100 KIM852100 KSI852100 LCE852100 LMA852100 LVW852100 MFS852100 MPO852100 MZK852100 NJG852100 NTC852100 OCY852100 OMU852100 OWQ852100 PGM852100 PQI852100 QAE852100 QKA852100 QTW852100 RDS852100 RNO852100 RXK852100 SHG852100 SRC852100 TAY852100 TKU852100 TUQ852100 UEM852100 UOI852100 UYE852100 VIA852100 VRW852100 WBS852100 WLO852100 WVK852100 C917636 IY917636 SU917636 ACQ917636 AMM917636 AWI917636 BGE917636 BQA917636 BZW917636 CJS917636 CTO917636 DDK917636 DNG917636 DXC917636 EGY917636 EQU917636 FAQ917636 FKM917636 FUI917636 GEE917636 GOA917636 GXW917636 HHS917636 HRO917636 IBK917636 ILG917636 IVC917636 JEY917636 JOU917636 JYQ917636 KIM917636 KSI917636 LCE917636 LMA917636 LVW917636 MFS917636 MPO917636 MZK917636 NJG917636 NTC917636 OCY917636 OMU917636 OWQ917636 PGM917636 PQI917636 QAE917636 QKA917636 QTW917636 RDS917636 RNO917636 RXK917636 SHG917636 SRC917636 TAY917636 TKU917636 TUQ917636 UEM917636 UOI917636 UYE917636 VIA917636 VRW917636 WBS917636 WLO917636 WVK917636 C983172 IY983172 SU983172 ACQ983172 AMM983172 AWI983172 BGE983172 BQA983172 BZW983172 CJS983172 CTO983172 DDK983172 DNG983172 DXC983172 EGY983172 EQU983172 FAQ983172 FKM983172 FUI983172 GEE983172 GOA983172 GXW983172 HHS983172 HRO983172 IBK983172 ILG983172 IVC983172 JEY983172 JOU983172 JYQ983172 KIM983172 KSI983172 LCE983172 LMA983172 LVW983172 MFS983172 MPO983172 MZK983172 NJG983172 NTC983172 OCY983172 OMU983172 OWQ983172 PGM983172 PQI983172 QAE983172 QKA983172 QTW983172 RDS983172 RNO983172 RXK983172 SHG983172 SRC983172 TAY983172 TKU983172 TUQ983172 UEM983172 UOI983172 UYE983172 VIA983172 VRW983172 WBS983172 WLO983172" xr:uid="{9B161501-89CE-4C56-87BD-BFD58648BC50}">
      <formula1>$B$6:$B$11</formula1>
    </dataValidation>
  </dataValidations>
  <printOptions horizontalCentered="1"/>
  <pageMargins left="0.23622047244094491" right="0.23622047244094491" top="0.74803149606299213" bottom="0.74803149606299213" header="0.31496062992125984" footer="0.31496062992125984"/>
  <pageSetup paperSize="9" scale="30" fitToHeight="2" orientation="landscape" r:id="rId1"/>
  <headerFooter alignWithMargins="0">
    <oddHeader>&amp;C&amp;14OFFICIAL - SENSITIVE - COMMERCIAL
(When Completed)</oddHeader>
    <oddFooter>&amp;C&amp;14OFFICIAL - SENSITIVE - COMMERCIAL
(When Completed)</oddFooter>
  </headerFooter>
  <rowBreaks count="1" manualBreakCount="1">
    <brk id="204" max="1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6E603-3BAC-40AD-B445-07CABEDA130D}">
  <sheetPr>
    <tabColor theme="9" tint="0.79998168889431442"/>
    <pageSetUpPr fitToPage="1"/>
  </sheetPr>
  <dimension ref="B1:N27"/>
  <sheetViews>
    <sheetView topLeftCell="A11" zoomScaleNormal="100" zoomScaleSheetLayoutView="85" workbookViewId="0">
      <selection activeCell="B9" sqref="B9:B14"/>
    </sheetView>
  </sheetViews>
  <sheetFormatPr defaultRowHeight="12.5"/>
  <cols>
    <col min="1" max="1" width="1.54296875" style="25" customWidth="1"/>
    <col min="2" max="2" width="32.54296875" style="25" customWidth="1"/>
    <col min="3" max="7" width="10.453125" style="25" customWidth="1"/>
    <col min="8" max="8" width="17.54296875" style="25" customWidth="1"/>
    <col min="9" max="10" width="10.453125" style="25" customWidth="1"/>
    <col min="11" max="11" width="33.54296875" style="25" customWidth="1"/>
    <col min="12" max="255" width="8.81640625" style="25"/>
    <col min="256" max="256" width="1.54296875" style="25" customWidth="1"/>
    <col min="257" max="257" width="17.54296875" style="25" customWidth="1"/>
    <col min="258" max="258" width="27.1796875" style="25" customWidth="1"/>
    <col min="259" max="263" width="10.453125" style="25" customWidth="1"/>
    <col min="264" max="264" width="17.54296875" style="25" customWidth="1"/>
    <col min="265" max="266" width="10.453125" style="25" customWidth="1"/>
    <col min="267" max="267" width="4.54296875" style="25" customWidth="1"/>
    <col min="268" max="511" width="8.81640625" style="25"/>
    <col min="512" max="512" width="1.54296875" style="25" customWidth="1"/>
    <col min="513" max="513" width="17.54296875" style="25" customWidth="1"/>
    <col min="514" max="514" width="27.1796875" style="25" customWidth="1"/>
    <col min="515" max="519" width="10.453125" style="25" customWidth="1"/>
    <col min="520" max="520" width="17.54296875" style="25" customWidth="1"/>
    <col min="521" max="522" width="10.453125" style="25" customWidth="1"/>
    <col min="523" max="523" width="4.54296875" style="25" customWidth="1"/>
    <col min="524" max="767" width="8.81640625" style="25"/>
    <col min="768" max="768" width="1.54296875" style="25" customWidth="1"/>
    <col min="769" max="769" width="17.54296875" style="25" customWidth="1"/>
    <col min="770" max="770" width="27.1796875" style="25" customWidth="1"/>
    <col min="771" max="775" width="10.453125" style="25" customWidth="1"/>
    <col min="776" max="776" width="17.54296875" style="25" customWidth="1"/>
    <col min="777" max="778" width="10.453125" style="25" customWidth="1"/>
    <col min="779" max="779" width="4.54296875" style="25" customWidth="1"/>
    <col min="780" max="1023" width="8.81640625" style="25"/>
    <col min="1024" max="1024" width="1.54296875" style="25" customWidth="1"/>
    <col min="1025" max="1025" width="17.54296875" style="25" customWidth="1"/>
    <col min="1026" max="1026" width="27.1796875" style="25" customWidth="1"/>
    <col min="1027" max="1031" width="10.453125" style="25" customWidth="1"/>
    <col min="1032" max="1032" width="17.54296875" style="25" customWidth="1"/>
    <col min="1033" max="1034" width="10.453125" style="25" customWidth="1"/>
    <col min="1035" max="1035" width="4.54296875" style="25" customWidth="1"/>
    <col min="1036" max="1279" width="8.81640625" style="25"/>
    <col min="1280" max="1280" width="1.54296875" style="25" customWidth="1"/>
    <col min="1281" max="1281" width="17.54296875" style="25" customWidth="1"/>
    <col min="1282" max="1282" width="27.1796875" style="25" customWidth="1"/>
    <col min="1283" max="1287" width="10.453125" style="25" customWidth="1"/>
    <col min="1288" max="1288" width="17.54296875" style="25" customWidth="1"/>
    <col min="1289" max="1290" width="10.453125" style="25" customWidth="1"/>
    <col min="1291" max="1291" width="4.54296875" style="25" customWidth="1"/>
    <col min="1292" max="1535" width="8.81640625" style="25"/>
    <col min="1536" max="1536" width="1.54296875" style="25" customWidth="1"/>
    <col min="1537" max="1537" width="17.54296875" style="25" customWidth="1"/>
    <col min="1538" max="1538" width="27.1796875" style="25" customWidth="1"/>
    <col min="1539" max="1543" width="10.453125" style="25" customWidth="1"/>
    <col min="1544" max="1544" width="17.54296875" style="25" customWidth="1"/>
    <col min="1545" max="1546" width="10.453125" style="25" customWidth="1"/>
    <col min="1547" max="1547" width="4.54296875" style="25" customWidth="1"/>
    <col min="1548" max="1791" width="8.81640625" style="25"/>
    <col min="1792" max="1792" width="1.54296875" style="25" customWidth="1"/>
    <col min="1793" max="1793" width="17.54296875" style="25" customWidth="1"/>
    <col min="1794" max="1794" width="27.1796875" style="25" customWidth="1"/>
    <col min="1795" max="1799" width="10.453125" style="25" customWidth="1"/>
    <col min="1800" max="1800" width="17.54296875" style="25" customWidth="1"/>
    <col min="1801" max="1802" width="10.453125" style="25" customWidth="1"/>
    <col min="1803" max="1803" width="4.54296875" style="25" customWidth="1"/>
    <col min="1804" max="2047" width="8.81640625" style="25"/>
    <col min="2048" max="2048" width="1.54296875" style="25" customWidth="1"/>
    <col min="2049" max="2049" width="17.54296875" style="25" customWidth="1"/>
    <col min="2050" max="2050" width="27.1796875" style="25" customWidth="1"/>
    <col min="2051" max="2055" width="10.453125" style="25" customWidth="1"/>
    <col min="2056" max="2056" width="17.54296875" style="25" customWidth="1"/>
    <col min="2057" max="2058" width="10.453125" style="25" customWidth="1"/>
    <col min="2059" max="2059" width="4.54296875" style="25" customWidth="1"/>
    <col min="2060" max="2303" width="8.81640625" style="25"/>
    <col min="2304" max="2304" width="1.54296875" style="25" customWidth="1"/>
    <col min="2305" max="2305" width="17.54296875" style="25" customWidth="1"/>
    <col min="2306" max="2306" width="27.1796875" style="25" customWidth="1"/>
    <col min="2307" max="2311" width="10.453125" style="25" customWidth="1"/>
    <col min="2312" max="2312" width="17.54296875" style="25" customWidth="1"/>
    <col min="2313" max="2314" width="10.453125" style="25" customWidth="1"/>
    <col min="2315" max="2315" width="4.54296875" style="25" customWidth="1"/>
    <col min="2316" max="2559" width="8.81640625" style="25"/>
    <col min="2560" max="2560" width="1.54296875" style="25" customWidth="1"/>
    <col min="2561" max="2561" width="17.54296875" style="25" customWidth="1"/>
    <col min="2562" max="2562" width="27.1796875" style="25" customWidth="1"/>
    <col min="2563" max="2567" width="10.453125" style="25" customWidth="1"/>
    <col min="2568" max="2568" width="17.54296875" style="25" customWidth="1"/>
    <col min="2569" max="2570" width="10.453125" style="25" customWidth="1"/>
    <col min="2571" max="2571" width="4.54296875" style="25" customWidth="1"/>
    <col min="2572" max="2815" width="8.81640625" style="25"/>
    <col min="2816" max="2816" width="1.54296875" style="25" customWidth="1"/>
    <col min="2817" max="2817" width="17.54296875" style="25" customWidth="1"/>
    <col min="2818" max="2818" width="27.1796875" style="25" customWidth="1"/>
    <col min="2819" max="2823" width="10.453125" style="25" customWidth="1"/>
    <col min="2824" max="2824" width="17.54296875" style="25" customWidth="1"/>
    <col min="2825" max="2826" width="10.453125" style="25" customWidth="1"/>
    <col min="2827" max="2827" width="4.54296875" style="25" customWidth="1"/>
    <col min="2828" max="3071" width="8.81640625" style="25"/>
    <col min="3072" max="3072" width="1.54296875" style="25" customWidth="1"/>
    <col min="3073" max="3073" width="17.54296875" style="25" customWidth="1"/>
    <col min="3074" max="3074" width="27.1796875" style="25" customWidth="1"/>
    <col min="3075" max="3079" width="10.453125" style="25" customWidth="1"/>
    <col min="3080" max="3080" width="17.54296875" style="25" customWidth="1"/>
    <col min="3081" max="3082" width="10.453125" style="25" customWidth="1"/>
    <col min="3083" max="3083" width="4.54296875" style="25" customWidth="1"/>
    <col min="3084" max="3327" width="8.81640625" style="25"/>
    <col min="3328" max="3328" width="1.54296875" style="25" customWidth="1"/>
    <col min="3329" max="3329" width="17.54296875" style="25" customWidth="1"/>
    <col min="3330" max="3330" width="27.1796875" style="25" customWidth="1"/>
    <col min="3331" max="3335" width="10.453125" style="25" customWidth="1"/>
    <col min="3336" max="3336" width="17.54296875" style="25" customWidth="1"/>
    <col min="3337" max="3338" width="10.453125" style="25" customWidth="1"/>
    <col min="3339" max="3339" width="4.54296875" style="25" customWidth="1"/>
    <col min="3340" max="3583" width="8.81640625" style="25"/>
    <col min="3584" max="3584" width="1.54296875" style="25" customWidth="1"/>
    <col min="3585" max="3585" width="17.54296875" style="25" customWidth="1"/>
    <col min="3586" max="3586" width="27.1796875" style="25" customWidth="1"/>
    <col min="3587" max="3591" width="10.453125" style="25" customWidth="1"/>
    <col min="3592" max="3592" width="17.54296875" style="25" customWidth="1"/>
    <col min="3593" max="3594" width="10.453125" style="25" customWidth="1"/>
    <col min="3595" max="3595" width="4.54296875" style="25" customWidth="1"/>
    <col min="3596" max="3839" width="8.81640625" style="25"/>
    <col min="3840" max="3840" width="1.54296875" style="25" customWidth="1"/>
    <col min="3841" max="3841" width="17.54296875" style="25" customWidth="1"/>
    <col min="3842" max="3842" width="27.1796875" style="25" customWidth="1"/>
    <col min="3843" max="3847" width="10.453125" style="25" customWidth="1"/>
    <col min="3848" max="3848" width="17.54296875" style="25" customWidth="1"/>
    <col min="3849" max="3850" width="10.453125" style="25" customWidth="1"/>
    <col min="3851" max="3851" width="4.54296875" style="25" customWidth="1"/>
    <col min="3852" max="4095" width="8.81640625" style="25"/>
    <col min="4096" max="4096" width="1.54296875" style="25" customWidth="1"/>
    <col min="4097" max="4097" width="17.54296875" style="25" customWidth="1"/>
    <col min="4098" max="4098" width="27.1796875" style="25" customWidth="1"/>
    <col min="4099" max="4103" width="10.453125" style="25" customWidth="1"/>
    <col min="4104" max="4104" width="17.54296875" style="25" customWidth="1"/>
    <col min="4105" max="4106" width="10.453125" style="25" customWidth="1"/>
    <col min="4107" max="4107" width="4.54296875" style="25" customWidth="1"/>
    <col min="4108" max="4351" width="8.81640625" style="25"/>
    <col min="4352" max="4352" width="1.54296875" style="25" customWidth="1"/>
    <col min="4353" max="4353" width="17.54296875" style="25" customWidth="1"/>
    <col min="4354" max="4354" width="27.1796875" style="25" customWidth="1"/>
    <col min="4355" max="4359" width="10.453125" style="25" customWidth="1"/>
    <col min="4360" max="4360" width="17.54296875" style="25" customWidth="1"/>
    <col min="4361" max="4362" width="10.453125" style="25" customWidth="1"/>
    <col min="4363" max="4363" width="4.54296875" style="25" customWidth="1"/>
    <col min="4364" max="4607" width="8.81640625" style="25"/>
    <col min="4608" max="4608" width="1.54296875" style="25" customWidth="1"/>
    <col min="4609" max="4609" width="17.54296875" style="25" customWidth="1"/>
    <col min="4610" max="4610" width="27.1796875" style="25" customWidth="1"/>
    <col min="4611" max="4615" width="10.453125" style="25" customWidth="1"/>
    <col min="4616" max="4616" width="17.54296875" style="25" customWidth="1"/>
    <col min="4617" max="4618" width="10.453125" style="25" customWidth="1"/>
    <col min="4619" max="4619" width="4.54296875" style="25" customWidth="1"/>
    <col min="4620" max="4863" width="8.81640625" style="25"/>
    <col min="4864" max="4864" width="1.54296875" style="25" customWidth="1"/>
    <col min="4865" max="4865" width="17.54296875" style="25" customWidth="1"/>
    <col min="4866" max="4866" width="27.1796875" style="25" customWidth="1"/>
    <col min="4867" max="4871" width="10.453125" style="25" customWidth="1"/>
    <col min="4872" max="4872" width="17.54296875" style="25" customWidth="1"/>
    <col min="4873" max="4874" width="10.453125" style="25" customWidth="1"/>
    <col min="4875" max="4875" width="4.54296875" style="25" customWidth="1"/>
    <col min="4876" max="5119" width="8.81640625" style="25"/>
    <col min="5120" max="5120" width="1.54296875" style="25" customWidth="1"/>
    <col min="5121" max="5121" width="17.54296875" style="25" customWidth="1"/>
    <col min="5122" max="5122" width="27.1796875" style="25" customWidth="1"/>
    <col min="5123" max="5127" width="10.453125" style="25" customWidth="1"/>
    <col min="5128" max="5128" width="17.54296875" style="25" customWidth="1"/>
    <col min="5129" max="5130" width="10.453125" style="25" customWidth="1"/>
    <col min="5131" max="5131" width="4.54296875" style="25" customWidth="1"/>
    <col min="5132" max="5375" width="8.81640625" style="25"/>
    <col min="5376" max="5376" width="1.54296875" style="25" customWidth="1"/>
    <col min="5377" max="5377" width="17.54296875" style="25" customWidth="1"/>
    <col min="5378" max="5378" width="27.1796875" style="25" customWidth="1"/>
    <col min="5379" max="5383" width="10.453125" style="25" customWidth="1"/>
    <col min="5384" max="5384" width="17.54296875" style="25" customWidth="1"/>
    <col min="5385" max="5386" width="10.453125" style="25" customWidth="1"/>
    <col min="5387" max="5387" width="4.54296875" style="25" customWidth="1"/>
    <col min="5388" max="5631" width="8.81640625" style="25"/>
    <col min="5632" max="5632" width="1.54296875" style="25" customWidth="1"/>
    <col min="5633" max="5633" width="17.54296875" style="25" customWidth="1"/>
    <col min="5634" max="5634" width="27.1796875" style="25" customWidth="1"/>
    <col min="5635" max="5639" width="10.453125" style="25" customWidth="1"/>
    <col min="5640" max="5640" width="17.54296875" style="25" customWidth="1"/>
    <col min="5641" max="5642" width="10.453125" style="25" customWidth="1"/>
    <col min="5643" max="5643" width="4.54296875" style="25" customWidth="1"/>
    <col min="5644" max="5887" width="8.81640625" style="25"/>
    <col min="5888" max="5888" width="1.54296875" style="25" customWidth="1"/>
    <col min="5889" max="5889" width="17.54296875" style="25" customWidth="1"/>
    <col min="5890" max="5890" width="27.1796875" style="25" customWidth="1"/>
    <col min="5891" max="5895" width="10.453125" style="25" customWidth="1"/>
    <col min="5896" max="5896" width="17.54296875" style="25" customWidth="1"/>
    <col min="5897" max="5898" width="10.453125" style="25" customWidth="1"/>
    <col min="5899" max="5899" width="4.54296875" style="25" customWidth="1"/>
    <col min="5900" max="6143" width="8.81640625" style="25"/>
    <col min="6144" max="6144" width="1.54296875" style="25" customWidth="1"/>
    <col min="6145" max="6145" width="17.54296875" style="25" customWidth="1"/>
    <col min="6146" max="6146" width="27.1796875" style="25" customWidth="1"/>
    <col min="6147" max="6151" width="10.453125" style="25" customWidth="1"/>
    <col min="6152" max="6152" width="17.54296875" style="25" customWidth="1"/>
    <col min="6153" max="6154" width="10.453125" style="25" customWidth="1"/>
    <col min="6155" max="6155" width="4.54296875" style="25" customWidth="1"/>
    <col min="6156" max="6399" width="8.81640625" style="25"/>
    <col min="6400" max="6400" width="1.54296875" style="25" customWidth="1"/>
    <col min="6401" max="6401" width="17.54296875" style="25" customWidth="1"/>
    <col min="6402" max="6402" width="27.1796875" style="25" customWidth="1"/>
    <col min="6403" max="6407" width="10.453125" style="25" customWidth="1"/>
    <col min="6408" max="6408" width="17.54296875" style="25" customWidth="1"/>
    <col min="6409" max="6410" width="10.453125" style="25" customWidth="1"/>
    <col min="6411" max="6411" width="4.54296875" style="25" customWidth="1"/>
    <col min="6412" max="6655" width="8.81640625" style="25"/>
    <col min="6656" max="6656" width="1.54296875" style="25" customWidth="1"/>
    <col min="6657" max="6657" width="17.54296875" style="25" customWidth="1"/>
    <col min="6658" max="6658" width="27.1796875" style="25" customWidth="1"/>
    <col min="6659" max="6663" width="10.453125" style="25" customWidth="1"/>
    <col min="6664" max="6664" width="17.54296875" style="25" customWidth="1"/>
    <col min="6665" max="6666" width="10.453125" style="25" customWidth="1"/>
    <col min="6667" max="6667" width="4.54296875" style="25" customWidth="1"/>
    <col min="6668" max="6911" width="8.81640625" style="25"/>
    <col min="6912" max="6912" width="1.54296875" style="25" customWidth="1"/>
    <col min="6913" max="6913" width="17.54296875" style="25" customWidth="1"/>
    <col min="6914" max="6914" width="27.1796875" style="25" customWidth="1"/>
    <col min="6915" max="6919" width="10.453125" style="25" customWidth="1"/>
    <col min="6920" max="6920" width="17.54296875" style="25" customWidth="1"/>
    <col min="6921" max="6922" width="10.453125" style="25" customWidth="1"/>
    <col min="6923" max="6923" width="4.54296875" style="25" customWidth="1"/>
    <col min="6924" max="7167" width="8.81640625" style="25"/>
    <col min="7168" max="7168" width="1.54296875" style="25" customWidth="1"/>
    <col min="7169" max="7169" width="17.54296875" style="25" customWidth="1"/>
    <col min="7170" max="7170" width="27.1796875" style="25" customWidth="1"/>
    <col min="7171" max="7175" width="10.453125" style="25" customWidth="1"/>
    <col min="7176" max="7176" width="17.54296875" style="25" customWidth="1"/>
    <col min="7177" max="7178" width="10.453125" style="25" customWidth="1"/>
    <col min="7179" max="7179" width="4.54296875" style="25" customWidth="1"/>
    <col min="7180" max="7423" width="8.81640625" style="25"/>
    <col min="7424" max="7424" width="1.54296875" style="25" customWidth="1"/>
    <col min="7425" max="7425" width="17.54296875" style="25" customWidth="1"/>
    <col min="7426" max="7426" width="27.1796875" style="25" customWidth="1"/>
    <col min="7427" max="7431" width="10.453125" style="25" customWidth="1"/>
    <col min="7432" max="7432" width="17.54296875" style="25" customWidth="1"/>
    <col min="7433" max="7434" width="10.453125" style="25" customWidth="1"/>
    <col min="7435" max="7435" width="4.54296875" style="25" customWidth="1"/>
    <col min="7436" max="7679" width="8.81640625" style="25"/>
    <col min="7680" max="7680" width="1.54296875" style="25" customWidth="1"/>
    <col min="7681" max="7681" width="17.54296875" style="25" customWidth="1"/>
    <col min="7682" max="7682" width="27.1796875" style="25" customWidth="1"/>
    <col min="7683" max="7687" width="10.453125" style="25" customWidth="1"/>
    <col min="7688" max="7688" width="17.54296875" style="25" customWidth="1"/>
    <col min="7689" max="7690" width="10.453125" style="25" customWidth="1"/>
    <col min="7691" max="7691" width="4.54296875" style="25" customWidth="1"/>
    <col min="7692" max="7935" width="8.81640625" style="25"/>
    <col min="7936" max="7936" width="1.54296875" style="25" customWidth="1"/>
    <col min="7937" max="7937" width="17.54296875" style="25" customWidth="1"/>
    <col min="7938" max="7938" width="27.1796875" style="25" customWidth="1"/>
    <col min="7939" max="7943" width="10.453125" style="25" customWidth="1"/>
    <col min="7944" max="7944" width="17.54296875" style="25" customWidth="1"/>
    <col min="7945" max="7946" width="10.453125" style="25" customWidth="1"/>
    <col min="7947" max="7947" width="4.54296875" style="25" customWidth="1"/>
    <col min="7948" max="8191" width="8.81640625" style="25"/>
    <col min="8192" max="8192" width="1.54296875" style="25" customWidth="1"/>
    <col min="8193" max="8193" width="17.54296875" style="25" customWidth="1"/>
    <col min="8194" max="8194" width="27.1796875" style="25" customWidth="1"/>
    <col min="8195" max="8199" width="10.453125" style="25" customWidth="1"/>
    <col min="8200" max="8200" width="17.54296875" style="25" customWidth="1"/>
    <col min="8201" max="8202" width="10.453125" style="25" customWidth="1"/>
    <col min="8203" max="8203" width="4.54296875" style="25" customWidth="1"/>
    <col min="8204" max="8447" width="8.81640625" style="25"/>
    <col min="8448" max="8448" width="1.54296875" style="25" customWidth="1"/>
    <col min="8449" max="8449" width="17.54296875" style="25" customWidth="1"/>
    <col min="8450" max="8450" width="27.1796875" style="25" customWidth="1"/>
    <col min="8451" max="8455" width="10.453125" style="25" customWidth="1"/>
    <col min="8456" max="8456" width="17.54296875" style="25" customWidth="1"/>
    <col min="8457" max="8458" width="10.453125" style="25" customWidth="1"/>
    <col min="8459" max="8459" width="4.54296875" style="25" customWidth="1"/>
    <col min="8460" max="8703" width="8.81640625" style="25"/>
    <col min="8704" max="8704" width="1.54296875" style="25" customWidth="1"/>
    <col min="8705" max="8705" width="17.54296875" style="25" customWidth="1"/>
    <col min="8706" max="8706" width="27.1796875" style="25" customWidth="1"/>
    <col min="8707" max="8711" width="10.453125" style="25" customWidth="1"/>
    <col min="8712" max="8712" width="17.54296875" style="25" customWidth="1"/>
    <col min="8713" max="8714" width="10.453125" style="25" customWidth="1"/>
    <col min="8715" max="8715" width="4.54296875" style="25" customWidth="1"/>
    <col min="8716" max="8959" width="8.81640625" style="25"/>
    <col min="8960" max="8960" width="1.54296875" style="25" customWidth="1"/>
    <col min="8961" max="8961" width="17.54296875" style="25" customWidth="1"/>
    <col min="8962" max="8962" width="27.1796875" style="25" customWidth="1"/>
    <col min="8963" max="8967" width="10.453125" style="25" customWidth="1"/>
    <col min="8968" max="8968" width="17.54296875" style="25" customWidth="1"/>
    <col min="8969" max="8970" width="10.453125" style="25" customWidth="1"/>
    <col min="8971" max="8971" width="4.54296875" style="25" customWidth="1"/>
    <col min="8972" max="9215" width="8.81640625" style="25"/>
    <col min="9216" max="9216" width="1.54296875" style="25" customWidth="1"/>
    <col min="9217" max="9217" width="17.54296875" style="25" customWidth="1"/>
    <col min="9218" max="9218" width="27.1796875" style="25" customWidth="1"/>
    <col min="9219" max="9223" width="10.453125" style="25" customWidth="1"/>
    <col min="9224" max="9224" width="17.54296875" style="25" customWidth="1"/>
    <col min="9225" max="9226" width="10.453125" style="25" customWidth="1"/>
    <col min="9227" max="9227" width="4.54296875" style="25" customWidth="1"/>
    <col min="9228" max="9471" width="8.81640625" style="25"/>
    <col min="9472" max="9472" width="1.54296875" style="25" customWidth="1"/>
    <col min="9473" max="9473" width="17.54296875" style="25" customWidth="1"/>
    <col min="9474" max="9474" width="27.1796875" style="25" customWidth="1"/>
    <col min="9475" max="9479" width="10.453125" style="25" customWidth="1"/>
    <col min="9480" max="9480" width="17.54296875" style="25" customWidth="1"/>
    <col min="9481" max="9482" width="10.453125" style="25" customWidth="1"/>
    <col min="9483" max="9483" width="4.54296875" style="25" customWidth="1"/>
    <col min="9484" max="9727" width="8.81640625" style="25"/>
    <col min="9728" max="9728" width="1.54296875" style="25" customWidth="1"/>
    <col min="9729" max="9729" width="17.54296875" style="25" customWidth="1"/>
    <col min="9730" max="9730" width="27.1796875" style="25" customWidth="1"/>
    <col min="9731" max="9735" width="10.453125" style="25" customWidth="1"/>
    <col min="9736" max="9736" width="17.54296875" style="25" customWidth="1"/>
    <col min="9737" max="9738" width="10.453125" style="25" customWidth="1"/>
    <col min="9739" max="9739" width="4.54296875" style="25" customWidth="1"/>
    <col min="9740" max="9983" width="8.81640625" style="25"/>
    <col min="9984" max="9984" width="1.54296875" style="25" customWidth="1"/>
    <col min="9985" max="9985" width="17.54296875" style="25" customWidth="1"/>
    <col min="9986" max="9986" width="27.1796875" style="25" customWidth="1"/>
    <col min="9987" max="9991" width="10.453125" style="25" customWidth="1"/>
    <col min="9992" max="9992" width="17.54296875" style="25" customWidth="1"/>
    <col min="9993" max="9994" width="10.453125" style="25" customWidth="1"/>
    <col min="9995" max="9995" width="4.54296875" style="25" customWidth="1"/>
    <col min="9996" max="10239" width="8.81640625" style="25"/>
    <col min="10240" max="10240" width="1.54296875" style="25" customWidth="1"/>
    <col min="10241" max="10241" width="17.54296875" style="25" customWidth="1"/>
    <col min="10242" max="10242" width="27.1796875" style="25" customWidth="1"/>
    <col min="10243" max="10247" width="10.453125" style="25" customWidth="1"/>
    <col min="10248" max="10248" width="17.54296875" style="25" customWidth="1"/>
    <col min="10249" max="10250" width="10.453125" style="25" customWidth="1"/>
    <col min="10251" max="10251" width="4.54296875" style="25" customWidth="1"/>
    <col min="10252" max="10495" width="8.81640625" style="25"/>
    <col min="10496" max="10496" width="1.54296875" style="25" customWidth="1"/>
    <col min="10497" max="10497" width="17.54296875" style="25" customWidth="1"/>
    <col min="10498" max="10498" width="27.1796875" style="25" customWidth="1"/>
    <col min="10499" max="10503" width="10.453125" style="25" customWidth="1"/>
    <col min="10504" max="10504" width="17.54296875" style="25" customWidth="1"/>
    <col min="10505" max="10506" width="10.453125" style="25" customWidth="1"/>
    <col min="10507" max="10507" width="4.54296875" style="25" customWidth="1"/>
    <col min="10508" max="10751" width="8.81640625" style="25"/>
    <col min="10752" max="10752" width="1.54296875" style="25" customWidth="1"/>
    <col min="10753" max="10753" width="17.54296875" style="25" customWidth="1"/>
    <col min="10754" max="10754" width="27.1796875" style="25" customWidth="1"/>
    <col min="10755" max="10759" width="10.453125" style="25" customWidth="1"/>
    <col min="10760" max="10760" width="17.54296875" style="25" customWidth="1"/>
    <col min="10761" max="10762" width="10.453125" style="25" customWidth="1"/>
    <col min="10763" max="10763" width="4.54296875" style="25" customWidth="1"/>
    <col min="10764" max="11007" width="8.81640625" style="25"/>
    <col min="11008" max="11008" width="1.54296875" style="25" customWidth="1"/>
    <col min="11009" max="11009" width="17.54296875" style="25" customWidth="1"/>
    <col min="11010" max="11010" width="27.1796875" style="25" customWidth="1"/>
    <col min="11011" max="11015" width="10.453125" style="25" customWidth="1"/>
    <col min="11016" max="11016" width="17.54296875" style="25" customWidth="1"/>
    <col min="11017" max="11018" width="10.453125" style="25" customWidth="1"/>
    <col min="11019" max="11019" width="4.54296875" style="25" customWidth="1"/>
    <col min="11020" max="11263" width="8.81640625" style="25"/>
    <col min="11264" max="11264" width="1.54296875" style="25" customWidth="1"/>
    <col min="11265" max="11265" width="17.54296875" style="25" customWidth="1"/>
    <col min="11266" max="11266" width="27.1796875" style="25" customWidth="1"/>
    <col min="11267" max="11271" width="10.453125" style="25" customWidth="1"/>
    <col min="11272" max="11272" width="17.54296875" style="25" customWidth="1"/>
    <col min="11273" max="11274" width="10.453125" style="25" customWidth="1"/>
    <col min="11275" max="11275" width="4.54296875" style="25" customWidth="1"/>
    <col min="11276" max="11519" width="8.81640625" style="25"/>
    <col min="11520" max="11520" width="1.54296875" style="25" customWidth="1"/>
    <col min="11521" max="11521" width="17.54296875" style="25" customWidth="1"/>
    <col min="11522" max="11522" width="27.1796875" style="25" customWidth="1"/>
    <col min="11523" max="11527" width="10.453125" style="25" customWidth="1"/>
    <col min="11528" max="11528" width="17.54296875" style="25" customWidth="1"/>
    <col min="11529" max="11530" width="10.453125" style="25" customWidth="1"/>
    <col min="11531" max="11531" width="4.54296875" style="25" customWidth="1"/>
    <col min="11532" max="11775" width="8.81640625" style="25"/>
    <col min="11776" max="11776" width="1.54296875" style="25" customWidth="1"/>
    <col min="11777" max="11777" width="17.54296875" style="25" customWidth="1"/>
    <col min="11778" max="11778" width="27.1796875" style="25" customWidth="1"/>
    <col min="11779" max="11783" width="10.453125" style="25" customWidth="1"/>
    <col min="11784" max="11784" width="17.54296875" style="25" customWidth="1"/>
    <col min="11785" max="11786" width="10.453125" style="25" customWidth="1"/>
    <col min="11787" max="11787" width="4.54296875" style="25" customWidth="1"/>
    <col min="11788" max="12031" width="8.81640625" style="25"/>
    <col min="12032" max="12032" width="1.54296875" style="25" customWidth="1"/>
    <col min="12033" max="12033" width="17.54296875" style="25" customWidth="1"/>
    <col min="12034" max="12034" width="27.1796875" style="25" customWidth="1"/>
    <col min="12035" max="12039" width="10.453125" style="25" customWidth="1"/>
    <col min="12040" max="12040" width="17.54296875" style="25" customWidth="1"/>
    <col min="12041" max="12042" width="10.453125" style="25" customWidth="1"/>
    <col min="12043" max="12043" width="4.54296875" style="25" customWidth="1"/>
    <col min="12044" max="12287" width="8.81640625" style="25"/>
    <col min="12288" max="12288" width="1.54296875" style="25" customWidth="1"/>
    <col min="12289" max="12289" width="17.54296875" style="25" customWidth="1"/>
    <col min="12290" max="12290" width="27.1796875" style="25" customWidth="1"/>
    <col min="12291" max="12295" width="10.453125" style="25" customWidth="1"/>
    <col min="12296" max="12296" width="17.54296875" style="25" customWidth="1"/>
    <col min="12297" max="12298" width="10.453125" style="25" customWidth="1"/>
    <col min="12299" max="12299" width="4.54296875" style="25" customWidth="1"/>
    <col min="12300" max="12543" width="8.81640625" style="25"/>
    <col min="12544" max="12544" width="1.54296875" style="25" customWidth="1"/>
    <col min="12545" max="12545" width="17.54296875" style="25" customWidth="1"/>
    <col min="12546" max="12546" width="27.1796875" style="25" customWidth="1"/>
    <col min="12547" max="12551" width="10.453125" style="25" customWidth="1"/>
    <col min="12552" max="12552" width="17.54296875" style="25" customWidth="1"/>
    <col min="12553" max="12554" width="10.453125" style="25" customWidth="1"/>
    <col min="12555" max="12555" width="4.54296875" style="25" customWidth="1"/>
    <col min="12556" max="12799" width="8.81640625" style="25"/>
    <col min="12800" max="12800" width="1.54296875" style="25" customWidth="1"/>
    <col min="12801" max="12801" width="17.54296875" style="25" customWidth="1"/>
    <col min="12802" max="12802" width="27.1796875" style="25" customWidth="1"/>
    <col min="12803" max="12807" width="10.453125" style="25" customWidth="1"/>
    <col min="12808" max="12808" width="17.54296875" style="25" customWidth="1"/>
    <col min="12809" max="12810" width="10.453125" style="25" customWidth="1"/>
    <col min="12811" max="12811" width="4.54296875" style="25" customWidth="1"/>
    <col min="12812" max="13055" width="8.81640625" style="25"/>
    <col min="13056" max="13056" width="1.54296875" style="25" customWidth="1"/>
    <col min="13057" max="13057" width="17.54296875" style="25" customWidth="1"/>
    <col min="13058" max="13058" width="27.1796875" style="25" customWidth="1"/>
    <col min="13059" max="13063" width="10.453125" style="25" customWidth="1"/>
    <col min="13064" max="13064" width="17.54296875" style="25" customWidth="1"/>
    <col min="13065" max="13066" width="10.453125" style="25" customWidth="1"/>
    <col min="13067" max="13067" width="4.54296875" style="25" customWidth="1"/>
    <col min="13068" max="13311" width="8.81640625" style="25"/>
    <col min="13312" max="13312" width="1.54296875" style="25" customWidth="1"/>
    <col min="13313" max="13313" width="17.54296875" style="25" customWidth="1"/>
    <col min="13314" max="13314" width="27.1796875" style="25" customWidth="1"/>
    <col min="13315" max="13319" width="10.453125" style="25" customWidth="1"/>
    <col min="13320" max="13320" width="17.54296875" style="25" customWidth="1"/>
    <col min="13321" max="13322" width="10.453125" style="25" customWidth="1"/>
    <col min="13323" max="13323" width="4.54296875" style="25" customWidth="1"/>
    <col min="13324" max="13567" width="8.81640625" style="25"/>
    <col min="13568" max="13568" width="1.54296875" style="25" customWidth="1"/>
    <col min="13569" max="13569" width="17.54296875" style="25" customWidth="1"/>
    <col min="13570" max="13570" width="27.1796875" style="25" customWidth="1"/>
    <col min="13571" max="13575" width="10.453125" style="25" customWidth="1"/>
    <col min="13576" max="13576" width="17.54296875" style="25" customWidth="1"/>
    <col min="13577" max="13578" width="10.453125" style="25" customWidth="1"/>
    <col min="13579" max="13579" width="4.54296875" style="25" customWidth="1"/>
    <col min="13580" max="13823" width="8.81640625" style="25"/>
    <col min="13824" max="13824" width="1.54296875" style="25" customWidth="1"/>
    <col min="13825" max="13825" width="17.54296875" style="25" customWidth="1"/>
    <col min="13826" max="13826" width="27.1796875" style="25" customWidth="1"/>
    <col min="13827" max="13831" width="10.453125" style="25" customWidth="1"/>
    <col min="13832" max="13832" width="17.54296875" style="25" customWidth="1"/>
    <col min="13833" max="13834" width="10.453125" style="25" customWidth="1"/>
    <col min="13835" max="13835" width="4.54296875" style="25" customWidth="1"/>
    <col min="13836" max="14079" width="8.81640625" style="25"/>
    <col min="14080" max="14080" width="1.54296875" style="25" customWidth="1"/>
    <col min="14081" max="14081" width="17.54296875" style="25" customWidth="1"/>
    <col min="14082" max="14082" width="27.1796875" style="25" customWidth="1"/>
    <col min="14083" max="14087" width="10.453125" style="25" customWidth="1"/>
    <col min="14088" max="14088" width="17.54296875" style="25" customWidth="1"/>
    <col min="14089" max="14090" width="10.453125" style="25" customWidth="1"/>
    <col min="14091" max="14091" width="4.54296875" style="25" customWidth="1"/>
    <col min="14092" max="14335" width="8.81640625" style="25"/>
    <col min="14336" max="14336" width="1.54296875" style="25" customWidth="1"/>
    <col min="14337" max="14337" width="17.54296875" style="25" customWidth="1"/>
    <col min="14338" max="14338" width="27.1796875" style="25" customWidth="1"/>
    <col min="14339" max="14343" width="10.453125" style="25" customWidth="1"/>
    <col min="14344" max="14344" width="17.54296875" style="25" customWidth="1"/>
    <col min="14345" max="14346" width="10.453125" style="25" customWidth="1"/>
    <col min="14347" max="14347" width="4.54296875" style="25" customWidth="1"/>
    <col min="14348" max="14591" width="8.81640625" style="25"/>
    <col min="14592" max="14592" width="1.54296875" style="25" customWidth="1"/>
    <col min="14593" max="14593" width="17.54296875" style="25" customWidth="1"/>
    <col min="14594" max="14594" width="27.1796875" style="25" customWidth="1"/>
    <col min="14595" max="14599" width="10.453125" style="25" customWidth="1"/>
    <col min="14600" max="14600" width="17.54296875" style="25" customWidth="1"/>
    <col min="14601" max="14602" width="10.453125" style="25" customWidth="1"/>
    <col min="14603" max="14603" width="4.54296875" style="25" customWidth="1"/>
    <col min="14604" max="14847" width="8.81640625" style="25"/>
    <col min="14848" max="14848" width="1.54296875" style="25" customWidth="1"/>
    <col min="14849" max="14849" width="17.54296875" style="25" customWidth="1"/>
    <col min="14850" max="14850" width="27.1796875" style="25" customWidth="1"/>
    <col min="14851" max="14855" width="10.453125" style="25" customWidth="1"/>
    <col min="14856" max="14856" width="17.54296875" style="25" customWidth="1"/>
    <col min="14857" max="14858" width="10.453125" style="25" customWidth="1"/>
    <col min="14859" max="14859" width="4.54296875" style="25" customWidth="1"/>
    <col min="14860" max="15103" width="8.81640625" style="25"/>
    <col min="15104" max="15104" width="1.54296875" style="25" customWidth="1"/>
    <col min="15105" max="15105" width="17.54296875" style="25" customWidth="1"/>
    <col min="15106" max="15106" width="27.1796875" style="25" customWidth="1"/>
    <col min="15107" max="15111" width="10.453125" style="25" customWidth="1"/>
    <col min="15112" max="15112" width="17.54296875" style="25" customWidth="1"/>
    <col min="15113" max="15114" width="10.453125" style="25" customWidth="1"/>
    <col min="15115" max="15115" width="4.54296875" style="25" customWidth="1"/>
    <col min="15116" max="15359" width="8.81640625" style="25"/>
    <col min="15360" max="15360" width="1.54296875" style="25" customWidth="1"/>
    <col min="15361" max="15361" width="17.54296875" style="25" customWidth="1"/>
    <col min="15362" max="15362" width="27.1796875" style="25" customWidth="1"/>
    <col min="15363" max="15367" width="10.453125" style="25" customWidth="1"/>
    <col min="15368" max="15368" width="17.54296875" style="25" customWidth="1"/>
    <col min="15369" max="15370" width="10.453125" style="25" customWidth="1"/>
    <col min="15371" max="15371" width="4.54296875" style="25" customWidth="1"/>
    <col min="15372" max="15615" width="8.81640625" style="25"/>
    <col min="15616" max="15616" width="1.54296875" style="25" customWidth="1"/>
    <col min="15617" max="15617" width="17.54296875" style="25" customWidth="1"/>
    <col min="15618" max="15618" width="27.1796875" style="25" customWidth="1"/>
    <col min="15619" max="15623" width="10.453125" style="25" customWidth="1"/>
    <col min="15624" max="15624" width="17.54296875" style="25" customWidth="1"/>
    <col min="15625" max="15626" width="10.453125" style="25" customWidth="1"/>
    <col min="15627" max="15627" width="4.54296875" style="25" customWidth="1"/>
    <col min="15628" max="15871" width="8.81640625" style="25"/>
    <col min="15872" max="15872" width="1.54296875" style="25" customWidth="1"/>
    <col min="15873" max="15873" width="17.54296875" style="25" customWidth="1"/>
    <col min="15874" max="15874" width="27.1796875" style="25" customWidth="1"/>
    <col min="15875" max="15879" width="10.453125" style="25" customWidth="1"/>
    <col min="15880" max="15880" width="17.54296875" style="25" customWidth="1"/>
    <col min="15881" max="15882" width="10.453125" style="25" customWidth="1"/>
    <col min="15883" max="15883" width="4.54296875" style="25" customWidth="1"/>
    <col min="15884" max="16127" width="8.81640625" style="25"/>
    <col min="16128" max="16128" width="1.54296875" style="25" customWidth="1"/>
    <col min="16129" max="16129" width="17.54296875" style="25" customWidth="1"/>
    <col min="16130" max="16130" width="27.1796875" style="25" customWidth="1"/>
    <col min="16131" max="16135" width="10.453125" style="25" customWidth="1"/>
    <col min="16136" max="16136" width="17.54296875" style="25" customWidth="1"/>
    <col min="16137" max="16138" width="10.453125" style="25" customWidth="1"/>
    <col min="16139" max="16139" width="4.54296875" style="25" customWidth="1"/>
    <col min="16140" max="16384" width="8.81640625" style="25"/>
  </cols>
  <sheetData>
    <row r="1" spans="2:11" ht="25">
      <c r="B1" s="26"/>
    </row>
    <row r="3" spans="2:11" ht="14">
      <c r="B3" s="27" t="s">
        <v>1249</v>
      </c>
    </row>
    <row r="4" spans="2:11" ht="14">
      <c r="C4" s="28"/>
      <c r="D4" s="28"/>
      <c r="E4" s="28"/>
      <c r="F4" s="28"/>
      <c r="G4" s="28"/>
      <c r="H4" s="28"/>
      <c r="I4" s="28"/>
      <c r="J4" s="28"/>
    </row>
    <row r="5" spans="2:11" ht="14.5" thickBot="1">
      <c r="C5" s="28"/>
      <c r="D5" s="28"/>
      <c r="E5" s="28"/>
      <c r="F5" s="28"/>
      <c r="G5" s="28"/>
      <c r="H5" s="28"/>
      <c r="I5" s="28"/>
      <c r="J5" s="28"/>
    </row>
    <row r="6" spans="2:11" ht="33.65" customHeight="1">
      <c r="B6" s="268" t="s">
        <v>918</v>
      </c>
      <c r="C6" s="1335" t="s">
        <v>491</v>
      </c>
      <c r="D6" s="1335"/>
      <c r="E6" s="1335"/>
      <c r="F6" s="1335"/>
      <c r="G6" s="1335"/>
      <c r="H6" s="1335"/>
      <c r="I6" s="1335"/>
      <c r="J6" s="1335"/>
      <c r="K6" s="1336"/>
    </row>
    <row r="7" spans="2:11" ht="26">
      <c r="B7" s="267"/>
      <c r="C7" s="124" t="s">
        <v>493</v>
      </c>
      <c r="D7" s="124" t="s">
        <v>494</v>
      </c>
      <c r="E7" s="124" t="s">
        <v>495</v>
      </c>
      <c r="F7" s="124" t="s">
        <v>496</v>
      </c>
      <c r="G7" s="124" t="s">
        <v>497</v>
      </c>
      <c r="H7" s="128" t="s">
        <v>498</v>
      </c>
      <c r="I7" s="124" t="s">
        <v>499</v>
      </c>
      <c r="J7" s="124" t="s">
        <v>500</v>
      </c>
      <c r="K7" s="266" t="s">
        <v>501</v>
      </c>
    </row>
    <row r="8" spans="2:11">
      <c r="B8" s="1337" t="s">
        <v>1250</v>
      </c>
      <c r="C8" s="1334"/>
      <c r="D8" s="1334"/>
      <c r="E8" s="1334"/>
      <c r="F8" s="1334"/>
      <c r="G8" s="1334"/>
      <c r="H8" s="1334"/>
      <c r="I8" s="1334"/>
      <c r="J8" s="1334"/>
      <c r="K8" s="1338"/>
    </row>
    <row r="9" spans="2:11">
      <c r="B9" s="224" t="s">
        <v>77</v>
      </c>
      <c r="C9" s="54"/>
      <c r="D9" s="54"/>
      <c r="E9" s="54"/>
      <c r="F9" s="54"/>
      <c r="G9" s="54"/>
      <c r="H9" s="219">
        <f>SUM(C9:G9)</f>
        <v>0</v>
      </c>
      <c r="I9" s="54"/>
      <c r="J9" s="54"/>
      <c r="K9" s="278">
        <f>SUM(H9:J9)</f>
        <v>0</v>
      </c>
    </row>
    <row r="10" spans="2:11">
      <c r="B10" s="224" t="s">
        <v>85</v>
      </c>
      <c r="C10" s="54"/>
      <c r="D10" s="54"/>
      <c r="E10" s="54"/>
      <c r="F10" s="54"/>
      <c r="G10" s="54"/>
      <c r="H10" s="219">
        <f t="shared" ref="H10:H14" si="0">SUM(C10:G10)</f>
        <v>0</v>
      </c>
      <c r="I10" s="54"/>
      <c r="J10" s="54"/>
      <c r="K10" s="278">
        <f t="shared" ref="K10:K14" si="1">SUM(H10:J10)</f>
        <v>0</v>
      </c>
    </row>
    <row r="11" spans="2:11">
      <c r="B11" s="224" t="s">
        <v>86</v>
      </c>
      <c r="C11" s="54"/>
      <c r="D11" s="54"/>
      <c r="E11" s="54"/>
      <c r="F11" s="54"/>
      <c r="G11" s="54"/>
      <c r="H11" s="219">
        <f t="shared" si="0"/>
        <v>0</v>
      </c>
      <c r="I11" s="54"/>
      <c r="J11" s="54"/>
      <c r="K11" s="278">
        <f t="shared" si="1"/>
        <v>0</v>
      </c>
    </row>
    <row r="12" spans="2:11">
      <c r="B12" s="224" t="s">
        <v>87</v>
      </c>
      <c r="C12" s="54"/>
      <c r="D12" s="54"/>
      <c r="E12" s="54"/>
      <c r="F12" s="54"/>
      <c r="G12" s="54"/>
      <c r="H12" s="219">
        <f t="shared" si="0"/>
        <v>0</v>
      </c>
      <c r="I12" s="54"/>
      <c r="J12" s="54"/>
      <c r="K12" s="278">
        <f t="shared" si="1"/>
        <v>0</v>
      </c>
    </row>
    <row r="13" spans="2:11">
      <c r="B13" s="224" t="s">
        <v>88</v>
      </c>
      <c r="C13" s="54"/>
      <c r="D13" s="54"/>
      <c r="E13" s="54"/>
      <c r="F13" s="54"/>
      <c r="G13" s="54"/>
      <c r="H13" s="219">
        <f t="shared" si="0"/>
        <v>0</v>
      </c>
      <c r="I13" s="54"/>
      <c r="J13" s="54"/>
      <c r="K13" s="278">
        <f t="shared" si="1"/>
        <v>0</v>
      </c>
    </row>
    <row r="14" spans="2:11">
      <c r="B14" s="224" t="s">
        <v>89</v>
      </c>
      <c r="C14" s="54"/>
      <c r="D14" s="54"/>
      <c r="E14" s="54"/>
      <c r="F14" s="54"/>
      <c r="G14" s="54"/>
      <c r="H14" s="219">
        <f t="shared" si="0"/>
        <v>0</v>
      </c>
      <c r="I14" s="54"/>
      <c r="J14" s="54"/>
      <c r="K14" s="278">
        <f t="shared" si="1"/>
        <v>0</v>
      </c>
    </row>
    <row r="15" spans="2:11" ht="13">
      <c r="B15" s="225" t="s">
        <v>919</v>
      </c>
      <c r="C15" s="222">
        <f t="shared" ref="C15:J15" si="2">SUM(C9:C14)</f>
        <v>0</v>
      </c>
      <c r="D15" s="222">
        <f t="shared" si="2"/>
        <v>0</v>
      </c>
      <c r="E15" s="222">
        <f t="shared" si="2"/>
        <v>0</v>
      </c>
      <c r="F15" s="222">
        <f t="shared" si="2"/>
        <v>0</v>
      </c>
      <c r="G15" s="222">
        <f t="shared" si="2"/>
        <v>0</v>
      </c>
      <c r="H15" s="222">
        <f>SUM(H9:H14)</f>
        <v>0</v>
      </c>
      <c r="I15" s="222">
        <f t="shared" si="2"/>
        <v>0</v>
      </c>
      <c r="J15" s="222">
        <f t="shared" si="2"/>
        <v>0</v>
      </c>
      <c r="K15" s="279">
        <f>SUM(K9:K14)</f>
        <v>0</v>
      </c>
    </row>
    <row r="16" spans="2:11">
      <c r="B16" s="1337" t="s">
        <v>1251</v>
      </c>
      <c r="C16" s="1334"/>
      <c r="D16" s="1334"/>
      <c r="E16" s="1334"/>
      <c r="F16" s="1334"/>
      <c r="G16" s="1334"/>
      <c r="H16" s="1334"/>
      <c r="I16" s="1334"/>
      <c r="J16" s="1334"/>
      <c r="K16" s="1338"/>
    </row>
    <row r="17" spans="2:14">
      <c r="B17" s="224" t="s">
        <v>77</v>
      </c>
      <c r="C17" s="54"/>
      <c r="D17" s="54"/>
      <c r="E17" s="54"/>
      <c r="F17" s="54"/>
      <c r="G17" s="54"/>
      <c r="H17" s="219">
        <f>SUM(C17:G17)</f>
        <v>0</v>
      </c>
      <c r="I17" s="54"/>
      <c r="J17" s="54"/>
      <c r="K17" s="278">
        <f>SUM(H17:J17)</f>
        <v>0</v>
      </c>
    </row>
    <row r="18" spans="2:14">
      <c r="B18" s="224" t="s">
        <v>85</v>
      </c>
      <c r="C18" s="54"/>
      <c r="D18" s="54"/>
      <c r="E18" s="54"/>
      <c r="F18" s="54"/>
      <c r="G18" s="54"/>
      <c r="H18" s="219">
        <f t="shared" ref="H18:H22" si="3">SUM(C18:G18)</f>
        <v>0</v>
      </c>
      <c r="I18" s="54"/>
      <c r="J18" s="54"/>
      <c r="K18" s="278">
        <f t="shared" ref="K18:K22" si="4">SUM(H18:J18)</f>
        <v>0</v>
      </c>
    </row>
    <row r="19" spans="2:14">
      <c r="B19" s="224" t="s">
        <v>86</v>
      </c>
      <c r="C19" s="54"/>
      <c r="D19" s="54"/>
      <c r="E19" s="54"/>
      <c r="F19" s="54"/>
      <c r="G19" s="54"/>
      <c r="H19" s="219">
        <f t="shared" si="3"/>
        <v>0</v>
      </c>
      <c r="I19" s="54"/>
      <c r="J19" s="54"/>
      <c r="K19" s="278">
        <f t="shared" si="4"/>
        <v>0</v>
      </c>
    </row>
    <row r="20" spans="2:14">
      <c r="B20" s="224" t="s">
        <v>87</v>
      </c>
      <c r="C20" s="54"/>
      <c r="D20" s="54"/>
      <c r="E20" s="54"/>
      <c r="F20" s="54"/>
      <c r="G20" s="54"/>
      <c r="H20" s="219">
        <f t="shared" si="3"/>
        <v>0</v>
      </c>
      <c r="I20" s="54"/>
      <c r="J20" s="54"/>
      <c r="K20" s="278">
        <f t="shared" si="4"/>
        <v>0</v>
      </c>
    </row>
    <row r="21" spans="2:14">
      <c r="B21" s="224" t="s">
        <v>88</v>
      </c>
      <c r="C21" s="54"/>
      <c r="D21" s="54"/>
      <c r="E21" s="54"/>
      <c r="F21" s="54"/>
      <c r="G21" s="54"/>
      <c r="H21" s="219">
        <f t="shared" si="3"/>
        <v>0</v>
      </c>
      <c r="I21" s="54"/>
      <c r="J21" s="54"/>
      <c r="K21" s="278">
        <f t="shared" si="4"/>
        <v>0</v>
      </c>
    </row>
    <row r="22" spans="2:14">
      <c r="B22" s="224" t="s">
        <v>89</v>
      </c>
      <c r="C22" s="54"/>
      <c r="D22" s="54"/>
      <c r="E22" s="54"/>
      <c r="F22" s="54"/>
      <c r="G22" s="54"/>
      <c r="H22" s="219">
        <f t="shared" si="3"/>
        <v>0</v>
      </c>
      <c r="I22" s="54"/>
      <c r="J22" s="54"/>
      <c r="K22" s="278">
        <f t="shared" si="4"/>
        <v>0</v>
      </c>
      <c r="N22" s="25" t="s">
        <v>61</v>
      </c>
    </row>
    <row r="23" spans="2:14" ht="13.5" thickBot="1">
      <c r="B23" s="226" t="s">
        <v>919</v>
      </c>
      <c r="C23" s="280">
        <f t="shared" ref="C23:J23" si="5">SUM(C17:C22)</f>
        <v>0</v>
      </c>
      <c r="D23" s="280">
        <f t="shared" si="5"/>
        <v>0</v>
      </c>
      <c r="E23" s="280">
        <f t="shared" si="5"/>
        <v>0</v>
      </c>
      <c r="F23" s="280">
        <f t="shared" si="5"/>
        <v>0</v>
      </c>
      <c r="G23" s="280">
        <f t="shared" si="5"/>
        <v>0</v>
      </c>
      <c r="H23" s="280">
        <f>SUM(H17:H22)</f>
        <v>0</v>
      </c>
      <c r="I23" s="280">
        <f t="shared" si="5"/>
        <v>0</v>
      </c>
      <c r="J23" s="280">
        <f t="shared" si="5"/>
        <v>0</v>
      </c>
      <c r="K23" s="281">
        <f>SUM(K17:K22)</f>
        <v>0</v>
      </c>
    </row>
    <row r="24" spans="2:14" ht="13" thickBot="1"/>
    <row r="25" spans="2:14" ht="13.5" thickBot="1">
      <c r="B25" s="282" t="s">
        <v>1252</v>
      </c>
      <c r="C25" s="283">
        <f>C23+C15</f>
        <v>0</v>
      </c>
      <c r="D25" s="283">
        <f t="shared" ref="D25:K25" si="6">D23+D15</f>
        <v>0</v>
      </c>
      <c r="E25" s="283">
        <f t="shared" si="6"/>
        <v>0</v>
      </c>
      <c r="F25" s="283">
        <f t="shared" si="6"/>
        <v>0</v>
      </c>
      <c r="G25" s="283">
        <f t="shared" si="6"/>
        <v>0</v>
      </c>
      <c r="H25" s="283">
        <f t="shared" si="6"/>
        <v>0</v>
      </c>
      <c r="I25" s="283">
        <f t="shared" si="6"/>
        <v>0</v>
      </c>
      <c r="J25" s="283">
        <f t="shared" si="6"/>
        <v>0</v>
      </c>
      <c r="K25" s="283">
        <f t="shared" si="6"/>
        <v>0</v>
      </c>
    </row>
    <row r="27" spans="2:14" ht="13">
      <c r="B27" s="752" t="s">
        <v>520</v>
      </c>
      <c r="C27" s="753">
        <f>C25*'Overheads, Profit'!$C$13</f>
        <v>0</v>
      </c>
      <c r="D27" s="753">
        <f>D25*'Overheads, Profit'!$C$13</f>
        <v>0</v>
      </c>
      <c r="E27" s="753">
        <f>E25*'Overheads, Profit'!$C$13</f>
        <v>0</v>
      </c>
      <c r="F27" s="753">
        <f>F25*'Overheads, Profit'!$C$13</f>
        <v>0</v>
      </c>
      <c r="G27" s="753">
        <f>G25*'Overheads, Profit'!$C$13</f>
        <v>0</v>
      </c>
      <c r="H27" s="753">
        <f>H25*'Overheads, Profit'!$C$13</f>
        <v>0</v>
      </c>
      <c r="I27" s="753">
        <f>I25*'Overheads, Profit'!$C$13</f>
        <v>0</v>
      </c>
      <c r="J27" s="753">
        <f>J25*'Overheads, Profit'!$C$13</f>
        <v>0</v>
      </c>
      <c r="K27" s="753">
        <f>K25*'Overheads, Profit'!$C$13</f>
        <v>0</v>
      </c>
    </row>
  </sheetData>
  <sheetProtection sheet="1" formatCells="0" formatColumns="0" formatRows="0" sort="0" autoFilter="0"/>
  <mergeCells count="3">
    <mergeCell ref="C6:K6"/>
    <mergeCell ref="B8:K8"/>
    <mergeCell ref="B16:K16"/>
  </mergeCells>
  <printOptions horizontalCentered="1"/>
  <pageMargins left="0.25" right="0.25" top="0.75" bottom="0.75" header="0.3" footer="0.3"/>
  <pageSetup paperSize="9" scale="77" orientation="landscape" r:id="rId1"/>
  <headerFooter alignWithMargins="0">
    <oddHeader>&amp;C&amp;14OFFICIAL - SENSITIVE - COMMERCIAL
(When Completed)</oddHeader>
    <oddFooter>&amp;C&amp;14OFFICIAL - SENSITIVE - COMMERCIAL
(When Completed)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6AD2F-F97E-4062-8D18-47C0CA4FEF5A}">
  <sheetPr>
    <tabColor theme="9" tint="0.79998168889431442"/>
    <pageSetUpPr fitToPage="1"/>
  </sheetPr>
  <dimension ref="B1:N27"/>
  <sheetViews>
    <sheetView view="pageBreakPreview" zoomScale="85" zoomScaleNormal="100" zoomScaleSheetLayoutView="85" workbookViewId="0">
      <selection activeCell="G13" sqref="G13"/>
    </sheetView>
  </sheetViews>
  <sheetFormatPr defaultRowHeight="12.5"/>
  <cols>
    <col min="1" max="1" width="1.54296875" style="25" customWidth="1"/>
    <col min="2" max="2" width="32.54296875" style="25" customWidth="1"/>
    <col min="3" max="7" width="10.453125" style="25" customWidth="1"/>
    <col min="8" max="8" width="17.54296875" style="25" customWidth="1"/>
    <col min="9" max="10" width="10.453125" style="25" customWidth="1"/>
    <col min="11" max="11" width="23.54296875" style="25" customWidth="1"/>
    <col min="12" max="255" width="8.81640625" style="25"/>
    <col min="256" max="256" width="1.54296875" style="25" customWidth="1"/>
    <col min="257" max="257" width="17.54296875" style="25" customWidth="1"/>
    <col min="258" max="258" width="27.1796875" style="25" customWidth="1"/>
    <col min="259" max="263" width="10.453125" style="25" customWidth="1"/>
    <col min="264" max="264" width="17.54296875" style="25" customWidth="1"/>
    <col min="265" max="266" width="10.453125" style="25" customWidth="1"/>
    <col min="267" max="267" width="4.54296875" style="25" customWidth="1"/>
    <col min="268" max="511" width="8.81640625" style="25"/>
    <col min="512" max="512" width="1.54296875" style="25" customWidth="1"/>
    <col min="513" max="513" width="17.54296875" style="25" customWidth="1"/>
    <col min="514" max="514" width="27.1796875" style="25" customWidth="1"/>
    <col min="515" max="519" width="10.453125" style="25" customWidth="1"/>
    <col min="520" max="520" width="17.54296875" style="25" customWidth="1"/>
    <col min="521" max="522" width="10.453125" style="25" customWidth="1"/>
    <col min="523" max="523" width="4.54296875" style="25" customWidth="1"/>
    <col min="524" max="767" width="8.81640625" style="25"/>
    <col min="768" max="768" width="1.54296875" style="25" customWidth="1"/>
    <col min="769" max="769" width="17.54296875" style="25" customWidth="1"/>
    <col min="770" max="770" width="27.1796875" style="25" customWidth="1"/>
    <col min="771" max="775" width="10.453125" style="25" customWidth="1"/>
    <col min="776" max="776" width="17.54296875" style="25" customWidth="1"/>
    <col min="777" max="778" width="10.453125" style="25" customWidth="1"/>
    <col min="779" max="779" width="4.54296875" style="25" customWidth="1"/>
    <col min="780" max="1023" width="8.81640625" style="25"/>
    <col min="1024" max="1024" width="1.54296875" style="25" customWidth="1"/>
    <col min="1025" max="1025" width="17.54296875" style="25" customWidth="1"/>
    <col min="1026" max="1026" width="27.1796875" style="25" customWidth="1"/>
    <col min="1027" max="1031" width="10.453125" style="25" customWidth="1"/>
    <col min="1032" max="1032" width="17.54296875" style="25" customWidth="1"/>
    <col min="1033" max="1034" width="10.453125" style="25" customWidth="1"/>
    <col min="1035" max="1035" width="4.54296875" style="25" customWidth="1"/>
    <col min="1036" max="1279" width="8.81640625" style="25"/>
    <col min="1280" max="1280" width="1.54296875" style="25" customWidth="1"/>
    <col min="1281" max="1281" width="17.54296875" style="25" customWidth="1"/>
    <col min="1282" max="1282" width="27.1796875" style="25" customWidth="1"/>
    <col min="1283" max="1287" width="10.453125" style="25" customWidth="1"/>
    <col min="1288" max="1288" width="17.54296875" style="25" customWidth="1"/>
    <col min="1289" max="1290" width="10.453125" style="25" customWidth="1"/>
    <col min="1291" max="1291" width="4.54296875" style="25" customWidth="1"/>
    <col min="1292" max="1535" width="8.81640625" style="25"/>
    <col min="1536" max="1536" width="1.54296875" style="25" customWidth="1"/>
    <col min="1537" max="1537" width="17.54296875" style="25" customWidth="1"/>
    <col min="1538" max="1538" width="27.1796875" style="25" customWidth="1"/>
    <col min="1539" max="1543" width="10.453125" style="25" customWidth="1"/>
    <col min="1544" max="1544" width="17.54296875" style="25" customWidth="1"/>
    <col min="1545" max="1546" width="10.453125" style="25" customWidth="1"/>
    <col min="1547" max="1547" width="4.54296875" style="25" customWidth="1"/>
    <col min="1548" max="1791" width="8.81640625" style="25"/>
    <col min="1792" max="1792" width="1.54296875" style="25" customWidth="1"/>
    <col min="1793" max="1793" width="17.54296875" style="25" customWidth="1"/>
    <col min="1794" max="1794" width="27.1796875" style="25" customWidth="1"/>
    <col min="1795" max="1799" width="10.453125" style="25" customWidth="1"/>
    <col min="1800" max="1800" width="17.54296875" style="25" customWidth="1"/>
    <col min="1801" max="1802" width="10.453125" style="25" customWidth="1"/>
    <col min="1803" max="1803" width="4.54296875" style="25" customWidth="1"/>
    <col min="1804" max="2047" width="8.81640625" style="25"/>
    <col min="2048" max="2048" width="1.54296875" style="25" customWidth="1"/>
    <col min="2049" max="2049" width="17.54296875" style="25" customWidth="1"/>
    <col min="2050" max="2050" width="27.1796875" style="25" customWidth="1"/>
    <col min="2051" max="2055" width="10.453125" style="25" customWidth="1"/>
    <col min="2056" max="2056" width="17.54296875" style="25" customWidth="1"/>
    <col min="2057" max="2058" width="10.453125" style="25" customWidth="1"/>
    <col min="2059" max="2059" width="4.54296875" style="25" customWidth="1"/>
    <col min="2060" max="2303" width="8.81640625" style="25"/>
    <col min="2304" max="2304" width="1.54296875" style="25" customWidth="1"/>
    <col min="2305" max="2305" width="17.54296875" style="25" customWidth="1"/>
    <col min="2306" max="2306" width="27.1796875" style="25" customWidth="1"/>
    <col min="2307" max="2311" width="10.453125" style="25" customWidth="1"/>
    <col min="2312" max="2312" width="17.54296875" style="25" customWidth="1"/>
    <col min="2313" max="2314" width="10.453125" style="25" customWidth="1"/>
    <col min="2315" max="2315" width="4.54296875" style="25" customWidth="1"/>
    <col min="2316" max="2559" width="8.81640625" style="25"/>
    <col min="2560" max="2560" width="1.54296875" style="25" customWidth="1"/>
    <col min="2561" max="2561" width="17.54296875" style="25" customWidth="1"/>
    <col min="2562" max="2562" width="27.1796875" style="25" customWidth="1"/>
    <col min="2563" max="2567" width="10.453125" style="25" customWidth="1"/>
    <col min="2568" max="2568" width="17.54296875" style="25" customWidth="1"/>
    <col min="2569" max="2570" width="10.453125" style="25" customWidth="1"/>
    <col min="2571" max="2571" width="4.54296875" style="25" customWidth="1"/>
    <col min="2572" max="2815" width="8.81640625" style="25"/>
    <col min="2816" max="2816" width="1.54296875" style="25" customWidth="1"/>
    <col min="2817" max="2817" width="17.54296875" style="25" customWidth="1"/>
    <col min="2818" max="2818" width="27.1796875" style="25" customWidth="1"/>
    <col min="2819" max="2823" width="10.453125" style="25" customWidth="1"/>
    <col min="2824" max="2824" width="17.54296875" style="25" customWidth="1"/>
    <col min="2825" max="2826" width="10.453125" style="25" customWidth="1"/>
    <col min="2827" max="2827" width="4.54296875" style="25" customWidth="1"/>
    <col min="2828" max="3071" width="8.81640625" style="25"/>
    <col min="3072" max="3072" width="1.54296875" style="25" customWidth="1"/>
    <col min="3073" max="3073" width="17.54296875" style="25" customWidth="1"/>
    <col min="3074" max="3074" width="27.1796875" style="25" customWidth="1"/>
    <col min="3075" max="3079" width="10.453125" style="25" customWidth="1"/>
    <col min="3080" max="3080" width="17.54296875" style="25" customWidth="1"/>
    <col min="3081" max="3082" width="10.453125" style="25" customWidth="1"/>
    <col min="3083" max="3083" width="4.54296875" style="25" customWidth="1"/>
    <col min="3084" max="3327" width="8.81640625" style="25"/>
    <col min="3328" max="3328" width="1.54296875" style="25" customWidth="1"/>
    <col min="3329" max="3329" width="17.54296875" style="25" customWidth="1"/>
    <col min="3330" max="3330" width="27.1796875" style="25" customWidth="1"/>
    <col min="3331" max="3335" width="10.453125" style="25" customWidth="1"/>
    <col min="3336" max="3336" width="17.54296875" style="25" customWidth="1"/>
    <col min="3337" max="3338" width="10.453125" style="25" customWidth="1"/>
    <col min="3339" max="3339" width="4.54296875" style="25" customWidth="1"/>
    <col min="3340" max="3583" width="8.81640625" style="25"/>
    <col min="3584" max="3584" width="1.54296875" style="25" customWidth="1"/>
    <col min="3585" max="3585" width="17.54296875" style="25" customWidth="1"/>
    <col min="3586" max="3586" width="27.1796875" style="25" customWidth="1"/>
    <col min="3587" max="3591" width="10.453125" style="25" customWidth="1"/>
    <col min="3592" max="3592" width="17.54296875" style="25" customWidth="1"/>
    <col min="3593" max="3594" width="10.453125" style="25" customWidth="1"/>
    <col min="3595" max="3595" width="4.54296875" style="25" customWidth="1"/>
    <col min="3596" max="3839" width="8.81640625" style="25"/>
    <col min="3840" max="3840" width="1.54296875" style="25" customWidth="1"/>
    <col min="3841" max="3841" width="17.54296875" style="25" customWidth="1"/>
    <col min="3842" max="3842" width="27.1796875" style="25" customWidth="1"/>
    <col min="3843" max="3847" width="10.453125" style="25" customWidth="1"/>
    <col min="3848" max="3848" width="17.54296875" style="25" customWidth="1"/>
    <col min="3849" max="3850" width="10.453125" style="25" customWidth="1"/>
    <col min="3851" max="3851" width="4.54296875" style="25" customWidth="1"/>
    <col min="3852" max="4095" width="8.81640625" style="25"/>
    <col min="4096" max="4096" width="1.54296875" style="25" customWidth="1"/>
    <col min="4097" max="4097" width="17.54296875" style="25" customWidth="1"/>
    <col min="4098" max="4098" width="27.1796875" style="25" customWidth="1"/>
    <col min="4099" max="4103" width="10.453125" style="25" customWidth="1"/>
    <col min="4104" max="4104" width="17.54296875" style="25" customWidth="1"/>
    <col min="4105" max="4106" width="10.453125" style="25" customWidth="1"/>
    <col min="4107" max="4107" width="4.54296875" style="25" customWidth="1"/>
    <col min="4108" max="4351" width="8.81640625" style="25"/>
    <col min="4352" max="4352" width="1.54296875" style="25" customWidth="1"/>
    <col min="4353" max="4353" width="17.54296875" style="25" customWidth="1"/>
    <col min="4354" max="4354" width="27.1796875" style="25" customWidth="1"/>
    <col min="4355" max="4359" width="10.453125" style="25" customWidth="1"/>
    <col min="4360" max="4360" width="17.54296875" style="25" customWidth="1"/>
    <col min="4361" max="4362" width="10.453125" style="25" customWidth="1"/>
    <col min="4363" max="4363" width="4.54296875" style="25" customWidth="1"/>
    <col min="4364" max="4607" width="8.81640625" style="25"/>
    <col min="4608" max="4608" width="1.54296875" style="25" customWidth="1"/>
    <col min="4609" max="4609" width="17.54296875" style="25" customWidth="1"/>
    <col min="4610" max="4610" width="27.1796875" style="25" customWidth="1"/>
    <col min="4611" max="4615" width="10.453125" style="25" customWidth="1"/>
    <col min="4616" max="4616" width="17.54296875" style="25" customWidth="1"/>
    <col min="4617" max="4618" width="10.453125" style="25" customWidth="1"/>
    <col min="4619" max="4619" width="4.54296875" style="25" customWidth="1"/>
    <col min="4620" max="4863" width="8.81640625" style="25"/>
    <col min="4864" max="4864" width="1.54296875" style="25" customWidth="1"/>
    <col min="4865" max="4865" width="17.54296875" style="25" customWidth="1"/>
    <col min="4866" max="4866" width="27.1796875" style="25" customWidth="1"/>
    <col min="4867" max="4871" width="10.453125" style="25" customWidth="1"/>
    <col min="4872" max="4872" width="17.54296875" style="25" customWidth="1"/>
    <col min="4873" max="4874" width="10.453125" style="25" customWidth="1"/>
    <col min="4875" max="4875" width="4.54296875" style="25" customWidth="1"/>
    <col min="4876" max="5119" width="8.81640625" style="25"/>
    <col min="5120" max="5120" width="1.54296875" style="25" customWidth="1"/>
    <col min="5121" max="5121" width="17.54296875" style="25" customWidth="1"/>
    <col min="5122" max="5122" width="27.1796875" style="25" customWidth="1"/>
    <col min="5123" max="5127" width="10.453125" style="25" customWidth="1"/>
    <col min="5128" max="5128" width="17.54296875" style="25" customWidth="1"/>
    <col min="5129" max="5130" width="10.453125" style="25" customWidth="1"/>
    <col min="5131" max="5131" width="4.54296875" style="25" customWidth="1"/>
    <col min="5132" max="5375" width="8.81640625" style="25"/>
    <col min="5376" max="5376" width="1.54296875" style="25" customWidth="1"/>
    <col min="5377" max="5377" width="17.54296875" style="25" customWidth="1"/>
    <col min="5378" max="5378" width="27.1796875" style="25" customWidth="1"/>
    <col min="5379" max="5383" width="10.453125" style="25" customWidth="1"/>
    <col min="5384" max="5384" width="17.54296875" style="25" customWidth="1"/>
    <col min="5385" max="5386" width="10.453125" style="25" customWidth="1"/>
    <col min="5387" max="5387" width="4.54296875" style="25" customWidth="1"/>
    <col min="5388" max="5631" width="8.81640625" style="25"/>
    <col min="5632" max="5632" width="1.54296875" style="25" customWidth="1"/>
    <col min="5633" max="5633" width="17.54296875" style="25" customWidth="1"/>
    <col min="5634" max="5634" width="27.1796875" style="25" customWidth="1"/>
    <col min="5635" max="5639" width="10.453125" style="25" customWidth="1"/>
    <col min="5640" max="5640" width="17.54296875" style="25" customWidth="1"/>
    <col min="5641" max="5642" width="10.453125" style="25" customWidth="1"/>
    <col min="5643" max="5643" width="4.54296875" style="25" customWidth="1"/>
    <col min="5644" max="5887" width="8.81640625" style="25"/>
    <col min="5888" max="5888" width="1.54296875" style="25" customWidth="1"/>
    <col min="5889" max="5889" width="17.54296875" style="25" customWidth="1"/>
    <col min="5890" max="5890" width="27.1796875" style="25" customWidth="1"/>
    <col min="5891" max="5895" width="10.453125" style="25" customWidth="1"/>
    <col min="5896" max="5896" width="17.54296875" style="25" customWidth="1"/>
    <col min="5897" max="5898" width="10.453125" style="25" customWidth="1"/>
    <col min="5899" max="5899" width="4.54296875" style="25" customWidth="1"/>
    <col min="5900" max="6143" width="8.81640625" style="25"/>
    <col min="6144" max="6144" width="1.54296875" style="25" customWidth="1"/>
    <col min="6145" max="6145" width="17.54296875" style="25" customWidth="1"/>
    <col min="6146" max="6146" width="27.1796875" style="25" customWidth="1"/>
    <col min="6147" max="6151" width="10.453125" style="25" customWidth="1"/>
    <col min="6152" max="6152" width="17.54296875" style="25" customWidth="1"/>
    <col min="6153" max="6154" width="10.453125" style="25" customWidth="1"/>
    <col min="6155" max="6155" width="4.54296875" style="25" customWidth="1"/>
    <col min="6156" max="6399" width="8.81640625" style="25"/>
    <col min="6400" max="6400" width="1.54296875" style="25" customWidth="1"/>
    <col min="6401" max="6401" width="17.54296875" style="25" customWidth="1"/>
    <col min="6402" max="6402" width="27.1796875" style="25" customWidth="1"/>
    <col min="6403" max="6407" width="10.453125" style="25" customWidth="1"/>
    <col min="6408" max="6408" width="17.54296875" style="25" customWidth="1"/>
    <col min="6409" max="6410" width="10.453125" style="25" customWidth="1"/>
    <col min="6411" max="6411" width="4.54296875" style="25" customWidth="1"/>
    <col min="6412" max="6655" width="8.81640625" style="25"/>
    <col min="6656" max="6656" width="1.54296875" style="25" customWidth="1"/>
    <col min="6657" max="6657" width="17.54296875" style="25" customWidth="1"/>
    <col min="6658" max="6658" width="27.1796875" style="25" customWidth="1"/>
    <col min="6659" max="6663" width="10.453125" style="25" customWidth="1"/>
    <col min="6664" max="6664" width="17.54296875" style="25" customWidth="1"/>
    <col min="6665" max="6666" width="10.453125" style="25" customWidth="1"/>
    <col min="6667" max="6667" width="4.54296875" style="25" customWidth="1"/>
    <col min="6668" max="6911" width="8.81640625" style="25"/>
    <col min="6912" max="6912" width="1.54296875" style="25" customWidth="1"/>
    <col min="6913" max="6913" width="17.54296875" style="25" customWidth="1"/>
    <col min="6914" max="6914" width="27.1796875" style="25" customWidth="1"/>
    <col min="6915" max="6919" width="10.453125" style="25" customWidth="1"/>
    <col min="6920" max="6920" width="17.54296875" style="25" customWidth="1"/>
    <col min="6921" max="6922" width="10.453125" style="25" customWidth="1"/>
    <col min="6923" max="6923" width="4.54296875" style="25" customWidth="1"/>
    <col min="6924" max="7167" width="8.81640625" style="25"/>
    <col min="7168" max="7168" width="1.54296875" style="25" customWidth="1"/>
    <col min="7169" max="7169" width="17.54296875" style="25" customWidth="1"/>
    <col min="7170" max="7170" width="27.1796875" style="25" customWidth="1"/>
    <col min="7171" max="7175" width="10.453125" style="25" customWidth="1"/>
    <col min="7176" max="7176" width="17.54296875" style="25" customWidth="1"/>
    <col min="7177" max="7178" width="10.453125" style="25" customWidth="1"/>
    <col min="7179" max="7179" width="4.54296875" style="25" customWidth="1"/>
    <col min="7180" max="7423" width="8.81640625" style="25"/>
    <col min="7424" max="7424" width="1.54296875" style="25" customWidth="1"/>
    <col min="7425" max="7425" width="17.54296875" style="25" customWidth="1"/>
    <col min="7426" max="7426" width="27.1796875" style="25" customWidth="1"/>
    <col min="7427" max="7431" width="10.453125" style="25" customWidth="1"/>
    <col min="7432" max="7432" width="17.54296875" style="25" customWidth="1"/>
    <col min="7433" max="7434" width="10.453125" style="25" customWidth="1"/>
    <col min="7435" max="7435" width="4.54296875" style="25" customWidth="1"/>
    <col min="7436" max="7679" width="8.81640625" style="25"/>
    <col min="7680" max="7680" width="1.54296875" style="25" customWidth="1"/>
    <col min="7681" max="7681" width="17.54296875" style="25" customWidth="1"/>
    <col min="7682" max="7682" width="27.1796875" style="25" customWidth="1"/>
    <col min="7683" max="7687" width="10.453125" style="25" customWidth="1"/>
    <col min="7688" max="7688" width="17.54296875" style="25" customWidth="1"/>
    <col min="7689" max="7690" width="10.453125" style="25" customWidth="1"/>
    <col min="7691" max="7691" width="4.54296875" style="25" customWidth="1"/>
    <col min="7692" max="7935" width="8.81640625" style="25"/>
    <col min="7936" max="7936" width="1.54296875" style="25" customWidth="1"/>
    <col min="7937" max="7937" width="17.54296875" style="25" customWidth="1"/>
    <col min="7938" max="7938" width="27.1796875" style="25" customWidth="1"/>
    <col min="7939" max="7943" width="10.453125" style="25" customWidth="1"/>
    <col min="7944" max="7944" width="17.54296875" style="25" customWidth="1"/>
    <col min="7945" max="7946" width="10.453125" style="25" customWidth="1"/>
    <col min="7947" max="7947" width="4.54296875" style="25" customWidth="1"/>
    <col min="7948" max="8191" width="8.81640625" style="25"/>
    <col min="8192" max="8192" width="1.54296875" style="25" customWidth="1"/>
    <col min="8193" max="8193" width="17.54296875" style="25" customWidth="1"/>
    <col min="8194" max="8194" width="27.1796875" style="25" customWidth="1"/>
    <col min="8195" max="8199" width="10.453125" style="25" customWidth="1"/>
    <col min="8200" max="8200" width="17.54296875" style="25" customWidth="1"/>
    <col min="8201" max="8202" width="10.453125" style="25" customWidth="1"/>
    <col min="8203" max="8203" width="4.54296875" style="25" customWidth="1"/>
    <col min="8204" max="8447" width="8.81640625" style="25"/>
    <col min="8448" max="8448" width="1.54296875" style="25" customWidth="1"/>
    <col min="8449" max="8449" width="17.54296875" style="25" customWidth="1"/>
    <col min="8450" max="8450" width="27.1796875" style="25" customWidth="1"/>
    <col min="8451" max="8455" width="10.453125" style="25" customWidth="1"/>
    <col min="8456" max="8456" width="17.54296875" style="25" customWidth="1"/>
    <col min="8457" max="8458" width="10.453125" style="25" customWidth="1"/>
    <col min="8459" max="8459" width="4.54296875" style="25" customWidth="1"/>
    <col min="8460" max="8703" width="8.81640625" style="25"/>
    <col min="8704" max="8704" width="1.54296875" style="25" customWidth="1"/>
    <col min="8705" max="8705" width="17.54296875" style="25" customWidth="1"/>
    <col min="8706" max="8706" width="27.1796875" style="25" customWidth="1"/>
    <col min="8707" max="8711" width="10.453125" style="25" customWidth="1"/>
    <col min="8712" max="8712" width="17.54296875" style="25" customWidth="1"/>
    <col min="8713" max="8714" width="10.453125" style="25" customWidth="1"/>
    <col min="8715" max="8715" width="4.54296875" style="25" customWidth="1"/>
    <col min="8716" max="8959" width="8.81640625" style="25"/>
    <col min="8960" max="8960" width="1.54296875" style="25" customWidth="1"/>
    <col min="8961" max="8961" width="17.54296875" style="25" customWidth="1"/>
    <col min="8962" max="8962" width="27.1796875" style="25" customWidth="1"/>
    <col min="8963" max="8967" width="10.453125" style="25" customWidth="1"/>
    <col min="8968" max="8968" width="17.54296875" style="25" customWidth="1"/>
    <col min="8969" max="8970" width="10.453125" style="25" customWidth="1"/>
    <col min="8971" max="8971" width="4.54296875" style="25" customWidth="1"/>
    <col min="8972" max="9215" width="8.81640625" style="25"/>
    <col min="9216" max="9216" width="1.54296875" style="25" customWidth="1"/>
    <col min="9217" max="9217" width="17.54296875" style="25" customWidth="1"/>
    <col min="9218" max="9218" width="27.1796875" style="25" customWidth="1"/>
    <col min="9219" max="9223" width="10.453125" style="25" customWidth="1"/>
    <col min="9224" max="9224" width="17.54296875" style="25" customWidth="1"/>
    <col min="9225" max="9226" width="10.453125" style="25" customWidth="1"/>
    <col min="9227" max="9227" width="4.54296875" style="25" customWidth="1"/>
    <col min="9228" max="9471" width="8.81640625" style="25"/>
    <col min="9472" max="9472" width="1.54296875" style="25" customWidth="1"/>
    <col min="9473" max="9473" width="17.54296875" style="25" customWidth="1"/>
    <col min="9474" max="9474" width="27.1796875" style="25" customWidth="1"/>
    <col min="9475" max="9479" width="10.453125" style="25" customWidth="1"/>
    <col min="9480" max="9480" width="17.54296875" style="25" customWidth="1"/>
    <col min="9481" max="9482" width="10.453125" style="25" customWidth="1"/>
    <col min="9483" max="9483" width="4.54296875" style="25" customWidth="1"/>
    <col min="9484" max="9727" width="8.81640625" style="25"/>
    <col min="9728" max="9728" width="1.54296875" style="25" customWidth="1"/>
    <col min="9729" max="9729" width="17.54296875" style="25" customWidth="1"/>
    <col min="9730" max="9730" width="27.1796875" style="25" customWidth="1"/>
    <col min="9731" max="9735" width="10.453125" style="25" customWidth="1"/>
    <col min="9736" max="9736" width="17.54296875" style="25" customWidth="1"/>
    <col min="9737" max="9738" width="10.453125" style="25" customWidth="1"/>
    <col min="9739" max="9739" width="4.54296875" style="25" customWidth="1"/>
    <col min="9740" max="9983" width="8.81640625" style="25"/>
    <col min="9984" max="9984" width="1.54296875" style="25" customWidth="1"/>
    <col min="9985" max="9985" width="17.54296875" style="25" customWidth="1"/>
    <col min="9986" max="9986" width="27.1796875" style="25" customWidth="1"/>
    <col min="9987" max="9991" width="10.453125" style="25" customWidth="1"/>
    <col min="9992" max="9992" width="17.54296875" style="25" customWidth="1"/>
    <col min="9993" max="9994" width="10.453125" style="25" customWidth="1"/>
    <col min="9995" max="9995" width="4.54296875" style="25" customWidth="1"/>
    <col min="9996" max="10239" width="8.81640625" style="25"/>
    <col min="10240" max="10240" width="1.54296875" style="25" customWidth="1"/>
    <col min="10241" max="10241" width="17.54296875" style="25" customWidth="1"/>
    <col min="10242" max="10242" width="27.1796875" style="25" customWidth="1"/>
    <col min="10243" max="10247" width="10.453125" style="25" customWidth="1"/>
    <col min="10248" max="10248" width="17.54296875" style="25" customWidth="1"/>
    <col min="10249" max="10250" width="10.453125" style="25" customWidth="1"/>
    <col min="10251" max="10251" width="4.54296875" style="25" customWidth="1"/>
    <col min="10252" max="10495" width="8.81640625" style="25"/>
    <col min="10496" max="10496" width="1.54296875" style="25" customWidth="1"/>
    <col min="10497" max="10497" width="17.54296875" style="25" customWidth="1"/>
    <col min="10498" max="10498" width="27.1796875" style="25" customWidth="1"/>
    <col min="10499" max="10503" width="10.453125" style="25" customWidth="1"/>
    <col min="10504" max="10504" width="17.54296875" style="25" customWidth="1"/>
    <col min="10505" max="10506" width="10.453125" style="25" customWidth="1"/>
    <col min="10507" max="10507" width="4.54296875" style="25" customWidth="1"/>
    <col min="10508" max="10751" width="8.81640625" style="25"/>
    <col min="10752" max="10752" width="1.54296875" style="25" customWidth="1"/>
    <col min="10753" max="10753" width="17.54296875" style="25" customWidth="1"/>
    <col min="10754" max="10754" width="27.1796875" style="25" customWidth="1"/>
    <col min="10755" max="10759" width="10.453125" style="25" customWidth="1"/>
    <col min="10760" max="10760" width="17.54296875" style="25" customWidth="1"/>
    <col min="10761" max="10762" width="10.453125" style="25" customWidth="1"/>
    <col min="10763" max="10763" width="4.54296875" style="25" customWidth="1"/>
    <col min="10764" max="11007" width="8.81640625" style="25"/>
    <col min="11008" max="11008" width="1.54296875" style="25" customWidth="1"/>
    <col min="11009" max="11009" width="17.54296875" style="25" customWidth="1"/>
    <col min="11010" max="11010" width="27.1796875" style="25" customWidth="1"/>
    <col min="11011" max="11015" width="10.453125" style="25" customWidth="1"/>
    <col min="11016" max="11016" width="17.54296875" style="25" customWidth="1"/>
    <col min="11017" max="11018" width="10.453125" style="25" customWidth="1"/>
    <col min="11019" max="11019" width="4.54296875" style="25" customWidth="1"/>
    <col min="11020" max="11263" width="8.81640625" style="25"/>
    <col min="11264" max="11264" width="1.54296875" style="25" customWidth="1"/>
    <col min="11265" max="11265" width="17.54296875" style="25" customWidth="1"/>
    <col min="11266" max="11266" width="27.1796875" style="25" customWidth="1"/>
    <col min="11267" max="11271" width="10.453125" style="25" customWidth="1"/>
    <col min="11272" max="11272" width="17.54296875" style="25" customWidth="1"/>
    <col min="11273" max="11274" width="10.453125" style="25" customWidth="1"/>
    <col min="11275" max="11275" width="4.54296875" style="25" customWidth="1"/>
    <col min="11276" max="11519" width="8.81640625" style="25"/>
    <col min="11520" max="11520" width="1.54296875" style="25" customWidth="1"/>
    <col min="11521" max="11521" width="17.54296875" style="25" customWidth="1"/>
    <col min="11522" max="11522" width="27.1796875" style="25" customWidth="1"/>
    <col min="11523" max="11527" width="10.453125" style="25" customWidth="1"/>
    <col min="11528" max="11528" width="17.54296875" style="25" customWidth="1"/>
    <col min="11529" max="11530" width="10.453125" style="25" customWidth="1"/>
    <col min="11531" max="11531" width="4.54296875" style="25" customWidth="1"/>
    <col min="11532" max="11775" width="8.81640625" style="25"/>
    <col min="11776" max="11776" width="1.54296875" style="25" customWidth="1"/>
    <col min="11777" max="11777" width="17.54296875" style="25" customWidth="1"/>
    <col min="11778" max="11778" width="27.1796875" style="25" customWidth="1"/>
    <col min="11779" max="11783" width="10.453125" style="25" customWidth="1"/>
    <col min="11784" max="11784" width="17.54296875" style="25" customWidth="1"/>
    <col min="11785" max="11786" width="10.453125" style="25" customWidth="1"/>
    <col min="11787" max="11787" width="4.54296875" style="25" customWidth="1"/>
    <col min="11788" max="12031" width="8.81640625" style="25"/>
    <col min="12032" max="12032" width="1.54296875" style="25" customWidth="1"/>
    <col min="12033" max="12033" width="17.54296875" style="25" customWidth="1"/>
    <col min="12034" max="12034" width="27.1796875" style="25" customWidth="1"/>
    <col min="12035" max="12039" width="10.453125" style="25" customWidth="1"/>
    <col min="12040" max="12040" width="17.54296875" style="25" customWidth="1"/>
    <col min="12041" max="12042" width="10.453125" style="25" customWidth="1"/>
    <col min="12043" max="12043" width="4.54296875" style="25" customWidth="1"/>
    <col min="12044" max="12287" width="8.81640625" style="25"/>
    <col min="12288" max="12288" width="1.54296875" style="25" customWidth="1"/>
    <col min="12289" max="12289" width="17.54296875" style="25" customWidth="1"/>
    <col min="12290" max="12290" width="27.1796875" style="25" customWidth="1"/>
    <col min="12291" max="12295" width="10.453125" style="25" customWidth="1"/>
    <col min="12296" max="12296" width="17.54296875" style="25" customWidth="1"/>
    <col min="12297" max="12298" width="10.453125" style="25" customWidth="1"/>
    <col min="12299" max="12299" width="4.54296875" style="25" customWidth="1"/>
    <col min="12300" max="12543" width="8.81640625" style="25"/>
    <col min="12544" max="12544" width="1.54296875" style="25" customWidth="1"/>
    <col min="12545" max="12545" width="17.54296875" style="25" customWidth="1"/>
    <col min="12546" max="12546" width="27.1796875" style="25" customWidth="1"/>
    <col min="12547" max="12551" width="10.453125" style="25" customWidth="1"/>
    <col min="12552" max="12552" width="17.54296875" style="25" customWidth="1"/>
    <col min="12553" max="12554" width="10.453125" style="25" customWidth="1"/>
    <col min="12555" max="12555" width="4.54296875" style="25" customWidth="1"/>
    <col min="12556" max="12799" width="8.81640625" style="25"/>
    <col min="12800" max="12800" width="1.54296875" style="25" customWidth="1"/>
    <col min="12801" max="12801" width="17.54296875" style="25" customWidth="1"/>
    <col min="12802" max="12802" width="27.1796875" style="25" customWidth="1"/>
    <col min="12803" max="12807" width="10.453125" style="25" customWidth="1"/>
    <col min="12808" max="12808" width="17.54296875" style="25" customWidth="1"/>
    <col min="12809" max="12810" width="10.453125" style="25" customWidth="1"/>
    <col min="12811" max="12811" width="4.54296875" style="25" customWidth="1"/>
    <col min="12812" max="13055" width="8.81640625" style="25"/>
    <col min="13056" max="13056" width="1.54296875" style="25" customWidth="1"/>
    <col min="13057" max="13057" width="17.54296875" style="25" customWidth="1"/>
    <col min="13058" max="13058" width="27.1796875" style="25" customWidth="1"/>
    <col min="13059" max="13063" width="10.453125" style="25" customWidth="1"/>
    <col min="13064" max="13064" width="17.54296875" style="25" customWidth="1"/>
    <col min="13065" max="13066" width="10.453125" style="25" customWidth="1"/>
    <col min="13067" max="13067" width="4.54296875" style="25" customWidth="1"/>
    <col min="13068" max="13311" width="8.81640625" style="25"/>
    <col min="13312" max="13312" width="1.54296875" style="25" customWidth="1"/>
    <col min="13313" max="13313" width="17.54296875" style="25" customWidth="1"/>
    <col min="13314" max="13314" width="27.1796875" style="25" customWidth="1"/>
    <col min="13315" max="13319" width="10.453125" style="25" customWidth="1"/>
    <col min="13320" max="13320" width="17.54296875" style="25" customWidth="1"/>
    <col min="13321" max="13322" width="10.453125" style="25" customWidth="1"/>
    <col min="13323" max="13323" width="4.54296875" style="25" customWidth="1"/>
    <col min="13324" max="13567" width="8.81640625" style="25"/>
    <col min="13568" max="13568" width="1.54296875" style="25" customWidth="1"/>
    <col min="13569" max="13569" width="17.54296875" style="25" customWidth="1"/>
    <col min="13570" max="13570" width="27.1796875" style="25" customWidth="1"/>
    <col min="13571" max="13575" width="10.453125" style="25" customWidth="1"/>
    <col min="13576" max="13576" width="17.54296875" style="25" customWidth="1"/>
    <col min="13577" max="13578" width="10.453125" style="25" customWidth="1"/>
    <col min="13579" max="13579" width="4.54296875" style="25" customWidth="1"/>
    <col min="13580" max="13823" width="8.81640625" style="25"/>
    <col min="13824" max="13824" width="1.54296875" style="25" customWidth="1"/>
    <col min="13825" max="13825" width="17.54296875" style="25" customWidth="1"/>
    <col min="13826" max="13826" width="27.1796875" style="25" customWidth="1"/>
    <col min="13827" max="13831" width="10.453125" style="25" customWidth="1"/>
    <col min="13832" max="13832" width="17.54296875" style="25" customWidth="1"/>
    <col min="13833" max="13834" width="10.453125" style="25" customWidth="1"/>
    <col min="13835" max="13835" width="4.54296875" style="25" customWidth="1"/>
    <col min="13836" max="14079" width="8.81640625" style="25"/>
    <col min="14080" max="14080" width="1.54296875" style="25" customWidth="1"/>
    <col min="14081" max="14081" width="17.54296875" style="25" customWidth="1"/>
    <col min="14082" max="14082" width="27.1796875" style="25" customWidth="1"/>
    <col min="14083" max="14087" width="10.453125" style="25" customWidth="1"/>
    <col min="14088" max="14088" width="17.54296875" style="25" customWidth="1"/>
    <col min="14089" max="14090" width="10.453125" style="25" customWidth="1"/>
    <col min="14091" max="14091" width="4.54296875" style="25" customWidth="1"/>
    <col min="14092" max="14335" width="8.81640625" style="25"/>
    <col min="14336" max="14336" width="1.54296875" style="25" customWidth="1"/>
    <col min="14337" max="14337" width="17.54296875" style="25" customWidth="1"/>
    <col min="14338" max="14338" width="27.1796875" style="25" customWidth="1"/>
    <col min="14339" max="14343" width="10.453125" style="25" customWidth="1"/>
    <col min="14344" max="14344" width="17.54296875" style="25" customWidth="1"/>
    <col min="14345" max="14346" width="10.453125" style="25" customWidth="1"/>
    <col min="14347" max="14347" width="4.54296875" style="25" customWidth="1"/>
    <col min="14348" max="14591" width="8.81640625" style="25"/>
    <col min="14592" max="14592" width="1.54296875" style="25" customWidth="1"/>
    <col min="14593" max="14593" width="17.54296875" style="25" customWidth="1"/>
    <col min="14594" max="14594" width="27.1796875" style="25" customWidth="1"/>
    <col min="14595" max="14599" width="10.453125" style="25" customWidth="1"/>
    <col min="14600" max="14600" width="17.54296875" style="25" customWidth="1"/>
    <col min="14601" max="14602" width="10.453125" style="25" customWidth="1"/>
    <col min="14603" max="14603" width="4.54296875" style="25" customWidth="1"/>
    <col min="14604" max="14847" width="8.81640625" style="25"/>
    <col min="14848" max="14848" width="1.54296875" style="25" customWidth="1"/>
    <col min="14849" max="14849" width="17.54296875" style="25" customWidth="1"/>
    <col min="14850" max="14850" width="27.1796875" style="25" customWidth="1"/>
    <col min="14851" max="14855" width="10.453125" style="25" customWidth="1"/>
    <col min="14856" max="14856" width="17.54296875" style="25" customWidth="1"/>
    <col min="14857" max="14858" width="10.453125" style="25" customWidth="1"/>
    <col min="14859" max="14859" width="4.54296875" style="25" customWidth="1"/>
    <col min="14860" max="15103" width="8.81640625" style="25"/>
    <col min="15104" max="15104" width="1.54296875" style="25" customWidth="1"/>
    <col min="15105" max="15105" width="17.54296875" style="25" customWidth="1"/>
    <col min="15106" max="15106" width="27.1796875" style="25" customWidth="1"/>
    <col min="15107" max="15111" width="10.453125" style="25" customWidth="1"/>
    <col min="15112" max="15112" width="17.54296875" style="25" customWidth="1"/>
    <col min="15113" max="15114" width="10.453125" style="25" customWidth="1"/>
    <col min="15115" max="15115" width="4.54296875" style="25" customWidth="1"/>
    <col min="15116" max="15359" width="8.81640625" style="25"/>
    <col min="15360" max="15360" width="1.54296875" style="25" customWidth="1"/>
    <col min="15361" max="15361" width="17.54296875" style="25" customWidth="1"/>
    <col min="15362" max="15362" width="27.1796875" style="25" customWidth="1"/>
    <col min="15363" max="15367" width="10.453125" style="25" customWidth="1"/>
    <col min="15368" max="15368" width="17.54296875" style="25" customWidth="1"/>
    <col min="15369" max="15370" width="10.453125" style="25" customWidth="1"/>
    <col min="15371" max="15371" width="4.54296875" style="25" customWidth="1"/>
    <col min="15372" max="15615" width="8.81640625" style="25"/>
    <col min="15616" max="15616" width="1.54296875" style="25" customWidth="1"/>
    <col min="15617" max="15617" width="17.54296875" style="25" customWidth="1"/>
    <col min="15618" max="15618" width="27.1796875" style="25" customWidth="1"/>
    <col min="15619" max="15623" width="10.453125" style="25" customWidth="1"/>
    <col min="15624" max="15624" width="17.54296875" style="25" customWidth="1"/>
    <col min="15625" max="15626" width="10.453125" style="25" customWidth="1"/>
    <col min="15627" max="15627" width="4.54296875" style="25" customWidth="1"/>
    <col min="15628" max="15871" width="8.81640625" style="25"/>
    <col min="15872" max="15872" width="1.54296875" style="25" customWidth="1"/>
    <col min="15873" max="15873" width="17.54296875" style="25" customWidth="1"/>
    <col min="15874" max="15874" width="27.1796875" style="25" customWidth="1"/>
    <col min="15875" max="15879" width="10.453125" style="25" customWidth="1"/>
    <col min="15880" max="15880" width="17.54296875" style="25" customWidth="1"/>
    <col min="15881" max="15882" width="10.453125" style="25" customWidth="1"/>
    <col min="15883" max="15883" width="4.54296875" style="25" customWidth="1"/>
    <col min="15884" max="16127" width="8.81640625" style="25"/>
    <col min="16128" max="16128" width="1.54296875" style="25" customWidth="1"/>
    <col min="16129" max="16129" width="17.54296875" style="25" customWidth="1"/>
    <col min="16130" max="16130" width="27.1796875" style="25" customWidth="1"/>
    <col min="16131" max="16135" width="10.453125" style="25" customWidth="1"/>
    <col min="16136" max="16136" width="17.54296875" style="25" customWidth="1"/>
    <col min="16137" max="16138" width="10.453125" style="25" customWidth="1"/>
    <col min="16139" max="16139" width="4.54296875" style="25" customWidth="1"/>
    <col min="16140" max="16384" width="8.81640625" style="25"/>
  </cols>
  <sheetData>
    <row r="1" spans="2:11" ht="25">
      <c r="B1" s="26"/>
    </row>
    <row r="3" spans="2:11" ht="14">
      <c r="B3" s="27" t="s">
        <v>1253</v>
      </c>
    </row>
    <row r="4" spans="2:11" ht="14">
      <c r="C4" s="28"/>
      <c r="D4" s="28"/>
      <c r="E4" s="28"/>
      <c r="F4" s="28"/>
      <c r="G4" s="28"/>
      <c r="H4" s="28"/>
      <c r="I4" s="28"/>
      <c r="J4" s="28"/>
    </row>
    <row r="5" spans="2:11" ht="14.5" thickBot="1">
      <c r="C5" s="28"/>
      <c r="D5" s="28"/>
      <c r="E5" s="28"/>
      <c r="F5" s="28"/>
      <c r="G5" s="28"/>
      <c r="H5" s="28"/>
      <c r="I5" s="28"/>
      <c r="J5" s="28"/>
    </row>
    <row r="6" spans="2:11" ht="33.65" customHeight="1">
      <c r="B6" s="268" t="s">
        <v>918</v>
      </c>
      <c r="C6" s="1335" t="s">
        <v>491</v>
      </c>
      <c r="D6" s="1335"/>
      <c r="E6" s="1335"/>
      <c r="F6" s="1335"/>
      <c r="G6" s="1335"/>
      <c r="H6" s="1335"/>
      <c r="I6" s="1335"/>
      <c r="J6" s="1335"/>
      <c r="K6" s="1336"/>
    </row>
    <row r="7" spans="2:11" ht="26">
      <c r="B7" s="267"/>
      <c r="C7" s="124" t="s">
        <v>493</v>
      </c>
      <c r="D7" s="124" t="s">
        <v>494</v>
      </c>
      <c r="E7" s="124" t="s">
        <v>495</v>
      </c>
      <c r="F7" s="124" t="s">
        <v>496</v>
      </c>
      <c r="G7" s="124" t="s">
        <v>497</v>
      </c>
      <c r="H7" s="128" t="s">
        <v>498</v>
      </c>
      <c r="I7" s="124" t="s">
        <v>499</v>
      </c>
      <c r="J7" s="124" t="s">
        <v>500</v>
      </c>
      <c r="K7" s="266" t="s">
        <v>501</v>
      </c>
    </row>
    <row r="8" spans="2:11">
      <c r="B8" s="1337" t="s">
        <v>1254</v>
      </c>
      <c r="C8" s="1334"/>
      <c r="D8" s="1334"/>
      <c r="E8" s="1334"/>
      <c r="F8" s="1334"/>
      <c r="G8" s="1334"/>
      <c r="H8" s="1334"/>
      <c r="I8" s="1334"/>
      <c r="J8" s="1334"/>
      <c r="K8" s="1338"/>
    </row>
    <row r="9" spans="2:11">
      <c r="B9" s="224" t="s">
        <v>77</v>
      </c>
      <c r="C9" s="54"/>
      <c r="D9" s="54"/>
      <c r="E9" s="54"/>
      <c r="F9" s="54"/>
      <c r="G9" s="54"/>
      <c r="H9" s="219">
        <f>SUM(C9:G9)</f>
        <v>0</v>
      </c>
      <c r="I9" s="54"/>
      <c r="J9" s="54"/>
      <c r="K9" s="278">
        <f>SUM(H9:J9)</f>
        <v>0</v>
      </c>
    </row>
    <row r="10" spans="2:11">
      <c r="B10" s="224" t="s">
        <v>85</v>
      </c>
      <c r="C10" s="54"/>
      <c r="D10" s="54"/>
      <c r="E10" s="54"/>
      <c r="F10" s="54"/>
      <c r="G10" s="54"/>
      <c r="H10" s="219">
        <f t="shared" ref="H10:H14" si="0">SUM(C10:G10)</f>
        <v>0</v>
      </c>
      <c r="I10" s="54"/>
      <c r="J10" s="54"/>
      <c r="K10" s="278">
        <f t="shared" ref="K10:K14" si="1">SUM(H10:J10)</f>
        <v>0</v>
      </c>
    </row>
    <row r="11" spans="2:11">
      <c r="B11" s="224" t="s">
        <v>86</v>
      </c>
      <c r="C11" s="54"/>
      <c r="D11" s="54"/>
      <c r="E11" s="54"/>
      <c r="F11" s="54"/>
      <c r="G11" s="54"/>
      <c r="H11" s="219">
        <f t="shared" si="0"/>
        <v>0</v>
      </c>
      <c r="I11" s="54"/>
      <c r="J11" s="54"/>
      <c r="K11" s="278">
        <f t="shared" si="1"/>
        <v>0</v>
      </c>
    </row>
    <row r="12" spans="2:11">
      <c r="B12" s="224" t="s">
        <v>87</v>
      </c>
      <c r="C12" s="54"/>
      <c r="D12" s="54"/>
      <c r="E12" s="54"/>
      <c r="F12" s="54"/>
      <c r="G12" s="54"/>
      <c r="H12" s="219">
        <f t="shared" si="0"/>
        <v>0</v>
      </c>
      <c r="I12" s="54"/>
      <c r="J12" s="54"/>
      <c r="K12" s="278">
        <f t="shared" si="1"/>
        <v>0</v>
      </c>
    </row>
    <row r="13" spans="2:11">
      <c r="B13" s="224" t="s">
        <v>88</v>
      </c>
      <c r="C13" s="54"/>
      <c r="D13" s="54"/>
      <c r="E13" s="54"/>
      <c r="F13" s="54"/>
      <c r="G13" s="54"/>
      <c r="H13" s="219">
        <f t="shared" si="0"/>
        <v>0</v>
      </c>
      <c r="I13" s="54"/>
      <c r="J13" s="54"/>
      <c r="K13" s="278">
        <f t="shared" si="1"/>
        <v>0</v>
      </c>
    </row>
    <row r="14" spans="2:11">
      <c r="B14" s="224" t="s">
        <v>89</v>
      </c>
      <c r="C14" s="54"/>
      <c r="D14" s="54"/>
      <c r="E14" s="54"/>
      <c r="F14" s="54"/>
      <c r="G14" s="54"/>
      <c r="H14" s="219">
        <f t="shared" si="0"/>
        <v>0</v>
      </c>
      <c r="I14" s="54"/>
      <c r="J14" s="54"/>
      <c r="K14" s="278">
        <f t="shared" si="1"/>
        <v>0</v>
      </c>
    </row>
    <row r="15" spans="2:11" ht="13">
      <c r="B15" s="225" t="s">
        <v>919</v>
      </c>
      <c r="C15" s="222">
        <f t="shared" ref="C15:J15" si="2">SUM(C9:C14)</f>
        <v>0</v>
      </c>
      <c r="D15" s="222">
        <f t="shared" si="2"/>
        <v>0</v>
      </c>
      <c r="E15" s="222">
        <f t="shared" si="2"/>
        <v>0</v>
      </c>
      <c r="F15" s="222">
        <f t="shared" si="2"/>
        <v>0</v>
      </c>
      <c r="G15" s="222">
        <f t="shared" si="2"/>
        <v>0</v>
      </c>
      <c r="H15" s="222">
        <f>SUM(H9:H14)</f>
        <v>0</v>
      </c>
      <c r="I15" s="222">
        <f t="shared" si="2"/>
        <v>0</v>
      </c>
      <c r="J15" s="222">
        <f t="shared" si="2"/>
        <v>0</v>
      </c>
      <c r="K15" s="279">
        <f>SUM(K9:K14)</f>
        <v>0</v>
      </c>
    </row>
    <row r="16" spans="2:11">
      <c r="B16" s="1337" t="s">
        <v>1255</v>
      </c>
      <c r="C16" s="1334"/>
      <c r="D16" s="1334"/>
      <c r="E16" s="1334"/>
      <c r="F16" s="1334"/>
      <c r="G16" s="1334"/>
      <c r="H16" s="1334"/>
      <c r="I16" s="1334"/>
      <c r="J16" s="1334"/>
      <c r="K16" s="1338"/>
    </row>
    <row r="17" spans="2:14">
      <c r="B17" s="224" t="s">
        <v>77</v>
      </c>
      <c r="C17" s="54"/>
      <c r="D17" s="54"/>
      <c r="E17" s="54"/>
      <c r="F17" s="54"/>
      <c r="G17" s="54"/>
      <c r="H17" s="219">
        <f>SUM(C17:G17)</f>
        <v>0</v>
      </c>
      <c r="I17" s="54"/>
      <c r="J17" s="54"/>
      <c r="K17" s="278">
        <f>SUM(H17:J17)</f>
        <v>0</v>
      </c>
    </row>
    <row r="18" spans="2:14">
      <c r="B18" s="224" t="s">
        <v>85</v>
      </c>
      <c r="C18" s="54"/>
      <c r="D18" s="54"/>
      <c r="E18" s="54"/>
      <c r="F18" s="54"/>
      <c r="G18" s="54"/>
      <c r="H18" s="219">
        <f t="shared" ref="H18:H22" si="3">SUM(C18:G18)</f>
        <v>0</v>
      </c>
      <c r="I18" s="54"/>
      <c r="J18" s="54"/>
      <c r="K18" s="278">
        <f t="shared" ref="K18:K22" si="4">SUM(H18:J18)</f>
        <v>0</v>
      </c>
    </row>
    <row r="19" spans="2:14">
      <c r="B19" s="224" t="s">
        <v>86</v>
      </c>
      <c r="C19" s="54"/>
      <c r="D19" s="54"/>
      <c r="E19" s="54"/>
      <c r="F19" s="54"/>
      <c r="G19" s="54"/>
      <c r="H19" s="219">
        <f t="shared" si="3"/>
        <v>0</v>
      </c>
      <c r="I19" s="54"/>
      <c r="J19" s="54"/>
      <c r="K19" s="278">
        <f t="shared" si="4"/>
        <v>0</v>
      </c>
    </row>
    <row r="20" spans="2:14">
      <c r="B20" s="224" t="s">
        <v>87</v>
      </c>
      <c r="C20" s="54"/>
      <c r="D20" s="54"/>
      <c r="E20" s="54"/>
      <c r="F20" s="54"/>
      <c r="G20" s="54"/>
      <c r="H20" s="219">
        <f t="shared" si="3"/>
        <v>0</v>
      </c>
      <c r="I20" s="54"/>
      <c r="J20" s="54"/>
      <c r="K20" s="278">
        <f t="shared" si="4"/>
        <v>0</v>
      </c>
    </row>
    <row r="21" spans="2:14">
      <c r="B21" s="224" t="s">
        <v>88</v>
      </c>
      <c r="C21" s="54"/>
      <c r="D21" s="54"/>
      <c r="E21" s="54"/>
      <c r="F21" s="54"/>
      <c r="G21" s="54"/>
      <c r="H21" s="219">
        <f t="shared" si="3"/>
        <v>0</v>
      </c>
      <c r="I21" s="54"/>
      <c r="J21" s="54"/>
      <c r="K21" s="278">
        <f t="shared" si="4"/>
        <v>0</v>
      </c>
    </row>
    <row r="22" spans="2:14">
      <c r="B22" s="224" t="s">
        <v>89</v>
      </c>
      <c r="C22" s="54"/>
      <c r="D22" s="54"/>
      <c r="E22" s="54"/>
      <c r="F22" s="54"/>
      <c r="G22" s="54"/>
      <c r="H22" s="219">
        <f t="shared" si="3"/>
        <v>0</v>
      </c>
      <c r="I22" s="54"/>
      <c r="J22" s="54"/>
      <c r="K22" s="278">
        <f t="shared" si="4"/>
        <v>0</v>
      </c>
      <c r="N22" s="25" t="s">
        <v>61</v>
      </c>
    </row>
    <row r="23" spans="2:14" ht="13.5" thickBot="1">
      <c r="B23" s="226" t="s">
        <v>919</v>
      </c>
      <c r="C23" s="280">
        <f t="shared" ref="C23:J23" si="5">SUM(C17:C22)</f>
        <v>0</v>
      </c>
      <c r="D23" s="280">
        <f t="shared" si="5"/>
        <v>0</v>
      </c>
      <c r="E23" s="280">
        <f t="shared" si="5"/>
        <v>0</v>
      </c>
      <c r="F23" s="280">
        <f t="shared" si="5"/>
        <v>0</v>
      </c>
      <c r="G23" s="280">
        <f t="shared" si="5"/>
        <v>0</v>
      </c>
      <c r="H23" s="280">
        <f>SUM(H17:H22)</f>
        <v>0</v>
      </c>
      <c r="I23" s="280">
        <f t="shared" si="5"/>
        <v>0</v>
      </c>
      <c r="J23" s="280">
        <f t="shared" si="5"/>
        <v>0</v>
      </c>
      <c r="K23" s="281">
        <f>SUM(K17:K22)</f>
        <v>0</v>
      </c>
    </row>
    <row r="24" spans="2:14" ht="13" thickBot="1"/>
    <row r="25" spans="2:14" ht="13.5" thickBot="1">
      <c r="B25" s="282" t="s">
        <v>1256</v>
      </c>
      <c r="C25" s="283">
        <f>C23+C15</f>
        <v>0</v>
      </c>
      <c r="D25" s="283">
        <f t="shared" ref="D25:K25" si="6">D23+D15</f>
        <v>0</v>
      </c>
      <c r="E25" s="283">
        <f t="shared" si="6"/>
        <v>0</v>
      </c>
      <c r="F25" s="283">
        <f t="shared" si="6"/>
        <v>0</v>
      </c>
      <c r="G25" s="283">
        <f t="shared" si="6"/>
        <v>0</v>
      </c>
      <c r="H25" s="283">
        <f t="shared" si="6"/>
        <v>0</v>
      </c>
      <c r="I25" s="283">
        <f t="shared" si="6"/>
        <v>0</v>
      </c>
      <c r="J25" s="283">
        <f t="shared" si="6"/>
        <v>0</v>
      </c>
      <c r="K25" s="283">
        <f t="shared" si="6"/>
        <v>0</v>
      </c>
    </row>
    <row r="27" spans="2:14" ht="13">
      <c r="B27" s="752" t="s">
        <v>520</v>
      </c>
      <c r="C27" s="753">
        <f>C25*'Overheads, Profit'!$C$13</f>
        <v>0</v>
      </c>
      <c r="D27" s="753">
        <f>D25*'Overheads, Profit'!$C$13</f>
        <v>0</v>
      </c>
      <c r="E27" s="753">
        <f>E25*'Overheads, Profit'!$C$13</f>
        <v>0</v>
      </c>
      <c r="F27" s="753">
        <f>F25*'Overheads, Profit'!$C$13</f>
        <v>0</v>
      </c>
      <c r="G27" s="753">
        <f>G25*'Overheads, Profit'!$C$13</f>
        <v>0</v>
      </c>
      <c r="H27" s="753">
        <f>H25*'Overheads, Profit'!$C$13</f>
        <v>0</v>
      </c>
      <c r="I27" s="753">
        <f>I25*'Overheads, Profit'!$C$13</f>
        <v>0</v>
      </c>
      <c r="J27" s="753">
        <f>J25*'Overheads, Profit'!$C$13</f>
        <v>0</v>
      </c>
      <c r="K27" s="753">
        <f>K25*'Overheads, Profit'!$C$13</f>
        <v>0</v>
      </c>
    </row>
  </sheetData>
  <sheetProtection sheet="1" formatCells="0" formatColumns="0" formatRows="0" sort="0" autoFilter="0"/>
  <mergeCells count="3">
    <mergeCell ref="C6:K6"/>
    <mergeCell ref="B8:K8"/>
    <mergeCell ref="B16:K16"/>
  </mergeCells>
  <printOptions horizontalCentered="1"/>
  <pageMargins left="0.25" right="0.25" top="0.75" bottom="0.75" header="0.3" footer="0.3"/>
  <pageSetup paperSize="9" scale="83" orientation="landscape" r:id="rId1"/>
  <headerFooter alignWithMargins="0">
    <oddHeader>&amp;C&amp;14OFFICIAL - SENSITIVE - COMMERCIAL
(When Completed)</oddHeader>
    <oddFooter>&amp;C&amp;14OFFICIAL - SENSITIVE - COMMERCIAL
(When Completed)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2F8DE-C7EB-44E5-814C-784FBE3ECB9C}">
  <sheetPr>
    <tabColor theme="6" tint="0.79998168889431442"/>
    <pageSetUpPr fitToPage="1"/>
  </sheetPr>
  <dimension ref="B1:K9"/>
  <sheetViews>
    <sheetView view="pageBreakPreview" zoomScaleNormal="60" zoomScaleSheetLayoutView="100" workbookViewId="0">
      <selection activeCell="C5" sqref="C5"/>
    </sheetView>
  </sheetViews>
  <sheetFormatPr defaultColWidth="9.1796875" defaultRowHeight="12.5"/>
  <cols>
    <col min="1" max="1" width="1.54296875" style="41" customWidth="1"/>
    <col min="2" max="2" width="45.81640625" style="43" customWidth="1"/>
    <col min="3" max="6" width="17.453125" style="41" customWidth="1"/>
    <col min="7" max="7" width="18.453125" style="41" customWidth="1"/>
    <col min="8" max="11" width="17.453125" style="41" customWidth="1"/>
    <col min="12" max="16384" width="9.1796875" style="41"/>
  </cols>
  <sheetData>
    <row r="1" spans="2:11" ht="15.5">
      <c r="B1" s="39" t="s">
        <v>1257</v>
      </c>
      <c r="C1" s="40"/>
      <c r="D1" s="40"/>
      <c r="E1" s="40"/>
      <c r="F1" s="40"/>
      <c r="G1" s="40"/>
      <c r="H1" s="40"/>
      <c r="I1" s="40"/>
      <c r="J1" s="40"/>
    </row>
    <row r="2" spans="2:11" ht="18" customHeight="1">
      <c r="B2" s="112" t="s">
        <v>1258</v>
      </c>
      <c r="C2" s="42"/>
      <c r="D2" s="42"/>
      <c r="E2" s="42"/>
      <c r="F2" s="42"/>
      <c r="G2" s="42"/>
      <c r="H2" s="42"/>
      <c r="I2" s="42"/>
      <c r="J2" s="42"/>
    </row>
    <row r="3" spans="2:11" ht="18" customHeight="1">
      <c r="B3" s="112"/>
      <c r="C3" s="42"/>
      <c r="D3" s="42"/>
      <c r="E3" s="42"/>
      <c r="F3" s="42"/>
      <c r="G3" s="42"/>
      <c r="H3" s="42"/>
      <c r="I3" s="42"/>
      <c r="J3" s="42"/>
    </row>
    <row r="4" spans="2:11" ht="26.25" customHeight="1">
      <c r="B4" s="113"/>
      <c r="C4" s="115" t="s">
        <v>526</v>
      </c>
      <c r="D4" s="115" t="s">
        <v>93</v>
      </c>
      <c r="E4" s="115" t="s">
        <v>94</v>
      </c>
      <c r="F4" s="115" t="s">
        <v>95</v>
      </c>
      <c r="G4" s="115" t="s">
        <v>96</v>
      </c>
      <c r="H4" s="115" t="s">
        <v>1259</v>
      </c>
      <c r="I4" s="115" t="s">
        <v>1260</v>
      </c>
      <c r="J4" s="115" t="s">
        <v>1261</v>
      </c>
      <c r="K4" s="115" t="s">
        <v>1262</v>
      </c>
    </row>
    <row r="5" spans="2:11" s="44" customFormat="1" ht="93" customHeight="1">
      <c r="B5" s="769" t="s">
        <v>1714</v>
      </c>
      <c r="C5" s="214">
        <f>'HL-02 Extraneous Services'!D31+'HL-08G (Short Term Catering)'!N7+'HL-02 Extraneous Services'!D97+'HL-02 Ablution Rates'!E47+'Module H Soft FM Summary'!C44</f>
        <v>0</v>
      </c>
      <c r="D5" s="214">
        <f>'HL-02 Extraneous Services'!E31+'HL-08G (Short Term Catering)'!O7+'HL-02 Extraneous Services'!E97+'HL-02 Ablution Rates'!J47+'Module H Soft FM Summary'!D44</f>
        <v>0</v>
      </c>
      <c r="E5" s="214">
        <f>'HL-02 Extraneous Services'!F31+'HL-08G (Short Term Catering)'!P7+'HL-02 Extraneous Services'!F97+'HL-02 Ablution Rates'!O47+'Module H Soft FM Summary'!E44</f>
        <v>0</v>
      </c>
      <c r="F5" s="214">
        <f>'HL-02 Extraneous Services'!G31+'HL-08G (Short Term Catering)'!Q7+'HL-02 Extraneous Services'!G97+'HL-02 Ablution Rates'!T47+'Module H Soft FM Summary'!F44</f>
        <v>0</v>
      </c>
      <c r="G5" s="214">
        <f>'HL-02 Extraneous Services'!H31+'HL-08G (Short Term Catering)'!R7+'HL-02 Extraneous Services'!H97+'HL-02 Ablution Rates'!Y47+'Module H Soft FM Summary'!G44</f>
        <v>0</v>
      </c>
      <c r="H5" s="215">
        <f>SUM(C5:G5)</f>
        <v>0</v>
      </c>
      <c r="I5" s="214">
        <f>'HL-02 Extraneous Services'!J31+'HL-08G (Short Term Catering)'!T7+'HL-02 Extraneous Services'!J97+'HL-02 Ablution Rates'!AD47+'Module H Soft FM Summary'!I44</f>
        <v>0</v>
      </c>
      <c r="J5" s="214">
        <f>'HL-02 Extraneous Services'!K31+'HL-08G (Short Term Catering)'!U7+'HL-02 Extraneous Services'!K97+'HL-02 Ablution Rates'!AI47+'Module H Soft FM Summary'!J44</f>
        <v>0</v>
      </c>
      <c r="K5" s="215">
        <f>SUM(H5:J5)</f>
        <v>0</v>
      </c>
    </row>
    <row r="6" spans="2:11" ht="21" customHeight="1">
      <c r="B6" s="114" t="s">
        <v>1263</v>
      </c>
      <c r="C6" s="214">
        <f>'Module VL-02 Operations'!C11</f>
        <v>0</v>
      </c>
      <c r="D6" s="214">
        <f>'Module VL-02 Operations'!D11</f>
        <v>0</v>
      </c>
      <c r="E6" s="214">
        <f>'Module VL-02 Operations'!E11</f>
        <v>0</v>
      </c>
      <c r="F6" s="214">
        <f>'Module VL-02 Operations'!F11</f>
        <v>0</v>
      </c>
      <c r="G6" s="214">
        <f>'Module VL-02 Operations'!G11</f>
        <v>0</v>
      </c>
      <c r="H6" s="215">
        <f>SUM(C6:G6)</f>
        <v>0</v>
      </c>
      <c r="I6" s="214">
        <f>'Module VL-02 Operations'!I11</f>
        <v>0</v>
      </c>
      <c r="J6" s="214">
        <f>'Module VL-02 Operations'!J11</f>
        <v>0</v>
      </c>
      <c r="K6" s="215">
        <f>SUM(H6:J6)</f>
        <v>0</v>
      </c>
    </row>
    <row r="7" spans="2:11" ht="26.25" customHeight="1">
      <c r="C7" s="216">
        <f t="shared" ref="C7:K7" si="0">SUM(C5:C6)</f>
        <v>0</v>
      </c>
      <c r="D7" s="216">
        <f t="shared" si="0"/>
        <v>0</v>
      </c>
      <c r="E7" s="216">
        <f t="shared" si="0"/>
        <v>0</v>
      </c>
      <c r="F7" s="216">
        <f t="shared" si="0"/>
        <v>0</v>
      </c>
      <c r="G7" s="216">
        <f t="shared" si="0"/>
        <v>0</v>
      </c>
      <c r="H7" s="216">
        <f t="shared" si="0"/>
        <v>0</v>
      </c>
      <c r="I7" s="216">
        <f t="shared" si="0"/>
        <v>0</v>
      </c>
      <c r="J7" s="216">
        <f t="shared" si="0"/>
        <v>0</v>
      </c>
      <c r="K7" s="216">
        <f t="shared" si="0"/>
        <v>0</v>
      </c>
    </row>
    <row r="8" spans="2:11">
      <c r="C8" s="116"/>
    </row>
    <row r="9" spans="2:11" ht="26.25" customHeight="1">
      <c r="B9" s="752" t="s">
        <v>520</v>
      </c>
      <c r="C9" s="753">
        <f>C7*'Overheads, Profit'!$C$13</f>
        <v>0</v>
      </c>
      <c r="D9" s="753">
        <f>D7*'Overheads, Profit'!$C$13</f>
        <v>0</v>
      </c>
      <c r="E9" s="753">
        <f>E7*'Overheads, Profit'!$C$13</f>
        <v>0</v>
      </c>
      <c r="F9" s="753">
        <f>F7*'Overheads, Profit'!$C$13</f>
        <v>0</v>
      </c>
      <c r="G9" s="753">
        <f>G7*'Overheads, Profit'!$C$13</f>
        <v>0</v>
      </c>
      <c r="H9" s="753">
        <f>H7*'Overheads, Profit'!$C$13</f>
        <v>0</v>
      </c>
      <c r="I9" s="753">
        <f>I7*'Overheads, Profit'!$C$13</f>
        <v>0</v>
      </c>
      <c r="J9" s="753">
        <f>J7*'Overheads, Profit'!$C$13</f>
        <v>0</v>
      </c>
      <c r="K9" s="753">
        <f>K7*'Overheads, Profit'!$C$13</f>
        <v>0</v>
      </c>
    </row>
  </sheetData>
  <sheetProtection sheet="1" formatCells="0" formatColumns="0" formatRows="0" selectLockedCells="1" sort="0" autoFilter="0"/>
  <protectedRanges>
    <protectedRange sqref="C5:K6" name="Range1_2"/>
  </protectedRanges>
  <pageMargins left="0.74803149606299213" right="0.74803149606299213" top="0.82677165354330717" bottom="0.9055118110236221" header="0.51181102362204722" footer="0.31496062992125984"/>
  <pageSetup paperSize="9" scale="42"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C869B-7A73-4CAF-9A00-2A35D9C7B8C7}">
  <sheetPr>
    <tabColor theme="6" tint="0.79998168889431442"/>
  </sheetPr>
  <dimension ref="A1:J134"/>
  <sheetViews>
    <sheetView topLeftCell="B121" zoomScale="115" zoomScaleNormal="115" workbookViewId="0">
      <selection activeCell="D5" sqref="D5:J129"/>
    </sheetView>
  </sheetViews>
  <sheetFormatPr defaultColWidth="8.81640625" defaultRowHeight="14.5"/>
  <cols>
    <col min="1" max="1" width="29" style="518" bestFit="1" customWidth="1"/>
    <col min="2" max="2" width="45" style="518" bestFit="1" customWidth="1"/>
    <col min="3" max="3" width="13.453125" style="518" customWidth="1"/>
    <col min="4" max="10" width="8.81640625" style="518" customWidth="1"/>
    <col min="11" max="16384" width="8.81640625" style="518"/>
  </cols>
  <sheetData>
    <row r="1" spans="1:10">
      <c r="A1" s="517" t="s">
        <v>1264</v>
      </c>
    </row>
    <row r="2" spans="1:10" ht="9.75" customHeight="1"/>
    <row r="3" spans="1:10" ht="42.65" customHeight="1">
      <c r="A3" s="1339" t="s">
        <v>1265</v>
      </c>
      <c r="B3" s="1339" t="s">
        <v>1266</v>
      </c>
      <c r="C3" s="1339" t="s">
        <v>1267</v>
      </c>
      <c r="D3" s="1340" t="s">
        <v>1268</v>
      </c>
      <c r="E3" s="1340"/>
      <c r="F3" s="1340"/>
      <c r="G3" s="1340"/>
      <c r="H3" s="1340"/>
      <c r="I3" s="1340"/>
      <c r="J3" s="1340"/>
    </row>
    <row r="4" spans="1:10" ht="26">
      <c r="A4" s="1339"/>
      <c r="B4" s="1339"/>
      <c r="C4" s="1339"/>
      <c r="D4" s="559" t="s">
        <v>493</v>
      </c>
      <c r="E4" s="559" t="s">
        <v>494</v>
      </c>
      <c r="F4" s="559" t="s">
        <v>495</v>
      </c>
      <c r="G4" s="559" t="s">
        <v>496</v>
      </c>
      <c r="H4" s="559" t="s">
        <v>497</v>
      </c>
      <c r="I4" s="559" t="s">
        <v>499</v>
      </c>
      <c r="J4" s="559" t="s">
        <v>500</v>
      </c>
    </row>
    <row r="5" spans="1:10">
      <c r="A5" s="519">
        <v>1</v>
      </c>
      <c r="B5" s="520" t="s">
        <v>1269</v>
      </c>
      <c r="C5" s="521" t="s">
        <v>1270</v>
      </c>
      <c r="D5" s="564"/>
      <c r="E5" s="564"/>
      <c r="F5" s="564"/>
      <c r="G5" s="564"/>
      <c r="H5" s="564"/>
      <c r="I5" s="564"/>
      <c r="J5" s="564"/>
    </row>
    <row r="6" spans="1:10">
      <c r="A6" s="519">
        <v>2</v>
      </c>
      <c r="B6" s="522" t="s">
        <v>1271</v>
      </c>
      <c r="C6" s="519" t="s">
        <v>1272</v>
      </c>
      <c r="D6" s="564"/>
      <c r="E6" s="564"/>
      <c r="F6" s="564"/>
      <c r="G6" s="564"/>
      <c r="H6" s="564"/>
      <c r="I6" s="564"/>
      <c r="J6" s="564"/>
    </row>
    <row r="7" spans="1:10">
      <c r="A7" s="519">
        <v>3</v>
      </c>
      <c r="B7" s="522" t="s">
        <v>1271</v>
      </c>
      <c r="C7" s="519" t="s">
        <v>1273</v>
      </c>
      <c r="D7" s="564"/>
      <c r="E7" s="564"/>
      <c r="F7" s="564"/>
      <c r="G7" s="564"/>
      <c r="H7" s="564"/>
      <c r="I7" s="564"/>
      <c r="J7" s="564"/>
    </row>
    <row r="8" spans="1:10">
      <c r="A8" s="519">
        <v>4</v>
      </c>
      <c r="B8" s="522" t="s">
        <v>1271</v>
      </c>
      <c r="C8" s="519" t="s">
        <v>1274</v>
      </c>
      <c r="D8" s="564"/>
      <c r="E8" s="564"/>
      <c r="F8" s="564"/>
      <c r="G8" s="564"/>
      <c r="H8" s="564"/>
      <c r="I8" s="564"/>
      <c r="J8" s="564"/>
    </row>
    <row r="9" spans="1:10">
      <c r="A9" s="519">
        <v>5</v>
      </c>
      <c r="B9" s="522" t="s">
        <v>1271</v>
      </c>
      <c r="C9" s="519" t="s">
        <v>1275</v>
      </c>
      <c r="D9" s="564"/>
      <c r="E9" s="564"/>
      <c r="F9" s="564"/>
      <c r="G9" s="564"/>
      <c r="H9" s="564"/>
      <c r="I9" s="564"/>
      <c r="J9" s="564"/>
    </row>
    <row r="10" spans="1:10">
      <c r="A10" s="519">
        <v>6</v>
      </c>
      <c r="B10" s="522" t="s">
        <v>1271</v>
      </c>
      <c r="C10" s="519" t="s">
        <v>1276</v>
      </c>
      <c r="D10" s="564"/>
      <c r="E10" s="564"/>
      <c r="F10" s="564"/>
      <c r="G10" s="564"/>
      <c r="H10" s="564"/>
      <c r="I10" s="564"/>
      <c r="J10" s="564"/>
    </row>
    <row r="11" spans="1:10">
      <c r="A11" s="519">
        <v>7</v>
      </c>
      <c r="B11" s="522" t="s">
        <v>1271</v>
      </c>
      <c r="C11" s="519" t="s">
        <v>1277</v>
      </c>
      <c r="D11" s="564"/>
      <c r="E11" s="564"/>
      <c r="F11" s="564"/>
      <c r="G11" s="564"/>
      <c r="H11" s="564"/>
      <c r="I11" s="564"/>
      <c r="J11" s="564"/>
    </row>
    <row r="12" spans="1:10">
      <c r="A12" s="519">
        <v>8</v>
      </c>
      <c r="B12" s="522" t="s">
        <v>1271</v>
      </c>
      <c r="C12" s="519" t="s">
        <v>1278</v>
      </c>
      <c r="D12" s="564"/>
      <c r="E12" s="564"/>
      <c r="F12" s="564"/>
      <c r="G12" s="564"/>
      <c r="H12" s="564"/>
      <c r="I12" s="564"/>
      <c r="J12" s="564"/>
    </row>
    <row r="13" spans="1:10">
      <c r="A13" s="519">
        <v>9</v>
      </c>
      <c r="B13" s="522" t="s">
        <v>1279</v>
      </c>
      <c r="C13" s="519" t="s">
        <v>1280</v>
      </c>
      <c r="D13" s="564"/>
      <c r="E13" s="564"/>
      <c r="F13" s="564"/>
      <c r="G13" s="564"/>
      <c r="H13" s="564"/>
      <c r="I13" s="564"/>
      <c r="J13" s="564"/>
    </row>
    <row r="14" spans="1:10">
      <c r="A14" s="519">
        <v>10</v>
      </c>
      <c r="B14" s="522" t="s">
        <v>1279</v>
      </c>
      <c r="C14" s="519" t="s">
        <v>1281</v>
      </c>
      <c r="D14" s="564"/>
      <c r="E14" s="564"/>
      <c r="F14" s="564"/>
      <c r="G14" s="564"/>
      <c r="H14" s="564"/>
      <c r="I14" s="564"/>
      <c r="J14" s="564"/>
    </row>
    <row r="15" spans="1:10">
      <c r="A15" s="519">
        <v>11</v>
      </c>
      <c r="B15" s="522" t="s">
        <v>1282</v>
      </c>
      <c r="C15" s="519" t="s">
        <v>1283</v>
      </c>
      <c r="D15" s="564"/>
      <c r="E15" s="564"/>
      <c r="F15" s="564"/>
      <c r="G15" s="564"/>
      <c r="H15" s="564"/>
      <c r="I15" s="564"/>
      <c r="J15" s="564"/>
    </row>
    <row r="16" spans="1:10">
      <c r="A16" s="519">
        <v>12</v>
      </c>
      <c r="B16" s="522" t="s">
        <v>1284</v>
      </c>
      <c r="C16" s="519" t="s">
        <v>1285</v>
      </c>
      <c r="D16" s="564"/>
      <c r="E16" s="564"/>
      <c r="F16" s="564"/>
      <c r="G16" s="564"/>
      <c r="H16" s="564"/>
      <c r="I16" s="564"/>
      <c r="J16" s="564"/>
    </row>
    <row r="17" spans="1:10">
      <c r="A17" s="519">
        <v>13</v>
      </c>
      <c r="B17" s="522" t="s">
        <v>1286</v>
      </c>
      <c r="C17" s="519" t="s">
        <v>1287</v>
      </c>
      <c r="D17" s="564"/>
      <c r="E17" s="564"/>
      <c r="F17" s="564"/>
      <c r="G17" s="564"/>
      <c r="H17" s="564"/>
      <c r="I17" s="564"/>
      <c r="J17" s="564"/>
    </row>
    <row r="18" spans="1:10">
      <c r="A18" s="519">
        <v>14</v>
      </c>
      <c r="B18" s="522" t="s">
        <v>1288</v>
      </c>
      <c r="C18" s="519" t="s">
        <v>1289</v>
      </c>
      <c r="D18" s="564"/>
      <c r="E18" s="564"/>
      <c r="F18" s="564"/>
      <c r="G18" s="564"/>
      <c r="H18" s="564"/>
      <c r="I18" s="564"/>
      <c r="J18" s="564"/>
    </row>
    <row r="19" spans="1:10">
      <c r="A19" s="519">
        <v>15</v>
      </c>
      <c r="B19" s="523" t="s">
        <v>1290</v>
      </c>
      <c r="C19" s="524" t="s">
        <v>1291</v>
      </c>
      <c r="D19" s="564"/>
      <c r="E19" s="564"/>
      <c r="F19" s="564"/>
      <c r="G19" s="564"/>
      <c r="H19" s="564"/>
      <c r="I19" s="564"/>
      <c r="J19" s="564"/>
    </row>
    <row r="20" spans="1:10">
      <c r="A20" s="519">
        <v>16</v>
      </c>
      <c r="B20" s="523" t="s">
        <v>1292</v>
      </c>
      <c r="C20" s="524" t="s">
        <v>1291</v>
      </c>
      <c r="D20" s="564"/>
      <c r="E20" s="564"/>
      <c r="F20" s="564"/>
      <c r="G20" s="564"/>
      <c r="H20" s="564"/>
      <c r="I20" s="564"/>
      <c r="J20" s="564"/>
    </row>
    <row r="21" spans="1:10">
      <c r="A21" s="519">
        <v>17</v>
      </c>
      <c r="B21" s="523" t="s">
        <v>1293</v>
      </c>
      <c r="C21" s="524" t="s">
        <v>1291</v>
      </c>
      <c r="D21" s="564"/>
      <c r="E21" s="564"/>
      <c r="F21" s="564"/>
      <c r="G21" s="564"/>
      <c r="H21" s="564"/>
      <c r="I21" s="564"/>
      <c r="J21" s="564"/>
    </row>
    <row r="22" spans="1:10">
      <c r="A22" s="519">
        <v>18</v>
      </c>
      <c r="B22" s="523" t="s">
        <v>1294</v>
      </c>
      <c r="C22" s="524" t="s">
        <v>1291</v>
      </c>
      <c r="D22" s="564"/>
      <c r="E22" s="564"/>
      <c r="F22" s="564"/>
      <c r="G22" s="564"/>
      <c r="H22" s="564"/>
      <c r="I22" s="564"/>
      <c r="J22" s="564"/>
    </row>
    <row r="23" spans="1:10">
      <c r="A23" s="519">
        <v>19</v>
      </c>
      <c r="B23" s="523" t="s">
        <v>1295</v>
      </c>
      <c r="C23" s="524" t="s">
        <v>1291</v>
      </c>
      <c r="D23" s="564"/>
      <c r="E23" s="564"/>
      <c r="F23" s="564"/>
      <c r="G23" s="564"/>
      <c r="H23" s="564"/>
      <c r="I23" s="564"/>
      <c r="J23" s="564"/>
    </row>
    <row r="24" spans="1:10">
      <c r="A24" s="519">
        <v>20</v>
      </c>
      <c r="B24" s="522" t="s">
        <v>1296</v>
      </c>
      <c r="C24" s="524" t="s">
        <v>1291</v>
      </c>
      <c r="D24" s="564"/>
      <c r="E24" s="564"/>
      <c r="F24" s="564"/>
      <c r="G24" s="564"/>
      <c r="H24" s="564"/>
      <c r="I24" s="564"/>
      <c r="J24" s="564"/>
    </row>
    <row r="25" spans="1:10">
      <c r="A25" s="519">
        <v>21</v>
      </c>
      <c r="B25" s="523" t="s">
        <v>1297</v>
      </c>
      <c r="C25" s="524" t="s">
        <v>1291</v>
      </c>
      <c r="D25" s="564"/>
      <c r="E25" s="564"/>
      <c r="F25" s="564"/>
      <c r="G25" s="564"/>
      <c r="H25" s="564"/>
      <c r="I25" s="564"/>
      <c r="J25" s="564"/>
    </row>
    <row r="26" spans="1:10">
      <c r="A26" s="519">
        <v>22</v>
      </c>
      <c r="B26" s="523" t="s">
        <v>1298</v>
      </c>
      <c r="C26" s="524" t="s">
        <v>1291</v>
      </c>
      <c r="D26" s="564"/>
      <c r="E26" s="564"/>
      <c r="F26" s="564"/>
      <c r="G26" s="564"/>
      <c r="H26" s="564"/>
      <c r="I26" s="564"/>
      <c r="J26" s="564"/>
    </row>
    <row r="27" spans="1:10">
      <c r="A27" s="519">
        <v>23</v>
      </c>
      <c r="B27" s="523" t="s">
        <v>1299</v>
      </c>
      <c r="C27" s="524" t="s">
        <v>1291</v>
      </c>
      <c r="D27" s="564"/>
      <c r="E27" s="564"/>
      <c r="F27" s="564"/>
      <c r="G27" s="564"/>
      <c r="H27" s="564"/>
      <c r="I27" s="564"/>
      <c r="J27" s="564"/>
    </row>
    <row r="28" spans="1:10">
      <c r="A28" s="519">
        <v>24</v>
      </c>
      <c r="B28" s="523" t="s">
        <v>1300</v>
      </c>
      <c r="C28" s="524" t="s">
        <v>1291</v>
      </c>
      <c r="D28" s="564"/>
      <c r="E28" s="564"/>
      <c r="F28" s="564"/>
      <c r="G28" s="564"/>
      <c r="H28" s="564"/>
      <c r="I28" s="564"/>
      <c r="J28" s="564"/>
    </row>
    <row r="29" spans="1:10">
      <c r="A29" s="519">
        <v>25</v>
      </c>
      <c r="B29" s="523" t="s">
        <v>1301</v>
      </c>
      <c r="C29" s="524" t="s">
        <v>1291</v>
      </c>
      <c r="D29" s="564"/>
      <c r="E29" s="564"/>
      <c r="F29" s="564"/>
      <c r="G29" s="564"/>
      <c r="H29" s="564"/>
      <c r="I29" s="564"/>
      <c r="J29" s="564"/>
    </row>
    <row r="30" spans="1:10">
      <c r="A30" s="519">
        <v>26</v>
      </c>
      <c r="B30" s="523" t="s">
        <v>1302</v>
      </c>
      <c r="C30" s="524" t="s">
        <v>1291</v>
      </c>
      <c r="D30" s="564"/>
      <c r="E30" s="564"/>
      <c r="F30" s="564"/>
      <c r="G30" s="564"/>
      <c r="H30" s="564"/>
      <c r="I30" s="564"/>
      <c r="J30" s="564"/>
    </row>
    <row r="31" spans="1:10">
      <c r="A31" s="519">
        <v>27</v>
      </c>
      <c r="B31" s="523" t="s">
        <v>1303</v>
      </c>
      <c r="C31" s="524" t="s">
        <v>1291</v>
      </c>
      <c r="D31" s="564"/>
      <c r="E31" s="564"/>
      <c r="F31" s="564"/>
      <c r="G31" s="564"/>
      <c r="H31" s="564"/>
      <c r="I31" s="564"/>
      <c r="J31" s="564"/>
    </row>
    <row r="32" spans="1:10">
      <c r="A32" s="519">
        <v>28</v>
      </c>
      <c r="B32" s="523" t="s">
        <v>1304</v>
      </c>
      <c r="C32" s="524" t="s">
        <v>1291</v>
      </c>
      <c r="D32" s="564"/>
      <c r="E32" s="564"/>
      <c r="F32" s="564"/>
      <c r="G32" s="564"/>
      <c r="H32" s="564"/>
      <c r="I32" s="564"/>
      <c r="J32" s="564"/>
    </row>
    <row r="33" spans="1:10">
      <c r="A33" s="519">
        <v>29</v>
      </c>
      <c r="B33" s="522" t="s">
        <v>1305</v>
      </c>
      <c r="C33" s="524" t="s">
        <v>1291</v>
      </c>
      <c r="D33" s="564"/>
      <c r="E33" s="564"/>
      <c r="F33" s="564"/>
      <c r="G33" s="564"/>
      <c r="H33" s="564"/>
      <c r="I33" s="564"/>
      <c r="J33" s="564"/>
    </row>
    <row r="34" spans="1:10">
      <c r="A34" s="519">
        <v>30</v>
      </c>
      <c r="B34" s="522" t="s">
        <v>1306</v>
      </c>
      <c r="C34" s="524" t="s">
        <v>1291</v>
      </c>
      <c r="D34" s="564"/>
      <c r="E34" s="564"/>
      <c r="F34" s="564"/>
      <c r="G34" s="564"/>
      <c r="H34" s="564"/>
      <c r="I34" s="564"/>
      <c r="J34" s="564"/>
    </row>
    <row r="35" spans="1:10">
      <c r="A35" s="519">
        <v>32</v>
      </c>
      <c r="B35" s="523" t="s">
        <v>1307</v>
      </c>
      <c r="C35" s="524" t="s">
        <v>1291</v>
      </c>
      <c r="D35" s="564"/>
      <c r="E35" s="564"/>
      <c r="F35" s="564"/>
      <c r="G35" s="564"/>
      <c r="H35" s="564"/>
      <c r="I35" s="564"/>
      <c r="J35" s="564"/>
    </row>
    <row r="36" spans="1:10">
      <c r="A36" s="519">
        <v>33</v>
      </c>
      <c r="B36" s="522" t="s">
        <v>1308</v>
      </c>
      <c r="C36" s="524" t="s">
        <v>1291</v>
      </c>
      <c r="D36" s="564"/>
      <c r="E36" s="564"/>
      <c r="F36" s="564"/>
      <c r="G36" s="564"/>
      <c r="H36" s="564"/>
      <c r="I36" s="564"/>
      <c r="J36" s="564"/>
    </row>
    <row r="37" spans="1:10">
      <c r="A37" s="519">
        <v>34</v>
      </c>
      <c r="B37" s="523" t="s">
        <v>1309</v>
      </c>
      <c r="C37" s="524" t="s">
        <v>1291</v>
      </c>
      <c r="D37" s="564"/>
      <c r="E37" s="564"/>
      <c r="F37" s="564"/>
      <c r="G37" s="564"/>
      <c r="H37" s="564"/>
      <c r="I37" s="564"/>
      <c r="J37" s="564"/>
    </row>
    <row r="38" spans="1:10">
      <c r="A38" s="519">
        <v>35</v>
      </c>
      <c r="B38" s="523" t="s">
        <v>1310</v>
      </c>
      <c r="C38" s="524" t="s">
        <v>1291</v>
      </c>
      <c r="D38" s="564"/>
      <c r="E38" s="564"/>
      <c r="F38" s="564"/>
      <c r="G38" s="564"/>
      <c r="H38" s="564"/>
      <c r="I38" s="564"/>
      <c r="J38" s="564"/>
    </row>
    <row r="39" spans="1:10">
      <c r="A39" s="519">
        <v>36</v>
      </c>
      <c r="B39" s="523" t="s">
        <v>1311</v>
      </c>
      <c r="C39" s="524" t="s">
        <v>1291</v>
      </c>
      <c r="D39" s="564"/>
      <c r="E39" s="564"/>
      <c r="F39" s="564"/>
      <c r="G39" s="564"/>
      <c r="H39" s="564"/>
      <c r="I39" s="564"/>
      <c r="J39" s="564"/>
    </row>
    <row r="40" spans="1:10">
      <c r="A40" s="519">
        <v>37</v>
      </c>
      <c r="B40" s="523" t="s">
        <v>1312</v>
      </c>
      <c r="C40" s="524" t="s">
        <v>1291</v>
      </c>
      <c r="D40" s="564"/>
      <c r="E40" s="564"/>
      <c r="F40" s="564"/>
      <c r="G40" s="564"/>
      <c r="H40" s="564"/>
      <c r="I40" s="564"/>
      <c r="J40" s="564"/>
    </row>
    <row r="41" spans="1:10">
      <c r="A41" s="519">
        <v>38</v>
      </c>
      <c r="B41" s="522" t="s">
        <v>1313</v>
      </c>
      <c r="C41" s="524" t="s">
        <v>1291</v>
      </c>
      <c r="D41" s="564"/>
      <c r="E41" s="564"/>
      <c r="F41" s="564"/>
      <c r="G41" s="564"/>
      <c r="H41" s="564"/>
      <c r="I41" s="564"/>
      <c r="J41" s="564"/>
    </row>
    <row r="42" spans="1:10">
      <c r="A42" s="519">
        <v>39</v>
      </c>
      <c r="B42" s="523" t="s">
        <v>1314</v>
      </c>
      <c r="C42" s="524" t="s">
        <v>1291</v>
      </c>
      <c r="D42" s="564"/>
      <c r="E42" s="564"/>
      <c r="F42" s="564"/>
      <c r="G42" s="564"/>
      <c r="H42" s="564"/>
      <c r="I42" s="564"/>
      <c r="J42" s="564"/>
    </row>
    <row r="43" spans="1:10">
      <c r="A43" s="519">
        <v>40</v>
      </c>
      <c r="B43" s="523" t="s">
        <v>1315</v>
      </c>
      <c r="C43" s="524" t="s">
        <v>1291</v>
      </c>
      <c r="D43" s="564"/>
      <c r="E43" s="564"/>
      <c r="F43" s="564"/>
      <c r="G43" s="564"/>
      <c r="H43" s="564"/>
      <c r="I43" s="564"/>
      <c r="J43" s="564"/>
    </row>
    <row r="44" spans="1:10">
      <c r="A44" s="519">
        <v>41</v>
      </c>
      <c r="B44" s="523" t="s">
        <v>1316</v>
      </c>
      <c r="C44" s="524" t="s">
        <v>1291</v>
      </c>
      <c r="D44" s="564"/>
      <c r="E44" s="564"/>
      <c r="F44" s="564"/>
      <c r="G44" s="564"/>
      <c r="H44" s="564"/>
      <c r="I44" s="564"/>
      <c r="J44" s="564"/>
    </row>
    <row r="45" spans="1:10">
      <c r="A45" s="519">
        <v>42</v>
      </c>
      <c r="B45" s="522" t="s">
        <v>1317</v>
      </c>
      <c r="C45" s="524" t="s">
        <v>1291</v>
      </c>
      <c r="D45" s="564"/>
      <c r="E45" s="564"/>
      <c r="F45" s="564"/>
      <c r="G45" s="564"/>
      <c r="H45" s="564"/>
      <c r="I45" s="564"/>
      <c r="J45" s="564"/>
    </row>
    <row r="46" spans="1:10">
      <c r="A46" s="519">
        <v>43</v>
      </c>
      <c r="B46" s="522" t="s">
        <v>1318</v>
      </c>
      <c r="C46" s="524" t="s">
        <v>1291</v>
      </c>
      <c r="D46" s="564"/>
      <c r="E46" s="564"/>
      <c r="F46" s="564"/>
      <c r="G46" s="564"/>
      <c r="H46" s="564"/>
      <c r="I46" s="564"/>
      <c r="J46" s="564"/>
    </row>
    <row r="47" spans="1:10">
      <c r="A47" s="519">
        <v>44</v>
      </c>
      <c r="B47" s="522" t="s">
        <v>1319</v>
      </c>
      <c r="C47" s="524" t="s">
        <v>1291</v>
      </c>
      <c r="D47" s="564"/>
      <c r="E47" s="564"/>
      <c r="F47" s="564"/>
      <c r="G47" s="564"/>
      <c r="H47" s="564"/>
      <c r="I47" s="564"/>
      <c r="J47" s="564"/>
    </row>
    <row r="48" spans="1:10">
      <c r="A48" s="519">
        <v>45</v>
      </c>
      <c r="B48" s="522" t="s">
        <v>1320</v>
      </c>
      <c r="C48" s="524" t="s">
        <v>1291</v>
      </c>
      <c r="D48" s="564"/>
      <c r="E48" s="564"/>
      <c r="F48" s="564"/>
      <c r="G48" s="564"/>
      <c r="H48" s="564"/>
      <c r="I48" s="564"/>
      <c r="J48" s="564"/>
    </row>
    <row r="49" spans="1:10">
      <c r="A49" s="519">
        <v>46</v>
      </c>
      <c r="B49" s="523" t="s">
        <v>1321</v>
      </c>
      <c r="C49" s="524" t="s">
        <v>1291</v>
      </c>
      <c r="D49" s="564"/>
      <c r="E49" s="564"/>
      <c r="F49" s="564"/>
      <c r="G49" s="564"/>
      <c r="H49" s="564"/>
      <c r="I49" s="564"/>
      <c r="J49" s="564"/>
    </row>
    <row r="50" spans="1:10">
      <c r="A50" s="519">
        <v>48</v>
      </c>
      <c r="B50" s="523" t="s">
        <v>1322</v>
      </c>
      <c r="C50" s="524" t="s">
        <v>1291</v>
      </c>
      <c r="D50" s="564"/>
      <c r="E50" s="564"/>
      <c r="F50" s="564"/>
      <c r="G50" s="564"/>
      <c r="H50" s="564"/>
      <c r="I50" s="564"/>
      <c r="J50" s="564"/>
    </row>
    <row r="51" spans="1:10">
      <c r="A51" s="519">
        <v>49</v>
      </c>
      <c r="B51" s="523" t="s">
        <v>1323</v>
      </c>
      <c r="C51" s="524" t="s">
        <v>1291</v>
      </c>
      <c r="D51" s="564"/>
      <c r="E51" s="564"/>
      <c r="F51" s="564"/>
      <c r="G51" s="564"/>
      <c r="H51" s="564"/>
      <c r="I51" s="564"/>
      <c r="J51" s="564"/>
    </row>
    <row r="52" spans="1:10">
      <c r="A52" s="519">
        <v>51</v>
      </c>
      <c r="B52" s="523" t="s">
        <v>1324</v>
      </c>
      <c r="C52" s="524" t="s">
        <v>1291</v>
      </c>
      <c r="D52" s="564"/>
      <c r="E52" s="564"/>
      <c r="F52" s="564"/>
      <c r="G52" s="564"/>
      <c r="H52" s="564"/>
      <c r="I52" s="564"/>
      <c r="J52" s="564"/>
    </row>
    <row r="53" spans="1:10">
      <c r="A53" s="519">
        <v>52</v>
      </c>
      <c r="B53" s="522" t="s">
        <v>1325</v>
      </c>
      <c r="C53" s="519" t="s">
        <v>1291</v>
      </c>
      <c r="D53" s="564"/>
      <c r="E53" s="564"/>
      <c r="F53" s="564"/>
      <c r="G53" s="564"/>
      <c r="H53" s="564"/>
      <c r="I53" s="564"/>
      <c r="J53" s="564"/>
    </row>
    <row r="54" spans="1:10">
      <c r="A54" s="519">
        <v>53</v>
      </c>
      <c r="B54" s="523" t="s">
        <v>1326</v>
      </c>
      <c r="C54" s="524" t="s">
        <v>1291</v>
      </c>
      <c r="D54" s="564"/>
      <c r="E54" s="564"/>
      <c r="F54" s="564"/>
      <c r="G54" s="564"/>
      <c r="H54" s="564"/>
      <c r="I54" s="564"/>
      <c r="J54" s="564"/>
    </row>
    <row r="55" spans="1:10">
      <c r="A55" s="519">
        <v>55</v>
      </c>
      <c r="B55" s="523" t="s">
        <v>1327</v>
      </c>
      <c r="C55" s="524" t="s">
        <v>1291</v>
      </c>
      <c r="D55" s="564"/>
      <c r="E55" s="564"/>
      <c r="F55" s="564"/>
      <c r="G55" s="564"/>
      <c r="H55" s="564"/>
      <c r="I55" s="564"/>
      <c r="J55" s="564"/>
    </row>
    <row r="56" spans="1:10">
      <c r="A56" s="519">
        <v>57</v>
      </c>
      <c r="B56" s="522" t="s">
        <v>1328</v>
      </c>
      <c r="C56" s="524" t="s">
        <v>1291</v>
      </c>
      <c r="D56" s="564"/>
      <c r="E56" s="564"/>
      <c r="F56" s="564"/>
      <c r="G56" s="564"/>
      <c r="H56" s="564"/>
      <c r="I56" s="564"/>
      <c r="J56" s="564"/>
    </row>
    <row r="57" spans="1:10">
      <c r="A57" s="519">
        <v>58</v>
      </c>
      <c r="B57" s="523" t="s">
        <v>1329</v>
      </c>
      <c r="C57" s="524" t="s">
        <v>1330</v>
      </c>
      <c r="D57" s="564"/>
      <c r="E57" s="564"/>
      <c r="F57" s="564"/>
      <c r="G57" s="564"/>
      <c r="H57" s="564"/>
      <c r="I57" s="564"/>
      <c r="J57" s="564"/>
    </row>
    <row r="58" spans="1:10">
      <c r="A58" s="519">
        <v>59</v>
      </c>
      <c r="B58" s="523" t="s">
        <v>1331</v>
      </c>
      <c r="C58" s="524" t="s">
        <v>1291</v>
      </c>
      <c r="D58" s="564"/>
      <c r="E58" s="564"/>
      <c r="F58" s="564"/>
      <c r="G58" s="564"/>
      <c r="H58" s="564"/>
      <c r="I58" s="564"/>
      <c r="J58" s="564"/>
    </row>
    <row r="59" spans="1:10">
      <c r="A59" s="519">
        <v>60</v>
      </c>
      <c r="B59" s="523" t="s">
        <v>1332</v>
      </c>
      <c r="C59" s="524" t="s">
        <v>1333</v>
      </c>
      <c r="D59" s="564"/>
      <c r="E59" s="564"/>
      <c r="F59" s="564"/>
      <c r="G59" s="564"/>
      <c r="H59" s="564"/>
      <c r="I59" s="564"/>
      <c r="J59" s="564"/>
    </row>
    <row r="60" spans="1:10">
      <c r="A60" s="519">
        <v>61</v>
      </c>
      <c r="B60" s="523" t="s">
        <v>1334</v>
      </c>
      <c r="C60" s="519" t="s">
        <v>1291</v>
      </c>
      <c r="D60" s="564"/>
      <c r="E60" s="564"/>
      <c r="F60" s="564"/>
      <c r="G60" s="564"/>
      <c r="H60" s="564"/>
      <c r="I60" s="564"/>
      <c r="J60" s="564"/>
    </row>
    <row r="61" spans="1:10">
      <c r="A61" s="519">
        <v>62</v>
      </c>
      <c r="B61" s="523" t="s">
        <v>1335</v>
      </c>
      <c r="C61" s="519" t="s">
        <v>1291</v>
      </c>
      <c r="D61" s="564"/>
      <c r="E61" s="564"/>
      <c r="F61" s="564"/>
      <c r="G61" s="564"/>
      <c r="H61" s="564"/>
      <c r="I61" s="564"/>
      <c r="J61" s="564"/>
    </row>
    <row r="62" spans="1:10">
      <c r="A62" s="519">
        <v>63</v>
      </c>
      <c r="B62" s="523" t="s">
        <v>1336</v>
      </c>
      <c r="C62" s="519" t="s">
        <v>1291</v>
      </c>
      <c r="D62" s="564"/>
      <c r="E62" s="564"/>
      <c r="F62" s="564"/>
      <c r="G62" s="564"/>
      <c r="H62" s="564"/>
      <c r="I62" s="564"/>
      <c r="J62" s="564"/>
    </row>
    <row r="63" spans="1:10">
      <c r="A63" s="519">
        <v>64</v>
      </c>
      <c r="B63" s="523" t="s">
        <v>1337</v>
      </c>
      <c r="C63" s="519" t="s">
        <v>1291</v>
      </c>
      <c r="D63" s="564"/>
      <c r="E63" s="564"/>
      <c r="F63" s="564"/>
      <c r="G63" s="564"/>
      <c r="H63" s="564"/>
      <c r="I63" s="564"/>
      <c r="J63" s="564"/>
    </row>
    <row r="64" spans="1:10">
      <c r="A64" s="519">
        <v>65</v>
      </c>
      <c r="B64" s="523" t="s">
        <v>1338</v>
      </c>
      <c r="C64" s="519" t="s">
        <v>1291</v>
      </c>
      <c r="D64" s="564"/>
      <c r="E64" s="564"/>
      <c r="F64" s="564"/>
      <c r="G64" s="564"/>
      <c r="H64" s="564"/>
      <c r="I64" s="564"/>
      <c r="J64" s="564"/>
    </row>
    <row r="65" spans="1:10">
      <c r="A65" s="519">
        <v>66</v>
      </c>
      <c r="B65" s="523" t="s">
        <v>1339</v>
      </c>
      <c r="C65" s="519" t="s">
        <v>1291</v>
      </c>
      <c r="D65" s="564"/>
      <c r="E65" s="564"/>
      <c r="F65" s="564"/>
      <c r="G65" s="564"/>
      <c r="H65" s="564"/>
      <c r="I65" s="564"/>
      <c r="J65" s="564"/>
    </row>
    <row r="66" spans="1:10">
      <c r="A66" s="519">
        <v>67</v>
      </c>
      <c r="B66" s="522" t="s">
        <v>1340</v>
      </c>
      <c r="C66" s="519" t="s">
        <v>1291</v>
      </c>
      <c r="D66" s="564"/>
      <c r="E66" s="564"/>
      <c r="F66" s="564"/>
      <c r="G66" s="564"/>
      <c r="H66" s="564"/>
      <c r="I66" s="564"/>
      <c r="J66" s="564"/>
    </row>
    <row r="67" spans="1:10">
      <c r="A67" s="519">
        <v>68</v>
      </c>
      <c r="B67" s="522" t="s">
        <v>1341</v>
      </c>
      <c r="C67" s="519" t="s">
        <v>1291</v>
      </c>
      <c r="D67" s="564"/>
      <c r="E67" s="564"/>
      <c r="F67" s="564"/>
      <c r="G67" s="564"/>
      <c r="H67" s="564"/>
      <c r="I67" s="564"/>
      <c r="J67" s="564"/>
    </row>
    <row r="68" spans="1:10">
      <c r="A68" s="519">
        <v>69</v>
      </c>
      <c r="B68" s="522" t="s">
        <v>1342</v>
      </c>
      <c r="C68" s="519" t="s">
        <v>1291</v>
      </c>
      <c r="D68" s="564"/>
      <c r="E68" s="564"/>
      <c r="F68" s="564"/>
      <c r="G68" s="564"/>
      <c r="H68" s="564"/>
      <c r="I68" s="564"/>
      <c r="J68" s="564"/>
    </row>
    <row r="69" spans="1:10">
      <c r="A69" s="519">
        <v>70</v>
      </c>
      <c r="B69" s="522" t="s">
        <v>1343</v>
      </c>
      <c r="C69" s="519" t="s">
        <v>1291</v>
      </c>
      <c r="D69" s="564"/>
      <c r="E69" s="564"/>
      <c r="F69" s="564"/>
      <c r="G69" s="564"/>
      <c r="H69" s="564"/>
      <c r="I69" s="564"/>
      <c r="J69" s="564"/>
    </row>
    <row r="70" spans="1:10">
      <c r="A70" s="519">
        <v>72</v>
      </c>
      <c r="B70" s="522" t="s">
        <v>1344</v>
      </c>
      <c r="C70" s="519" t="s">
        <v>1291</v>
      </c>
      <c r="D70" s="564"/>
      <c r="E70" s="564"/>
      <c r="F70" s="564"/>
      <c r="G70" s="564"/>
      <c r="H70" s="564"/>
      <c r="I70" s="564"/>
      <c r="J70" s="564"/>
    </row>
    <row r="71" spans="1:10">
      <c r="A71" s="519">
        <v>73</v>
      </c>
      <c r="B71" s="522" t="s">
        <v>1345</v>
      </c>
      <c r="C71" s="519" t="s">
        <v>1291</v>
      </c>
      <c r="D71" s="564"/>
      <c r="E71" s="564"/>
      <c r="F71" s="564"/>
      <c r="G71" s="564"/>
      <c r="H71" s="564"/>
      <c r="I71" s="564"/>
      <c r="J71" s="564"/>
    </row>
    <row r="72" spans="1:10">
      <c r="A72" s="519">
        <v>74</v>
      </c>
      <c r="B72" s="523" t="s">
        <v>1346</v>
      </c>
      <c r="C72" s="519" t="s">
        <v>1291</v>
      </c>
      <c r="D72" s="564"/>
      <c r="E72" s="564"/>
      <c r="F72" s="564"/>
      <c r="G72" s="564"/>
      <c r="H72" s="564"/>
      <c r="I72" s="564"/>
      <c r="J72" s="564"/>
    </row>
    <row r="73" spans="1:10">
      <c r="A73" s="519">
        <v>75</v>
      </c>
      <c r="B73" s="522" t="s">
        <v>1347</v>
      </c>
      <c r="C73" s="519" t="s">
        <v>1291</v>
      </c>
      <c r="D73" s="564"/>
      <c r="E73" s="564"/>
      <c r="F73" s="564"/>
      <c r="G73" s="564"/>
      <c r="H73" s="564"/>
      <c r="I73" s="564"/>
      <c r="J73" s="564"/>
    </row>
    <row r="74" spans="1:10">
      <c r="A74" s="519">
        <v>76</v>
      </c>
      <c r="B74" s="523" t="s">
        <v>1348</v>
      </c>
      <c r="C74" s="519" t="s">
        <v>1291</v>
      </c>
      <c r="D74" s="564"/>
      <c r="E74" s="564"/>
      <c r="F74" s="564"/>
      <c r="G74" s="564"/>
      <c r="H74" s="564"/>
      <c r="I74" s="564"/>
      <c r="J74" s="564"/>
    </row>
    <row r="75" spans="1:10">
      <c r="A75" s="519">
        <v>77</v>
      </c>
      <c r="B75" s="523" t="s">
        <v>1349</v>
      </c>
      <c r="C75" s="519" t="s">
        <v>1291</v>
      </c>
      <c r="D75" s="564"/>
      <c r="E75" s="564"/>
      <c r="F75" s="564"/>
      <c r="G75" s="564"/>
      <c r="H75" s="564"/>
      <c r="I75" s="564"/>
      <c r="J75" s="564"/>
    </row>
    <row r="76" spans="1:10">
      <c r="A76" s="519">
        <v>78</v>
      </c>
      <c r="B76" s="522" t="s">
        <v>1350</v>
      </c>
      <c r="C76" s="519" t="s">
        <v>1291</v>
      </c>
      <c r="D76" s="564"/>
      <c r="E76" s="564"/>
      <c r="F76" s="564"/>
      <c r="G76" s="564"/>
      <c r="H76" s="564"/>
      <c r="I76" s="564"/>
      <c r="J76" s="564"/>
    </row>
    <row r="77" spans="1:10">
      <c r="A77" s="519">
        <v>79</v>
      </c>
      <c r="B77" s="522" t="s">
        <v>1351</v>
      </c>
      <c r="C77" s="519" t="s">
        <v>1291</v>
      </c>
      <c r="D77" s="564"/>
      <c r="E77" s="564"/>
      <c r="F77" s="564"/>
      <c r="G77" s="564"/>
      <c r="H77" s="564"/>
      <c r="I77" s="564"/>
      <c r="J77" s="564"/>
    </row>
    <row r="78" spans="1:10">
      <c r="A78" s="519">
        <v>80</v>
      </c>
      <c r="B78" s="522" t="s">
        <v>1352</v>
      </c>
      <c r="C78" s="519" t="s">
        <v>1291</v>
      </c>
      <c r="D78" s="564"/>
      <c r="E78" s="564"/>
      <c r="F78" s="564"/>
      <c r="G78" s="564"/>
      <c r="H78" s="564"/>
      <c r="I78" s="564"/>
      <c r="J78" s="564"/>
    </row>
    <row r="79" spans="1:10">
      <c r="A79" s="519">
        <v>81</v>
      </c>
      <c r="B79" s="522" t="s">
        <v>1353</v>
      </c>
      <c r="C79" s="519" t="s">
        <v>1291</v>
      </c>
      <c r="D79" s="564"/>
      <c r="E79" s="564"/>
      <c r="F79" s="564"/>
      <c r="G79" s="564"/>
      <c r="H79" s="564"/>
      <c r="I79" s="564"/>
      <c r="J79" s="564"/>
    </row>
    <row r="80" spans="1:10">
      <c r="A80" s="519">
        <v>82</v>
      </c>
      <c r="B80" s="522" t="s">
        <v>1354</v>
      </c>
      <c r="C80" s="519" t="s">
        <v>1291</v>
      </c>
      <c r="D80" s="564"/>
      <c r="E80" s="564"/>
      <c r="F80" s="564"/>
      <c r="G80" s="564"/>
      <c r="H80" s="564"/>
      <c r="I80" s="564"/>
      <c r="J80" s="564"/>
    </row>
    <row r="81" spans="1:10">
      <c r="A81" s="519">
        <v>95</v>
      </c>
      <c r="B81" s="523" t="s">
        <v>1355</v>
      </c>
      <c r="C81" s="519" t="s">
        <v>1356</v>
      </c>
      <c r="D81" s="564"/>
      <c r="E81" s="564"/>
      <c r="F81" s="564"/>
      <c r="G81" s="564"/>
      <c r="H81" s="564"/>
      <c r="I81" s="564"/>
      <c r="J81" s="564"/>
    </row>
    <row r="82" spans="1:10">
      <c r="A82" s="519">
        <v>96</v>
      </c>
      <c r="B82" s="523" t="s">
        <v>1357</v>
      </c>
      <c r="C82" s="519" t="s">
        <v>1356</v>
      </c>
      <c r="D82" s="564"/>
      <c r="E82" s="564"/>
      <c r="F82" s="564"/>
      <c r="G82" s="564"/>
      <c r="H82" s="564"/>
      <c r="I82" s="564"/>
      <c r="J82" s="564"/>
    </row>
    <row r="83" spans="1:10">
      <c r="A83" s="519">
        <v>97</v>
      </c>
      <c r="B83" s="523" t="s">
        <v>1358</v>
      </c>
      <c r="C83" s="519" t="s">
        <v>1356</v>
      </c>
      <c r="D83" s="564"/>
      <c r="E83" s="564"/>
      <c r="F83" s="564"/>
      <c r="G83" s="564"/>
      <c r="H83" s="564"/>
      <c r="I83" s="564"/>
      <c r="J83" s="564"/>
    </row>
    <row r="84" spans="1:10">
      <c r="A84" s="519">
        <v>98</v>
      </c>
      <c r="B84" s="523" t="s">
        <v>1359</v>
      </c>
      <c r="C84" s="519" t="s">
        <v>1356</v>
      </c>
      <c r="D84" s="564"/>
      <c r="E84" s="564"/>
      <c r="F84" s="564"/>
      <c r="G84" s="564"/>
      <c r="H84" s="564"/>
      <c r="I84" s="564"/>
      <c r="J84" s="564"/>
    </row>
    <row r="85" spans="1:10">
      <c r="A85" s="519">
        <v>99</v>
      </c>
      <c r="B85" s="523" t="s">
        <v>1360</v>
      </c>
      <c r="C85" s="519" t="s">
        <v>1356</v>
      </c>
      <c r="D85" s="564"/>
      <c r="E85" s="564"/>
      <c r="F85" s="564"/>
      <c r="G85" s="564"/>
      <c r="H85" s="564"/>
      <c r="I85" s="564"/>
      <c r="J85" s="564"/>
    </row>
    <row r="86" spans="1:10">
      <c r="A86" s="519">
        <v>100</v>
      </c>
      <c r="B86" s="523" t="s">
        <v>1361</v>
      </c>
      <c r="C86" s="519" t="s">
        <v>1356</v>
      </c>
      <c r="D86" s="564"/>
      <c r="E86" s="564"/>
      <c r="F86" s="564"/>
      <c r="G86" s="564"/>
      <c r="H86" s="564"/>
      <c r="I86" s="564"/>
      <c r="J86" s="564"/>
    </row>
    <row r="87" spans="1:10">
      <c r="A87" s="519">
        <v>101</v>
      </c>
      <c r="B87" s="523" t="s">
        <v>1362</v>
      </c>
      <c r="C87" s="519" t="s">
        <v>1356</v>
      </c>
      <c r="D87" s="564"/>
      <c r="E87" s="564"/>
      <c r="F87" s="564"/>
      <c r="G87" s="564"/>
      <c r="H87" s="564"/>
      <c r="I87" s="564"/>
      <c r="J87" s="564"/>
    </row>
    <row r="88" spans="1:10">
      <c r="A88" s="519">
        <v>102</v>
      </c>
      <c r="B88" s="523" t="s">
        <v>1363</v>
      </c>
      <c r="C88" s="519" t="s">
        <v>1356</v>
      </c>
      <c r="D88" s="564"/>
      <c r="E88" s="564"/>
      <c r="F88" s="564"/>
      <c r="G88" s="564"/>
      <c r="H88" s="564"/>
      <c r="I88" s="564"/>
      <c r="J88" s="564"/>
    </row>
    <row r="89" spans="1:10">
      <c r="A89" s="519">
        <v>103</v>
      </c>
      <c r="B89" s="523" t="s">
        <v>1364</v>
      </c>
      <c r="C89" s="519" t="s">
        <v>1365</v>
      </c>
      <c r="D89" s="564"/>
      <c r="E89" s="564"/>
      <c r="F89" s="564"/>
      <c r="G89" s="564"/>
      <c r="H89" s="564"/>
      <c r="I89" s="564"/>
      <c r="J89" s="564"/>
    </row>
    <row r="90" spans="1:10">
      <c r="A90" s="519">
        <v>104</v>
      </c>
      <c r="B90" s="523" t="s">
        <v>1366</v>
      </c>
      <c r="C90" s="519" t="s">
        <v>1365</v>
      </c>
      <c r="D90" s="564"/>
      <c r="E90" s="564"/>
      <c r="F90" s="564"/>
      <c r="G90" s="564"/>
      <c r="H90" s="564"/>
      <c r="I90" s="564"/>
      <c r="J90" s="564"/>
    </row>
    <row r="91" spans="1:10">
      <c r="A91" s="519">
        <v>105</v>
      </c>
      <c r="B91" s="523" t="s">
        <v>1367</v>
      </c>
      <c r="C91" s="519" t="s">
        <v>1291</v>
      </c>
      <c r="D91" s="564"/>
      <c r="E91" s="564"/>
      <c r="F91" s="564"/>
      <c r="G91" s="564"/>
      <c r="H91" s="564"/>
      <c r="I91" s="564"/>
      <c r="J91" s="564"/>
    </row>
    <row r="92" spans="1:10">
      <c r="A92" s="519">
        <v>106</v>
      </c>
      <c r="B92" s="523" t="s">
        <v>1368</v>
      </c>
      <c r="C92" s="519" t="s">
        <v>1291</v>
      </c>
      <c r="D92" s="564"/>
      <c r="E92" s="564"/>
      <c r="F92" s="564"/>
      <c r="G92" s="564"/>
      <c r="H92" s="564"/>
      <c r="I92" s="564"/>
      <c r="J92" s="564"/>
    </row>
    <row r="93" spans="1:10">
      <c r="A93" s="519">
        <v>107</v>
      </c>
      <c r="B93" s="523" t="s">
        <v>1369</v>
      </c>
      <c r="C93" s="519" t="s">
        <v>1291</v>
      </c>
      <c r="D93" s="564"/>
      <c r="E93" s="564"/>
      <c r="F93" s="564"/>
      <c r="G93" s="564"/>
      <c r="H93" s="564"/>
      <c r="I93" s="564"/>
      <c r="J93" s="564"/>
    </row>
    <row r="94" spans="1:10">
      <c r="A94" s="519">
        <v>108</v>
      </c>
      <c r="B94" s="523" t="s">
        <v>1370</v>
      </c>
      <c r="C94" s="519" t="s">
        <v>1291</v>
      </c>
      <c r="D94" s="564"/>
      <c r="E94" s="564"/>
      <c r="F94" s="564"/>
      <c r="G94" s="564"/>
      <c r="H94" s="564"/>
      <c r="I94" s="564"/>
      <c r="J94" s="564"/>
    </row>
    <row r="95" spans="1:10">
      <c r="A95" s="519">
        <v>109</v>
      </c>
      <c r="B95" s="523" t="s">
        <v>1371</v>
      </c>
      <c r="C95" s="519" t="s">
        <v>1372</v>
      </c>
      <c r="D95" s="564"/>
      <c r="E95" s="564"/>
      <c r="F95" s="564"/>
      <c r="G95" s="564"/>
      <c r="H95" s="564"/>
      <c r="I95" s="564"/>
      <c r="J95" s="564"/>
    </row>
    <row r="96" spans="1:10">
      <c r="A96" s="519">
        <v>111</v>
      </c>
      <c r="B96" s="522" t="s">
        <v>1373</v>
      </c>
      <c r="C96" s="519" t="s">
        <v>1291</v>
      </c>
      <c r="D96" s="564"/>
      <c r="E96" s="564"/>
      <c r="F96" s="564"/>
      <c r="G96" s="564"/>
      <c r="H96" s="564"/>
      <c r="I96" s="564"/>
      <c r="J96" s="564"/>
    </row>
    <row r="97" spans="1:10">
      <c r="A97" s="519">
        <v>112</v>
      </c>
      <c r="B97" s="523" t="s">
        <v>1374</v>
      </c>
      <c r="C97" s="519" t="s">
        <v>1291</v>
      </c>
      <c r="D97" s="564"/>
      <c r="E97" s="564"/>
      <c r="F97" s="564"/>
      <c r="G97" s="564"/>
      <c r="H97" s="564"/>
      <c r="I97" s="564"/>
      <c r="J97" s="564"/>
    </row>
    <row r="98" spans="1:10">
      <c r="A98" s="519">
        <v>114</v>
      </c>
      <c r="B98" s="523" t="s">
        <v>1375</v>
      </c>
      <c r="C98" s="519" t="s">
        <v>1291</v>
      </c>
      <c r="D98" s="564"/>
      <c r="E98" s="564"/>
      <c r="F98" s="564"/>
      <c r="G98" s="564"/>
      <c r="H98" s="564"/>
      <c r="I98" s="564"/>
      <c r="J98" s="564"/>
    </row>
    <row r="99" spans="1:10">
      <c r="A99" s="519">
        <v>115</v>
      </c>
      <c r="B99" s="522" t="s">
        <v>1376</v>
      </c>
      <c r="C99" s="519" t="s">
        <v>1377</v>
      </c>
      <c r="D99" s="564"/>
      <c r="E99" s="564"/>
      <c r="F99" s="564"/>
      <c r="G99" s="564"/>
      <c r="H99" s="564"/>
      <c r="I99" s="564"/>
      <c r="J99" s="564"/>
    </row>
    <row r="100" spans="1:10">
      <c r="A100" s="519">
        <v>116</v>
      </c>
      <c r="B100" s="522" t="s">
        <v>1378</v>
      </c>
      <c r="C100" s="519" t="s">
        <v>1377</v>
      </c>
      <c r="D100" s="564"/>
      <c r="E100" s="564"/>
      <c r="F100" s="564"/>
      <c r="G100" s="564"/>
      <c r="H100" s="564"/>
      <c r="I100" s="564"/>
      <c r="J100" s="564"/>
    </row>
    <row r="101" spans="1:10">
      <c r="A101" s="519">
        <v>117</v>
      </c>
      <c r="B101" s="522" t="s">
        <v>1379</v>
      </c>
      <c r="C101" s="519" t="s">
        <v>1377</v>
      </c>
      <c r="D101" s="564"/>
      <c r="E101" s="564"/>
      <c r="F101" s="564"/>
      <c r="G101" s="564"/>
      <c r="H101" s="564"/>
      <c r="I101" s="564"/>
      <c r="J101" s="564"/>
    </row>
    <row r="102" spans="1:10">
      <c r="A102" s="519">
        <v>118</v>
      </c>
      <c r="B102" s="522" t="s">
        <v>1380</v>
      </c>
      <c r="C102" s="519" t="s">
        <v>1377</v>
      </c>
      <c r="D102" s="564"/>
      <c r="E102" s="564"/>
      <c r="F102" s="564"/>
      <c r="G102" s="564"/>
      <c r="H102" s="564"/>
      <c r="I102" s="564"/>
      <c r="J102" s="564"/>
    </row>
    <row r="103" spans="1:10">
      <c r="A103" s="519">
        <v>119</v>
      </c>
      <c r="B103" s="522" t="s">
        <v>1381</v>
      </c>
      <c r="C103" s="519" t="s">
        <v>1291</v>
      </c>
      <c r="D103" s="564"/>
      <c r="E103" s="564"/>
      <c r="F103" s="564"/>
      <c r="G103" s="564"/>
      <c r="H103" s="564"/>
      <c r="I103" s="564"/>
      <c r="J103" s="564"/>
    </row>
    <row r="104" spans="1:10">
      <c r="A104" s="519">
        <v>120</v>
      </c>
      <c r="B104" s="522" t="s">
        <v>1382</v>
      </c>
      <c r="C104" s="519" t="s">
        <v>1291</v>
      </c>
      <c r="D104" s="564"/>
      <c r="E104" s="564"/>
      <c r="F104" s="564"/>
      <c r="G104" s="564"/>
      <c r="H104" s="564"/>
      <c r="I104" s="564"/>
      <c r="J104" s="564"/>
    </row>
    <row r="105" spans="1:10">
      <c r="A105" s="519">
        <v>121</v>
      </c>
      <c r="B105" s="522" t="s">
        <v>1383</v>
      </c>
      <c r="C105" s="519" t="s">
        <v>1291</v>
      </c>
      <c r="D105" s="564"/>
      <c r="E105" s="564"/>
      <c r="F105" s="564"/>
      <c r="G105" s="564"/>
      <c r="H105" s="564"/>
      <c r="I105" s="564"/>
      <c r="J105" s="564"/>
    </row>
    <row r="106" spans="1:10">
      <c r="A106" s="519">
        <v>122</v>
      </c>
      <c r="B106" s="522" t="s">
        <v>1384</v>
      </c>
      <c r="C106" s="519" t="s">
        <v>1291</v>
      </c>
      <c r="D106" s="564"/>
      <c r="E106" s="564"/>
      <c r="F106" s="564"/>
      <c r="G106" s="564"/>
      <c r="H106" s="564"/>
      <c r="I106" s="564"/>
      <c r="J106" s="564"/>
    </row>
    <row r="107" spans="1:10">
      <c r="A107" s="519">
        <v>123</v>
      </c>
      <c r="B107" s="523" t="s">
        <v>1385</v>
      </c>
      <c r="C107" s="519" t="s">
        <v>1356</v>
      </c>
      <c r="D107" s="564"/>
      <c r="E107" s="564"/>
      <c r="F107" s="564"/>
      <c r="G107" s="564"/>
      <c r="H107" s="564"/>
      <c r="I107" s="564"/>
      <c r="J107" s="564"/>
    </row>
    <row r="108" spans="1:10">
      <c r="A108" s="519">
        <v>124</v>
      </c>
      <c r="B108" s="523" t="s">
        <v>1386</v>
      </c>
      <c r="C108" s="519" t="s">
        <v>1356</v>
      </c>
      <c r="D108" s="564"/>
      <c r="E108" s="564"/>
      <c r="F108" s="564"/>
      <c r="G108" s="564"/>
      <c r="H108" s="564"/>
      <c r="I108" s="564"/>
      <c r="J108" s="564"/>
    </row>
    <row r="109" spans="1:10">
      <c r="A109" s="519">
        <v>125</v>
      </c>
      <c r="B109" s="523" t="s">
        <v>1387</v>
      </c>
      <c r="C109" s="519" t="s">
        <v>1356</v>
      </c>
      <c r="D109" s="564"/>
      <c r="E109" s="564"/>
      <c r="F109" s="564"/>
      <c r="G109" s="564"/>
      <c r="H109" s="564"/>
      <c r="I109" s="564"/>
      <c r="J109" s="564"/>
    </row>
    <row r="110" spans="1:10">
      <c r="A110" s="519">
        <v>126</v>
      </c>
      <c r="B110" s="523" t="s">
        <v>1388</v>
      </c>
      <c r="C110" s="519" t="s">
        <v>1389</v>
      </c>
      <c r="D110" s="564"/>
      <c r="E110" s="564"/>
      <c r="F110" s="564"/>
      <c r="G110" s="564"/>
      <c r="H110" s="564"/>
      <c r="I110" s="564"/>
      <c r="J110" s="564"/>
    </row>
    <row r="111" spans="1:10">
      <c r="A111" s="519">
        <v>127</v>
      </c>
      <c r="B111" s="522" t="s">
        <v>1390</v>
      </c>
      <c r="C111" s="519" t="s">
        <v>1356</v>
      </c>
      <c r="D111" s="564"/>
      <c r="E111" s="564"/>
      <c r="F111" s="564"/>
      <c r="G111" s="564"/>
      <c r="H111" s="564"/>
      <c r="I111" s="564"/>
      <c r="J111" s="564"/>
    </row>
    <row r="112" spans="1:10">
      <c r="A112" s="519">
        <v>128</v>
      </c>
      <c r="B112" s="522" t="s">
        <v>1391</v>
      </c>
      <c r="C112" s="519" t="s">
        <v>1356</v>
      </c>
      <c r="D112" s="564"/>
      <c r="E112" s="564"/>
      <c r="F112" s="564"/>
      <c r="G112" s="564"/>
      <c r="H112" s="564"/>
      <c r="I112" s="564"/>
      <c r="J112" s="564"/>
    </row>
    <row r="113" spans="1:10">
      <c r="A113" s="519">
        <v>129</v>
      </c>
      <c r="B113" s="522" t="s">
        <v>1392</v>
      </c>
      <c r="C113" s="519" t="s">
        <v>1356</v>
      </c>
      <c r="D113" s="564"/>
      <c r="E113" s="564"/>
      <c r="F113" s="564"/>
      <c r="G113" s="564"/>
      <c r="H113" s="564"/>
      <c r="I113" s="564"/>
      <c r="J113" s="564"/>
    </row>
    <row r="114" spans="1:10">
      <c r="A114" s="519">
        <v>130</v>
      </c>
      <c r="B114" s="522" t="s">
        <v>1393</v>
      </c>
      <c r="C114" s="519" t="s">
        <v>1394</v>
      </c>
      <c r="D114" s="564"/>
      <c r="E114" s="564"/>
      <c r="F114" s="564"/>
      <c r="G114" s="564"/>
      <c r="H114" s="564"/>
      <c r="I114" s="564"/>
      <c r="J114" s="564"/>
    </row>
    <row r="115" spans="1:10">
      <c r="A115" s="519">
        <v>131</v>
      </c>
      <c r="B115" s="522" t="s">
        <v>1395</v>
      </c>
      <c r="C115" s="519" t="s">
        <v>1394</v>
      </c>
      <c r="D115" s="564"/>
      <c r="E115" s="564"/>
      <c r="F115" s="564"/>
      <c r="G115" s="564"/>
      <c r="H115" s="564"/>
      <c r="I115" s="564"/>
      <c r="J115" s="564"/>
    </row>
    <row r="116" spans="1:10">
      <c r="A116" s="519">
        <v>132</v>
      </c>
      <c r="B116" s="522" t="s">
        <v>1396</v>
      </c>
      <c r="C116" s="519" t="s">
        <v>1394</v>
      </c>
      <c r="D116" s="564"/>
      <c r="E116" s="564"/>
      <c r="F116" s="564"/>
      <c r="G116" s="564"/>
      <c r="H116" s="564"/>
      <c r="I116" s="564"/>
      <c r="J116" s="564"/>
    </row>
    <row r="117" spans="1:10">
      <c r="A117" s="519">
        <v>133</v>
      </c>
      <c r="B117" s="522" t="s">
        <v>1397</v>
      </c>
      <c r="C117" s="519" t="s">
        <v>1394</v>
      </c>
      <c r="D117" s="564"/>
      <c r="E117" s="564"/>
      <c r="F117" s="564"/>
      <c r="G117" s="564"/>
      <c r="H117" s="564"/>
      <c r="I117" s="564"/>
      <c r="J117" s="564"/>
    </row>
    <row r="118" spans="1:10">
      <c r="A118" s="519">
        <v>139</v>
      </c>
      <c r="B118" s="522" t="s">
        <v>1398</v>
      </c>
      <c r="C118" s="519" t="s">
        <v>1399</v>
      </c>
      <c r="D118" s="564"/>
      <c r="E118" s="564"/>
      <c r="F118" s="564"/>
      <c r="G118" s="564"/>
      <c r="H118" s="564"/>
      <c r="I118" s="564"/>
      <c r="J118" s="564"/>
    </row>
    <row r="119" spans="1:10">
      <c r="A119" s="519">
        <v>140</v>
      </c>
      <c r="B119" s="522" t="s">
        <v>1400</v>
      </c>
      <c r="C119" s="519" t="s">
        <v>1399</v>
      </c>
      <c r="D119" s="564"/>
      <c r="E119" s="564"/>
      <c r="F119" s="564"/>
      <c r="G119" s="564"/>
      <c r="H119" s="564"/>
      <c r="I119" s="564"/>
      <c r="J119" s="564"/>
    </row>
    <row r="120" spans="1:10">
      <c r="A120" s="519">
        <v>141</v>
      </c>
      <c r="B120" s="522" t="s">
        <v>1401</v>
      </c>
      <c r="C120" s="519" t="s">
        <v>1402</v>
      </c>
      <c r="D120" s="564"/>
      <c r="E120" s="564"/>
      <c r="F120" s="564"/>
      <c r="G120" s="564"/>
      <c r="H120" s="564"/>
      <c r="I120" s="564"/>
      <c r="J120" s="564"/>
    </row>
    <row r="121" spans="1:10">
      <c r="A121" s="519">
        <v>142</v>
      </c>
      <c r="B121" s="522" t="s">
        <v>1403</v>
      </c>
      <c r="C121" s="519" t="s">
        <v>1402</v>
      </c>
      <c r="D121" s="564"/>
      <c r="E121" s="564"/>
      <c r="F121" s="564"/>
      <c r="G121" s="564"/>
      <c r="H121" s="564"/>
      <c r="I121" s="564"/>
      <c r="J121" s="564"/>
    </row>
    <row r="122" spans="1:10">
      <c r="A122" s="519">
        <v>143</v>
      </c>
      <c r="B122" s="522" t="s">
        <v>1404</v>
      </c>
      <c r="C122" s="519" t="s">
        <v>1399</v>
      </c>
      <c r="D122" s="564"/>
      <c r="E122" s="564"/>
      <c r="F122" s="564"/>
      <c r="G122" s="564"/>
      <c r="H122" s="564"/>
      <c r="I122" s="564"/>
      <c r="J122" s="564"/>
    </row>
    <row r="123" spans="1:10">
      <c r="A123" s="519">
        <v>144</v>
      </c>
      <c r="B123" s="522" t="s">
        <v>1405</v>
      </c>
      <c r="C123" s="519" t="s">
        <v>1402</v>
      </c>
      <c r="D123" s="564"/>
      <c r="E123" s="564"/>
      <c r="F123" s="564"/>
      <c r="G123" s="564"/>
      <c r="H123" s="564"/>
      <c r="I123" s="564"/>
      <c r="J123" s="564"/>
    </row>
    <row r="124" spans="1:10">
      <c r="A124" s="519">
        <v>145</v>
      </c>
      <c r="B124" s="522" t="s">
        <v>1406</v>
      </c>
      <c r="C124" s="519">
        <v>1000</v>
      </c>
      <c r="D124" s="564"/>
      <c r="E124" s="564"/>
      <c r="F124" s="564"/>
      <c r="G124" s="564"/>
      <c r="H124" s="564"/>
      <c r="I124" s="564"/>
      <c r="J124" s="564"/>
    </row>
    <row r="125" spans="1:10">
      <c r="A125" s="519">
        <v>146</v>
      </c>
      <c r="B125" s="522" t="s">
        <v>1407</v>
      </c>
      <c r="C125" s="519">
        <v>100</v>
      </c>
      <c r="D125" s="564"/>
      <c r="E125" s="564"/>
      <c r="F125" s="564"/>
      <c r="G125" s="564"/>
      <c r="H125" s="564"/>
      <c r="I125" s="564"/>
      <c r="J125" s="564"/>
    </row>
    <row r="126" spans="1:10">
      <c r="A126" s="519">
        <v>147</v>
      </c>
      <c r="B126" s="522" t="s">
        <v>1408</v>
      </c>
      <c r="C126" s="519" t="s">
        <v>1291</v>
      </c>
      <c r="D126" s="564"/>
      <c r="E126" s="564"/>
      <c r="F126" s="564"/>
      <c r="G126" s="564"/>
      <c r="H126" s="564"/>
      <c r="I126" s="564"/>
      <c r="J126" s="564"/>
    </row>
    <row r="127" spans="1:10">
      <c r="A127" s="519">
        <v>148</v>
      </c>
      <c r="B127" s="523" t="s">
        <v>1409</v>
      </c>
      <c r="C127" s="519" t="s">
        <v>1291</v>
      </c>
      <c r="D127" s="564"/>
      <c r="E127" s="564"/>
      <c r="F127" s="564"/>
      <c r="G127" s="564"/>
      <c r="H127" s="564"/>
      <c r="I127" s="564"/>
      <c r="J127" s="564"/>
    </row>
    <row r="128" spans="1:10">
      <c r="A128" s="519">
        <v>149</v>
      </c>
      <c r="B128" s="522" t="s">
        <v>1410</v>
      </c>
      <c r="C128" s="519" t="s">
        <v>1291</v>
      </c>
      <c r="D128" s="564"/>
      <c r="E128" s="564"/>
      <c r="F128" s="564"/>
      <c r="G128" s="564"/>
      <c r="H128" s="564"/>
      <c r="I128" s="564"/>
      <c r="J128" s="564"/>
    </row>
    <row r="129" spans="1:10">
      <c r="A129" s="519">
        <v>150</v>
      </c>
      <c r="B129" s="522" t="s">
        <v>1411</v>
      </c>
      <c r="C129" s="519" t="s">
        <v>1412</v>
      </c>
      <c r="D129" s="564"/>
      <c r="E129" s="564"/>
      <c r="F129" s="564"/>
      <c r="G129" s="564"/>
      <c r="H129" s="564"/>
      <c r="I129" s="564"/>
      <c r="J129" s="564"/>
    </row>
    <row r="131" spans="1:10">
      <c r="A131" s="763" t="s">
        <v>489</v>
      </c>
    </row>
    <row r="133" spans="1:10">
      <c r="A133" s="763" t="s">
        <v>1413</v>
      </c>
    </row>
    <row r="134" spans="1:10">
      <c r="A134" s="763" t="s">
        <v>1414</v>
      </c>
    </row>
  </sheetData>
  <sheetProtection sheet="1" formatCells="0" formatColumns="0" formatRows="0" sort="0" autoFilter="0"/>
  <mergeCells count="4">
    <mergeCell ref="A3:A4"/>
    <mergeCell ref="B3:B4"/>
    <mergeCell ref="C3:C4"/>
    <mergeCell ref="D3:J3"/>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2CB4E-1F20-4DF9-841D-FB6619F0A06C}">
  <sheetPr>
    <tabColor theme="6" tint="0.79998168889431442"/>
    <pageSetUpPr fitToPage="1"/>
  </sheetPr>
  <dimension ref="B2:K17"/>
  <sheetViews>
    <sheetView showGridLines="0" view="pageBreakPreview" zoomScaleNormal="100" zoomScaleSheetLayoutView="100" workbookViewId="0">
      <selection activeCell="K11" sqref="K11"/>
    </sheetView>
  </sheetViews>
  <sheetFormatPr defaultRowHeight="12.5"/>
  <cols>
    <col min="1" max="1" width="1.54296875" style="194" customWidth="1"/>
    <col min="2" max="2" width="33.54296875" style="194" customWidth="1"/>
    <col min="3" max="7" width="11.81640625" style="194" customWidth="1"/>
    <col min="8" max="8" width="15.81640625" style="194" customWidth="1"/>
    <col min="9" max="10" width="11.81640625" style="194" customWidth="1"/>
    <col min="11" max="11" width="15.81640625" style="194" customWidth="1"/>
    <col min="12" max="253" width="8.81640625" style="194"/>
    <col min="254" max="254" width="1.54296875" style="194" customWidth="1"/>
    <col min="255" max="255" width="33.54296875" style="194" customWidth="1"/>
    <col min="256" max="262" width="8.81640625" style="194"/>
    <col min="263" max="263" width="11.54296875" style="194" customWidth="1"/>
    <col min="264" max="509" width="8.81640625" style="194"/>
    <col min="510" max="510" width="1.54296875" style="194" customWidth="1"/>
    <col min="511" max="511" width="33.54296875" style="194" customWidth="1"/>
    <col min="512" max="518" width="8.81640625" style="194"/>
    <col min="519" max="519" width="11.54296875" style="194" customWidth="1"/>
    <col min="520" max="765" width="8.81640625" style="194"/>
    <col min="766" max="766" width="1.54296875" style="194" customWidth="1"/>
    <col min="767" max="767" width="33.54296875" style="194" customWidth="1"/>
    <col min="768" max="774" width="8.81640625" style="194"/>
    <col min="775" max="775" width="11.54296875" style="194" customWidth="1"/>
    <col min="776" max="1021" width="8.81640625" style="194"/>
    <col min="1022" max="1022" width="1.54296875" style="194" customWidth="1"/>
    <col min="1023" max="1023" width="33.54296875" style="194" customWidth="1"/>
    <col min="1024" max="1030" width="8.81640625" style="194"/>
    <col min="1031" max="1031" width="11.54296875" style="194" customWidth="1"/>
    <col min="1032" max="1277" width="8.81640625" style="194"/>
    <col min="1278" max="1278" width="1.54296875" style="194" customWidth="1"/>
    <col min="1279" max="1279" width="33.54296875" style="194" customWidth="1"/>
    <col min="1280" max="1286" width="8.81640625" style="194"/>
    <col min="1287" max="1287" width="11.54296875" style="194" customWidth="1"/>
    <col min="1288" max="1533" width="8.81640625" style="194"/>
    <col min="1534" max="1534" width="1.54296875" style="194" customWidth="1"/>
    <col min="1535" max="1535" width="33.54296875" style="194" customWidth="1"/>
    <col min="1536" max="1542" width="8.81640625" style="194"/>
    <col min="1543" max="1543" width="11.54296875" style="194" customWidth="1"/>
    <col min="1544" max="1789" width="8.81640625" style="194"/>
    <col min="1790" max="1790" width="1.54296875" style="194" customWidth="1"/>
    <col min="1791" max="1791" width="33.54296875" style="194" customWidth="1"/>
    <col min="1792" max="1798" width="8.81640625" style="194"/>
    <col min="1799" max="1799" width="11.54296875" style="194" customWidth="1"/>
    <col min="1800" max="2045" width="8.81640625" style="194"/>
    <col min="2046" max="2046" width="1.54296875" style="194" customWidth="1"/>
    <col min="2047" max="2047" width="33.54296875" style="194" customWidth="1"/>
    <col min="2048" max="2054" width="8.81640625" style="194"/>
    <col min="2055" max="2055" width="11.54296875" style="194" customWidth="1"/>
    <col min="2056" max="2301" width="8.81640625" style="194"/>
    <col min="2302" max="2302" width="1.54296875" style="194" customWidth="1"/>
    <col min="2303" max="2303" width="33.54296875" style="194" customWidth="1"/>
    <col min="2304" max="2310" width="8.81640625" style="194"/>
    <col min="2311" max="2311" width="11.54296875" style="194" customWidth="1"/>
    <col min="2312" max="2557" width="8.81640625" style="194"/>
    <col min="2558" max="2558" width="1.54296875" style="194" customWidth="1"/>
    <col min="2559" max="2559" width="33.54296875" style="194" customWidth="1"/>
    <col min="2560" max="2566" width="8.81640625" style="194"/>
    <col min="2567" max="2567" width="11.54296875" style="194" customWidth="1"/>
    <col min="2568" max="2813" width="8.81640625" style="194"/>
    <col min="2814" max="2814" width="1.54296875" style="194" customWidth="1"/>
    <col min="2815" max="2815" width="33.54296875" style="194" customWidth="1"/>
    <col min="2816" max="2822" width="8.81640625" style="194"/>
    <col min="2823" max="2823" width="11.54296875" style="194" customWidth="1"/>
    <col min="2824" max="3069" width="8.81640625" style="194"/>
    <col min="3070" max="3070" width="1.54296875" style="194" customWidth="1"/>
    <col min="3071" max="3071" width="33.54296875" style="194" customWidth="1"/>
    <col min="3072" max="3078" width="8.81640625" style="194"/>
    <col min="3079" max="3079" width="11.54296875" style="194" customWidth="1"/>
    <col min="3080" max="3325" width="8.81640625" style="194"/>
    <col min="3326" max="3326" width="1.54296875" style="194" customWidth="1"/>
    <col min="3327" max="3327" width="33.54296875" style="194" customWidth="1"/>
    <col min="3328" max="3334" width="8.81640625" style="194"/>
    <col min="3335" max="3335" width="11.54296875" style="194" customWidth="1"/>
    <col min="3336" max="3581" width="8.81640625" style="194"/>
    <col min="3582" max="3582" width="1.54296875" style="194" customWidth="1"/>
    <col min="3583" max="3583" width="33.54296875" style="194" customWidth="1"/>
    <col min="3584" max="3590" width="8.81640625" style="194"/>
    <col min="3591" max="3591" width="11.54296875" style="194" customWidth="1"/>
    <col min="3592" max="3837" width="8.81640625" style="194"/>
    <col min="3838" max="3838" width="1.54296875" style="194" customWidth="1"/>
    <col min="3839" max="3839" width="33.54296875" style="194" customWidth="1"/>
    <col min="3840" max="3846" width="8.81640625" style="194"/>
    <col min="3847" max="3847" width="11.54296875" style="194" customWidth="1"/>
    <col min="3848" max="4093" width="8.81640625" style="194"/>
    <col min="4094" max="4094" width="1.54296875" style="194" customWidth="1"/>
    <col min="4095" max="4095" width="33.54296875" style="194" customWidth="1"/>
    <col min="4096" max="4102" width="8.81640625" style="194"/>
    <col min="4103" max="4103" width="11.54296875" style="194" customWidth="1"/>
    <col min="4104" max="4349" width="8.81640625" style="194"/>
    <col min="4350" max="4350" width="1.54296875" style="194" customWidth="1"/>
    <col min="4351" max="4351" width="33.54296875" style="194" customWidth="1"/>
    <col min="4352" max="4358" width="8.81640625" style="194"/>
    <col min="4359" max="4359" width="11.54296875" style="194" customWidth="1"/>
    <col min="4360" max="4605" width="8.81640625" style="194"/>
    <col min="4606" max="4606" width="1.54296875" style="194" customWidth="1"/>
    <col min="4607" max="4607" width="33.54296875" style="194" customWidth="1"/>
    <col min="4608" max="4614" width="8.81640625" style="194"/>
    <col min="4615" max="4615" width="11.54296875" style="194" customWidth="1"/>
    <col min="4616" max="4861" width="8.81640625" style="194"/>
    <col min="4862" max="4862" width="1.54296875" style="194" customWidth="1"/>
    <col min="4863" max="4863" width="33.54296875" style="194" customWidth="1"/>
    <col min="4864" max="4870" width="8.81640625" style="194"/>
    <col min="4871" max="4871" width="11.54296875" style="194" customWidth="1"/>
    <col min="4872" max="5117" width="8.81640625" style="194"/>
    <col min="5118" max="5118" width="1.54296875" style="194" customWidth="1"/>
    <col min="5119" max="5119" width="33.54296875" style="194" customWidth="1"/>
    <col min="5120" max="5126" width="8.81640625" style="194"/>
    <col min="5127" max="5127" width="11.54296875" style="194" customWidth="1"/>
    <col min="5128" max="5373" width="8.81640625" style="194"/>
    <col min="5374" max="5374" width="1.54296875" style="194" customWidth="1"/>
    <col min="5375" max="5375" width="33.54296875" style="194" customWidth="1"/>
    <col min="5376" max="5382" width="8.81640625" style="194"/>
    <col min="5383" max="5383" width="11.54296875" style="194" customWidth="1"/>
    <col min="5384" max="5629" width="8.81640625" style="194"/>
    <col min="5630" max="5630" width="1.54296875" style="194" customWidth="1"/>
    <col min="5631" max="5631" width="33.54296875" style="194" customWidth="1"/>
    <col min="5632" max="5638" width="8.81640625" style="194"/>
    <col min="5639" max="5639" width="11.54296875" style="194" customWidth="1"/>
    <col min="5640" max="5885" width="8.81640625" style="194"/>
    <col min="5886" max="5886" width="1.54296875" style="194" customWidth="1"/>
    <col min="5887" max="5887" width="33.54296875" style="194" customWidth="1"/>
    <col min="5888" max="5894" width="8.81640625" style="194"/>
    <col min="5895" max="5895" width="11.54296875" style="194" customWidth="1"/>
    <col min="5896" max="6141" width="8.81640625" style="194"/>
    <col min="6142" max="6142" width="1.54296875" style="194" customWidth="1"/>
    <col min="6143" max="6143" width="33.54296875" style="194" customWidth="1"/>
    <col min="6144" max="6150" width="8.81640625" style="194"/>
    <col min="6151" max="6151" width="11.54296875" style="194" customWidth="1"/>
    <col min="6152" max="6397" width="8.81640625" style="194"/>
    <col min="6398" max="6398" width="1.54296875" style="194" customWidth="1"/>
    <col min="6399" max="6399" width="33.54296875" style="194" customWidth="1"/>
    <col min="6400" max="6406" width="8.81640625" style="194"/>
    <col min="6407" max="6407" width="11.54296875" style="194" customWidth="1"/>
    <col min="6408" max="6653" width="8.81640625" style="194"/>
    <col min="6654" max="6654" width="1.54296875" style="194" customWidth="1"/>
    <col min="6655" max="6655" width="33.54296875" style="194" customWidth="1"/>
    <col min="6656" max="6662" width="8.81640625" style="194"/>
    <col min="6663" max="6663" width="11.54296875" style="194" customWidth="1"/>
    <col min="6664" max="6909" width="8.81640625" style="194"/>
    <col min="6910" max="6910" width="1.54296875" style="194" customWidth="1"/>
    <col min="6911" max="6911" width="33.54296875" style="194" customWidth="1"/>
    <col min="6912" max="6918" width="8.81640625" style="194"/>
    <col min="6919" max="6919" width="11.54296875" style="194" customWidth="1"/>
    <col min="6920" max="7165" width="8.81640625" style="194"/>
    <col min="7166" max="7166" width="1.54296875" style="194" customWidth="1"/>
    <col min="7167" max="7167" width="33.54296875" style="194" customWidth="1"/>
    <col min="7168" max="7174" width="8.81640625" style="194"/>
    <col min="7175" max="7175" width="11.54296875" style="194" customWidth="1"/>
    <col min="7176" max="7421" width="8.81640625" style="194"/>
    <col min="7422" max="7422" width="1.54296875" style="194" customWidth="1"/>
    <col min="7423" max="7423" width="33.54296875" style="194" customWidth="1"/>
    <col min="7424" max="7430" width="8.81640625" style="194"/>
    <col min="7431" max="7431" width="11.54296875" style="194" customWidth="1"/>
    <col min="7432" max="7677" width="8.81640625" style="194"/>
    <col min="7678" max="7678" width="1.54296875" style="194" customWidth="1"/>
    <col min="7679" max="7679" width="33.54296875" style="194" customWidth="1"/>
    <col min="7680" max="7686" width="8.81640625" style="194"/>
    <col min="7687" max="7687" width="11.54296875" style="194" customWidth="1"/>
    <col min="7688" max="7933" width="8.81640625" style="194"/>
    <col min="7934" max="7934" width="1.54296875" style="194" customWidth="1"/>
    <col min="7935" max="7935" width="33.54296875" style="194" customWidth="1"/>
    <col min="7936" max="7942" width="8.81640625" style="194"/>
    <col min="7943" max="7943" width="11.54296875" style="194" customWidth="1"/>
    <col min="7944" max="8189" width="8.81640625" style="194"/>
    <col min="8190" max="8190" width="1.54296875" style="194" customWidth="1"/>
    <col min="8191" max="8191" width="33.54296875" style="194" customWidth="1"/>
    <col min="8192" max="8198" width="8.81640625" style="194"/>
    <col min="8199" max="8199" width="11.54296875" style="194" customWidth="1"/>
    <col min="8200" max="8445" width="8.81640625" style="194"/>
    <col min="8446" max="8446" width="1.54296875" style="194" customWidth="1"/>
    <col min="8447" max="8447" width="33.54296875" style="194" customWidth="1"/>
    <col min="8448" max="8454" width="8.81640625" style="194"/>
    <col min="8455" max="8455" width="11.54296875" style="194" customWidth="1"/>
    <col min="8456" max="8701" width="8.81640625" style="194"/>
    <col min="8702" max="8702" width="1.54296875" style="194" customWidth="1"/>
    <col min="8703" max="8703" width="33.54296875" style="194" customWidth="1"/>
    <col min="8704" max="8710" width="8.81640625" style="194"/>
    <col min="8711" max="8711" width="11.54296875" style="194" customWidth="1"/>
    <col min="8712" max="8957" width="8.81640625" style="194"/>
    <col min="8958" max="8958" width="1.54296875" style="194" customWidth="1"/>
    <col min="8959" max="8959" width="33.54296875" style="194" customWidth="1"/>
    <col min="8960" max="8966" width="8.81640625" style="194"/>
    <col min="8967" max="8967" width="11.54296875" style="194" customWidth="1"/>
    <col min="8968" max="9213" width="8.81640625" style="194"/>
    <col min="9214" max="9214" width="1.54296875" style="194" customWidth="1"/>
    <col min="9215" max="9215" width="33.54296875" style="194" customWidth="1"/>
    <col min="9216" max="9222" width="8.81640625" style="194"/>
    <col min="9223" max="9223" width="11.54296875" style="194" customWidth="1"/>
    <col min="9224" max="9469" width="8.81640625" style="194"/>
    <col min="9470" max="9470" width="1.54296875" style="194" customWidth="1"/>
    <col min="9471" max="9471" width="33.54296875" style="194" customWidth="1"/>
    <col min="9472" max="9478" width="8.81640625" style="194"/>
    <col min="9479" max="9479" width="11.54296875" style="194" customWidth="1"/>
    <col min="9480" max="9725" width="8.81640625" style="194"/>
    <col min="9726" max="9726" width="1.54296875" style="194" customWidth="1"/>
    <col min="9727" max="9727" width="33.54296875" style="194" customWidth="1"/>
    <col min="9728" max="9734" width="8.81640625" style="194"/>
    <col min="9735" max="9735" width="11.54296875" style="194" customWidth="1"/>
    <col min="9736" max="9981" width="8.81640625" style="194"/>
    <col min="9982" max="9982" width="1.54296875" style="194" customWidth="1"/>
    <col min="9983" max="9983" width="33.54296875" style="194" customWidth="1"/>
    <col min="9984" max="9990" width="8.81640625" style="194"/>
    <col min="9991" max="9991" width="11.54296875" style="194" customWidth="1"/>
    <col min="9992" max="10237" width="8.81640625" style="194"/>
    <col min="10238" max="10238" width="1.54296875" style="194" customWidth="1"/>
    <col min="10239" max="10239" width="33.54296875" style="194" customWidth="1"/>
    <col min="10240" max="10246" width="8.81640625" style="194"/>
    <col min="10247" max="10247" width="11.54296875" style="194" customWidth="1"/>
    <col min="10248" max="10493" width="8.81640625" style="194"/>
    <col min="10494" max="10494" width="1.54296875" style="194" customWidth="1"/>
    <col min="10495" max="10495" width="33.54296875" style="194" customWidth="1"/>
    <col min="10496" max="10502" width="8.81640625" style="194"/>
    <col min="10503" max="10503" width="11.54296875" style="194" customWidth="1"/>
    <col min="10504" max="10749" width="8.81640625" style="194"/>
    <col min="10750" max="10750" width="1.54296875" style="194" customWidth="1"/>
    <col min="10751" max="10751" width="33.54296875" style="194" customWidth="1"/>
    <col min="10752" max="10758" width="8.81640625" style="194"/>
    <col min="10759" max="10759" width="11.54296875" style="194" customWidth="1"/>
    <col min="10760" max="11005" width="8.81640625" style="194"/>
    <col min="11006" max="11006" width="1.54296875" style="194" customWidth="1"/>
    <col min="11007" max="11007" width="33.54296875" style="194" customWidth="1"/>
    <col min="11008" max="11014" width="8.81640625" style="194"/>
    <col min="11015" max="11015" width="11.54296875" style="194" customWidth="1"/>
    <col min="11016" max="11261" width="8.81640625" style="194"/>
    <col min="11262" max="11262" width="1.54296875" style="194" customWidth="1"/>
    <col min="11263" max="11263" width="33.54296875" style="194" customWidth="1"/>
    <col min="11264" max="11270" width="8.81640625" style="194"/>
    <col min="11271" max="11271" width="11.54296875" style="194" customWidth="1"/>
    <col min="11272" max="11517" width="8.81640625" style="194"/>
    <col min="11518" max="11518" width="1.54296875" style="194" customWidth="1"/>
    <col min="11519" max="11519" width="33.54296875" style="194" customWidth="1"/>
    <col min="11520" max="11526" width="8.81640625" style="194"/>
    <col min="11527" max="11527" width="11.54296875" style="194" customWidth="1"/>
    <col min="11528" max="11773" width="8.81640625" style="194"/>
    <col min="11774" max="11774" width="1.54296875" style="194" customWidth="1"/>
    <col min="11775" max="11775" width="33.54296875" style="194" customWidth="1"/>
    <col min="11776" max="11782" width="8.81640625" style="194"/>
    <col min="11783" max="11783" width="11.54296875" style="194" customWidth="1"/>
    <col min="11784" max="12029" width="8.81640625" style="194"/>
    <col min="12030" max="12030" width="1.54296875" style="194" customWidth="1"/>
    <col min="12031" max="12031" width="33.54296875" style="194" customWidth="1"/>
    <col min="12032" max="12038" width="8.81640625" style="194"/>
    <col min="12039" max="12039" width="11.54296875" style="194" customWidth="1"/>
    <col min="12040" max="12285" width="8.81640625" style="194"/>
    <col min="12286" max="12286" width="1.54296875" style="194" customWidth="1"/>
    <col min="12287" max="12287" width="33.54296875" style="194" customWidth="1"/>
    <col min="12288" max="12294" width="8.81640625" style="194"/>
    <col min="12295" max="12295" width="11.54296875" style="194" customWidth="1"/>
    <col min="12296" max="12541" width="8.81640625" style="194"/>
    <col min="12542" max="12542" width="1.54296875" style="194" customWidth="1"/>
    <col min="12543" max="12543" width="33.54296875" style="194" customWidth="1"/>
    <col min="12544" max="12550" width="8.81640625" style="194"/>
    <col min="12551" max="12551" width="11.54296875" style="194" customWidth="1"/>
    <col min="12552" max="12797" width="8.81640625" style="194"/>
    <col min="12798" max="12798" width="1.54296875" style="194" customWidth="1"/>
    <col min="12799" max="12799" width="33.54296875" style="194" customWidth="1"/>
    <col min="12800" max="12806" width="8.81640625" style="194"/>
    <col min="12807" max="12807" width="11.54296875" style="194" customWidth="1"/>
    <col min="12808" max="13053" width="8.81640625" style="194"/>
    <col min="13054" max="13054" width="1.54296875" style="194" customWidth="1"/>
    <col min="13055" max="13055" width="33.54296875" style="194" customWidth="1"/>
    <col min="13056" max="13062" width="8.81640625" style="194"/>
    <col min="13063" max="13063" width="11.54296875" style="194" customWidth="1"/>
    <col min="13064" max="13309" width="8.81640625" style="194"/>
    <col min="13310" max="13310" width="1.54296875" style="194" customWidth="1"/>
    <col min="13311" max="13311" width="33.54296875" style="194" customWidth="1"/>
    <col min="13312" max="13318" width="8.81640625" style="194"/>
    <col min="13319" max="13319" width="11.54296875" style="194" customWidth="1"/>
    <col min="13320" max="13565" width="8.81640625" style="194"/>
    <col min="13566" max="13566" width="1.54296875" style="194" customWidth="1"/>
    <col min="13567" max="13567" width="33.54296875" style="194" customWidth="1"/>
    <col min="13568" max="13574" width="8.81640625" style="194"/>
    <col min="13575" max="13575" width="11.54296875" style="194" customWidth="1"/>
    <col min="13576" max="13821" width="8.81640625" style="194"/>
    <col min="13822" max="13822" width="1.54296875" style="194" customWidth="1"/>
    <col min="13823" max="13823" width="33.54296875" style="194" customWidth="1"/>
    <col min="13824" max="13830" width="8.81640625" style="194"/>
    <col min="13831" max="13831" width="11.54296875" style="194" customWidth="1"/>
    <col min="13832" max="14077" width="8.81640625" style="194"/>
    <col min="14078" max="14078" width="1.54296875" style="194" customWidth="1"/>
    <col min="14079" max="14079" width="33.54296875" style="194" customWidth="1"/>
    <col min="14080" max="14086" width="8.81640625" style="194"/>
    <col min="14087" max="14087" width="11.54296875" style="194" customWidth="1"/>
    <col min="14088" max="14333" width="8.81640625" style="194"/>
    <col min="14334" max="14334" width="1.54296875" style="194" customWidth="1"/>
    <col min="14335" max="14335" width="33.54296875" style="194" customWidth="1"/>
    <col min="14336" max="14342" width="8.81640625" style="194"/>
    <col min="14343" max="14343" width="11.54296875" style="194" customWidth="1"/>
    <col min="14344" max="14589" width="8.81640625" style="194"/>
    <col min="14590" max="14590" width="1.54296875" style="194" customWidth="1"/>
    <col min="14591" max="14591" width="33.54296875" style="194" customWidth="1"/>
    <col min="14592" max="14598" width="8.81640625" style="194"/>
    <col min="14599" max="14599" width="11.54296875" style="194" customWidth="1"/>
    <col min="14600" max="14845" width="8.81640625" style="194"/>
    <col min="14846" max="14846" width="1.54296875" style="194" customWidth="1"/>
    <col min="14847" max="14847" width="33.54296875" style="194" customWidth="1"/>
    <col min="14848" max="14854" width="8.81640625" style="194"/>
    <col min="14855" max="14855" width="11.54296875" style="194" customWidth="1"/>
    <col min="14856" max="15101" width="8.81640625" style="194"/>
    <col min="15102" max="15102" width="1.54296875" style="194" customWidth="1"/>
    <col min="15103" max="15103" width="33.54296875" style="194" customWidth="1"/>
    <col min="15104" max="15110" width="8.81640625" style="194"/>
    <col min="15111" max="15111" width="11.54296875" style="194" customWidth="1"/>
    <col min="15112" max="15357" width="8.81640625" style="194"/>
    <col min="15358" max="15358" width="1.54296875" style="194" customWidth="1"/>
    <col min="15359" max="15359" width="33.54296875" style="194" customWidth="1"/>
    <col min="15360" max="15366" width="8.81640625" style="194"/>
    <col min="15367" max="15367" width="11.54296875" style="194" customWidth="1"/>
    <col min="15368" max="15613" width="8.81640625" style="194"/>
    <col min="15614" max="15614" width="1.54296875" style="194" customWidth="1"/>
    <col min="15615" max="15615" width="33.54296875" style="194" customWidth="1"/>
    <col min="15616" max="15622" width="8.81640625" style="194"/>
    <col min="15623" max="15623" width="11.54296875" style="194" customWidth="1"/>
    <col min="15624" max="15869" width="8.81640625" style="194"/>
    <col min="15870" max="15870" width="1.54296875" style="194" customWidth="1"/>
    <col min="15871" max="15871" width="33.54296875" style="194" customWidth="1"/>
    <col min="15872" max="15878" width="8.81640625" style="194"/>
    <col min="15879" max="15879" width="11.54296875" style="194" customWidth="1"/>
    <col min="15880" max="16125" width="8.81640625" style="194"/>
    <col min="16126" max="16126" width="1.54296875" style="194" customWidth="1"/>
    <col min="16127" max="16127" width="33.54296875" style="194" customWidth="1"/>
    <col min="16128" max="16134" width="8.81640625" style="194"/>
    <col min="16135" max="16135" width="11.54296875" style="194" customWidth="1"/>
    <col min="16136" max="16384" width="8.81640625" style="194"/>
  </cols>
  <sheetData>
    <row r="2" spans="2:11" s="193" customFormat="1" ht="20">
      <c r="B2" s="193" t="s">
        <v>1418</v>
      </c>
    </row>
    <row r="4" spans="2:11" ht="33" customHeight="1">
      <c r="C4" s="1341" t="s">
        <v>1416</v>
      </c>
      <c r="D4" s="1342"/>
      <c r="E4" s="1342"/>
      <c r="F4" s="1342"/>
      <c r="G4" s="1342"/>
      <c r="H4" s="1342"/>
      <c r="I4" s="1342"/>
      <c r="J4" s="1342"/>
      <c r="K4" s="1343"/>
    </row>
    <row r="5" spans="2:11" ht="33.65" customHeight="1">
      <c r="B5" s="195" t="s">
        <v>1419</v>
      </c>
      <c r="C5" s="124" t="s">
        <v>493</v>
      </c>
      <c r="D5" s="124" t="s">
        <v>494</v>
      </c>
      <c r="E5" s="124" t="s">
        <v>495</v>
      </c>
      <c r="F5" s="124" t="s">
        <v>496</v>
      </c>
      <c r="G5" s="124" t="s">
        <v>497</v>
      </c>
      <c r="H5" s="128" t="s">
        <v>498</v>
      </c>
      <c r="I5" s="124" t="s">
        <v>499</v>
      </c>
      <c r="J5" s="124" t="s">
        <v>500</v>
      </c>
      <c r="K5" s="266" t="s">
        <v>501</v>
      </c>
    </row>
    <row r="6" spans="2:11" ht="25.5" customHeight="1">
      <c r="B6" s="196" t="s">
        <v>1420</v>
      </c>
      <c r="C6" s="543">
        <f>'Module A - Management Services'!E41</f>
        <v>0</v>
      </c>
      <c r="D6" s="543">
        <f>'Module A - Management Services'!G41</f>
        <v>0</v>
      </c>
      <c r="E6" s="543">
        <f>'Module A - Management Services'!I41</f>
        <v>0</v>
      </c>
      <c r="F6" s="543">
        <f>'Module A - Management Services'!K41</f>
        <v>0</v>
      </c>
      <c r="G6" s="543">
        <f>'Module A - Management Services'!M41</f>
        <v>0</v>
      </c>
      <c r="H6" s="217">
        <f>SUM(C6:G6)</f>
        <v>0</v>
      </c>
      <c r="I6" s="543">
        <f>'Module A - Management Services'!P41</f>
        <v>0</v>
      </c>
      <c r="J6" s="543">
        <f>'Module A - Management Services'!R41</f>
        <v>0</v>
      </c>
      <c r="K6" s="217">
        <f>SUM(H6:J6)</f>
        <v>0</v>
      </c>
    </row>
    <row r="7" spans="2:11" ht="25.5" customHeight="1">
      <c r="B7" s="196" t="s">
        <v>1421</v>
      </c>
      <c r="C7" s="543">
        <f>'HL-01 Cleaning (Summary)'!C21</f>
        <v>0</v>
      </c>
      <c r="D7" s="543">
        <f>'HL-01 Cleaning (Summary)'!D21</f>
        <v>0</v>
      </c>
      <c r="E7" s="543">
        <f>'HL-01 Cleaning (Summary)'!E21</f>
        <v>0</v>
      </c>
      <c r="F7" s="543">
        <f>'HL-01 Cleaning (Summary)'!F21</f>
        <v>0</v>
      </c>
      <c r="G7" s="543">
        <f>'HL-01 Cleaning (Summary)'!G21</f>
        <v>0</v>
      </c>
      <c r="H7" s="217">
        <f t="shared" ref="H7" si="0">SUM(C7:G7)</f>
        <v>0</v>
      </c>
      <c r="I7" s="543">
        <f>'HL-01 Cleaning (Summary)'!I21</f>
        <v>0</v>
      </c>
      <c r="J7" s="543">
        <f>'HL-01 Cleaning (Summary)'!J21</f>
        <v>0</v>
      </c>
      <c r="K7" s="217">
        <f t="shared" ref="K7" si="1">SUM(H7:J7)</f>
        <v>0</v>
      </c>
    </row>
    <row r="8" spans="2:11" ht="25.5" customHeight="1">
      <c r="B8" s="196" t="s">
        <v>1422</v>
      </c>
      <c r="C8" s="543">
        <f>'HL-08 CRL Catering (Core &amp; Op)'!D303</f>
        <v>0</v>
      </c>
      <c r="D8" s="543">
        <f>'HL-08 CRL Catering (Core &amp; Op)'!E303</f>
        <v>0</v>
      </c>
      <c r="E8" s="543">
        <f>'HL-08 CRL Catering (Core &amp; Op)'!F303</f>
        <v>0</v>
      </c>
      <c r="F8" s="543">
        <f>'HL-08 CRL Catering (Core &amp; Op)'!G303</f>
        <v>0</v>
      </c>
      <c r="G8" s="543">
        <f>'HL-08 CRL Catering (Core &amp; Op)'!H303</f>
        <v>0</v>
      </c>
      <c r="H8" s="217">
        <f>SUM(C8:G8)</f>
        <v>0</v>
      </c>
      <c r="I8" s="543">
        <f>'HL-08 CRL Catering (Core &amp; Op)'!I303</f>
        <v>0</v>
      </c>
      <c r="J8" s="543">
        <f>'HL-08 CRL Catering (Core &amp; Op)'!J303</f>
        <v>0</v>
      </c>
      <c r="K8" s="217">
        <f>SUM(H8:J8)</f>
        <v>0</v>
      </c>
    </row>
    <row r="9" spans="2:11" ht="25.5" customHeight="1">
      <c r="B9" s="196" t="s">
        <v>1423</v>
      </c>
      <c r="C9" s="543">
        <f>'HL-07 Mess and Accom Services '!C21</f>
        <v>0</v>
      </c>
      <c r="D9" s="543">
        <f>'HL-07 Mess and Accom Services '!D21</f>
        <v>0</v>
      </c>
      <c r="E9" s="543">
        <f>'HL-07 Mess and Accom Services '!E21</f>
        <v>0</v>
      </c>
      <c r="F9" s="543">
        <f>'HL-07 Mess and Accom Services '!F21</f>
        <v>0</v>
      </c>
      <c r="G9" s="543">
        <f>'HL-07 Mess and Accom Services '!G21</f>
        <v>0</v>
      </c>
      <c r="H9" s="217">
        <f>SUM(C9:G9)</f>
        <v>0</v>
      </c>
      <c r="I9" s="543">
        <f>'HL-07 Mess and Accom Services '!I21</f>
        <v>0</v>
      </c>
      <c r="J9" s="543">
        <f>'HL-07 Mess and Accom Services '!J21</f>
        <v>0</v>
      </c>
      <c r="K9" s="217">
        <f>SUM(H9:J9)</f>
        <v>0</v>
      </c>
    </row>
    <row r="10" spans="2:11" ht="25.5" customHeight="1">
      <c r="B10" s="196" t="s">
        <v>1424</v>
      </c>
      <c r="C10" s="543">
        <f>'HL-10 Waste Management'!C22</f>
        <v>0</v>
      </c>
      <c r="D10" s="543">
        <f>'HL-10 Waste Management'!D22</f>
        <v>0</v>
      </c>
      <c r="E10" s="543">
        <f>'HL-10 Waste Management'!E22</f>
        <v>0</v>
      </c>
      <c r="F10" s="543">
        <f>'HL-10 Waste Management'!F22</f>
        <v>0</v>
      </c>
      <c r="G10" s="543">
        <f>'HL-10 Waste Management'!G22</f>
        <v>0</v>
      </c>
      <c r="H10" s="217">
        <f>SUM(C10:G10)</f>
        <v>0</v>
      </c>
      <c r="I10" s="543">
        <f>'HL-10 Waste Management'!I22</f>
        <v>0</v>
      </c>
      <c r="J10" s="543">
        <f>'HL-10 Waste Management'!J22</f>
        <v>0</v>
      </c>
      <c r="K10" s="217">
        <f>SUM(H10:J10)</f>
        <v>0</v>
      </c>
    </row>
    <row r="11" spans="2:11" ht="20.9" customHeight="1">
      <c r="C11" s="218">
        <f>SUM(C6:C10)</f>
        <v>0</v>
      </c>
      <c r="D11" s="218">
        <f t="shared" ref="D11:K11" si="2">SUM(D6:D10)</f>
        <v>0</v>
      </c>
      <c r="E11" s="218">
        <f t="shared" si="2"/>
        <v>0</v>
      </c>
      <c r="F11" s="218">
        <f t="shared" si="2"/>
        <v>0</v>
      </c>
      <c r="G11" s="218">
        <f t="shared" si="2"/>
        <v>0</v>
      </c>
      <c r="H11" s="218">
        <f t="shared" si="2"/>
        <v>0</v>
      </c>
      <c r="I11" s="218">
        <f t="shared" si="2"/>
        <v>0</v>
      </c>
      <c r="J11" s="218">
        <f t="shared" si="2"/>
        <v>0</v>
      </c>
      <c r="K11" s="218">
        <f t="shared" si="2"/>
        <v>0</v>
      </c>
    </row>
    <row r="12" spans="2:11" ht="12.75" customHeight="1">
      <c r="B12" s="197"/>
    </row>
    <row r="13" spans="2:11" ht="12.75" customHeight="1">
      <c r="B13" s="198"/>
      <c r="C13" s="198"/>
      <c r="D13" s="198"/>
      <c r="E13" s="198"/>
      <c r="F13" s="198"/>
      <c r="G13" s="198"/>
    </row>
    <row r="14" spans="2:11" ht="30.65" customHeight="1">
      <c r="B14" s="752" t="s">
        <v>520</v>
      </c>
      <c r="C14" s="753">
        <f>C11*'Overheads, Profit'!$C$13</f>
        <v>0</v>
      </c>
      <c r="D14" s="753">
        <f>D11*'Overheads, Profit'!$C$13</f>
        <v>0</v>
      </c>
      <c r="E14" s="753">
        <f>E11*'Overheads, Profit'!$C$13</f>
        <v>0</v>
      </c>
      <c r="F14" s="753">
        <f>F11*'Overheads, Profit'!$C$13</f>
        <v>0</v>
      </c>
      <c r="G14" s="753">
        <f>G11*'Overheads, Profit'!$C$13</f>
        <v>0</v>
      </c>
      <c r="H14" s="753">
        <f>H11*'Overheads, Profit'!$C$13</f>
        <v>0</v>
      </c>
      <c r="I14" s="753">
        <f>I11*'Overheads, Profit'!$C$13</f>
        <v>0</v>
      </c>
      <c r="J14" s="753">
        <f>J11*'Overheads, Profit'!$C$13</f>
        <v>0</v>
      </c>
      <c r="K14" s="753">
        <f>K11*'Overheads, Profit'!$C$13</f>
        <v>0</v>
      </c>
    </row>
    <row r="15" spans="2:11" ht="12.75" customHeight="1">
      <c r="B15" s="198"/>
      <c r="C15" s="198"/>
      <c r="D15" s="198"/>
      <c r="E15" s="198"/>
      <c r="F15" s="198"/>
      <c r="G15" s="198"/>
    </row>
    <row r="16" spans="2:11" ht="12.75" customHeight="1">
      <c r="B16" s="198"/>
      <c r="C16" s="198"/>
      <c r="D16" s="198"/>
      <c r="E16" s="198"/>
      <c r="F16" s="198"/>
      <c r="G16" s="198"/>
    </row>
    <row r="17" spans="2:7">
      <c r="B17" s="198"/>
      <c r="C17" s="198"/>
      <c r="D17" s="198"/>
      <c r="E17" s="198"/>
      <c r="F17" s="198"/>
      <c r="G17" s="198"/>
    </row>
  </sheetData>
  <sheetProtection algorithmName="SHA-512" hashValue="HqATDVOTYsBGPhCDrKhpsqlrnUiWMjU0W1j4z205U1VxgnovVBuHaWYXFcqizvUUpl25m7zLVpInSHf7VV/RzA==" saltValue="8mRcpSMcEzr+c/y29HiVTw==" spinCount="100000" sheet="1" formatCells="0" formatColumns="0" formatRows="0" sort="0" autoFilter="0" pivotTables="0"/>
  <protectedRanges>
    <protectedRange sqref="C11:K11" name="Range1_2_1"/>
  </protectedRanges>
  <mergeCells count="1">
    <mergeCell ref="C4:K4"/>
  </mergeCells>
  <printOptions horizontalCentered="1"/>
  <pageMargins left="0.59055118110236227" right="0.59055118110236227" top="0.78740157480314965" bottom="0.78740157480314965" header="0.15748031496062992" footer="0.27559055118110237"/>
  <pageSetup paperSize="9" scale="90" orientation="landscape" r:id="rId1"/>
  <headerFooter alignWithMargins="0">
    <oddHeader>&amp;CPROTECT COMMERCIAL&amp;RDATE TBC</oddHeader>
    <oddFooter>&amp;LFOP Module V&amp;C&amp;A Page &amp;P
PROTECT COMMERCIAL
Uncontrolled when printed &amp;RBooklet 5</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C5DAB-7767-4361-89CF-B7C547DC5379}">
  <sheetPr>
    <tabColor theme="4" tint="0.79998168889431442"/>
    <pageSetUpPr fitToPage="1"/>
  </sheetPr>
  <dimension ref="B2:L244"/>
  <sheetViews>
    <sheetView showGridLines="0" view="pageBreakPreview" zoomScale="80" zoomScaleNormal="100" zoomScaleSheetLayoutView="80" workbookViewId="0">
      <selection activeCell="L9" sqref="L9"/>
    </sheetView>
  </sheetViews>
  <sheetFormatPr defaultRowHeight="12.5"/>
  <cols>
    <col min="1" max="1" width="1.54296875" style="194" customWidth="1"/>
    <col min="2" max="2" width="33.54296875" style="194" customWidth="1"/>
    <col min="3" max="7" width="11.81640625" style="194" customWidth="1"/>
    <col min="8" max="8" width="15.81640625" style="194" customWidth="1"/>
    <col min="9" max="10" width="11.81640625" style="194" customWidth="1"/>
    <col min="11" max="11" width="15.81640625" style="194" customWidth="1"/>
    <col min="12" max="253" width="9.1796875" style="194"/>
    <col min="254" max="254" width="1.54296875" style="194" customWidth="1"/>
    <col min="255" max="255" width="33.54296875" style="194" customWidth="1"/>
    <col min="256" max="262" width="9.1796875" style="194"/>
    <col min="263" max="263" width="11.54296875" style="194" customWidth="1"/>
    <col min="264" max="509" width="9.1796875" style="194"/>
    <col min="510" max="510" width="1.54296875" style="194" customWidth="1"/>
    <col min="511" max="511" width="33.54296875" style="194" customWidth="1"/>
    <col min="512" max="518" width="9.1796875" style="194"/>
    <col min="519" max="519" width="11.54296875" style="194" customWidth="1"/>
    <col min="520" max="765" width="9.1796875" style="194"/>
    <col min="766" max="766" width="1.54296875" style="194" customWidth="1"/>
    <col min="767" max="767" width="33.54296875" style="194" customWidth="1"/>
    <col min="768" max="774" width="9.1796875" style="194"/>
    <col min="775" max="775" width="11.54296875" style="194" customWidth="1"/>
    <col min="776" max="1021" width="9.1796875" style="194"/>
    <col min="1022" max="1022" width="1.54296875" style="194" customWidth="1"/>
    <col min="1023" max="1023" width="33.54296875" style="194" customWidth="1"/>
    <col min="1024" max="1030" width="9.1796875" style="194"/>
    <col min="1031" max="1031" width="11.54296875" style="194" customWidth="1"/>
    <col min="1032" max="1277" width="9.1796875" style="194"/>
    <col min="1278" max="1278" width="1.54296875" style="194" customWidth="1"/>
    <col min="1279" max="1279" width="33.54296875" style="194" customWidth="1"/>
    <col min="1280" max="1286" width="9.1796875" style="194"/>
    <col min="1287" max="1287" width="11.54296875" style="194" customWidth="1"/>
    <col min="1288" max="1533" width="9.1796875" style="194"/>
    <col min="1534" max="1534" width="1.54296875" style="194" customWidth="1"/>
    <col min="1535" max="1535" width="33.54296875" style="194" customWidth="1"/>
    <col min="1536" max="1542" width="9.1796875" style="194"/>
    <col min="1543" max="1543" width="11.54296875" style="194" customWidth="1"/>
    <col min="1544" max="1789" width="9.1796875" style="194"/>
    <col min="1790" max="1790" width="1.54296875" style="194" customWidth="1"/>
    <col min="1791" max="1791" width="33.54296875" style="194" customWidth="1"/>
    <col min="1792" max="1798" width="9.1796875" style="194"/>
    <col min="1799" max="1799" width="11.54296875" style="194" customWidth="1"/>
    <col min="1800" max="2045" width="9.1796875" style="194"/>
    <col min="2046" max="2046" width="1.54296875" style="194" customWidth="1"/>
    <col min="2047" max="2047" width="33.54296875" style="194" customWidth="1"/>
    <col min="2048" max="2054" width="9.1796875" style="194"/>
    <col min="2055" max="2055" width="11.54296875" style="194" customWidth="1"/>
    <col min="2056" max="2301" width="9.1796875" style="194"/>
    <col min="2302" max="2302" width="1.54296875" style="194" customWidth="1"/>
    <col min="2303" max="2303" width="33.54296875" style="194" customWidth="1"/>
    <col min="2304" max="2310" width="9.1796875" style="194"/>
    <col min="2311" max="2311" width="11.54296875" style="194" customWidth="1"/>
    <col min="2312" max="2557" width="9.1796875" style="194"/>
    <col min="2558" max="2558" width="1.54296875" style="194" customWidth="1"/>
    <col min="2559" max="2559" width="33.54296875" style="194" customWidth="1"/>
    <col min="2560" max="2566" width="9.1796875" style="194"/>
    <col min="2567" max="2567" width="11.54296875" style="194" customWidth="1"/>
    <col min="2568" max="2813" width="9.1796875" style="194"/>
    <col min="2814" max="2814" width="1.54296875" style="194" customWidth="1"/>
    <col min="2815" max="2815" width="33.54296875" style="194" customWidth="1"/>
    <col min="2816" max="2822" width="9.1796875" style="194"/>
    <col min="2823" max="2823" width="11.54296875" style="194" customWidth="1"/>
    <col min="2824" max="3069" width="9.1796875" style="194"/>
    <col min="3070" max="3070" width="1.54296875" style="194" customWidth="1"/>
    <col min="3071" max="3071" width="33.54296875" style="194" customWidth="1"/>
    <col min="3072" max="3078" width="9.1796875" style="194"/>
    <col min="3079" max="3079" width="11.54296875" style="194" customWidth="1"/>
    <col min="3080" max="3325" width="9.1796875" style="194"/>
    <col min="3326" max="3326" width="1.54296875" style="194" customWidth="1"/>
    <col min="3327" max="3327" width="33.54296875" style="194" customWidth="1"/>
    <col min="3328" max="3334" width="9.1796875" style="194"/>
    <col min="3335" max="3335" width="11.54296875" style="194" customWidth="1"/>
    <col min="3336" max="3581" width="9.1796875" style="194"/>
    <col min="3582" max="3582" width="1.54296875" style="194" customWidth="1"/>
    <col min="3583" max="3583" width="33.54296875" style="194" customWidth="1"/>
    <col min="3584" max="3590" width="9.1796875" style="194"/>
    <col min="3591" max="3591" width="11.54296875" style="194" customWidth="1"/>
    <col min="3592" max="3837" width="9.1796875" style="194"/>
    <col min="3838" max="3838" width="1.54296875" style="194" customWidth="1"/>
    <col min="3839" max="3839" width="33.54296875" style="194" customWidth="1"/>
    <col min="3840" max="3846" width="9.1796875" style="194"/>
    <col min="3847" max="3847" width="11.54296875" style="194" customWidth="1"/>
    <col min="3848" max="4093" width="9.1796875" style="194"/>
    <col min="4094" max="4094" width="1.54296875" style="194" customWidth="1"/>
    <col min="4095" max="4095" width="33.54296875" style="194" customWidth="1"/>
    <col min="4096" max="4102" width="9.1796875" style="194"/>
    <col min="4103" max="4103" width="11.54296875" style="194" customWidth="1"/>
    <col min="4104" max="4349" width="9.1796875" style="194"/>
    <col min="4350" max="4350" width="1.54296875" style="194" customWidth="1"/>
    <col min="4351" max="4351" width="33.54296875" style="194" customWidth="1"/>
    <col min="4352" max="4358" width="9.1796875" style="194"/>
    <col min="4359" max="4359" width="11.54296875" style="194" customWidth="1"/>
    <col min="4360" max="4605" width="9.1796875" style="194"/>
    <col min="4606" max="4606" width="1.54296875" style="194" customWidth="1"/>
    <col min="4607" max="4607" width="33.54296875" style="194" customWidth="1"/>
    <col min="4608" max="4614" width="9.1796875" style="194"/>
    <col min="4615" max="4615" width="11.54296875" style="194" customWidth="1"/>
    <col min="4616" max="4861" width="9.1796875" style="194"/>
    <col min="4862" max="4862" width="1.54296875" style="194" customWidth="1"/>
    <col min="4863" max="4863" width="33.54296875" style="194" customWidth="1"/>
    <col min="4864" max="4870" width="9.1796875" style="194"/>
    <col min="4871" max="4871" width="11.54296875" style="194" customWidth="1"/>
    <col min="4872" max="5117" width="9.1796875" style="194"/>
    <col min="5118" max="5118" width="1.54296875" style="194" customWidth="1"/>
    <col min="5119" max="5119" width="33.54296875" style="194" customWidth="1"/>
    <col min="5120" max="5126" width="9.1796875" style="194"/>
    <col min="5127" max="5127" width="11.54296875" style="194" customWidth="1"/>
    <col min="5128" max="5373" width="9.1796875" style="194"/>
    <col min="5374" max="5374" width="1.54296875" style="194" customWidth="1"/>
    <col min="5375" max="5375" width="33.54296875" style="194" customWidth="1"/>
    <col min="5376" max="5382" width="9.1796875" style="194"/>
    <col min="5383" max="5383" width="11.54296875" style="194" customWidth="1"/>
    <col min="5384" max="5629" width="9.1796875" style="194"/>
    <col min="5630" max="5630" width="1.54296875" style="194" customWidth="1"/>
    <col min="5631" max="5631" width="33.54296875" style="194" customWidth="1"/>
    <col min="5632" max="5638" width="9.1796875" style="194"/>
    <col min="5639" max="5639" width="11.54296875" style="194" customWidth="1"/>
    <col min="5640" max="5885" width="9.1796875" style="194"/>
    <col min="5886" max="5886" width="1.54296875" style="194" customWidth="1"/>
    <col min="5887" max="5887" width="33.54296875" style="194" customWidth="1"/>
    <col min="5888" max="5894" width="9.1796875" style="194"/>
    <col min="5895" max="5895" width="11.54296875" style="194" customWidth="1"/>
    <col min="5896" max="6141" width="9.1796875" style="194"/>
    <col min="6142" max="6142" width="1.54296875" style="194" customWidth="1"/>
    <col min="6143" max="6143" width="33.54296875" style="194" customWidth="1"/>
    <col min="6144" max="6150" width="9.1796875" style="194"/>
    <col min="6151" max="6151" width="11.54296875" style="194" customWidth="1"/>
    <col min="6152" max="6397" width="9.1796875" style="194"/>
    <col min="6398" max="6398" width="1.54296875" style="194" customWidth="1"/>
    <col min="6399" max="6399" width="33.54296875" style="194" customWidth="1"/>
    <col min="6400" max="6406" width="9.1796875" style="194"/>
    <col min="6407" max="6407" width="11.54296875" style="194" customWidth="1"/>
    <col min="6408" max="6653" width="9.1796875" style="194"/>
    <col min="6654" max="6654" width="1.54296875" style="194" customWidth="1"/>
    <col min="6655" max="6655" width="33.54296875" style="194" customWidth="1"/>
    <col min="6656" max="6662" width="9.1796875" style="194"/>
    <col min="6663" max="6663" width="11.54296875" style="194" customWidth="1"/>
    <col min="6664" max="6909" width="9.1796875" style="194"/>
    <col min="6910" max="6910" width="1.54296875" style="194" customWidth="1"/>
    <col min="6911" max="6911" width="33.54296875" style="194" customWidth="1"/>
    <col min="6912" max="6918" width="9.1796875" style="194"/>
    <col min="6919" max="6919" width="11.54296875" style="194" customWidth="1"/>
    <col min="6920" max="7165" width="9.1796875" style="194"/>
    <col min="7166" max="7166" width="1.54296875" style="194" customWidth="1"/>
    <col min="7167" max="7167" width="33.54296875" style="194" customWidth="1"/>
    <col min="7168" max="7174" width="9.1796875" style="194"/>
    <col min="7175" max="7175" width="11.54296875" style="194" customWidth="1"/>
    <col min="7176" max="7421" width="9.1796875" style="194"/>
    <col min="7422" max="7422" width="1.54296875" style="194" customWidth="1"/>
    <col min="7423" max="7423" width="33.54296875" style="194" customWidth="1"/>
    <col min="7424" max="7430" width="9.1796875" style="194"/>
    <col min="7431" max="7431" width="11.54296875" style="194" customWidth="1"/>
    <col min="7432" max="7677" width="9.1796875" style="194"/>
    <col min="7678" max="7678" width="1.54296875" style="194" customWidth="1"/>
    <col min="7679" max="7679" width="33.54296875" style="194" customWidth="1"/>
    <col min="7680" max="7686" width="9.1796875" style="194"/>
    <col min="7687" max="7687" width="11.54296875" style="194" customWidth="1"/>
    <col min="7688" max="7933" width="9.1796875" style="194"/>
    <col min="7934" max="7934" width="1.54296875" style="194" customWidth="1"/>
    <col min="7935" max="7935" width="33.54296875" style="194" customWidth="1"/>
    <col min="7936" max="7942" width="9.1796875" style="194"/>
    <col min="7943" max="7943" width="11.54296875" style="194" customWidth="1"/>
    <col min="7944" max="8189" width="9.1796875" style="194"/>
    <col min="8190" max="8190" width="1.54296875" style="194" customWidth="1"/>
    <col min="8191" max="8191" width="33.54296875" style="194" customWidth="1"/>
    <col min="8192" max="8198" width="9.1796875" style="194"/>
    <col min="8199" max="8199" width="11.54296875" style="194" customWidth="1"/>
    <col min="8200" max="8445" width="9.1796875" style="194"/>
    <col min="8446" max="8446" width="1.54296875" style="194" customWidth="1"/>
    <col min="8447" max="8447" width="33.54296875" style="194" customWidth="1"/>
    <col min="8448" max="8454" width="9.1796875" style="194"/>
    <col min="8455" max="8455" width="11.54296875" style="194" customWidth="1"/>
    <col min="8456" max="8701" width="9.1796875" style="194"/>
    <col min="8702" max="8702" width="1.54296875" style="194" customWidth="1"/>
    <col min="8703" max="8703" width="33.54296875" style="194" customWidth="1"/>
    <col min="8704" max="8710" width="9.1796875" style="194"/>
    <col min="8711" max="8711" width="11.54296875" style="194" customWidth="1"/>
    <col min="8712" max="8957" width="9.1796875" style="194"/>
    <col min="8958" max="8958" width="1.54296875" style="194" customWidth="1"/>
    <col min="8959" max="8959" width="33.54296875" style="194" customWidth="1"/>
    <col min="8960" max="8966" width="9.1796875" style="194"/>
    <col min="8967" max="8967" width="11.54296875" style="194" customWidth="1"/>
    <col min="8968" max="9213" width="9.1796875" style="194"/>
    <col min="9214" max="9214" width="1.54296875" style="194" customWidth="1"/>
    <col min="9215" max="9215" width="33.54296875" style="194" customWidth="1"/>
    <col min="9216" max="9222" width="9.1796875" style="194"/>
    <col min="9223" max="9223" width="11.54296875" style="194" customWidth="1"/>
    <col min="9224" max="9469" width="9.1796875" style="194"/>
    <col min="9470" max="9470" width="1.54296875" style="194" customWidth="1"/>
    <col min="9471" max="9471" width="33.54296875" style="194" customWidth="1"/>
    <col min="9472" max="9478" width="9.1796875" style="194"/>
    <col min="9479" max="9479" width="11.54296875" style="194" customWidth="1"/>
    <col min="9480" max="9725" width="9.1796875" style="194"/>
    <col min="9726" max="9726" width="1.54296875" style="194" customWidth="1"/>
    <col min="9727" max="9727" width="33.54296875" style="194" customWidth="1"/>
    <col min="9728" max="9734" width="9.1796875" style="194"/>
    <col min="9735" max="9735" width="11.54296875" style="194" customWidth="1"/>
    <col min="9736" max="9981" width="9.1796875" style="194"/>
    <col min="9982" max="9982" width="1.54296875" style="194" customWidth="1"/>
    <col min="9983" max="9983" width="33.54296875" style="194" customWidth="1"/>
    <col min="9984" max="9990" width="9.1796875" style="194"/>
    <col min="9991" max="9991" width="11.54296875" style="194" customWidth="1"/>
    <col min="9992" max="10237" width="9.1796875" style="194"/>
    <col min="10238" max="10238" width="1.54296875" style="194" customWidth="1"/>
    <col min="10239" max="10239" width="33.54296875" style="194" customWidth="1"/>
    <col min="10240" max="10246" width="9.1796875" style="194"/>
    <col min="10247" max="10247" width="11.54296875" style="194" customWidth="1"/>
    <col min="10248" max="10493" width="9.1796875" style="194"/>
    <col min="10494" max="10494" width="1.54296875" style="194" customWidth="1"/>
    <col min="10495" max="10495" width="33.54296875" style="194" customWidth="1"/>
    <col min="10496" max="10502" width="9.1796875" style="194"/>
    <col min="10503" max="10503" width="11.54296875" style="194" customWidth="1"/>
    <col min="10504" max="10749" width="9.1796875" style="194"/>
    <col min="10750" max="10750" width="1.54296875" style="194" customWidth="1"/>
    <col min="10751" max="10751" width="33.54296875" style="194" customWidth="1"/>
    <col min="10752" max="10758" width="9.1796875" style="194"/>
    <col min="10759" max="10759" width="11.54296875" style="194" customWidth="1"/>
    <col min="10760" max="11005" width="9.1796875" style="194"/>
    <col min="11006" max="11006" width="1.54296875" style="194" customWidth="1"/>
    <col min="11007" max="11007" width="33.54296875" style="194" customWidth="1"/>
    <col min="11008" max="11014" width="9.1796875" style="194"/>
    <col min="11015" max="11015" width="11.54296875" style="194" customWidth="1"/>
    <col min="11016" max="11261" width="9.1796875" style="194"/>
    <col min="11262" max="11262" width="1.54296875" style="194" customWidth="1"/>
    <col min="11263" max="11263" width="33.54296875" style="194" customWidth="1"/>
    <col min="11264" max="11270" width="9.1796875" style="194"/>
    <col min="11271" max="11271" width="11.54296875" style="194" customWidth="1"/>
    <col min="11272" max="11517" width="9.1796875" style="194"/>
    <col min="11518" max="11518" width="1.54296875" style="194" customWidth="1"/>
    <col min="11519" max="11519" width="33.54296875" style="194" customWidth="1"/>
    <col min="11520" max="11526" width="9.1796875" style="194"/>
    <col min="11527" max="11527" width="11.54296875" style="194" customWidth="1"/>
    <col min="11528" max="11773" width="9.1796875" style="194"/>
    <col min="11774" max="11774" width="1.54296875" style="194" customWidth="1"/>
    <col min="11775" max="11775" width="33.54296875" style="194" customWidth="1"/>
    <col min="11776" max="11782" width="9.1796875" style="194"/>
    <col min="11783" max="11783" width="11.54296875" style="194" customWidth="1"/>
    <col min="11784" max="12029" width="9.1796875" style="194"/>
    <col min="12030" max="12030" width="1.54296875" style="194" customWidth="1"/>
    <col min="12031" max="12031" width="33.54296875" style="194" customWidth="1"/>
    <col min="12032" max="12038" width="9.1796875" style="194"/>
    <col min="12039" max="12039" width="11.54296875" style="194" customWidth="1"/>
    <col min="12040" max="12285" width="9.1796875" style="194"/>
    <col min="12286" max="12286" width="1.54296875" style="194" customWidth="1"/>
    <col min="12287" max="12287" width="33.54296875" style="194" customWidth="1"/>
    <col min="12288" max="12294" width="9.1796875" style="194"/>
    <col min="12295" max="12295" width="11.54296875" style="194" customWidth="1"/>
    <col min="12296" max="12541" width="9.1796875" style="194"/>
    <col min="12542" max="12542" width="1.54296875" style="194" customWidth="1"/>
    <col min="12543" max="12543" width="33.54296875" style="194" customWidth="1"/>
    <col min="12544" max="12550" width="9.1796875" style="194"/>
    <col min="12551" max="12551" width="11.54296875" style="194" customWidth="1"/>
    <col min="12552" max="12797" width="9.1796875" style="194"/>
    <col min="12798" max="12798" width="1.54296875" style="194" customWidth="1"/>
    <col min="12799" max="12799" width="33.54296875" style="194" customWidth="1"/>
    <col min="12800" max="12806" width="9.1796875" style="194"/>
    <col min="12807" max="12807" width="11.54296875" style="194" customWidth="1"/>
    <col min="12808" max="13053" width="9.1796875" style="194"/>
    <col min="13054" max="13054" width="1.54296875" style="194" customWidth="1"/>
    <col min="13055" max="13055" width="33.54296875" style="194" customWidth="1"/>
    <col min="13056" max="13062" width="9.1796875" style="194"/>
    <col min="13063" max="13063" width="11.54296875" style="194" customWidth="1"/>
    <col min="13064" max="13309" width="9.1796875" style="194"/>
    <col min="13310" max="13310" width="1.54296875" style="194" customWidth="1"/>
    <col min="13311" max="13311" width="33.54296875" style="194" customWidth="1"/>
    <col min="13312" max="13318" width="9.1796875" style="194"/>
    <col min="13319" max="13319" width="11.54296875" style="194" customWidth="1"/>
    <col min="13320" max="13565" width="9.1796875" style="194"/>
    <col min="13566" max="13566" width="1.54296875" style="194" customWidth="1"/>
    <col min="13567" max="13567" width="33.54296875" style="194" customWidth="1"/>
    <col min="13568" max="13574" width="9.1796875" style="194"/>
    <col min="13575" max="13575" width="11.54296875" style="194" customWidth="1"/>
    <col min="13576" max="13821" width="9.1796875" style="194"/>
    <col min="13822" max="13822" width="1.54296875" style="194" customWidth="1"/>
    <col min="13823" max="13823" width="33.54296875" style="194" customWidth="1"/>
    <col min="13824" max="13830" width="9.1796875" style="194"/>
    <col min="13831" max="13831" width="11.54296875" style="194" customWidth="1"/>
    <col min="13832" max="14077" width="9.1796875" style="194"/>
    <col min="14078" max="14078" width="1.54296875" style="194" customWidth="1"/>
    <col min="14079" max="14079" width="33.54296875" style="194" customWidth="1"/>
    <col min="14080" max="14086" width="9.1796875" style="194"/>
    <col min="14087" max="14087" width="11.54296875" style="194" customWidth="1"/>
    <col min="14088" max="14333" width="9.1796875" style="194"/>
    <col min="14334" max="14334" width="1.54296875" style="194" customWidth="1"/>
    <col min="14335" max="14335" width="33.54296875" style="194" customWidth="1"/>
    <col min="14336" max="14342" width="9.1796875" style="194"/>
    <col min="14343" max="14343" width="11.54296875" style="194" customWidth="1"/>
    <col min="14344" max="14589" width="9.1796875" style="194"/>
    <col min="14590" max="14590" width="1.54296875" style="194" customWidth="1"/>
    <col min="14591" max="14591" width="33.54296875" style="194" customWidth="1"/>
    <col min="14592" max="14598" width="9.1796875" style="194"/>
    <col min="14599" max="14599" width="11.54296875" style="194" customWidth="1"/>
    <col min="14600" max="14845" width="9.1796875" style="194"/>
    <col min="14846" max="14846" width="1.54296875" style="194" customWidth="1"/>
    <col min="14847" max="14847" width="33.54296875" style="194" customWidth="1"/>
    <col min="14848" max="14854" width="9.1796875" style="194"/>
    <col min="14855" max="14855" width="11.54296875" style="194" customWidth="1"/>
    <col min="14856" max="15101" width="9.1796875" style="194"/>
    <col min="15102" max="15102" width="1.54296875" style="194" customWidth="1"/>
    <col min="15103" max="15103" width="33.54296875" style="194" customWidth="1"/>
    <col min="15104" max="15110" width="9.1796875" style="194"/>
    <col min="15111" max="15111" width="11.54296875" style="194" customWidth="1"/>
    <col min="15112" max="15357" width="9.1796875" style="194"/>
    <col min="15358" max="15358" width="1.54296875" style="194" customWidth="1"/>
    <col min="15359" max="15359" width="33.54296875" style="194" customWidth="1"/>
    <col min="15360" max="15366" width="9.1796875" style="194"/>
    <col min="15367" max="15367" width="11.54296875" style="194" customWidth="1"/>
    <col min="15368" max="15613" width="9.1796875" style="194"/>
    <col min="15614" max="15614" width="1.54296875" style="194" customWidth="1"/>
    <col min="15615" max="15615" width="33.54296875" style="194" customWidth="1"/>
    <col min="15616" max="15622" width="9.1796875" style="194"/>
    <col min="15623" max="15623" width="11.54296875" style="194" customWidth="1"/>
    <col min="15624" max="15869" width="9.1796875" style="194"/>
    <col min="15870" max="15870" width="1.54296875" style="194" customWidth="1"/>
    <col min="15871" max="15871" width="33.54296875" style="194" customWidth="1"/>
    <col min="15872" max="15878" width="9.1796875" style="194"/>
    <col min="15879" max="15879" width="11.54296875" style="194" customWidth="1"/>
    <col min="15880" max="16125" width="9.1796875" style="194"/>
    <col min="16126" max="16126" width="1.54296875" style="194" customWidth="1"/>
    <col min="16127" max="16127" width="33.54296875" style="194" customWidth="1"/>
    <col min="16128" max="16134" width="9.1796875" style="194"/>
    <col min="16135" max="16135" width="11.54296875" style="194" customWidth="1"/>
    <col min="16136" max="16381" width="9.1796875" style="194"/>
    <col min="16382" max="16384" width="9.1796875" style="194" customWidth="1"/>
  </cols>
  <sheetData>
    <row r="2" spans="2:12" s="193" customFormat="1" ht="20">
      <c r="B2" s="193" t="s">
        <v>1415</v>
      </c>
    </row>
    <row r="4" spans="2:12" ht="33" customHeight="1">
      <c r="C4" s="1341" t="s">
        <v>1416</v>
      </c>
      <c r="D4" s="1342"/>
      <c r="E4" s="1342"/>
      <c r="F4" s="1342"/>
      <c r="G4" s="1342"/>
      <c r="H4" s="1342"/>
      <c r="I4" s="1342"/>
      <c r="J4" s="1342"/>
      <c r="K4" s="1343"/>
    </row>
    <row r="5" spans="2:12" ht="25.5" customHeight="1">
      <c r="B5" s="558" t="s">
        <v>1417</v>
      </c>
      <c r="C5" s="559" t="s">
        <v>493</v>
      </c>
      <c r="D5" s="559" t="s">
        <v>494</v>
      </c>
      <c r="E5" s="559" t="s">
        <v>495</v>
      </c>
      <c r="F5" s="559" t="s">
        <v>496</v>
      </c>
      <c r="G5" s="559" t="s">
        <v>497</v>
      </c>
      <c r="H5" s="560" t="s">
        <v>498</v>
      </c>
      <c r="I5" s="559" t="s">
        <v>499</v>
      </c>
      <c r="J5" s="559" t="s">
        <v>500</v>
      </c>
      <c r="K5" s="561" t="s">
        <v>501</v>
      </c>
    </row>
    <row r="6" spans="2:12" ht="25.5" customHeight="1">
      <c r="B6" s="562" t="s">
        <v>1417</v>
      </c>
      <c r="C6" s="564"/>
      <c r="D6" s="564"/>
      <c r="E6" s="564"/>
      <c r="F6" s="564"/>
      <c r="G6" s="564"/>
      <c r="H6" s="217">
        <f>SUM(C6:G6)</f>
        <v>0</v>
      </c>
      <c r="I6" s="564"/>
      <c r="J6" s="564"/>
      <c r="K6" s="217">
        <f>SUM(H6:J6)</f>
        <v>0</v>
      </c>
    </row>
    <row r="7" spans="2:12" ht="20.9" customHeight="1">
      <c r="B7" s="563"/>
      <c r="C7" s="218">
        <f t="shared" ref="C7:K7" si="0">SUM(C6:C6)</f>
        <v>0</v>
      </c>
      <c r="D7" s="218">
        <f t="shared" si="0"/>
        <v>0</v>
      </c>
      <c r="E7" s="218">
        <f t="shared" si="0"/>
        <v>0</v>
      </c>
      <c r="F7" s="218">
        <f t="shared" si="0"/>
        <v>0</v>
      </c>
      <c r="G7" s="218">
        <f t="shared" si="0"/>
        <v>0</v>
      </c>
      <c r="H7" s="218">
        <f t="shared" si="0"/>
        <v>0</v>
      </c>
      <c r="I7" s="218">
        <f t="shared" si="0"/>
        <v>0</v>
      </c>
      <c r="J7" s="218">
        <f t="shared" si="0"/>
        <v>0</v>
      </c>
      <c r="K7" s="218">
        <f t="shared" si="0"/>
        <v>0</v>
      </c>
    </row>
    <row r="8" spans="2:12" ht="12.75" customHeight="1">
      <c r="B8" s="197"/>
    </row>
    <row r="9" spans="2:12" ht="12.75" customHeight="1">
      <c r="B9" s="752" t="s">
        <v>520</v>
      </c>
      <c r="C9" s="753">
        <f>C7*'Overheads, Profit'!$C$13</f>
        <v>0</v>
      </c>
      <c r="D9" s="753">
        <f>D7*'Overheads, Profit'!$C$13</f>
        <v>0</v>
      </c>
      <c r="E9" s="753">
        <f>E7*'Overheads, Profit'!$C$13</f>
        <v>0</v>
      </c>
      <c r="F9" s="753">
        <f>F7*'Overheads, Profit'!$C$13</f>
        <v>0</v>
      </c>
      <c r="G9" s="753">
        <f>G7*'Overheads, Profit'!$C$13</f>
        <v>0</v>
      </c>
      <c r="H9" s="753">
        <f>H7*'Overheads, Profit'!$C$13</f>
        <v>0</v>
      </c>
      <c r="I9" s="753">
        <f>I7*'Overheads, Profit'!$C$13</f>
        <v>0</v>
      </c>
      <c r="J9" s="753">
        <f>J7*'Overheads, Profit'!$C$13</f>
        <v>0</v>
      </c>
      <c r="K9" s="753">
        <f>K7*'Overheads, Profit'!$C$13</f>
        <v>0</v>
      </c>
    </row>
    <row r="10" spans="2:12" ht="30.65" customHeight="1" thickBot="1">
      <c r="B10" s="22" t="s">
        <v>489</v>
      </c>
      <c r="C10" s="22"/>
      <c r="D10" s="177"/>
      <c r="E10" s="177"/>
      <c r="F10" s="177"/>
      <c r="G10" s="177"/>
      <c r="H10" s="177"/>
      <c r="I10" s="177"/>
      <c r="J10" s="177"/>
      <c r="K10" s="93"/>
      <c r="L10" s="93"/>
    </row>
    <row r="11" spans="2:12" ht="12.75" customHeight="1" thickBot="1">
      <c r="B11" s="1205" t="s">
        <v>524</v>
      </c>
      <c r="C11" s="1206"/>
      <c r="D11" s="1206"/>
      <c r="E11" s="1206"/>
      <c r="F11" s="1206"/>
      <c r="G11" s="1206"/>
      <c r="H11" s="1206"/>
      <c r="I11" s="1206"/>
      <c r="J11" s="1206"/>
      <c r="K11" s="1206"/>
      <c r="L11" s="1207"/>
    </row>
    <row r="12" spans="2:12" ht="12.75" customHeight="1">
      <c r="B12" s="1195"/>
      <c r="C12" s="1196"/>
      <c r="D12" s="1196"/>
      <c r="E12" s="1196"/>
      <c r="F12" s="1196"/>
      <c r="G12" s="1196"/>
      <c r="H12" s="1196"/>
      <c r="I12" s="1196"/>
      <c r="J12" s="1196"/>
      <c r="K12" s="1196"/>
      <c r="L12" s="1197"/>
    </row>
    <row r="13" spans="2:12">
      <c r="B13" s="1198"/>
      <c r="C13" s="1199"/>
      <c r="D13" s="1199"/>
      <c r="E13" s="1199"/>
      <c r="F13" s="1199"/>
      <c r="G13" s="1199"/>
      <c r="H13" s="1199"/>
      <c r="I13" s="1199"/>
      <c r="J13" s="1199"/>
      <c r="K13" s="1199"/>
      <c r="L13" s="1200"/>
    </row>
    <row r="14" spans="2:12">
      <c r="B14" s="1198"/>
      <c r="C14" s="1199"/>
      <c r="D14" s="1199"/>
      <c r="E14" s="1199"/>
      <c r="F14" s="1199"/>
      <c r="G14" s="1199"/>
      <c r="H14" s="1199"/>
      <c r="I14" s="1199"/>
      <c r="J14" s="1199"/>
      <c r="K14" s="1199"/>
      <c r="L14" s="1200"/>
    </row>
    <row r="15" spans="2:12">
      <c r="B15" s="1198"/>
      <c r="C15" s="1199"/>
      <c r="D15" s="1199"/>
      <c r="E15" s="1199"/>
      <c r="F15" s="1199"/>
      <c r="G15" s="1199"/>
      <c r="H15" s="1199"/>
      <c r="I15" s="1199"/>
      <c r="J15" s="1199"/>
      <c r="K15" s="1199"/>
      <c r="L15" s="1200"/>
    </row>
    <row r="16" spans="2:12">
      <c r="B16" s="1198"/>
      <c r="C16" s="1199"/>
      <c r="D16" s="1199"/>
      <c r="E16" s="1199"/>
      <c r="F16" s="1199"/>
      <c r="G16" s="1199"/>
      <c r="H16" s="1199"/>
      <c r="I16" s="1199"/>
      <c r="J16" s="1199"/>
      <c r="K16" s="1199"/>
      <c r="L16" s="1200"/>
    </row>
    <row r="17" spans="2:12">
      <c r="B17" s="1198"/>
      <c r="C17" s="1199"/>
      <c r="D17" s="1199"/>
      <c r="E17" s="1199"/>
      <c r="F17" s="1199"/>
      <c r="G17" s="1199"/>
      <c r="H17" s="1199"/>
      <c r="I17" s="1199"/>
      <c r="J17" s="1199"/>
      <c r="K17" s="1199"/>
      <c r="L17" s="1200"/>
    </row>
    <row r="18" spans="2:12">
      <c r="B18" s="1198"/>
      <c r="C18" s="1199"/>
      <c r="D18" s="1199"/>
      <c r="E18" s="1199"/>
      <c r="F18" s="1199"/>
      <c r="G18" s="1199"/>
      <c r="H18" s="1199"/>
      <c r="I18" s="1199"/>
      <c r="J18" s="1199"/>
      <c r="K18" s="1199"/>
      <c r="L18" s="1200"/>
    </row>
    <row r="19" spans="2:12">
      <c r="B19" s="1198"/>
      <c r="C19" s="1199"/>
      <c r="D19" s="1199"/>
      <c r="E19" s="1199"/>
      <c r="F19" s="1199"/>
      <c r="G19" s="1199"/>
      <c r="H19" s="1199"/>
      <c r="I19" s="1199"/>
      <c r="J19" s="1199"/>
      <c r="K19" s="1199"/>
      <c r="L19" s="1200"/>
    </row>
    <row r="20" spans="2:12">
      <c r="B20" s="1198"/>
      <c r="C20" s="1199"/>
      <c r="D20" s="1199"/>
      <c r="E20" s="1199"/>
      <c r="F20" s="1199"/>
      <c r="G20" s="1199"/>
      <c r="H20" s="1199"/>
      <c r="I20" s="1199"/>
      <c r="J20" s="1199"/>
      <c r="K20" s="1199"/>
      <c r="L20" s="1200"/>
    </row>
    <row r="21" spans="2:12">
      <c r="B21" s="1198"/>
      <c r="C21" s="1199"/>
      <c r="D21" s="1199"/>
      <c r="E21" s="1199"/>
      <c r="F21" s="1199"/>
      <c r="G21" s="1199"/>
      <c r="H21" s="1199"/>
      <c r="I21" s="1199"/>
      <c r="J21" s="1199"/>
      <c r="K21" s="1199"/>
      <c r="L21" s="1200"/>
    </row>
    <row r="22" spans="2:12">
      <c r="B22" s="1198"/>
      <c r="C22" s="1199"/>
      <c r="D22" s="1199"/>
      <c r="E22" s="1199"/>
      <c r="F22" s="1199"/>
      <c r="G22" s="1199"/>
      <c r="H22" s="1199"/>
      <c r="I22" s="1199"/>
      <c r="J22" s="1199"/>
      <c r="K22" s="1199"/>
      <c r="L22" s="1200"/>
    </row>
    <row r="23" spans="2:12">
      <c r="B23" s="1198"/>
      <c r="C23" s="1199"/>
      <c r="D23" s="1199"/>
      <c r="E23" s="1199"/>
      <c r="F23" s="1199"/>
      <c r="G23" s="1199"/>
      <c r="H23" s="1199"/>
      <c r="I23" s="1199"/>
      <c r="J23" s="1199"/>
      <c r="K23" s="1199"/>
      <c r="L23" s="1200"/>
    </row>
    <row r="24" spans="2:12">
      <c r="B24" s="1198"/>
      <c r="C24" s="1199"/>
      <c r="D24" s="1199"/>
      <c r="E24" s="1199"/>
      <c r="F24" s="1199"/>
      <c r="G24" s="1199"/>
      <c r="H24" s="1199"/>
      <c r="I24" s="1199"/>
      <c r="J24" s="1199"/>
      <c r="K24" s="1199"/>
      <c r="L24" s="1200"/>
    </row>
    <row r="25" spans="2:12">
      <c r="B25" s="1198"/>
      <c r="C25" s="1199"/>
      <c r="D25" s="1199"/>
      <c r="E25" s="1199"/>
      <c r="F25" s="1199"/>
      <c r="G25" s="1199"/>
      <c r="H25" s="1199"/>
      <c r="I25" s="1199"/>
      <c r="J25" s="1199"/>
      <c r="K25" s="1199"/>
      <c r="L25" s="1200"/>
    </row>
    <row r="26" spans="2:12">
      <c r="B26" s="1198"/>
      <c r="C26" s="1199"/>
      <c r="D26" s="1199"/>
      <c r="E26" s="1199"/>
      <c r="F26" s="1199"/>
      <c r="G26" s="1199"/>
      <c r="H26" s="1199"/>
      <c r="I26" s="1199"/>
      <c r="J26" s="1199"/>
      <c r="K26" s="1199"/>
      <c r="L26" s="1200"/>
    </row>
    <row r="27" spans="2:12">
      <c r="B27" s="1198"/>
      <c r="C27" s="1199"/>
      <c r="D27" s="1199"/>
      <c r="E27" s="1199"/>
      <c r="F27" s="1199"/>
      <c r="G27" s="1199"/>
      <c r="H27" s="1199"/>
      <c r="I27" s="1199"/>
      <c r="J27" s="1199"/>
      <c r="K27" s="1199"/>
      <c r="L27" s="1200"/>
    </row>
    <row r="28" spans="2:12">
      <c r="B28" s="1198"/>
      <c r="C28" s="1199"/>
      <c r="D28" s="1199"/>
      <c r="E28" s="1199"/>
      <c r="F28" s="1199"/>
      <c r="G28" s="1199"/>
      <c r="H28" s="1199"/>
      <c r="I28" s="1199"/>
      <c r="J28" s="1199"/>
      <c r="K28" s="1199"/>
      <c r="L28" s="1200"/>
    </row>
    <row r="29" spans="2:12">
      <c r="B29" s="1198"/>
      <c r="C29" s="1199"/>
      <c r="D29" s="1199"/>
      <c r="E29" s="1199"/>
      <c r="F29" s="1199"/>
      <c r="G29" s="1199"/>
      <c r="H29" s="1199"/>
      <c r="I29" s="1199"/>
      <c r="J29" s="1199"/>
      <c r="K29" s="1199"/>
      <c r="L29" s="1200"/>
    </row>
    <row r="30" spans="2:12">
      <c r="B30" s="1198"/>
      <c r="C30" s="1199"/>
      <c r="D30" s="1199"/>
      <c r="E30" s="1199"/>
      <c r="F30" s="1199"/>
      <c r="G30" s="1199"/>
      <c r="H30" s="1199"/>
      <c r="I30" s="1199"/>
      <c r="J30" s="1199"/>
      <c r="K30" s="1199"/>
      <c r="L30" s="1200"/>
    </row>
    <row r="31" spans="2:12">
      <c r="B31" s="1198"/>
      <c r="C31" s="1199"/>
      <c r="D31" s="1199"/>
      <c r="E31" s="1199"/>
      <c r="F31" s="1199"/>
      <c r="G31" s="1199"/>
      <c r="H31" s="1199"/>
      <c r="I31" s="1199"/>
      <c r="J31" s="1199"/>
      <c r="K31" s="1199"/>
      <c r="L31" s="1200"/>
    </row>
    <row r="32" spans="2:12">
      <c r="B32" s="1198"/>
      <c r="C32" s="1199"/>
      <c r="D32" s="1199"/>
      <c r="E32" s="1199"/>
      <c r="F32" s="1199"/>
      <c r="G32" s="1199"/>
      <c r="H32" s="1199"/>
      <c r="I32" s="1199"/>
      <c r="J32" s="1199"/>
      <c r="K32" s="1199"/>
      <c r="L32" s="1200"/>
    </row>
    <row r="33" spans="2:12">
      <c r="B33" s="1198"/>
      <c r="C33" s="1199"/>
      <c r="D33" s="1199"/>
      <c r="E33" s="1199"/>
      <c r="F33" s="1199"/>
      <c r="G33" s="1199"/>
      <c r="H33" s="1199"/>
      <c r="I33" s="1199"/>
      <c r="J33" s="1199"/>
      <c r="K33" s="1199"/>
      <c r="L33" s="1200"/>
    </row>
    <row r="34" spans="2:12">
      <c r="B34" s="1198"/>
      <c r="C34" s="1199"/>
      <c r="D34" s="1199"/>
      <c r="E34" s="1199"/>
      <c r="F34" s="1199"/>
      <c r="G34" s="1199"/>
      <c r="H34" s="1199"/>
      <c r="I34" s="1199"/>
      <c r="J34" s="1199"/>
      <c r="K34" s="1199"/>
      <c r="L34" s="1200"/>
    </row>
    <row r="35" spans="2:12">
      <c r="B35" s="1198"/>
      <c r="C35" s="1199"/>
      <c r="D35" s="1199"/>
      <c r="E35" s="1199"/>
      <c r="F35" s="1199"/>
      <c r="G35" s="1199"/>
      <c r="H35" s="1199"/>
      <c r="I35" s="1199"/>
      <c r="J35" s="1199"/>
      <c r="K35" s="1199"/>
      <c r="L35" s="1200"/>
    </row>
    <row r="36" spans="2:12">
      <c r="B36" s="1198"/>
      <c r="C36" s="1199"/>
      <c r="D36" s="1199"/>
      <c r="E36" s="1199"/>
      <c r="F36" s="1199"/>
      <c r="G36" s="1199"/>
      <c r="H36" s="1199"/>
      <c r="I36" s="1199"/>
      <c r="J36" s="1199"/>
      <c r="K36" s="1199"/>
      <c r="L36" s="1200"/>
    </row>
    <row r="37" spans="2:12">
      <c r="B37" s="1198"/>
      <c r="C37" s="1199"/>
      <c r="D37" s="1199"/>
      <c r="E37" s="1199"/>
      <c r="F37" s="1199"/>
      <c r="G37" s="1199"/>
      <c r="H37" s="1199"/>
      <c r="I37" s="1199"/>
      <c r="J37" s="1199"/>
      <c r="K37" s="1199"/>
      <c r="L37" s="1200"/>
    </row>
    <row r="38" spans="2:12">
      <c r="B38" s="1198"/>
      <c r="C38" s="1199"/>
      <c r="D38" s="1199"/>
      <c r="E38" s="1199"/>
      <c r="F38" s="1199"/>
      <c r="G38" s="1199"/>
      <c r="H38" s="1199"/>
      <c r="I38" s="1199"/>
      <c r="J38" s="1199"/>
      <c r="K38" s="1199"/>
      <c r="L38" s="1200"/>
    </row>
    <row r="39" spans="2:12">
      <c r="B39" s="1198"/>
      <c r="C39" s="1199"/>
      <c r="D39" s="1199"/>
      <c r="E39" s="1199"/>
      <c r="F39" s="1199"/>
      <c r="G39" s="1199"/>
      <c r="H39" s="1199"/>
      <c r="I39" s="1199"/>
      <c r="J39" s="1199"/>
      <c r="K39" s="1199"/>
      <c r="L39" s="1200"/>
    </row>
    <row r="40" spans="2:12">
      <c r="B40" s="1198"/>
      <c r="C40" s="1199"/>
      <c r="D40" s="1199"/>
      <c r="E40" s="1199"/>
      <c r="F40" s="1199"/>
      <c r="G40" s="1199"/>
      <c r="H40" s="1199"/>
      <c r="I40" s="1199"/>
      <c r="J40" s="1199"/>
      <c r="K40" s="1199"/>
      <c r="L40" s="1200"/>
    </row>
    <row r="41" spans="2:12">
      <c r="B41" s="1198"/>
      <c r="C41" s="1199"/>
      <c r="D41" s="1199"/>
      <c r="E41" s="1199"/>
      <c r="F41" s="1199"/>
      <c r="G41" s="1199"/>
      <c r="H41" s="1199"/>
      <c r="I41" s="1199"/>
      <c r="J41" s="1199"/>
      <c r="K41" s="1199"/>
      <c r="L41" s="1200"/>
    </row>
    <row r="42" spans="2:12">
      <c r="B42" s="1198"/>
      <c r="C42" s="1199"/>
      <c r="D42" s="1199"/>
      <c r="E42" s="1199"/>
      <c r="F42" s="1199"/>
      <c r="G42" s="1199"/>
      <c r="H42" s="1199"/>
      <c r="I42" s="1199"/>
      <c r="J42" s="1199"/>
      <c r="K42" s="1199"/>
      <c r="L42" s="1200"/>
    </row>
    <row r="43" spans="2:12">
      <c r="B43" s="1198"/>
      <c r="C43" s="1199"/>
      <c r="D43" s="1199"/>
      <c r="E43" s="1199"/>
      <c r="F43" s="1199"/>
      <c r="G43" s="1199"/>
      <c r="H43" s="1199"/>
      <c r="I43" s="1199"/>
      <c r="J43" s="1199"/>
      <c r="K43" s="1199"/>
      <c r="L43" s="1200"/>
    </row>
    <row r="44" spans="2:12">
      <c r="B44" s="1198"/>
      <c r="C44" s="1199"/>
      <c r="D44" s="1199"/>
      <c r="E44" s="1199"/>
      <c r="F44" s="1199"/>
      <c r="G44" s="1199"/>
      <c r="H44" s="1199"/>
      <c r="I44" s="1199"/>
      <c r="J44" s="1199"/>
      <c r="K44" s="1199"/>
      <c r="L44" s="1200"/>
    </row>
    <row r="45" spans="2:12">
      <c r="B45" s="1198"/>
      <c r="C45" s="1199"/>
      <c r="D45" s="1199"/>
      <c r="E45" s="1199"/>
      <c r="F45" s="1199"/>
      <c r="G45" s="1199"/>
      <c r="H45" s="1199"/>
      <c r="I45" s="1199"/>
      <c r="J45" s="1199"/>
      <c r="K45" s="1199"/>
      <c r="L45" s="1200"/>
    </row>
    <row r="46" spans="2:12">
      <c r="B46" s="1198"/>
      <c r="C46" s="1199"/>
      <c r="D46" s="1199"/>
      <c r="E46" s="1199"/>
      <c r="F46" s="1199"/>
      <c r="G46" s="1199"/>
      <c r="H46" s="1199"/>
      <c r="I46" s="1199"/>
      <c r="J46" s="1199"/>
      <c r="K46" s="1199"/>
      <c r="L46" s="1200"/>
    </row>
    <row r="47" spans="2:12">
      <c r="B47" s="1198"/>
      <c r="C47" s="1199"/>
      <c r="D47" s="1199"/>
      <c r="E47" s="1199"/>
      <c r="F47" s="1199"/>
      <c r="G47" s="1199"/>
      <c r="H47" s="1199"/>
      <c r="I47" s="1199"/>
      <c r="J47" s="1199"/>
      <c r="K47" s="1199"/>
      <c r="L47" s="1200"/>
    </row>
    <row r="48" spans="2:12">
      <c r="B48" s="1198"/>
      <c r="C48" s="1199"/>
      <c r="D48" s="1199"/>
      <c r="E48" s="1199"/>
      <c r="F48" s="1199"/>
      <c r="G48" s="1199"/>
      <c r="H48" s="1199"/>
      <c r="I48" s="1199"/>
      <c r="J48" s="1199"/>
      <c r="K48" s="1199"/>
      <c r="L48" s="1200"/>
    </row>
    <row r="49" spans="2:12">
      <c r="B49" s="1198"/>
      <c r="C49" s="1199"/>
      <c r="D49" s="1199"/>
      <c r="E49" s="1199"/>
      <c r="F49" s="1199"/>
      <c r="G49" s="1199"/>
      <c r="H49" s="1199"/>
      <c r="I49" s="1199"/>
      <c r="J49" s="1199"/>
      <c r="K49" s="1199"/>
      <c r="L49" s="1200"/>
    </row>
    <row r="50" spans="2:12">
      <c r="B50" s="1198"/>
      <c r="C50" s="1199"/>
      <c r="D50" s="1199"/>
      <c r="E50" s="1199"/>
      <c r="F50" s="1199"/>
      <c r="G50" s="1199"/>
      <c r="H50" s="1199"/>
      <c r="I50" s="1199"/>
      <c r="J50" s="1199"/>
      <c r="K50" s="1199"/>
      <c r="L50" s="1200"/>
    </row>
    <row r="51" spans="2:12">
      <c r="B51" s="1198"/>
      <c r="C51" s="1199"/>
      <c r="D51" s="1199"/>
      <c r="E51" s="1199"/>
      <c r="F51" s="1199"/>
      <c r="G51" s="1199"/>
      <c r="H51" s="1199"/>
      <c r="I51" s="1199"/>
      <c r="J51" s="1199"/>
      <c r="K51" s="1199"/>
      <c r="L51" s="1200"/>
    </row>
    <row r="52" spans="2:12">
      <c r="B52" s="1198"/>
      <c r="C52" s="1199"/>
      <c r="D52" s="1199"/>
      <c r="E52" s="1199"/>
      <c r="F52" s="1199"/>
      <c r="G52" s="1199"/>
      <c r="H52" s="1199"/>
      <c r="I52" s="1199"/>
      <c r="J52" s="1199"/>
      <c r="K52" s="1199"/>
      <c r="L52" s="1200"/>
    </row>
    <row r="53" spans="2:12">
      <c r="B53" s="1198"/>
      <c r="C53" s="1199"/>
      <c r="D53" s="1199"/>
      <c r="E53" s="1199"/>
      <c r="F53" s="1199"/>
      <c r="G53" s="1199"/>
      <c r="H53" s="1199"/>
      <c r="I53" s="1199"/>
      <c r="J53" s="1199"/>
      <c r="K53" s="1199"/>
      <c r="L53" s="1200"/>
    </row>
    <row r="54" spans="2:12">
      <c r="B54" s="1198"/>
      <c r="C54" s="1199"/>
      <c r="D54" s="1199"/>
      <c r="E54" s="1199"/>
      <c r="F54" s="1199"/>
      <c r="G54" s="1199"/>
      <c r="H54" s="1199"/>
      <c r="I54" s="1199"/>
      <c r="J54" s="1199"/>
      <c r="K54" s="1199"/>
      <c r="L54" s="1200"/>
    </row>
    <row r="55" spans="2:12">
      <c r="B55" s="1198"/>
      <c r="C55" s="1199"/>
      <c r="D55" s="1199"/>
      <c r="E55" s="1199"/>
      <c r="F55" s="1199"/>
      <c r="G55" s="1199"/>
      <c r="H55" s="1199"/>
      <c r="I55" s="1199"/>
      <c r="J55" s="1199"/>
      <c r="K55" s="1199"/>
      <c r="L55" s="1200"/>
    </row>
    <row r="56" spans="2:12">
      <c r="B56" s="1198"/>
      <c r="C56" s="1199"/>
      <c r="D56" s="1199"/>
      <c r="E56" s="1199"/>
      <c r="F56" s="1199"/>
      <c r="G56" s="1199"/>
      <c r="H56" s="1199"/>
      <c r="I56" s="1199"/>
      <c r="J56" s="1199"/>
      <c r="K56" s="1199"/>
      <c r="L56" s="1200"/>
    </row>
    <row r="57" spans="2:12">
      <c r="B57" s="1198"/>
      <c r="C57" s="1199"/>
      <c r="D57" s="1199"/>
      <c r="E57" s="1199"/>
      <c r="F57" s="1199"/>
      <c r="G57" s="1199"/>
      <c r="H57" s="1199"/>
      <c r="I57" s="1199"/>
      <c r="J57" s="1199"/>
      <c r="K57" s="1199"/>
      <c r="L57" s="1200"/>
    </row>
    <row r="58" spans="2:12">
      <c r="B58" s="1198"/>
      <c r="C58" s="1199"/>
      <c r="D58" s="1199"/>
      <c r="E58" s="1199"/>
      <c r="F58" s="1199"/>
      <c r="G58" s="1199"/>
      <c r="H58" s="1199"/>
      <c r="I58" s="1199"/>
      <c r="J58" s="1199"/>
      <c r="K58" s="1199"/>
      <c r="L58" s="1200"/>
    </row>
    <row r="59" spans="2:12">
      <c r="B59" s="1198"/>
      <c r="C59" s="1199"/>
      <c r="D59" s="1199"/>
      <c r="E59" s="1199"/>
      <c r="F59" s="1199"/>
      <c r="G59" s="1199"/>
      <c r="H59" s="1199"/>
      <c r="I59" s="1199"/>
      <c r="J59" s="1199"/>
      <c r="K59" s="1199"/>
      <c r="L59" s="1200"/>
    </row>
    <row r="60" spans="2:12">
      <c r="B60" s="1198"/>
      <c r="C60" s="1199"/>
      <c r="D60" s="1199"/>
      <c r="E60" s="1199"/>
      <c r="F60" s="1199"/>
      <c r="G60" s="1199"/>
      <c r="H60" s="1199"/>
      <c r="I60" s="1199"/>
      <c r="J60" s="1199"/>
      <c r="K60" s="1199"/>
      <c r="L60" s="1200"/>
    </row>
    <row r="61" spans="2:12">
      <c r="B61" s="1198"/>
      <c r="C61" s="1199"/>
      <c r="D61" s="1199"/>
      <c r="E61" s="1199"/>
      <c r="F61" s="1199"/>
      <c r="G61" s="1199"/>
      <c r="H61" s="1199"/>
      <c r="I61" s="1199"/>
      <c r="J61" s="1199"/>
      <c r="K61" s="1199"/>
      <c r="L61" s="1200"/>
    </row>
    <row r="62" spans="2:12">
      <c r="B62" s="1198"/>
      <c r="C62" s="1199"/>
      <c r="D62" s="1199"/>
      <c r="E62" s="1199"/>
      <c r="F62" s="1199"/>
      <c r="G62" s="1199"/>
      <c r="H62" s="1199"/>
      <c r="I62" s="1199"/>
      <c r="J62" s="1199"/>
      <c r="K62" s="1199"/>
      <c r="L62" s="1200"/>
    </row>
    <row r="63" spans="2:12">
      <c r="B63" s="1198"/>
      <c r="C63" s="1199"/>
      <c r="D63" s="1199"/>
      <c r="E63" s="1199"/>
      <c r="F63" s="1199"/>
      <c r="G63" s="1199"/>
      <c r="H63" s="1199"/>
      <c r="I63" s="1199"/>
      <c r="J63" s="1199"/>
      <c r="K63" s="1199"/>
      <c r="L63" s="1200"/>
    </row>
    <row r="64" spans="2:12">
      <c r="B64" s="1198"/>
      <c r="C64" s="1199"/>
      <c r="D64" s="1199"/>
      <c r="E64" s="1199"/>
      <c r="F64" s="1199"/>
      <c r="G64" s="1199"/>
      <c r="H64" s="1199"/>
      <c r="I64" s="1199"/>
      <c r="J64" s="1199"/>
      <c r="K64" s="1199"/>
      <c r="L64" s="1200"/>
    </row>
    <row r="65" spans="2:12">
      <c r="B65" s="1198"/>
      <c r="C65" s="1199"/>
      <c r="D65" s="1199"/>
      <c r="E65" s="1199"/>
      <c r="F65" s="1199"/>
      <c r="G65" s="1199"/>
      <c r="H65" s="1199"/>
      <c r="I65" s="1199"/>
      <c r="J65" s="1199"/>
      <c r="K65" s="1199"/>
      <c r="L65" s="1200"/>
    </row>
    <row r="66" spans="2:12">
      <c r="B66" s="1198"/>
      <c r="C66" s="1199"/>
      <c r="D66" s="1199"/>
      <c r="E66" s="1199"/>
      <c r="F66" s="1199"/>
      <c r="G66" s="1199"/>
      <c r="H66" s="1199"/>
      <c r="I66" s="1199"/>
      <c r="J66" s="1199"/>
      <c r="K66" s="1199"/>
      <c r="L66" s="1200"/>
    </row>
    <row r="67" spans="2:12">
      <c r="B67" s="1198"/>
      <c r="C67" s="1199"/>
      <c r="D67" s="1199"/>
      <c r="E67" s="1199"/>
      <c r="F67" s="1199"/>
      <c r="G67" s="1199"/>
      <c r="H67" s="1199"/>
      <c r="I67" s="1199"/>
      <c r="J67" s="1199"/>
      <c r="K67" s="1199"/>
      <c r="L67" s="1200"/>
    </row>
    <row r="68" spans="2:12">
      <c r="B68" s="1198"/>
      <c r="C68" s="1199"/>
      <c r="D68" s="1199"/>
      <c r="E68" s="1199"/>
      <c r="F68" s="1199"/>
      <c r="G68" s="1199"/>
      <c r="H68" s="1199"/>
      <c r="I68" s="1199"/>
      <c r="J68" s="1199"/>
      <c r="K68" s="1199"/>
      <c r="L68" s="1200"/>
    </row>
    <row r="69" spans="2:12">
      <c r="B69" s="1198"/>
      <c r="C69" s="1199"/>
      <c r="D69" s="1199"/>
      <c r="E69" s="1199"/>
      <c r="F69" s="1199"/>
      <c r="G69" s="1199"/>
      <c r="H69" s="1199"/>
      <c r="I69" s="1199"/>
      <c r="J69" s="1199"/>
      <c r="K69" s="1199"/>
      <c r="L69" s="1200"/>
    </row>
    <row r="70" spans="2:12">
      <c r="B70" s="1198"/>
      <c r="C70" s="1199"/>
      <c r="D70" s="1199"/>
      <c r="E70" s="1199"/>
      <c r="F70" s="1199"/>
      <c r="G70" s="1199"/>
      <c r="H70" s="1199"/>
      <c r="I70" s="1199"/>
      <c r="J70" s="1199"/>
      <c r="K70" s="1199"/>
      <c r="L70" s="1200"/>
    </row>
    <row r="71" spans="2:12">
      <c r="B71" s="1198"/>
      <c r="C71" s="1199"/>
      <c r="D71" s="1199"/>
      <c r="E71" s="1199"/>
      <c r="F71" s="1199"/>
      <c r="G71" s="1199"/>
      <c r="H71" s="1199"/>
      <c r="I71" s="1199"/>
      <c r="J71" s="1199"/>
      <c r="K71" s="1199"/>
      <c r="L71" s="1200"/>
    </row>
    <row r="72" spans="2:12">
      <c r="B72" s="1198"/>
      <c r="C72" s="1199"/>
      <c r="D72" s="1199"/>
      <c r="E72" s="1199"/>
      <c r="F72" s="1199"/>
      <c r="G72" s="1199"/>
      <c r="H72" s="1199"/>
      <c r="I72" s="1199"/>
      <c r="J72" s="1199"/>
      <c r="K72" s="1199"/>
      <c r="L72" s="1200"/>
    </row>
    <row r="73" spans="2:12">
      <c r="B73" s="1198"/>
      <c r="C73" s="1199"/>
      <c r="D73" s="1199"/>
      <c r="E73" s="1199"/>
      <c r="F73" s="1199"/>
      <c r="G73" s="1199"/>
      <c r="H73" s="1199"/>
      <c r="I73" s="1199"/>
      <c r="J73" s="1199"/>
      <c r="K73" s="1199"/>
      <c r="L73" s="1200"/>
    </row>
    <row r="74" spans="2:12">
      <c r="B74" s="1198"/>
      <c r="C74" s="1199"/>
      <c r="D74" s="1199"/>
      <c r="E74" s="1199"/>
      <c r="F74" s="1199"/>
      <c r="G74" s="1199"/>
      <c r="H74" s="1199"/>
      <c r="I74" s="1199"/>
      <c r="J74" s="1199"/>
      <c r="K74" s="1199"/>
      <c r="L74" s="1200"/>
    </row>
    <row r="75" spans="2:12">
      <c r="B75" s="1198"/>
      <c r="C75" s="1199"/>
      <c r="D75" s="1199"/>
      <c r="E75" s="1199"/>
      <c r="F75" s="1199"/>
      <c r="G75" s="1199"/>
      <c r="H75" s="1199"/>
      <c r="I75" s="1199"/>
      <c r="J75" s="1199"/>
      <c r="K75" s="1199"/>
      <c r="L75" s="1200"/>
    </row>
    <row r="76" spans="2:12">
      <c r="B76" s="1198"/>
      <c r="C76" s="1199"/>
      <c r="D76" s="1199"/>
      <c r="E76" s="1199"/>
      <c r="F76" s="1199"/>
      <c r="G76" s="1199"/>
      <c r="H76" s="1199"/>
      <c r="I76" s="1199"/>
      <c r="J76" s="1199"/>
      <c r="K76" s="1199"/>
      <c r="L76" s="1200"/>
    </row>
    <row r="77" spans="2:12">
      <c r="B77" s="1198"/>
      <c r="C77" s="1199"/>
      <c r="D77" s="1199"/>
      <c r="E77" s="1199"/>
      <c r="F77" s="1199"/>
      <c r="G77" s="1199"/>
      <c r="H77" s="1199"/>
      <c r="I77" s="1199"/>
      <c r="J77" s="1199"/>
      <c r="K77" s="1199"/>
      <c r="L77" s="1200"/>
    </row>
    <row r="78" spans="2:12">
      <c r="B78" s="1198"/>
      <c r="C78" s="1199"/>
      <c r="D78" s="1199"/>
      <c r="E78" s="1199"/>
      <c r="F78" s="1199"/>
      <c r="G78" s="1199"/>
      <c r="H78" s="1199"/>
      <c r="I78" s="1199"/>
      <c r="J78" s="1199"/>
      <c r="K78" s="1199"/>
      <c r="L78" s="1200"/>
    </row>
    <row r="79" spans="2:12">
      <c r="B79" s="1198"/>
      <c r="C79" s="1199"/>
      <c r="D79" s="1199"/>
      <c r="E79" s="1199"/>
      <c r="F79" s="1199"/>
      <c r="G79" s="1199"/>
      <c r="H79" s="1199"/>
      <c r="I79" s="1199"/>
      <c r="J79" s="1199"/>
      <c r="K79" s="1199"/>
      <c r="L79" s="1200"/>
    </row>
    <row r="80" spans="2:12">
      <c r="B80" s="1198"/>
      <c r="C80" s="1199"/>
      <c r="D80" s="1199"/>
      <c r="E80" s="1199"/>
      <c r="F80" s="1199"/>
      <c r="G80" s="1199"/>
      <c r="H80" s="1199"/>
      <c r="I80" s="1199"/>
      <c r="J80" s="1199"/>
      <c r="K80" s="1199"/>
      <c r="L80" s="1200"/>
    </row>
    <row r="81" spans="2:12">
      <c r="B81" s="1198"/>
      <c r="C81" s="1199"/>
      <c r="D81" s="1199"/>
      <c r="E81" s="1199"/>
      <c r="F81" s="1199"/>
      <c r="G81" s="1199"/>
      <c r="H81" s="1199"/>
      <c r="I81" s="1199"/>
      <c r="J81" s="1199"/>
      <c r="K81" s="1199"/>
      <c r="L81" s="1200"/>
    </row>
    <row r="82" spans="2:12">
      <c r="B82" s="1198"/>
      <c r="C82" s="1199"/>
      <c r="D82" s="1199"/>
      <c r="E82" s="1199"/>
      <c r="F82" s="1199"/>
      <c r="G82" s="1199"/>
      <c r="H82" s="1199"/>
      <c r="I82" s="1199"/>
      <c r="J82" s="1199"/>
      <c r="K82" s="1199"/>
      <c r="L82" s="1200"/>
    </row>
    <row r="83" spans="2:12">
      <c r="B83" s="1198"/>
      <c r="C83" s="1199"/>
      <c r="D83" s="1199"/>
      <c r="E83" s="1199"/>
      <c r="F83" s="1199"/>
      <c r="G83" s="1199"/>
      <c r="H83" s="1199"/>
      <c r="I83" s="1199"/>
      <c r="J83" s="1199"/>
      <c r="K83" s="1199"/>
      <c r="L83" s="1200"/>
    </row>
    <row r="84" spans="2:12">
      <c r="B84" s="1198"/>
      <c r="C84" s="1199"/>
      <c r="D84" s="1199"/>
      <c r="E84" s="1199"/>
      <c r="F84" s="1199"/>
      <c r="G84" s="1199"/>
      <c r="H84" s="1199"/>
      <c r="I84" s="1199"/>
      <c r="J84" s="1199"/>
      <c r="K84" s="1199"/>
      <c r="L84" s="1200"/>
    </row>
    <row r="85" spans="2:12">
      <c r="B85" s="1198"/>
      <c r="C85" s="1199"/>
      <c r="D85" s="1199"/>
      <c r="E85" s="1199"/>
      <c r="F85" s="1199"/>
      <c r="G85" s="1199"/>
      <c r="H85" s="1199"/>
      <c r="I85" s="1199"/>
      <c r="J85" s="1199"/>
      <c r="K85" s="1199"/>
      <c r="L85" s="1200"/>
    </row>
    <row r="86" spans="2:12">
      <c r="B86" s="1198"/>
      <c r="C86" s="1199"/>
      <c r="D86" s="1199"/>
      <c r="E86" s="1199"/>
      <c r="F86" s="1199"/>
      <c r="G86" s="1199"/>
      <c r="H86" s="1199"/>
      <c r="I86" s="1199"/>
      <c r="J86" s="1199"/>
      <c r="K86" s="1199"/>
      <c r="L86" s="1200"/>
    </row>
    <row r="87" spans="2:12">
      <c r="B87" s="1198"/>
      <c r="C87" s="1199"/>
      <c r="D87" s="1199"/>
      <c r="E87" s="1199"/>
      <c r="F87" s="1199"/>
      <c r="G87" s="1199"/>
      <c r="H87" s="1199"/>
      <c r="I87" s="1199"/>
      <c r="J87" s="1199"/>
      <c r="K87" s="1199"/>
      <c r="L87" s="1200"/>
    </row>
    <row r="88" spans="2:12">
      <c r="B88" s="1198"/>
      <c r="C88" s="1199"/>
      <c r="D88" s="1199"/>
      <c r="E88" s="1199"/>
      <c r="F88" s="1199"/>
      <c r="G88" s="1199"/>
      <c r="H88" s="1199"/>
      <c r="I88" s="1199"/>
      <c r="J88" s="1199"/>
      <c r="K88" s="1199"/>
      <c r="L88" s="1200"/>
    </row>
    <row r="89" spans="2:12">
      <c r="B89" s="1198"/>
      <c r="C89" s="1199"/>
      <c r="D89" s="1199"/>
      <c r="E89" s="1199"/>
      <c r="F89" s="1199"/>
      <c r="G89" s="1199"/>
      <c r="H89" s="1199"/>
      <c r="I89" s="1199"/>
      <c r="J89" s="1199"/>
      <c r="K89" s="1199"/>
      <c r="L89" s="1200"/>
    </row>
    <row r="90" spans="2:12">
      <c r="B90" s="1198"/>
      <c r="C90" s="1199"/>
      <c r="D90" s="1199"/>
      <c r="E90" s="1199"/>
      <c r="F90" s="1199"/>
      <c r="G90" s="1199"/>
      <c r="H90" s="1199"/>
      <c r="I90" s="1199"/>
      <c r="J90" s="1199"/>
      <c r="K90" s="1199"/>
      <c r="L90" s="1200"/>
    </row>
    <row r="91" spans="2:12">
      <c r="B91" s="1198"/>
      <c r="C91" s="1199"/>
      <c r="D91" s="1199"/>
      <c r="E91" s="1199"/>
      <c r="F91" s="1199"/>
      <c r="G91" s="1199"/>
      <c r="H91" s="1199"/>
      <c r="I91" s="1199"/>
      <c r="J91" s="1199"/>
      <c r="K91" s="1199"/>
      <c r="L91" s="1200"/>
    </row>
    <row r="92" spans="2:12">
      <c r="B92" s="1198"/>
      <c r="C92" s="1199"/>
      <c r="D92" s="1199"/>
      <c r="E92" s="1199"/>
      <c r="F92" s="1199"/>
      <c r="G92" s="1199"/>
      <c r="H92" s="1199"/>
      <c r="I92" s="1199"/>
      <c r="J92" s="1199"/>
      <c r="K92" s="1199"/>
      <c r="L92" s="1200"/>
    </row>
    <row r="93" spans="2:12">
      <c r="B93" s="1198"/>
      <c r="C93" s="1199"/>
      <c r="D93" s="1199"/>
      <c r="E93" s="1199"/>
      <c r="F93" s="1199"/>
      <c r="G93" s="1199"/>
      <c r="H93" s="1199"/>
      <c r="I93" s="1199"/>
      <c r="J93" s="1199"/>
      <c r="K93" s="1199"/>
      <c r="L93" s="1200"/>
    </row>
    <row r="94" spans="2:12">
      <c r="B94" s="1198"/>
      <c r="C94" s="1199"/>
      <c r="D94" s="1199"/>
      <c r="E94" s="1199"/>
      <c r="F94" s="1199"/>
      <c r="G94" s="1199"/>
      <c r="H94" s="1199"/>
      <c r="I94" s="1199"/>
      <c r="J94" s="1199"/>
      <c r="K94" s="1199"/>
      <c r="L94" s="1200"/>
    </row>
    <row r="95" spans="2:12">
      <c r="B95" s="1198"/>
      <c r="C95" s="1199"/>
      <c r="D95" s="1199"/>
      <c r="E95" s="1199"/>
      <c r="F95" s="1199"/>
      <c r="G95" s="1199"/>
      <c r="H95" s="1199"/>
      <c r="I95" s="1199"/>
      <c r="J95" s="1199"/>
      <c r="K95" s="1199"/>
      <c r="L95" s="1200"/>
    </row>
    <row r="96" spans="2:12">
      <c r="B96" s="1198"/>
      <c r="C96" s="1199"/>
      <c r="D96" s="1199"/>
      <c r="E96" s="1199"/>
      <c r="F96" s="1199"/>
      <c r="G96" s="1199"/>
      <c r="H96" s="1199"/>
      <c r="I96" s="1199"/>
      <c r="J96" s="1199"/>
      <c r="K96" s="1199"/>
      <c r="L96" s="1200"/>
    </row>
    <row r="97" spans="2:12">
      <c r="B97" s="1198"/>
      <c r="C97" s="1199"/>
      <c r="D97" s="1199"/>
      <c r="E97" s="1199"/>
      <c r="F97" s="1199"/>
      <c r="G97" s="1199"/>
      <c r="H97" s="1199"/>
      <c r="I97" s="1199"/>
      <c r="J97" s="1199"/>
      <c r="K97" s="1199"/>
      <c r="L97" s="1200"/>
    </row>
    <row r="98" spans="2:12">
      <c r="B98" s="1198"/>
      <c r="C98" s="1199"/>
      <c r="D98" s="1199"/>
      <c r="E98" s="1199"/>
      <c r="F98" s="1199"/>
      <c r="G98" s="1199"/>
      <c r="H98" s="1199"/>
      <c r="I98" s="1199"/>
      <c r="J98" s="1199"/>
      <c r="K98" s="1199"/>
      <c r="L98" s="1200"/>
    </row>
    <row r="99" spans="2:12">
      <c r="B99" s="1198"/>
      <c r="C99" s="1199"/>
      <c r="D99" s="1199"/>
      <c r="E99" s="1199"/>
      <c r="F99" s="1199"/>
      <c r="G99" s="1199"/>
      <c r="H99" s="1199"/>
      <c r="I99" s="1199"/>
      <c r="J99" s="1199"/>
      <c r="K99" s="1199"/>
      <c r="L99" s="1200"/>
    </row>
    <row r="100" spans="2:12">
      <c r="B100" s="1198"/>
      <c r="C100" s="1199"/>
      <c r="D100" s="1199"/>
      <c r="E100" s="1199"/>
      <c r="F100" s="1199"/>
      <c r="G100" s="1199"/>
      <c r="H100" s="1199"/>
      <c r="I100" s="1199"/>
      <c r="J100" s="1199"/>
      <c r="K100" s="1199"/>
      <c r="L100" s="1200"/>
    </row>
    <row r="101" spans="2:12">
      <c r="B101" s="1198"/>
      <c r="C101" s="1199"/>
      <c r="D101" s="1199"/>
      <c r="E101" s="1199"/>
      <c r="F101" s="1199"/>
      <c r="G101" s="1199"/>
      <c r="H101" s="1199"/>
      <c r="I101" s="1199"/>
      <c r="J101" s="1199"/>
      <c r="K101" s="1199"/>
      <c r="L101" s="1200"/>
    </row>
    <row r="102" spans="2:12">
      <c r="B102" s="1198"/>
      <c r="C102" s="1199"/>
      <c r="D102" s="1199"/>
      <c r="E102" s="1199"/>
      <c r="F102" s="1199"/>
      <c r="G102" s="1199"/>
      <c r="H102" s="1199"/>
      <c r="I102" s="1199"/>
      <c r="J102" s="1199"/>
      <c r="K102" s="1199"/>
      <c r="L102" s="1200"/>
    </row>
    <row r="103" spans="2:12">
      <c r="B103" s="1198"/>
      <c r="C103" s="1199"/>
      <c r="D103" s="1199"/>
      <c r="E103" s="1199"/>
      <c r="F103" s="1199"/>
      <c r="G103" s="1199"/>
      <c r="H103" s="1199"/>
      <c r="I103" s="1199"/>
      <c r="J103" s="1199"/>
      <c r="K103" s="1199"/>
      <c r="L103" s="1200"/>
    </row>
    <row r="104" spans="2:12">
      <c r="B104" s="1198"/>
      <c r="C104" s="1199"/>
      <c r="D104" s="1199"/>
      <c r="E104" s="1199"/>
      <c r="F104" s="1199"/>
      <c r="G104" s="1199"/>
      <c r="H104" s="1199"/>
      <c r="I104" s="1199"/>
      <c r="J104" s="1199"/>
      <c r="K104" s="1199"/>
      <c r="L104" s="1200"/>
    </row>
    <row r="105" spans="2:12">
      <c r="B105" s="1198"/>
      <c r="C105" s="1199"/>
      <c r="D105" s="1199"/>
      <c r="E105" s="1199"/>
      <c r="F105" s="1199"/>
      <c r="G105" s="1199"/>
      <c r="H105" s="1199"/>
      <c r="I105" s="1199"/>
      <c r="J105" s="1199"/>
      <c r="K105" s="1199"/>
      <c r="L105" s="1200"/>
    </row>
    <row r="106" spans="2:12">
      <c r="B106" s="1198"/>
      <c r="C106" s="1199"/>
      <c r="D106" s="1199"/>
      <c r="E106" s="1199"/>
      <c r="F106" s="1199"/>
      <c r="G106" s="1199"/>
      <c r="H106" s="1199"/>
      <c r="I106" s="1199"/>
      <c r="J106" s="1199"/>
      <c r="K106" s="1199"/>
      <c r="L106" s="1200"/>
    </row>
    <row r="107" spans="2:12">
      <c r="B107" s="1198"/>
      <c r="C107" s="1199"/>
      <c r="D107" s="1199"/>
      <c r="E107" s="1199"/>
      <c r="F107" s="1199"/>
      <c r="G107" s="1199"/>
      <c r="H107" s="1199"/>
      <c r="I107" s="1199"/>
      <c r="J107" s="1199"/>
      <c r="K107" s="1199"/>
      <c r="L107" s="1200"/>
    </row>
    <row r="108" spans="2:12">
      <c r="B108" s="1198"/>
      <c r="C108" s="1199"/>
      <c r="D108" s="1199"/>
      <c r="E108" s="1199"/>
      <c r="F108" s="1199"/>
      <c r="G108" s="1199"/>
      <c r="H108" s="1199"/>
      <c r="I108" s="1199"/>
      <c r="J108" s="1199"/>
      <c r="K108" s="1199"/>
      <c r="L108" s="1200"/>
    </row>
    <row r="109" spans="2:12">
      <c r="B109" s="1198"/>
      <c r="C109" s="1199"/>
      <c r="D109" s="1199"/>
      <c r="E109" s="1199"/>
      <c r="F109" s="1199"/>
      <c r="G109" s="1199"/>
      <c r="H109" s="1199"/>
      <c r="I109" s="1199"/>
      <c r="J109" s="1199"/>
      <c r="K109" s="1199"/>
      <c r="L109" s="1200"/>
    </row>
    <row r="110" spans="2:12">
      <c r="B110" s="1198"/>
      <c r="C110" s="1199"/>
      <c r="D110" s="1199"/>
      <c r="E110" s="1199"/>
      <c r="F110" s="1199"/>
      <c r="G110" s="1199"/>
      <c r="H110" s="1199"/>
      <c r="I110" s="1199"/>
      <c r="J110" s="1199"/>
      <c r="K110" s="1199"/>
      <c r="L110" s="1200"/>
    </row>
    <row r="111" spans="2:12">
      <c r="B111" s="1198"/>
      <c r="C111" s="1199"/>
      <c r="D111" s="1199"/>
      <c r="E111" s="1199"/>
      <c r="F111" s="1199"/>
      <c r="G111" s="1199"/>
      <c r="H111" s="1199"/>
      <c r="I111" s="1199"/>
      <c r="J111" s="1199"/>
      <c r="K111" s="1199"/>
      <c r="L111" s="1200"/>
    </row>
    <row r="112" spans="2:12">
      <c r="B112" s="1198"/>
      <c r="C112" s="1199"/>
      <c r="D112" s="1199"/>
      <c r="E112" s="1199"/>
      <c r="F112" s="1199"/>
      <c r="G112" s="1199"/>
      <c r="H112" s="1199"/>
      <c r="I112" s="1199"/>
      <c r="J112" s="1199"/>
      <c r="K112" s="1199"/>
      <c r="L112" s="1200"/>
    </row>
    <row r="113" spans="2:12">
      <c r="B113" s="1198"/>
      <c r="C113" s="1199"/>
      <c r="D113" s="1199"/>
      <c r="E113" s="1199"/>
      <c r="F113" s="1199"/>
      <c r="G113" s="1199"/>
      <c r="H113" s="1199"/>
      <c r="I113" s="1199"/>
      <c r="J113" s="1199"/>
      <c r="K113" s="1199"/>
      <c r="L113" s="1200"/>
    </row>
    <row r="114" spans="2:12">
      <c r="B114" s="1198"/>
      <c r="C114" s="1199"/>
      <c r="D114" s="1199"/>
      <c r="E114" s="1199"/>
      <c r="F114" s="1199"/>
      <c r="G114" s="1199"/>
      <c r="H114" s="1199"/>
      <c r="I114" s="1199"/>
      <c r="J114" s="1199"/>
      <c r="K114" s="1199"/>
      <c r="L114" s="1200"/>
    </row>
    <row r="115" spans="2:12">
      <c r="B115" s="1198"/>
      <c r="C115" s="1199"/>
      <c r="D115" s="1199"/>
      <c r="E115" s="1199"/>
      <c r="F115" s="1199"/>
      <c r="G115" s="1199"/>
      <c r="H115" s="1199"/>
      <c r="I115" s="1199"/>
      <c r="J115" s="1199"/>
      <c r="K115" s="1199"/>
      <c r="L115" s="1200"/>
    </row>
    <row r="116" spans="2:12">
      <c r="B116" s="1198"/>
      <c r="C116" s="1199"/>
      <c r="D116" s="1199"/>
      <c r="E116" s="1199"/>
      <c r="F116" s="1199"/>
      <c r="G116" s="1199"/>
      <c r="H116" s="1199"/>
      <c r="I116" s="1199"/>
      <c r="J116" s="1199"/>
      <c r="K116" s="1199"/>
      <c r="L116" s="1200"/>
    </row>
    <row r="117" spans="2:12">
      <c r="B117" s="1198"/>
      <c r="C117" s="1199"/>
      <c r="D117" s="1199"/>
      <c r="E117" s="1199"/>
      <c r="F117" s="1199"/>
      <c r="G117" s="1199"/>
      <c r="H117" s="1199"/>
      <c r="I117" s="1199"/>
      <c r="J117" s="1199"/>
      <c r="K117" s="1199"/>
      <c r="L117" s="1200"/>
    </row>
    <row r="118" spans="2:12">
      <c r="B118" s="1198"/>
      <c r="C118" s="1199"/>
      <c r="D118" s="1199"/>
      <c r="E118" s="1199"/>
      <c r="F118" s="1199"/>
      <c r="G118" s="1199"/>
      <c r="H118" s="1199"/>
      <c r="I118" s="1199"/>
      <c r="J118" s="1199"/>
      <c r="K118" s="1199"/>
      <c r="L118" s="1200"/>
    </row>
    <row r="119" spans="2:12">
      <c r="B119" s="1198"/>
      <c r="C119" s="1199"/>
      <c r="D119" s="1199"/>
      <c r="E119" s="1199"/>
      <c r="F119" s="1199"/>
      <c r="G119" s="1199"/>
      <c r="H119" s="1199"/>
      <c r="I119" s="1199"/>
      <c r="J119" s="1199"/>
      <c r="K119" s="1199"/>
      <c r="L119" s="1200"/>
    </row>
    <row r="120" spans="2:12">
      <c r="B120" s="1198"/>
      <c r="C120" s="1199"/>
      <c r="D120" s="1199"/>
      <c r="E120" s="1199"/>
      <c r="F120" s="1199"/>
      <c r="G120" s="1199"/>
      <c r="H120" s="1199"/>
      <c r="I120" s="1199"/>
      <c r="J120" s="1199"/>
      <c r="K120" s="1199"/>
      <c r="L120" s="1200"/>
    </row>
    <row r="121" spans="2:12">
      <c r="B121" s="1198"/>
      <c r="C121" s="1199"/>
      <c r="D121" s="1199"/>
      <c r="E121" s="1199"/>
      <c r="F121" s="1199"/>
      <c r="G121" s="1199"/>
      <c r="H121" s="1199"/>
      <c r="I121" s="1199"/>
      <c r="J121" s="1199"/>
      <c r="K121" s="1199"/>
      <c r="L121" s="1200"/>
    </row>
    <row r="122" spans="2:12">
      <c r="B122" s="1198"/>
      <c r="C122" s="1199"/>
      <c r="D122" s="1199"/>
      <c r="E122" s="1199"/>
      <c r="F122" s="1199"/>
      <c r="G122" s="1199"/>
      <c r="H122" s="1199"/>
      <c r="I122" s="1199"/>
      <c r="J122" s="1199"/>
      <c r="K122" s="1199"/>
      <c r="L122" s="1200"/>
    </row>
    <row r="123" spans="2:12">
      <c r="B123" s="1198"/>
      <c r="C123" s="1199"/>
      <c r="D123" s="1199"/>
      <c r="E123" s="1199"/>
      <c r="F123" s="1199"/>
      <c r="G123" s="1199"/>
      <c r="H123" s="1199"/>
      <c r="I123" s="1199"/>
      <c r="J123" s="1199"/>
      <c r="K123" s="1199"/>
      <c r="L123" s="1200"/>
    </row>
    <row r="124" spans="2:12">
      <c r="B124" s="1198"/>
      <c r="C124" s="1199"/>
      <c r="D124" s="1199"/>
      <c r="E124" s="1199"/>
      <c r="F124" s="1199"/>
      <c r="G124" s="1199"/>
      <c r="H124" s="1199"/>
      <c r="I124" s="1199"/>
      <c r="J124" s="1199"/>
      <c r="K124" s="1199"/>
      <c r="L124" s="1200"/>
    </row>
    <row r="125" spans="2:12">
      <c r="B125" s="1198"/>
      <c r="C125" s="1199"/>
      <c r="D125" s="1199"/>
      <c r="E125" s="1199"/>
      <c r="F125" s="1199"/>
      <c r="G125" s="1199"/>
      <c r="H125" s="1199"/>
      <c r="I125" s="1199"/>
      <c r="J125" s="1199"/>
      <c r="K125" s="1199"/>
      <c r="L125" s="1200"/>
    </row>
    <row r="126" spans="2:12">
      <c r="B126" s="1198"/>
      <c r="C126" s="1199"/>
      <c r="D126" s="1199"/>
      <c r="E126" s="1199"/>
      <c r="F126" s="1199"/>
      <c r="G126" s="1199"/>
      <c r="H126" s="1199"/>
      <c r="I126" s="1199"/>
      <c r="J126" s="1199"/>
      <c r="K126" s="1199"/>
      <c r="L126" s="1200"/>
    </row>
    <row r="127" spans="2:12">
      <c r="B127" s="1198"/>
      <c r="C127" s="1199"/>
      <c r="D127" s="1199"/>
      <c r="E127" s="1199"/>
      <c r="F127" s="1199"/>
      <c r="G127" s="1199"/>
      <c r="H127" s="1199"/>
      <c r="I127" s="1199"/>
      <c r="J127" s="1199"/>
      <c r="K127" s="1199"/>
      <c r="L127" s="1200"/>
    </row>
    <row r="128" spans="2:12">
      <c r="B128" s="1198"/>
      <c r="C128" s="1199"/>
      <c r="D128" s="1199"/>
      <c r="E128" s="1199"/>
      <c r="F128" s="1199"/>
      <c r="G128" s="1199"/>
      <c r="H128" s="1199"/>
      <c r="I128" s="1199"/>
      <c r="J128" s="1199"/>
      <c r="K128" s="1199"/>
      <c r="L128" s="1200"/>
    </row>
    <row r="129" spans="2:12">
      <c r="B129" s="1198"/>
      <c r="C129" s="1199"/>
      <c r="D129" s="1199"/>
      <c r="E129" s="1199"/>
      <c r="F129" s="1199"/>
      <c r="G129" s="1199"/>
      <c r="H129" s="1199"/>
      <c r="I129" s="1199"/>
      <c r="J129" s="1199"/>
      <c r="K129" s="1199"/>
      <c r="L129" s="1200"/>
    </row>
    <row r="130" spans="2:12">
      <c r="B130" s="1198"/>
      <c r="C130" s="1199"/>
      <c r="D130" s="1199"/>
      <c r="E130" s="1199"/>
      <c r="F130" s="1199"/>
      <c r="G130" s="1199"/>
      <c r="H130" s="1199"/>
      <c r="I130" s="1199"/>
      <c r="J130" s="1199"/>
      <c r="K130" s="1199"/>
      <c r="L130" s="1200"/>
    </row>
    <row r="131" spans="2:12">
      <c r="B131" s="1198"/>
      <c r="C131" s="1199"/>
      <c r="D131" s="1199"/>
      <c r="E131" s="1199"/>
      <c r="F131" s="1199"/>
      <c r="G131" s="1199"/>
      <c r="H131" s="1199"/>
      <c r="I131" s="1199"/>
      <c r="J131" s="1199"/>
      <c r="K131" s="1199"/>
      <c r="L131" s="1200"/>
    </row>
    <row r="132" spans="2:12">
      <c r="B132" s="1198"/>
      <c r="C132" s="1199"/>
      <c r="D132" s="1199"/>
      <c r="E132" s="1199"/>
      <c r="F132" s="1199"/>
      <c r="G132" s="1199"/>
      <c r="H132" s="1199"/>
      <c r="I132" s="1199"/>
      <c r="J132" s="1199"/>
      <c r="K132" s="1199"/>
      <c r="L132" s="1200"/>
    </row>
    <row r="133" spans="2:12">
      <c r="B133" s="1198"/>
      <c r="C133" s="1199"/>
      <c r="D133" s="1199"/>
      <c r="E133" s="1199"/>
      <c r="F133" s="1199"/>
      <c r="G133" s="1199"/>
      <c r="H133" s="1199"/>
      <c r="I133" s="1199"/>
      <c r="J133" s="1199"/>
      <c r="K133" s="1199"/>
      <c r="L133" s="1200"/>
    </row>
    <row r="134" spans="2:12">
      <c r="B134" s="1198"/>
      <c r="C134" s="1199"/>
      <c r="D134" s="1199"/>
      <c r="E134" s="1199"/>
      <c r="F134" s="1199"/>
      <c r="G134" s="1199"/>
      <c r="H134" s="1199"/>
      <c r="I134" s="1199"/>
      <c r="J134" s="1199"/>
      <c r="K134" s="1199"/>
      <c r="L134" s="1200"/>
    </row>
    <row r="135" spans="2:12">
      <c r="B135" s="1198"/>
      <c r="C135" s="1199"/>
      <c r="D135" s="1199"/>
      <c r="E135" s="1199"/>
      <c r="F135" s="1199"/>
      <c r="G135" s="1199"/>
      <c r="H135" s="1199"/>
      <c r="I135" s="1199"/>
      <c r="J135" s="1199"/>
      <c r="K135" s="1199"/>
      <c r="L135" s="1200"/>
    </row>
    <row r="136" spans="2:12">
      <c r="B136" s="1198"/>
      <c r="C136" s="1199"/>
      <c r="D136" s="1199"/>
      <c r="E136" s="1199"/>
      <c r="F136" s="1199"/>
      <c r="G136" s="1199"/>
      <c r="H136" s="1199"/>
      <c r="I136" s="1199"/>
      <c r="J136" s="1199"/>
      <c r="K136" s="1199"/>
      <c r="L136" s="1200"/>
    </row>
    <row r="137" spans="2:12">
      <c r="B137" s="1198"/>
      <c r="C137" s="1199"/>
      <c r="D137" s="1199"/>
      <c r="E137" s="1199"/>
      <c r="F137" s="1199"/>
      <c r="G137" s="1199"/>
      <c r="H137" s="1199"/>
      <c r="I137" s="1199"/>
      <c r="J137" s="1199"/>
      <c r="K137" s="1199"/>
      <c r="L137" s="1200"/>
    </row>
    <row r="138" spans="2:12">
      <c r="B138" s="1198"/>
      <c r="C138" s="1199"/>
      <c r="D138" s="1199"/>
      <c r="E138" s="1199"/>
      <c r="F138" s="1199"/>
      <c r="G138" s="1199"/>
      <c r="H138" s="1199"/>
      <c r="I138" s="1199"/>
      <c r="J138" s="1199"/>
      <c r="K138" s="1199"/>
      <c r="L138" s="1200"/>
    </row>
    <row r="139" spans="2:12">
      <c r="B139" s="1198"/>
      <c r="C139" s="1199"/>
      <c r="D139" s="1199"/>
      <c r="E139" s="1199"/>
      <c r="F139" s="1199"/>
      <c r="G139" s="1199"/>
      <c r="H139" s="1199"/>
      <c r="I139" s="1199"/>
      <c r="J139" s="1199"/>
      <c r="K139" s="1199"/>
      <c r="L139" s="1200"/>
    </row>
    <row r="140" spans="2:12">
      <c r="B140" s="1198"/>
      <c r="C140" s="1199"/>
      <c r="D140" s="1199"/>
      <c r="E140" s="1199"/>
      <c r="F140" s="1199"/>
      <c r="G140" s="1199"/>
      <c r="H140" s="1199"/>
      <c r="I140" s="1199"/>
      <c r="J140" s="1199"/>
      <c r="K140" s="1199"/>
      <c r="L140" s="1200"/>
    </row>
    <row r="141" spans="2:12">
      <c r="B141" s="1198"/>
      <c r="C141" s="1199"/>
      <c r="D141" s="1199"/>
      <c r="E141" s="1199"/>
      <c r="F141" s="1199"/>
      <c r="G141" s="1199"/>
      <c r="H141" s="1199"/>
      <c r="I141" s="1199"/>
      <c r="J141" s="1199"/>
      <c r="K141" s="1199"/>
      <c r="L141" s="1200"/>
    </row>
    <row r="142" spans="2:12">
      <c r="B142" s="1198"/>
      <c r="C142" s="1199"/>
      <c r="D142" s="1199"/>
      <c r="E142" s="1199"/>
      <c r="F142" s="1199"/>
      <c r="G142" s="1199"/>
      <c r="H142" s="1199"/>
      <c r="I142" s="1199"/>
      <c r="J142" s="1199"/>
      <c r="K142" s="1199"/>
      <c r="L142" s="1200"/>
    </row>
    <row r="143" spans="2:12">
      <c r="B143" s="1198"/>
      <c r="C143" s="1199"/>
      <c r="D143" s="1199"/>
      <c r="E143" s="1199"/>
      <c r="F143" s="1199"/>
      <c r="G143" s="1199"/>
      <c r="H143" s="1199"/>
      <c r="I143" s="1199"/>
      <c r="J143" s="1199"/>
      <c r="K143" s="1199"/>
      <c r="L143" s="1200"/>
    </row>
    <row r="144" spans="2:12">
      <c r="B144" s="1198"/>
      <c r="C144" s="1199"/>
      <c r="D144" s="1199"/>
      <c r="E144" s="1199"/>
      <c r="F144" s="1199"/>
      <c r="G144" s="1199"/>
      <c r="H144" s="1199"/>
      <c r="I144" s="1199"/>
      <c r="J144" s="1199"/>
      <c r="K144" s="1199"/>
      <c r="L144" s="1200"/>
    </row>
    <row r="145" spans="2:12">
      <c r="B145" s="1198"/>
      <c r="C145" s="1199"/>
      <c r="D145" s="1199"/>
      <c r="E145" s="1199"/>
      <c r="F145" s="1199"/>
      <c r="G145" s="1199"/>
      <c r="H145" s="1199"/>
      <c r="I145" s="1199"/>
      <c r="J145" s="1199"/>
      <c r="K145" s="1199"/>
      <c r="L145" s="1200"/>
    </row>
    <row r="146" spans="2:12">
      <c r="B146" s="1198"/>
      <c r="C146" s="1199"/>
      <c r="D146" s="1199"/>
      <c r="E146" s="1199"/>
      <c r="F146" s="1199"/>
      <c r="G146" s="1199"/>
      <c r="H146" s="1199"/>
      <c r="I146" s="1199"/>
      <c r="J146" s="1199"/>
      <c r="K146" s="1199"/>
      <c r="L146" s="1200"/>
    </row>
    <row r="147" spans="2:12">
      <c r="B147" s="1198"/>
      <c r="C147" s="1199"/>
      <c r="D147" s="1199"/>
      <c r="E147" s="1199"/>
      <c r="F147" s="1199"/>
      <c r="G147" s="1199"/>
      <c r="H147" s="1199"/>
      <c r="I147" s="1199"/>
      <c r="J147" s="1199"/>
      <c r="K147" s="1199"/>
      <c r="L147" s="1200"/>
    </row>
    <row r="148" spans="2:12">
      <c r="B148" s="1198"/>
      <c r="C148" s="1199"/>
      <c r="D148" s="1199"/>
      <c r="E148" s="1199"/>
      <c r="F148" s="1199"/>
      <c r="G148" s="1199"/>
      <c r="H148" s="1199"/>
      <c r="I148" s="1199"/>
      <c r="J148" s="1199"/>
      <c r="K148" s="1199"/>
      <c r="L148" s="1200"/>
    </row>
    <row r="149" spans="2:12">
      <c r="B149" s="1198"/>
      <c r="C149" s="1199"/>
      <c r="D149" s="1199"/>
      <c r="E149" s="1199"/>
      <c r="F149" s="1199"/>
      <c r="G149" s="1199"/>
      <c r="H149" s="1199"/>
      <c r="I149" s="1199"/>
      <c r="J149" s="1199"/>
      <c r="K149" s="1199"/>
      <c r="L149" s="1200"/>
    </row>
    <row r="150" spans="2:12">
      <c r="B150" s="1198"/>
      <c r="C150" s="1199"/>
      <c r="D150" s="1199"/>
      <c r="E150" s="1199"/>
      <c r="F150" s="1199"/>
      <c r="G150" s="1199"/>
      <c r="H150" s="1199"/>
      <c r="I150" s="1199"/>
      <c r="J150" s="1199"/>
      <c r="K150" s="1199"/>
      <c r="L150" s="1200"/>
    </row>
    <row r="151" spans="2:12">
      <c r="B151" s="1198"/>
      <c r="C151" s="1199"/>
      <c r="D151" s="1199"/>
      <c r="E151" s="1199"/>
      <c r="F151" s="1199"/>
      <c r="G151" s="1199"/>
      <c r="H151" s="1199"/>
      <c r="I151" s="1199"/>
      <c r="J151" s="1199"/>
      <c r="K151" s="1199"/>
      <c r="L151" s="1200"/>
    </row>
    <row r="152" spans="2:12">
      <c r="B152" s="1198"/>
      <c r="C152" s="1199"/>
      <c r="D152" s="1199"/>
      <c r="E152" s="1199"/>
      <c r="F152" s="1199"/>
      <c r="G152" s="1199"/>
      <c r="H152" s="1199"/>
      <c r="I152" s="1199"/>
      <c r="J152" s="1199"/>
      <c r="K152" s="1199"/>
      <c r="L152" s="1200"/>
    </row>
    <row r="153" spans="2:12">
      <c r="B153" s="1198"/>
      <c r="C153" s="1199"/>
      <c r="D153" s="1199"/>
      <c r="E153" s="1199"/>
      <c r="F153" s="1199"/>
      <c r="G153" s="1199"/>
      <c r="H153" s="1199"/>
      <c r="I153" s="1199"/>
      <c r="J153" s="1199"/>
      <c r="K153" s="1199"/>
      <c r="L153" s="1200"/>
    </row>
    <row r="154" spans="2:12">
      <c r="B154" s="1198"/>
      <c r="C154" s="1199"/>
      <c r="D154" s="1199"/>
      <c r="E154" s="1199"/>
      <c r="F154" s="1199"/>
      <c r="G154" s="1199"/>
      <c r="H154" s="1199"/>
      <c r="I154" s="1199"/>
      <c r="J154" s="1199"/>
      <c r="K154" s="1199"/>
      <c r="L154" s="1200"/>
    </row>
    <row r="155" spans="2:12">
      <c r="B155" s="1198"/>
      <c r="C155" s="1199"/>
      <c r="D155" s="1199"/>
      <c r="E155" s="1199"/>
      <c r="F155" s="1199"/>
      <c r="G155" s="1199"/>
      <c r="H155" s="1199"/>
      <c r="I155" s="1199"/>
      <c r="J155" s="1199"/>
      <c r="K155" s="1199"/>
      <c r="L155" s="1200"/>
    </row>
    <row r="156" spans="2:12">
      <c r="B156" s="1198"/>
      <c r="C156" s="1199"/>
      <c r="D156" s="1199"/>
      <c r="E156" s="1199"/>
      <c r="F156" s="1199"/>
      <c r="G156" s="1199"/>
      <c r="H156" s="1199"/>
      <c r="I156" s="1199"/>
      <c r="J156" s="1199"/>
      <c r="K156" s="1199"/>
      <c r="L156" s="1200"/>
    </row>
    <row r="157" spans="2:12">
      <c r="B157" s="1198"/>
      <c r="C157" s="1199"/>
      <c r="D157" s="1199"/>
      <c r="E157" s="1199"/>
      <c r="F157" s="1199"/>
      <c r="G157" s="1199"/>
      <c r="H157" s="1199"/>
      <c r="I157" s="1199"/>
      <c r="J157" s="1199"/>
      <c r="K157" s="1199"/>
      <c r="L157" s="1200"/>
    </row>
    <row r="158" spans="2:12">
      <c r="B158" s="1198"/>
      <c r="C158" s="1199"/>
      <c r="D158" s="1199"/>
      <c r="E158" s="1199"/>
      <c r="F158" s="1199"/>
      <c r="G158" s="1199"/>
      <c r="H158" s="1199"/>
      <c r="I158" s="1199"/>
      <c r="J158" s="1199"/>
      <c r="K158" s="1199"/>
      <c r="L158" s="1200"/>
    </row>
    <row r="159" spans="2:12">
      <c r="B159" s="1198"/>
      <c r="C159" s="1199"/>
      <c r="D159" s="1199"/>
      <c r="E159" s="1199"/>
      <c r="F159" s="1199"/>
      <c r="G159" s="1199"/>
      <c r="H159" s="1199"/>
      <c r="I159" s="1199"/>
      <c r="J159" s="1199"/>
      <c r="K159" s="1199"/>
      <c r="L159" s="1200"/>
    </row>
    <row r="160" spans="2:12">
      <c r="B160" s="1198"/>
      <c r="C160" s="1199"/>
      <c r="D160" s="1199"/>
      <c r="E160" s="1199"/>
      <c r="F160" s="1199"/>
      <c r="G160" s="1199"/>
      <c r="H160" s="1199"/>
      <c r="I160" s="1199"/>
      <c r="J160" s="1199"/>
      <c r="K160" s="1199"/>
      <c r="L160" s="1200"/>
    </row>
    <row r="161" spans="2:12">
      <c r="B161" s="1198"/>
      <c r="C161" s="1199"/>
      <c r="D161" s="1199"/>
      <c r="E161" s="1199"/>
      <c r="F161" s="1199"/>
      <c r="G161" s="1199"/>
      <c r="H161" s="1199"/>
      <c r="I161" s="1199"/>
      <c r="J161" s="1199"/>
      <c r="K161" s="1199"/>
      <c r="L161" s="1200"/>
    </row>
    <row r="162" spans="2:12">
      <c r="B162" s="1198"/>
      <c r="C162" s="1199"/>
      <c r="D162" s="1199"/>
      <c r="E162" s="1199"/>
      <c r="F162" s="1199"/>
      <c r="G162" s="1199"/>
      <c r="H162" s="1199"/>
      <c r="I162" s="1199"/>
      <c r="J162" s="1199"/>
      <c r="K162" s="1199"/>
      <c r="L162" s="1200"/>
    </row>
    <row r="163" spans="2:12">
      <c r="B163" s="1198"/>
      <c r="C163" s="1199"/>
      <c r="D163" s="1199"/>
      <c r="E163" s="1199"/>
      <c r="F163" s="1199"/>
      <c r="G163" s="1199"/>
      <c r="H163" s="1199"/>
      <c r="I163" s="1199"/>
      <c r="J163" s="1199"/>
      <c r="K163" s="1199"/>
      <c r="L163" s="1200"/>
    </row>
    <row r="164" spans="2:12">
      <c r="B164" s="1198"/>
      <c r="C164" s="1199"/>
      <c r="D164" s="1199"/>
      <c r="E164" s="1199"/>
      <c r="F164" s="1199"/>
      <c r="G164" s="1199"/>
      <c r="H164" s="1199"/>
      <c r="I164" s="1199"/>
      <c r="J164" s="1199"/>
      <c r="K164" s="1199"/>
      <c r="L164" s="1200"/>
    </row>
    <row r="165" spans="2:12">
      <c r="B165" s="1198"/>
      <c r="C165" s="1199"/>
      <c r="D165" s="1199"/>
      <c r="E165" s="1199"/>
      <c r="F165" s="1199"/>
      <c r="G165" s="1199"/>
      <c r="H165" s="1199"/>
      <c r="I165" s="1199"/>
      <c r="J165" s="1199"/>
      <c r="K165" s="1199"/>
      <c r="L165" s="1200"/>
    </row>
    <row r="166" spans="2:12">
      <c r="B166" s="1198"/>
      <c r="C166" s="1199"/>
      <c r="D166" s="1199"/>
      <c r="E166" s="1199"/>
      <c r="F166" s="1199"/>
      <c r="G166" s="1199"/>
      <c r="H166" s="1199"/>
      <c r="I166" s="1199"/>
      <c r="J166" s="1199"/>
      <c r="K166" s="1199"/>
      <c r="L166" s="1200"/>
    </row>
    <row r="167" spans="2:12">
      <c r="B167" s="1198"/>
      <c r="C167" s="1199"/>
      <c r="D167" s="1199"/>
      <c r="E167" s="1199"/>
      <c r="F167" s="1199"/>
      <c r="G167" s="1199"/>
      <c r="H167" s="1199"/>
      <c r="I167" s="1199"/>
      <c r="J167" s="1199"/>
      <c r="K167" s="1199"/>
      <c r="L167" s="1200"/>
    </row>
    <row r="168" spans="2:12">
      <c r="B168" s="1198"/>
      <c r="C168" s="1199"/>
      <c r="D168" s="1199"/>
      <c r="E168" s="1199"/>
      <c r="F168" s="1199"/>
      <c r="G168" s="1199"/>
      <c r="H168" s="1199"/>
      <c r="I168" s="1199"/>
      <c r="J168" s="1199"/>
      <c r="K168" s="1199"/>
      <c r="L168" s="1200"/>
    </row>
    <row r="169" spans="2:12">
      <c r="B169" s="1198"/>
      <c r="C169" s="1199"/>
      <c r="D169" s="1199"/>
      <c r="E169" s="1199"/>
      <c r="F169" s="1199"/>
      <c r="G169" s="1199"/>
      <c r="H169" s="1199"/>
      <c r="I169" s="1199"/>
      <c r="J169" s="1199"/>
      <c r="K169" s="1199"/>
      <c r="L169" s="1200"/>
    </row>
    <row r="170" spans="2:12">
      <c r="B170" s="1198"/>
      <c r="C170" s="1199"/>
      <c r="D170" s="1199"/>
      <c r="E170" s="1199"/>
      <c r="F170" s="1199"/>
      <c r="G170" s="1199"/>
      <c r="H170" s="1199"/>
      <c r="I170" s="1199"/>
      <c r="J170" s="1199"/>
      <c r="K170" s="1199"/>
      <c r="L170" s="1200"/>
    </row>
    <row r="171" spans="2:12">
      <c r="B171" s="1198"/>
      <c r="C171" s="1199"/>
      <c r="D171" s="1199"/>
      <c r="E171" s="1199"/>
      <c r="F171" s="1199"/>
      <c r="G171" s="1199"/>
      <c r="H171" s="1199"/>
      <c r="I171" s="1199"/>
      <c r="J171" s="1199"/>
      <c r="K171" s="1199"/>
      <c r="L171" s="1200"/>
    </row>
    <row r="172" spans="2:12">
      <c r="B172" s="1198"/>
      <c r="C172" s="1199"/>
      <c r="D172" s="1199"/>
      <c r="E172" s="1199"/>
      <c r="F172" s="1199"/>
      <c r="G172" s="1199"/>
      <c r="H172" s="1199"/>
      <c r="I172" s="1199"/>
      <c r="J172" s="1199"/>
      <c r="K172" s="1199"/>
      <c r="L172" s="1200"/>
    </row>
    <row r="173" spans="2:12">
      <c r="B173" s="1198"/>
      <c r="C173" s="1199"/>
      <c r="D173" s="1199"/>
      <c r="E173" s="1199"/>
      <c r="F173" s="1199"/>
      <c r="G173" s="1199"/>
      <c r="H173" s="1199"/>
      <c r="I173" s="1199"/>
      <c r="J173" s="1199"/>
      <c r="K173" s="1199"/>
      <c r="L173" s="1200"/>
    </row>
    <row r="174" spans="2:12">
      <c r="B174" s="1198"/>
      <c r="C174" s="1199"/>
      <c r="D174" s="1199"/>
      <c r="E174" s="1199"/>
      <c r="F174" s="1199"/>
      <c r="G174" s="1199"/>
      <c r="H174" s="1199"/>
      <c r="I174" s="1199"/>
      <c r="J174" s="1199"/>
      <c r="K174" s="1199"/>
      <c r="L174" s="1200"/>
    </row>
    <row r="175" spans="2:12">
      <c r="B175" s="1198"/>
      <c r="C175" s="1199"/>
      <c r="D175" s="1199"/>
      <c r="E175" s="1199"/>
      <c r="F175" s="1199"/>
      <c r="G175" s="1199"/>
      <c r="H175" s="1199"/>
      <c r="I175" s="1199"/>
      <c r="J175" s="1199"/>
      <c r="K175" s="1199"/>
      <c r="L175" s="1200"/>
    </row>
    <row r="176" spans="2:12">
      <c r="B176" s="1198"/>
      <c r="C176" s="1199"/>
      <c r="D176" s="1199"/>
      <c r="E176" s="1199"/>
      <c r="F176" s="1199"/>
      <c r="G176" s="1199"/>
      <c r="H176" s="1199"/>
      <c r="I176" s="1199"/>
      <c r="J176" s="1199"/>
      <c r="K176" s="1199"/>
      <c r="L176" s="1200"/>
    </row>
    <row r="177" spans="2:12">
      <c r="B177" s="1198"/>
      <c r="C177" s="1199"/>
      <c r="D177" s="1199"/>
      <c r="E177" s="1199"/>
      <c r="F177" s="1199"/>
      <c r="G177" s="1199"/>
      <c r="H177" s="1199"/>
      <c r="I177" s="1199"/>
      <c r="J177" s="1199"/>
      <c r="K177" s="1199"/>
      <c r="L177" s="1200"/>
    </row>
    <row r="178" spans="2:12">
      <c r="B178" s="1198"/>
      <c r="C178" s="1199"/>
      <c r="D178" s="1199"/>
      <c r="E178" s="1199"/>
      <c r="F178" s="1199"/>
      <c r="G178" s="1199"/>
      <c r="H178" s="1199"/>
      <c r="I178" s="1199"/>
      <c r="J178" s="1199"/>
      <c r="K178" s="1199"/>
      <c r="L178" s="1200"/>
    </row>
    <row r="179" spans="2:12">
      <c r="B179" s="1198"/>
      <c r="C179" s="1199"/>
      <c r="D179" s="1199"/>
      <c r="E179" s="1199"/>
      <c r="F179" s="1199"/>
      <c r="G179" s="1199"/>
      <c r="H179" s="1199"/>
      <c r="I179" s="1199"/>
      <c r="J179" s="1199"/>
      <c r="K179" s="1199"/>
      <c r="L179" s="1200"/>
    </row>
    <row r="180" spans="2:12">
      <c r="B180" s="1198"/>
      <c r="C180" s="1199"/>
      <c r="D180" s="1199"/>
      <c r="E180" s="1199"/>
      <c r="F180" s="1199"/>
      <c r="G180" s="1199"/>
      <c r="H180" s="1199"/>
      <c r="I180" s="1199"/>
      <c r="J180" s="1199"/>
      <c r="K180" s="1199"/>
      <c r="L180" s="1200"/>
    </row>
    <row r="181" spans="2:12">
      <c r="B181" s="1201"/>
      <c r="C181" s="1199"/>
      <c r="D181" s="1199"/>
      <c r="E181" s="1199"/>
      <c r="F181" s="1199"/>
      <c r="G181" s="1199"/>
      <c r="H181" s="1199"/>
      <c r="I181" s="1199"/>
      <c r="J181" s="1199"/>
      <c r="K181" s="1199"/>
      <c r="L181" s="1200"/>
    </row>
    <row r="182" spans="2:12">
      <c r="B182" s="1198"/>
      <c r="C182" s="1199"/>
      <c r="D182" s="1199"/>
      <c r="E182" s="1199"/>
      <c r="F182" s="1199"/>
      <c r="G182" s="1199"/>
      <c r="H182" s="1199"/>
      <c r="I182" s="1199"/>
      <c r="J182" s="1199"/>
      <c r="K182" s="1199"/>
      <c r="L182" s="1200"/>
    </row>
    <row r="183" spans="2:12">
      <c r="B183" s="1198"/>
      <c r="C183" s="1199"/>
      <c r="D183" s="1199"/>
      <c r="E183" s="1199"/>
      <c r="F183" s="1199"/>
      <c r="G183" s="1199"/>
      <c r="H183" s="1199"/>
      <c r="I183" s="1199"/>
      <c r="J183" s="1199"/>
      <c r="K183" s="1199"/>
      <c r="L183" s="1200"/>
    </row>
    <row r="184" spans="2:12">
      <c r="B184" s="1198"/>
      <c r="C184" s="1199"/>
      <c r="D184" s="1199"/>
      <c r="E184" s="1199"/>
      <c r="F184" s="1199"/>
      <c r="G184" s="1199"/>
      <c r="H184" s="1199"/>
      <c r="I184" s="1199"/>
      <c r="J184" s="1199"/>
      <c r="K184" s="1199"/>
      <c r="L184" s="1200"/>
    </row>
    <row r="185" spans="2:12">
      <c r="B185" s="1198"/>
      <c r="C185" s="1199"/>
      <c r="D185" s="1199"/>
      <c r="E185" s="1199"/>
      <c r="F185" s="1199"/>
      <c r="G185" s="1199"/>
      <c r="H185" s="1199"/>
      <c r="I185" s="1199"/>
      <c r="J185" s="1199"/>
      <c r="K185" s="1199"/>
      <c r="L185" s="1200"/>
    </row>
    <row r="186" spans="2:12">
      <c r="B186" s="1198"/>
      <c r="C186" s="1199"/>
      <c r="D186" s="1199"/>
      <c r="E186" s="1199"/>
      <c r="F186" s="1199"/>
      <c r="G186" s="1199"/>
      <c r="H186" s="1199"/>
      <c r="I186" s="1199"/>
      <c r="J186" s="1199"/>
      <c r="K186" s="1199"/>
      <c r="L186" s="1200"/>
    </row>
    <row r="187" spans="2:12">
      <c r="B187" s="1198"/>
      <c r="C187" s="1199"/>
      <c r="D187" s="1199"/>
      <c r="E187" s="1199"/>
      <c r="F187" s="1199"/>
      <c r="G187" s="1199"/>
      <c r="H187" s="1199"/>
      <c r="I187" s="1199"/>
      <c r="J187" s="1199"/>
      <c r="K187" s="1199"/>
      <c r="L187" s="1200"/>
    </row>
    <row r="188" spans="2:12">
      <c r="B188" s="1198"/>
      <c r="C188" s="1199"/>
      <c r="D188" s="1199"/>
      <c r="E188" s="1199"/>
      <c r="F188" s="1199"/>
      <c r="G188" s="1199"/>
      <c r="H188" s="1199"/>
      <c r="I188" s="1199"/>
      <c r="J188" s="1199"/>
      <c r="K188" s="1199"/>
      <c r="L188" s="1200"/>
    </row>
    <row r="189" spans="2:12">
      <c r="B189" s="1198"/>
      <c r="C189" s="1199"/>
      <c r="D189" s="1199"/>
      <c r="E189" s="1199"/>
      <c r="F189" s="1199"/>
      <c r="G189" s="1199"/>
      <c r="H189" s="1199"/>
      <c r="I189" s="1199"/>
      <c r="J189" s="1199"/>
      <c r="K189" s="1199"/>
      <c r="L189" s="1200"/>
    </row>
    <row r="190" spans="2:12">
      <c r="B190" s="1198"/>
      <c r="C190" s="1199"/>
      <c r="D190" s="1199"/>
      <c r="E190" s="1199"/>
      <c r="F190" s="1199"/>
      <c r="G190" s="1199"/>
      <c r="H190" s="1199"/>
      <c r="I190" s="1199"/>
      <c r="J190" s="1199"/>
      <c r="K190" s="1199"/>
      <c r="L190" s="1200"/>
    </row>
    <row r="191" spans="2:12">
      <c r="B191" s="1198"/>
      <c r="C191" s="1199"/>
      <c r="D191" s="1199"/>
      <c r="E191" s="1199"/>
      <c r="F191" s="1199"/>
      <c r="G191" s="1199"/>
      <c r="H191" s="1199"/>
      <c r="I191" s="1199"/>
      <c r="J191" s="1199"/>
      <c r="K191" s="1199"/>
      <c r="L191" s="1200"/>
    </row>
    <row r="192" spans="2:12">
      <c r="B192" s="1198"/>
      <c r="C192" s="1199"/>
      <c r="D192" s="1199"/>
      <c r="E192" s="1199"/>
      <c r="F192" s="1199"/>
      <c r="G192" s="1199"/>
      <c r="H192" s="1199"/>
      <c r="I192" s="1199"/>
      <c r="J192" s="1199"/>
      <c r="K192" s="1199"/>
      <c r="L192" s="1200"/>
    </row>
    <row r="193" spans="2:12">
      <c r="B193" s="1198"/>
      <c r="C193" s="1199"/>
      <c r="D193" s="1199"/>
      <c r="E193" s="1199"/>
      <c r="F193" s="1199"/>
      <c r="G193" s="1199"/>
      <c r="H193" s="1199"/>
      <c r="I193" s="1199"/>
      <c r="J193" s="1199"/>
      <c r="K193" s="1199"/>
      <c r="L193" s="1200"/>
    </row>
    <row r="194" spans="2:12">
      <c r="B194" s="1198"/>
      <c r="C194" s="1199"/>
      <c r="D194" s="1199"/>
      <c r="E194" s="1199"/>
      <c r="F194" s="1199"/>
      <c r="G194" s="1199"/>
      <c r="H194" s="1199"/>
      <c r="I194" s="1199"/>
      <c r="J194" s="1199"/>
      <c r="K194" s="1199"/>
      <c r="L194" s="1200"/>
    </row>
    <row r="195" spans="2:12">
      <c r="B195" s="1198"/>
      <c r="C195" s="1199"/>
      <c r="D195" s="1199"/>
      <c r="E195" s="1199"/>
      <c r="F195" s="1199"/>
      <c r="G195" s="1199"/>
      <c r="H195" s="1199"/>
      <c r="I195" s="1199"/>
      <c r="J195" s="1199"/>
      <c r="K195" s="1199"/>
      <c r="L195" s="1200"/>
    </row>
    <row r="196" spans="2:12">
      <c r="B196" s="1198"/>
      <c r="C196" s="1199"/>
      <c r="D196" s="1199"/>
      <c r="E196" s="1199"/>
      <c r="F196" s="1199"/>
      <c r="G196" s="1199"/>
      <c r="H196" s="1199"/>
      <c r="I196" s="1199"/>
      <c r="J196" s="1199"/>
      <c r="K196" s="1199"/>
      <c r="L196" s="1200"/>
    </row>
    <row r="197" spans="2:12">
      <c r="B197" s="1198"/>
      <c r="C197" s="1199"/>
      <c r="D197" s="1199"/>
      <c r="E197" s="1199"/>
      <c r="F197" s="1199"/>
      <c r="G197" s="1199"/>
      <c r="H197" s="1199"/>
      <c r="I197" s="1199"/>
      <c r="J197" s="1199"/>
      <c r="K197" s="1199"/>
      <c r="L197" s="1200"/>
    </row>
    <row r="198" spans="2:12">
      <c r="B198" s="1198"/>
      <c r="C198" s="1199"/>
      <c r="D198" s="1199"/>
      <c r="E198" s="1199"/>
      <c r="F198" s="1199"/>
      <c r="G198" s="1199"/>
      <c r="H198" s="1199"/>
      <c r="I198" s="1199"/>
      <c r="J198" s="1199"/>
      <c r="K198" s="1199"/>
      <c r="L198" s="1200"/>
    </row>
    <row r="199" spans="2:12">
      <c r="B199" s="1198"/>
      <c r="C199" s="1199"/>
      <c r="D199" s="1199"/>
      <c r="E199" s="1199"/>
      <c r="F199" s="1199"/>
      <c r="G199" s="1199"/>
      <c r="H199" s="1199"/>
      <c r="I199" s="1199"/>
      <c r="J199" s="1199"/>
      <c r="K199" s="1199"/>
      <c r="L199" s="1200"/>
    </row>
    <row r="200" spans="2:12">
      <c r="B200" s="1198"/>
      <c r="C200" s="1199"/>
      <c r="D200" s="1199"/>
      <c r="E200" s="1199"/>
      <c r="F200" s="1199"/>
      <c r="G200" s="1199"/>
      <c r="H200" s="1199"/>
      <c r="I200" s="1199"/>
      <c r="J200" s="1199"/>
      <c r="K200" s="1199"/>
      <c r="L200" s="1200"/>
    </row>
    <row r="201" spans="2:12">
      <c r="B201" s="1201"/>
      <c r="C201" s="1199"/>
      <c r="D201" s="1199"/>
      <c r="E201" s="1199"/>
      <c r="F201" s="1199"/>
      <c r="G201" s="1199"/>
      <c r="H201" s="1199"/>
      <c r="I201" s="1199"/>
      <c r="J201" s="1199"/>
      <c r="K201" s="1199"/>
      <c r="L201" s="1200"/>
    </row>
    <row r="202" spans="2:12">
      <c r="B202" s="1198"/>
      <c r="C202" s="1199"/>
      <c r="D202" s="1199"/>
      <c r="E202" s="1199"/>
      <c r="F202" s="1199"/>
      <c r="G202" s="1199"/>
      <c r="H202" s="1199"/>
      <c r="I202" s="1199"/>
      <c r="J202" s="1199"/>
      <c r="K202" s="1199"/>
      <c r="L202" s="1200"/>
    </row>
    <row r="203" spans="2:12">
      <c r="B203" s="1198"/>
      <c r="C203" s="1199"/>
      <c r="D203" s="1199"/>
      <c r="E203" s="1199"/>
      <c r="F203" s="1199"/>
      <c r="G203" s="1199"/>
      <c r="H203" s="1199"/>
      <c r="I203" s="1199"/>
      <c r="J203" s="1199"/>
      <c r="K203" s="1199"/>
      <c r="L203" s="1200"/>
    </row>
    <row r="204" spans="2:12">
      <c r="B204" s="1198"/>
      <c r="C204" s="1199"/>
      <c r="D204" s="1199"/>
      <c r="E204" s="1199"/>
      <c r="F204" s="1199"/>
      <c r="G204" s="1199"/>
      <c r="H204" s="1199"/>
      <c r="I204" s="1199"/>
      <c r="J204" s="1199"/>
      <c r="K204" s="1199"/>
      <c r="L204" s="1200"/>
    </row>
    <row r="205" spans="2:12">
      <c r="B205" s="1198"/>
      <c r="C205" s="1199"/>
      <c r="D205" s="1199"/>
      <c r="E205" s="1199"/>
      <c r="F205" s="1199"/>
      <c r="G205" s="1199"/>
      <c r="H205" s="1199"/>
      <c r="I205" s="1199"/>
      <c r="J205" s="1199"/>
      <c r="K205" s="1199"/>
      <c r="L205" s="1200"/>
    </row>
    <row r="206" spans="2:12">
      <c r="B206" s="1198"/>
      <c r="C206" s="1199"/>
      <c r="D206" s="1199"/>
      <c r="E206" s="1199"/>
      <c r="F206" s="1199"/>
      <c r="G206" s="1199"/>
      <c r="H206" s="1199"/>
      <c r="I206" s="1199"/>
      <c r="J206" s="1199"/>
      <c r="K206" s="1199"/>
      <c r="L206" s="1200"/>
    </row>
    <row r="207" spans="2:12">
      <c r="B207" s="1198"/>
      <c r="C207" s="1199"/>
      <c r="D207" s="1199"/>
      <c r="E207" s="1199"/>
      <c r="F207" s="1199"/>
      <c r="G207" s="1199"/>
      <c r="H207" s="1199"/>
      <c r="I207" s="1199"/>
      <c r="J207" s="1199"/>
      <c r="K207" s="1199"/>
      <c r="L207" s="1200"/>
    </row>
    <row r="208" spans="2:12">
      <c r="B208" s="1198"/>
      <c r="C208" s="1199"/>
      <c r="D208" s="1199"/>
      <c r="E208" s="1199"/>
      <c r="F208" s="1199"/>
      <c r="G208" s="1199"/>
      <c r="H208" s="1199"/>
      <c r="I208" s="1199"/>
      <c r="J208" s="1199"/>
      <c r="K208" s="1199"/>
      <c r="L208" s="1200"/>
    </row>
    <row r="209" spans="2:12">
      <c r="B209" s="1198"/>
      <c r="C209" s="1199"/>
      <c r="D209" s="1199"/>
      <c r="E209" s="1199"/>
      <c r="F209" s="1199"/>
      <c r="G209" s="1199"/>
      <c r="H209" s="1199"/>
      <c r="I209" s="1199"/>
      <c r="J209" s="1199"/>
      <c r="K209" s="1199"/>
      <c r="L209" s="1200"/>
    </row>
    <row r="210" spans="2:12">
      <c r="B210" s="1198"/>
      <c r="C210" s="1199"/>
      <c r="D210" s="1199"/>
      <c r="E210" s="1199"/>
      <c r="F210" s="1199"/>
      <c r="G210" s="1199"/>
      <c r="H210" s="1199"/>
      <c r="I210" s="1199"/>
      <c r="J210" s="1199"/>
      <c r="K210" s="1199"/>
      <c r="L210" s="1200"/>
    </row>
    <row r="211" spans="2:12">
      <c r="B211" s="1198"/>
      <c r="C211" s="1199"/>
      <c r="D211" s="1199"/>
      <c r="E211" s="1199"/>
      <c r="F211" s="1199"/>
      <c r="G211" s="1199"/>
      <c r="H211" s="1199"/>
      <c r="I211" s="1199"/>
      <c r="J211" s="1199"/>
      <c r="K211" s="1199"/>
      <c r="L211" s="1200"/>
    </row>
    <row r="212" spans="2:12">
      <c r="B212" s="1198"/>
      <c r="C212" s="1199"/>
      <c r="D212" s="1199"/>
      <c r="E212" s="1199"/>
      <c r="F212" s="1199"/>
      <c r="G212" s="1199"/>
      <c r="H212" s="1199"/>
      <c r="I212" s="1199"/>
      <c r="J212" s="1199"/>
      <c r="K212" s="1199"/>
      <c r="L212" s="1200"/>
    </row>
    <row r="213" spans="2:12">
      <c r="B213" s="1198"/>
      <c r="C213" s="1199"/>
      <c r="D213" s="1199"/>
      <c r="E213" s="1199"/>
      <c r="F213" s="1199"/>
      <c r="G213" s="1199"/>
      <c r="H213" s="1199"/>
      <c r="I213" s="1199"/>
      <c r="J213" s="1199"/>
      <c r="K213" s="1199"/>
      <c r="L213" s="1200"/>
    </row>
    <row r="214" spans="2:12">
      <c r="B214" s="1198"/>
      <c r="C214" s="1199"/>
      <c r="D214" s="1199"/>
      <c r="E214" s="1199"/>
      <c r="F214" s="1199"/>
      <c r="G214" s="1199"/>
      <c r="H214" s="1199"/>
      <c r="I214" s="1199"/>
      <c r="J214" s="1199"/>
      <c r="K214" s="1199"/>
      <c r="L214" s="1200"/>
    </row>
    <row r="215" spans="2:12">
      <c r="B215" s="1198"/>
      <c r="C215" s="1199"/>
      <c r="D215" s="1199"/>
      <c r="E215" s="1199"/>
      <c r="F215" s="1199"/>
      <c r="G215" s="1199"/>
      <c r="H215" s="1199"/>
      <c r="I215" s="1199"/>
      <c r="J215" s="1199"/>
      <c r="K215" s="1199"/>
      <c r="L215" s="1200"/>
    </row>
    <row r="216" spans="2:12">
      <c r="B216" s="1198"/>
      <c r="C216" s="1199"/>
      <c r="D216" s="1199"/>
      <c r="E216" s="1199"/>
      <c r="F216" s="1199"/>
      <c r="G216" s="1199"/>
      <c r="H216" s="1199"/>
      <c r="I216" s="1199"/>
      <c r="J216" s="1199"/>
      <c r="K216" s="1199"/>
      <c r="L216" s="1200"/>
    </row>
    <row r="217" spans="2:12">
      <c r="B217" s="1198"/>
      <c r="C217" s="1199"/>
      <c r="D217" s="1199"/>
      <c r="E217" s="1199"/>
      <c r="F217" s="1199"/>
      <c r="G217" s="1199"/>
      <c r="H217" s="1199"/>
      <c r="I217" s="1199"/>
      <c r="J217" s="1199"/>
      <c r="K217" s="1199"/>
      <c r="L217" s="1200"/>
    </row>
    <row r="218" spans="2:12">
      <c r="B218" s="1198"/>
      <c r="C218" s="1199"/>
      <c r="D218" s="1199"/>
      <c r="E218" s="1199"/>
      <c r="F218" s="1199"/>
      <c r="G218" s="1199"/>
      <c r="H218" s="1199"/>
      <c r="I218" s="1199"/>
      <c r="J218" s="1199"/>
      <c r="K218" s="1199"/>
      <c r="L218" s="1200"/>
    </row>
    <row r="219" spans="2:12" ht="13" thickBot="1">
      <c r="B219" s="1202"/>
      <c r="C219" s="1203"/>
      <c r="D219" s="1203"/>
      <c r="E219" s="1203"/>
      <c r="F219" s="1203"/>
      <c r="G219" s="1203"/>
      <c r="H219" s="1203"/>
      <c r="I219" s="1203"/>
      <c r="J219" s="1203"/>
      <c r="K219" s="1203"/>
      <c r="L219" s="1204"/>
    </row>
    <row r="220" spans="2:12">
      <c r="B220" s="25"/>
      <c r="C220" s="25"/>
      <c r="D220" s="25"/>
      <c r="E220" s="25"/>
      <c r="F220" s="256"/>
      <c r="G220" s="256"/>
      <c r="H220" s="256"/>
      <c r="I220" s="256"/>
      <c r="J220" s="256"/>
      <c r="K220" s="256"/>
      <c r="L220" s="256"/>
    </row>
    <row r="221" spans="2:12">
      <c r="B221" s="25"/>
      <c r="C221" s="25"/>
      <c r="D221" s="25"/>
      <c r="E221" s="25"/>
      <c r="F221" s="256"/>
      <c r="G221" s="256"/>
      <c r="H221" s="256"/>
      <c r="I221" s="256"/>
      <c r="J221" s="256"/>
      <c r="K221" s="256"/>
      <c r="L221" s="256"/>
    </row>
    <row r="222" spans="2:12">
      <c r="B222" s="25"/>
      <c r="C222" s="25"/>
      <c r="D222" s="25"/>
      <c r="E222" s="25"/>
      <c r="F222" s="256"/>
      <c r="G222" s="256"/>
      <c r="H222" s="256"/>
      <c r="I222" s="256"/>
      <c r="J222" s="256"/>
      <c r="K222" s="256"/>
      <c r="L222" s="256"/>
    </row>
    <row r="223" spans="2:12">
      <c r="B223" s="25"/>
      <c r="C223" s="25"/>
      <c r="D223" s="25"/>
      <c r="E223" s="25"/>
      <c r="F223" s="256"/>
      <c r="G223" s="256"/>
      <c r="H223" s="256"/>
      <c r="I223" s="256"/>
      <c r="J223" s="256"/>
      <c r="K223" s="256"/>
      <c r="L223" s="256"/>
    </row>
    <row r="224" spans="2:12">
      <c r="B224" s="25"/>
      <c r="C224" s="25"/>
      <c r="D224" s="25"/>
      <c r="E224" s="25"/>
      <c r="F224" s="256"/>
      <c r="G224" s="256"/>
      <c r="H224" s="256"/>
      <c r="I224" s="256"/>
      <c r="J224" s="256"/>
      <c r="K224" s="256"/>
      <c r="L224" s="256"/>
    </row>
    <row r="225" spans="2:12">
      <c r="B225" s="25"/>
      <c r="C225" s="25"/>
      <c r="D225" s="25"/>
      <c r="E225" s="25"/>
      <c r="F225" s="256"/>
      <c r="G225" s="256"/>
      <c r="H225" s="256"/>
      <c r="I225" s="256"/>
      <c r="J225" s="256"/>
      <c r="K225" s="256"/>
      <c r="L225" s="256"/>
    </row>
    <row r="226" spans="2:12">
      <c r="B226" s="25"/>
      <c r="C226" s="25"/>
      <c r="D226" s="25"/>
      <c r="E226" s="25"/>
      <c r="F226" s="256"/>
      <c r="G226" s="256"/>
      <c r="H226" s="256"/>
      <c r="I226" s="256"/>
      <c r="J226" s="256"/>
      <c r="K226" s="256"/>
      <c r="L226" s="256"/>
    </row>
    <row r="227" spans="2:12">
      <c r="B227" s="25"/>
      <c r="C227" s="25"/>
      <c r="D227" s="25"/>
      <c r="E227" s="25"/>
      <c r="F227" s="256"/>
      <c r="G227" s="256"/>
      <c r="H227" s="256"/>
      <c r="I227" s="256"/>
      <c r="J227" s="256"/>
      <c r="K227" s="256"/>
      <c r="L227" s="256"/>
    </row>
    <row r="228" spans="2:12">
      <c r="B228" s="25"/>
      <c r="C228" s="25"/>
      <c r="D228" s="25"/>
      <c r="E228" s="25"/>
      <c r="F228" s="256"/>
      <c r="G228" s="256"/>
      <c r="H228" s="256"/>
      <c r="I228" s="256"/>
      <c r="J228" s="256"/>
      <c r="K228" s="256"/>
      <c r="L228" s="256"/>
    </row>
    <row r="229" spans="2:12">
      <c r="B229" s="25"/>
      <c r="C229" s="25"/>
      <c r="D229" s="25"/>
      <c r="E229" s="25"/>
      <c r="F229" s="256"/>
      <c r="G229" s="256"/>
      <c r="H229" s="256"/>
      <c r="I229" s="256"/>
      <c r="J229" s="256"/>
      <c r="K229" s="256"/>
      <c r="L229" s="256"/>
    </row>
    <row r="230" spans="2:12">
      <c r="B230" s="25"/>
      <c r="C230" s="25"/>
      <c r="D230" s="25"/>
      <c r="E230" s="25"/>
      <c r="F230" s="256"/>
      <c r="G230" s="256"/>
      <c r="H230" s="256"/>
      <c r="I230" s="256"/>
      <c r="J230" s="256"/>
      <c r="K230" s="256"/>
      <c r="L230" s="256"/>
    </row>
    <row r="231" spans="2:12">
      <c r="B231" s="25"/>
      <c r="C231" s="25"/>
      <c r="D231" s="25"/>
      <c r="E231" s="25"/>
      <c r="F231" s="256"/>
      <c r="G231" s="256"/>
      <c r="H231" s="256"/>
      <c r="I231" s="256"/>
      <c r="J231" s="256"/>
      <c r="K231" s="256"/>
      <c r="L231" s="256"/>
    </row>
    <row r="232" spans="2:12">
      <c r="B232" s="25"/>
      <c r="C232" s="25"/>
      <c r="D232" s="25"/>
      <c r="E232" s="25"/>
      <c r="F232" s="256"/>
      <c r="G232" s="256"/>
      <c r="H232" s="256"/>
      <c r="I232" s="256"/>
      <c r="J232" s="256"/>
      <c r="K232" s="256"/>
      <c r="L232" s="256"/>
    </row>
    <row r="233" spans="2:12">
      <c r="B233" s="25"/>
      <c r="C233" s="25"/>
      <c r="D233" s="25"/>
      <c r="E233" s="25"/>
      <c r="F233" s="256"/>
      <c r="G233" s="256"/>
      <c r="H233" s="256"/>
      <c r="I233" s="256"/>
      <c r="J233" s="256"/>
      <c r="K233" s="256"/>
      <c r="L233" s="256"/>
    </row>
    <row r="234" spans="2:12">
      <c r="B234" s="25"/>
      <c r="C234" s="25"/>
      <c r="D234" s="25"/>
      <c r="E234" s="25"/>
      <c r="F234" s="256"/>
      <c r="G234" s="256"/>
      <c r="H234" s="256"/>
      <c r="I234" s="256"/>
      <c r="J234" s="256"/>
      <c r="K234" s="256"/>
      <c r="L234" s="256"/>
    </row>
    <row r="235" spans="2:12">
      <c r="B235" s="25"/>
      <c r="C235" s="25"/>
      <c r="D235" s="25"/>
      <c r="E235" s="25"/>
      <c r="F235" s="256"/>
      <c r="G235" s="256"/>
      <c r="H235" s="256"/>
      <c r="I235" s="256"/>
      <c r="J235" s="256"/>
      <c r="K235" s="256"/>
      <c r="L235" s="256"/>
    </row>
    <row r="236" spans="2:12">
      <c r="B236" s="25"/>
      <c r="C236" s="25"/>
      <c r="D236" s="25"/>
      <c r="E236" s="25"/>
      <c r="F236" s="256"/>
      <c r="G236" s="256"/>
      <c r="H236" s="256"/>
      <c r="I236" s="256"/>
      <c r="J236" s="256"/>
      <c r="K236" s="256"/>
      <c r="L236" s="256"/>
    </row>
    <row r="237" spans="2:12">
      <c r="B237" s="25"/>
      <c r="C237" s="25"/>
      <c r="D237" s="25"/>
      <c r="E237" s="25"/>
      <c r="F237" s="256"/>
      <c r="G237" s="256"/>
      <c r="H237" s="256"/>
      <c r="I237" s="256"/>
      <c r="J237" s="256"/>
      <c r="K237" s="256"/>
      <c r="L237" s="256"/>
    </row>
    <row r="238" spans="2:12">
      <c r="B238" s="25"/>
      <c r="C238" s="25"/>
      <c r="D238" s="25"/>
      <c r="E238" s="25"/>
      <c r="F238" s="256"/>
      <c r="G238" s="256"/>
      <c r="H238" s="256"/>
      <c r="I238" s="256"/>
      <c r="J238" s="256"/>
      <c r="K238" s="256"/>
      <c r="L238" s="256"/>
    </row>
    <row r="239" spans="2:12">
      <c r="B239" s="25"/>
      <c r="C239" s="25"/>
      <c r="D239" s="25"/>
      <c r="E239" s="25"/>
      <c r="F239" s="256"/>
      <c r="G239" s="256"/>
      <c r="H239" s="256"/>
      <c r="I239" s="256"/>
      <c r="J239" s="256"/>
      <c r="K239" s="256"/>
      <c r="L239" s="256"/>
    </row>
    <row r="240" spans="2:12">
      <c r="B240" s="25"/>
      <c r="C240" s="25"/>
      <c r="D240" s="25"/>
      <c r="E240" s="25"/>
      <c r="F240" s="256"/>
      <c r="G240" s="256"/>
      <c r="H240" s="256"/>
      <c r="I240" s="256"/>
      <c r="J240" s="256"/>
      <c r="K240" s="256"/>
      <c r="L240" s="256"/>
    </row>
    <row r="241" spans="2:12">
      <c r="B241" s="25"/>
      <c r="C241" s="25"/>
      <c r="D241" s="25"/>
      <c r="E241" s="25"/>
      <c r="F241" s="256"/>
      <c r="G241" s="256"/>
      <c r="H241" s="256"/>
      <c r="I241" s="256"/>
      <c r="J241" s="256"/>
      <c r="K241" s="256"/>
      <c r="L241" s="256"/>
    </row>
    <row r="242" spans="2:12">
      <c r="B242" s="25"/>
      <c r="C242" s="25"/>
      <c r="D242" s="25"/>
      <c r="E242" s="25"/>
      <c r="F242" s="256"/>
      <c r="G242" s="256"/>
      <c r="H242" s="256"/>
      <c r="I242" s="256"/>
      <c r="J242" s="256"/>
      <c r="K242" s="256"/>
      <c r="L242" s="256"/>
    </row>
    <row r="243" spans="2:12">
      <c r="B243" s="25"/>
      <c r="C243" s="25"/>
      <c r="D243" s="25"/>
      <c r="E243" s="25"/>
      <c r="F243" s="256"/>
      <c r="G243" s="256"/>
      <c r="H243" s="256"/>
      <c r="I243" s="256"/>
      <c r="J243" s="256"/>
      <c r="K243" s="256"/>
      <c r="L243" s="256"/>
    </row>
    <row r="244" spans="2:12">
      <c r="B244" s="25"/>
      <c r="C244" s="25"/>
      <c r="D244" s="25"/>
      <c r="E244" s="25"/>
      <c r="F244" s="256"/>
      <c r="G244" s="256"/>
      <c r="H244" s="256"/>
      <c r="I244" s="256"/>
      <c r="J244" s="256"/>
      <c r="K244" s="256"/>
      <c r="L244" s="256"/>
    </row>
  </sheetData>
  <sheetProtection sheet="1" formatCells="0" formatColumns="0" formatRows="0" sort="0" autoFilter="0" pivotTables="0"/>
  <protectedRanges>
    <protectedRange sqref="C7:K7" name="Range1_2_1"/>
  </protectedRanges>
  <mergeCells count="5">
    <mergeCell ref="C4:K4"/>
    <mergeCell ref="B11:L11"/>
    <mergeCell ref="B12:L180"/>
    <mergeCell ref="B181:L200"/>
    <mergeCell ref="B201:L219"/>
  </mergeCells>
  <printOptions horizontalCentered="1"/>
  <pageMargins left="0.59055118110236227" right="0.59055118110236227" top="0.78740157480314965" bottom="0.78740157480314965" header="0.15748031496062992" footer="0.27559055118110237"/>
  <pageSetup paperSize="9" scale="17" orientation="landscape" r:id="rId1"/>
  <headerFooter alignWithMargins="0">
    <oddHeader>&amp;CPROTECT COMMERCIAL&amp;RDATE TBC</oddHeader>
    <oddFooter>&amp;LFOP Module V&amp;C&amp;A Page &amp;P
PROTECT COMMERCIAL
Uncontrolled when printed &amp;RBooklet 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86BC7-76C3-415A-A066-7F003A66754A}">
  <sheetPr>
    <tabColor theme="1" tint="4.9989318521683403E-2"/>
    <outlinePr summaryBelow="0"/>
  </sheetPr>
  <dimension ref="A1:N57"/>
  <sheetViews>
    <sheetView zoomScale="70" zoomScaleNormal="70" workbookViewId="0">
      <pane xSplit="2" ySplit="4" topLeftCell="C35" activePane="bottomRight" state="frozen"/>
      <selection pane="topRight" activeCell="Q20" sqref="Q20"/>
      <selection pane="bottomLeft" activeCell="Q20" sqref="Q20"/>
      <selection pane="bottomRight" activeCell="U46" sqref="U46"/>
    </sheetView>
  </sheetViews>
  <sheetFormatPr defaultColWidth="9.1796875" defaultRowHeight="12.5" outlineLevelRow="1"/>
  <cols>
    <col min="1" max="1" width="3.453125" style="5" customWidth="1"/>
    <col min="2" max="2" width="56.1796875" style="5" customWidth="1"/>
    <col min="3" max="3" width="16.81640625" style="7" customWidth="1"/>
    <col min="4" max="8" width="12.54296875" style="7" customWidth="1"/>
    <col min="9" max="9" width="13.54296875" style="7" bestFit="1" customWidth="1"/>
    <col min="10" max="10" width="14.54296875" style="7" customWidth="1"/>
    <col min="11" max="12" width="12.54296875" style="7" customWidth="1"/>
    <col min="13" max="13" width="14.1796875" style="5" customWidth="1"/>
    <col min="14" max="16384" width="9.1796875" style="5"/>
  </cols>
  <sheetData>
    <row r="1" spans="1:13" ht="20">
      <c r="A1" s="2"/>
      <c r="B1" s="782"/>
      <c r="C1" s="18"/>
      <c r="D1" s="18"/>
      <c r="E1" s="18"/>
      <c r="F1" s="18"/>
      <c r="G1" s="18"/>
      <c r="H1" s="18"/>
      <c r="I1" s="18"/>
      <c r="J1" s="18"/>
      <c r="K1" s="18"/>
      <c r="L1" s="18"/>
      <c r="M1" s="133"/>
    </row>
    <row r="2" spans="1:13" ht="20.25" customHeight="1">
      <c r="A2" s="2"/>
      <c r="B2" s="15" t="s">
        <v>71</v>
      </c>
      <c r="C2" s="134"/>
      <c r="D2" s="134"/>
      <c r="E2" s="134"/>
      <c r="F2" s="134"/>
      <c r="G2" s="134"/>
      <c r="H2" s="134"/>
      <c r="I2" s="134"/>
      <c r="J2" s="134"/>
      <c r="K2" s="134"/>
      <c r="L2" s="134"/>
      <c r="M2" s="2"/>
    </row>
    <row r="3" spans="1:13" s="11" customFormat="1" ht="20.25" customHeight="1">
      <c r="A3" s="135"/>
      <c r="B3" s="16" t="s">
        <v>21</v>
      </c>
      <c r="C3" s="1144" t="s">
        <v>72</v>
      </c>
      <c r="D3" s="1145"/>
      <c r="E3" s="1145"/>
      <c r="F3" s="1145"/>
      <c r="G3" s="1145"/>
      <c r="H3" s="1145"/>
      <c r="I3" s="1145"/>
      <c r="J3" s="1145"/>
      <c r="K3" s="1145"/>
      <c r="L3" s="1145"/>
      <c r="M3" s="1146"/>
    </row>
    <row r="4" spans="1:13" ht="38.25" customHeight="1">
      <c r="A4" s="2"/>
      <c r="B4" s="9" t="s">
        <v>23</v>
      </c>
      <c r="C4" s="117" t="s">
        <v>24</v>
      </c>
      <c r="D4" s="118" t="s">
        <v>25</v>
      </c>
      <c r="E4" s="175" t="s">
        <v>26</v>
      </c>
      <c r="F4" s="175" t="s">
        <v>27</v>
      </c>
      <c r="G4" s="175" t="s">
        <v>28</v>
      </c>
      <c r="H4" s="175" t="s">
        <v>29</v>
      </c>
      <c r="I4" s="175" t="s">
        <v>30</v>
      </c>
      <c r="J4" s="119" t="s">
        <v>31</v>
      </c>
      <c r="K4" s="175" t="s">
        <v>32</v>
      </c>
      <c r="L4" s="175" t="s">
        <v>33</v>
      </c>
      <c r="M4" s="119" t="s">
        <v>34</v>
      </c>
    </row>
    <row r="5" spans="1:13" ht="38.25" customHeight="1" outlineLevel="1">
      <c r="A5" s="2"/>
      <c r="B5" s="48" t="s">
        <v>73</v>
      </c>
      <c r="C5" s="156">
        <f>'Mobilisation and Exit'!G162</f>
        <v>0</v>
      </c>
      <c r="D5" s="136"/>
      <c r="E5" s="136"/>
      <c r="F5" s="136"/>
      <c r="G5" s="136"/>
      <c r="H5" s="136"/>
      <c r="I5" s="157">
        <f>'Mobilisation and Exit'!G166</f>
        <v>0</v>
      </c>
      <c r="J5" s="138">
        <f>SUM(C5:I5)</f>
        <v>0</v>
      </c>
      <c r="K5" s="136"/>
      <c r="L5" s="136"/>
      <c r="M5" s="138">
        <f>SUM(J5:L5)</f>
        <v>0</v>
      </c>
    </row>
    <row r="6" spans="1:13" s="3" customFormat="1" ht="30" customHeight="1">
      <c r="A6" s="139"/>
      <c r="B6" s="120" t="s">
        <v>36</v>
      </c>
      <c r="C6" s="148">
        <f>C5</f>
        <v>0</v>
      </c>
      <c r="D6" s="141"/>
      <c r="E6" s="141"/>
      <c r="F6" s="141"/>
      <c r="G6" s="141"/>
      <c r="H6" s="141"/>
      <c r="I6" s="123">
        <f>I5</f>
        <v>0</v>
      </c>
      <c r="J6" s="143">
        <f>SUM(C6:I6)</f>
        <v>0</v>
      </c>
      <c r="K6" s="141"/>
      <c r="L6" s="141"/>
      <c r="M6" s="143">
        <f>SUM(J6:L6)</f>
        <v>0</v>
      </c>
    </row>
    <row r="7" spans="1:13" ht="30" customHeight="1">
      <c r="A7" s="2"/>
      <c r="B7" s="49" t="s">
        <v>5</v>
      </c>
      <c r="C7" s="757"/>
      <c r="D7" s="144"/>
      <c r="E7" s="144"/>
      <c r="F7" s="144"/>
      <c r="G7" s="144"/>
      <c r="H7" s="141"/>
      <c r="I7" s="141"/>
      <c r="J7" s="145"/>
      <c r="K7" s="141"/>
      <c r="L7" s="144"/>
      <c r="M7" s="145"/>
    </row>
    <row r="8" spans="1:13" s="4" customFormat="1" ht="41.25" customHeight="1" outlineLevel="1">
      <c r="A8" s="146"/>
      <c r="B8" s="47" t="s">
        <v>5</v>
      </c>
      <c r="C8" s="144"/>
      <c r="D8" s="159">
        <f>'Module A - Management Services'!E35</f>
        <v>0</v>
      </c>
      <c r="E8" s="159">
        <f>'Module A - Management Services'!G35</f>
        <v>0</v>
      </c>
      <c r="F8" s="159">
        <f>'Module A - Management Services'!I35</f>
        <v>0</v>
      </c>
      <c r="G8" s="159">
        <f>'Module A - Management Services'!K35</f>
        <v>0</v>
      </c>
      <c r="H8" s="159">
        <f>'Module A - Management Services'!M35</f>
        <v>0</v>
      </c>
      <c r="I8" s="144"/>
      <c r="J8" s="138">
        <f>SUM(D8:H8)</f>
        <v>0</v>
      </c>
      <c r="K8" s="159">
        <f>'Module A - Management Services'!P35</f>
        <v>0</v>
      </c>
      <c r="L8" s="159">
        <f>'Module A - Management Services'!R35</f>
        <v>0</v>
      </c>
      <c r="M8" s="138">
        <f>SUM(J8:L8)</f>
        <v>0</v>
      </c>
    </row>
    <row r="9" spans="1:13" s="3" customFormat="1" ht="30" customHeight="1">
      <c r="A9" s="139"/>
      <c r="B9" s="121" t="s">
        <v>37</v>
      </c>
      <c r="C9" s="141"/>
      <c r="D9" s="123">
        <f>D8</f>
        <v>0</v>
      </c>
      <c r="E9" s="123">
        <f t="shared" ref="E9:H9" si="0">E8</f>
        <v>0</v>
      </c>
      <c r="F9" s="123">
        <f t="shared" si="0"/>
        <v>0</v>
      </c>
      <c r="G9" s="123">
        <f t="shared" si="0"/>
        <v>0</v>
      </c>
      <c r="H9" s="123">
        <f t="shared" si="0"/>
        <v>0</v>
      </c>
      <c r="I9" s="141"/>
      <c r="J9" s="123">
        <f>J8</f>
        <v>0</v>
      </c>
      <c r="K9" s="123">
        <f t="shared" ref="K9:M9" si="1">K8</f>
        <v>0</v>
      </c>
      <c r="L9" s="123">
        <f t="shared" si="1"/>
        <v>0</v>
      </c>
      <c r="M9" s="123">
        <f t="shared" si="1"/>
        <v>0</v>
      </c>
    </row>
    <row r="10" spans="1:13" ht="30" customHeight="1">
      <c r="A10" s="2"/>
      <c r="B10" s="49" t="s">
        <v>7</v>
      </c>
      <c r="C10" s="144"/>
      <c r="D10" s="144"/>
      <c r="E10" s="144"/>
      <c r="F10" s="144"/>
      <c r="G10" s="144"/>
      <c r="H10" s="144"/>
      <c r="I10" s="144"/>
      <c r="J10" s="145"/>
      <c r="K10" s="144"/>
      <c r="L10" s="144"/>
      <c r="M10" s="145"/>
    </row>
    <row r="11" spans="1:13" s="4" customFormat="1" ht="41.25" customHeight="1" outlineLevel="1">
      <c r="A11" s="146"/>
      <c r="B11" s="47" t="s">
        <v>7</v>
      </c>
      <c r="C11" s="144"/>
      <c r="D11" s="159">
        <f>'Module B - Help Desk'!E6</f>
        <v>0</v>
      </c>
      <c r="E11" s="159">
        <f>'Module B - Help Desk'!G6</f>
        <v>0</v>
      </c>
      <c r="F11" s="159">
        <f>'Module B - Help Desk'!I6</f>
        <v>0</v>
      </c>
      <c r="G11" s="159">
        <f>'Module B - Help Desk'!K6</f>
        <v>0</v>
      </c>
      <c r="H11" s="159">
        <f>'Module B - Help Desk'!M6</f>
        <v>0</v>
      </c>
      <c r="I11" s="144"/>
      <c r="J11" s="138">
        <f>SUM(D11:H11)</f>
        <v>0</v>
      </c>
      <c r="K11" s="159">
        <f>'Module B - Help Desk'!P6</f>
        <v>0</v>
      </c>
      <c r="L11" s="159">
        <f>'Module B - Help Desk'!R6</f>
        <v>0</v>
      </c>
      <c r="M11" s="138">
        <f>SUM(J11:L11)</f>
        <v>0</v>
      </c>
    </row>
    <row r="12" spans="1:13" s="3" customFormat="1" ht="30" customHeight="1">
      <c r="A12" s="139"/>
      <c r="B12" s="121" t="s">
        <v>38</v>
      </c>
      <c r="C12" s="141"/>
      <c r="D12" s="123">
        <f>D11</f>
        <v>0</v>
      </c>
      <c r="E12" s="123">
        <f t="shared" ref="E12:H12" si="2">E11</f>
        <v>0</v>
      </c>
      <c r="F12" s="123">
        <f t="shared" si="2"/>
        <v>0</v>
      </c>
      <c r="G12" s="123">
        <f t="shared" si="2"/>
        <v>0</v>
      </c>
      <c r="H12" s="123">
        <f t="shared" si="2"/>
        <v>0</v>
      </c>
      <c r="I12" s="141"/>
      <c r="J12" s="123">
        <f>J11</f>
        <v>0</v>
      </c>
      <c r="K12" s="123">
        <f t="shared" ref="K12:M12" si="3">K11</f>
        <v>0</v>
      </c>
      <c r="L12" s="123">
        <f t="shared" si="3"/>
        <v>0</v>
      </c>
      <c r="M12" s="123">
        <f t="shared" si="3"/>
        <v>0</v>
      </c>
    </row>
    <row r="13" spans="1:13" ht="30" customHeight="1">
      <c r="A13" s="2"/>
      <c r="B13" s="50" t="s">
        <v>39</v>
      </c>
      <c r="C13" s="144"/>
      <c r="D13" s="144"/>
      <c r="E13" s="144"/>
      <c r="F13" s="144"/>
      <c r="G13" s="144"/>
      <c r="H13" s="144"/>
      <c r="I13" s="144"/>
      <c r="J13" s="145"/>
      <c r="K13" s="144"/>
      <c r="L13" s="144"/>
      <c r="M13" s="145"/>
    </row>
    <row r="14" spans="1:13" s="4" customFormat="1" ht="40.4" customHeight="1" outlineLevel="1">
      <c r="A14" s="146"/>
      <c r="B14" s="47" t="s">
        <v>70</v>
      </c>
      <c r="C14" s="144"/>
      <c r="D14" s="159">
        <f>'Module F - Housing'!C35</f>
        <v>0</v>
      </c>
      <c r="E14" s="159">
        <f>'Module F - Housing'!D35</f>
        <v>0</v>
      </c>
      <c r="F14" s="159">
        <f>'Module F - Housing'!E35</f>
        <v>0</v>
      </c>
      <c r="G14" s="159">
        <f>'Module F - Housing'!F35</f>
        <v>0</v>
      </c>
      <c r="H14" s="159">
        <f>'Module F - Housing'!G35</f>
        <v>0</v>
      </c>
      <c r="I14" s="144"/>
      <c r="J14" s="138">
        <f>SUM(D14:H14)</f>
        <v>0</v>
      </c>
      <c r="K14" s="159">
        <f>'Module F - Housing'!I35</f>
        <v>0</v>
      </c>
      <c r="L14" s="159">
        <f>'Module F - Housing'!J35</f>
        <v>0</v>
      </c>
      <c r="M14" s="138">
        <f>SUM(J14:L14)</f>
        <v>0</v>
      </c>
    </row>
    <row r="15" spans="1:13" s="4" customFormat="1" ht="40.4" customHeight="1" outlineLevel="1">
      <c r="A15" s="146"/>
      <c r="B15" s="47" t="s">
        <v>1680</v>
      </c>
      <c r="C15" s="144"/>
      <c r="D15" s="159">
        <f>'Module F - Housing'!C36</f>
        <v>0</v>
      </c>
      <c r="E15" s="159">
        <f>'Module F - Housing'!D36</f>
        <v>0</v>
      </c>
      <c r="F15" s="159">
        <f>'Module F - Housing'!E36</f>
        <v>0</v>
      </c>
      <c r="G15" s="159">
        <f>'Module F - Housing'!F36</f>
        <v>0</v>
      </c>
      <c r="H15" s="159">
        <f>'Module F - Housing'!G36</f>
        <v>0</v>
      </c>
      <c r="I15" s="144"/>
      <c r="J15" s="138">
        <f t="shared" ref="J15:J16" si="4">SUM(D15:H15)</f>
        <v>0</v>
      </c>
      <c r="K15" s="159">
        <f>'Module F - Housing'!I36</f>
        <v>0</v>
      </c>
      <c r="L15" s="159">
        <f>'Module F - Housing'!J36</f>
        <v>0</v>
      </c>
      <c r="M15" s="138">
        <f t="shared" ref="M15:M16" si="5">SUM(J15:L15)</f>
        <v>0</v>
      </c>
    </row>
    <row r="16" spans="1:13" s="4" customFormat="1" ht="40.4" customHeight="1" outlineLevel="1">
      <c r="A16" s="146"/>
      <c r="B16" s="47" t="s">
        <v>1712</v>
      </c>
      <c r="C16" s="144"/>
      <c r="D16" s="159">
        <f>'Module F - Housing'!C37</f>
        <v>0</v>
      </c>
      <c r="E16" s="159">
        <f>'Module F - Housing'!D37</f>
        <v>0</v>
      </c>
      <c r="F16" s="159">
        <f>'Module F - Housing'!E37</f>
        <v>0</v>
      </c>
      <c r="G16" s="159">
        <f>'Module F - Housing'!F37</f>
        <v>0</v>
      </c>
      <c r="H16" s="159">
        <f>'Module F - Housing'!G37</f>
        <v>0</v>
      </c>
      <c r="I16" s="144"/>
      <c r="J16" s="138">
        <f t="shared" si="4"/>
        <v>0</v>
      </c>
      <c r="K16" s="159">
        <f>'Module F - Housing'!I37</f>
        <v>0</v>
      </c>
      <c r="L16" s="159">
        <f>'Module F - Housing'!J37</f>
        <v>0</v>
      </c>
      <c r="M16" s="138">
        <f t="shared" si="5"/>
        <v>0</v>
      </c>
    </row>
    <row r="17" spans="1:13" s="3" customFormat="1" ht="30" customHeight="1">
      <c r="A17" s="139"/>
      <c r="B17" s="121" t="s">
        <v>40</v>
      </c>
      <c r="C17" s="141"/>
      <c r="D17" s="123">
        <f>SUM(D14:D16)</f>
        <v>0</v>
      </c>
      <c r="E17" s="123">
        <f t="shared" ref="E17:H17" si="6">SUM(E14:E16)</f>
        <v>0</v>
      </c>
      <c r="F17" s="123">
        <f t="shared" si="6"/>
        <v>0</v>
      </c>
      <c r="G17" s="123">
        <f t="shared" si="6"/>
        <v>0</v>
      </c>
      <c r="H17" s="123">
        <f t="shared" si="6"/>
        <v>0</v>
      </c>
      <c r="I17" s="141"/>
      <c r="J17" s="123">
        <f>SUM(J14:J16)</f>
        <v>0</v>
      </c>
      <c r="K17" s="123">
        <f t="shared" ref="K17" si="7">SUM(K14:K16)</f>
        <v>0</v>
      </c>
      <c r="L17" s="123">
        <f t="shared" ref="L17" si="8">SUM(L14:L16)</f>
        <v>0</v>
      </c>
      <c r="M17" s="123">
        <f>SUM(M14:M16)</f>
        <v>0</v>
      </c>
    </row>
    <row r="18" spans="1:13" ht="30" customHeight="1">
      <c r="A18" s="2"/>
      <c r="B18" s="50" t="s">
        <v>41</v>
      </c>
      <c r="C18" s="144"/>
      <c r="D18" s="144"/>
      <c r="E18" s="144"/>
      <c r="F18" s="144"/>
      <c r="G18" s="144"/>
      <c r="H18" s="144"/>
      <c r="I18" s="144"/>
      <c r="J18" s="145"/>
      <c r="K18" s="144"/>
      <c r="L18" s="144"/>
      <c r="M18" s="145"/>
    </row>
    <row r="19" spans="1:13" s="4" customFormat="1" ht="40.4" customHeight="1" outlineLevel="1">
      <c r="B19" s="47" t="str">
        <f>'Module H Soft FM Summary'!B7</f>
        <v>H-01 General Soft FM</v>
      </c>
      <c r="C19" s="144"/>
      <c r="D19" s="159">
        <f>'Module H Soft FM Summary'!C7</f>
        <v>0</v>
      </c>
      <c r="E19" s="159">
        <f>'Module H Soft FM Summary'!D7</f>
        <v>0</v>
      </c>
      <c r="F19" s="159">
        <f>'Module H Soft FM Summary'!E7</f>
        <v>0</v>
      </c>
      <c r="G19" s="159">
        <f>'Module H Soft FM Summary'!F7</f>
        <v>0</v>
      </c>
      <c r="H19" s="159">
        <f>'Module H Soft FM Summary'!G7</f>
        <v>0</v>
      </c>
      <c r="I19" s="144"/>
      <c r="J19" s="138">
        <f>SUM(D19:H19)</f>
        <v>0</v>
      </c>
      <c r="K19" s="159">
        <f>'Module H Soft FM Summary'!I7</f>
        <v>0</v>
      </c>
      <c r="L19" s="159">
        <f>'Module H Soft FM Summary'!J7</f>
        <v>0</v>
      </c>
      <c r="M19" s="138">
        <f>SUM(J19:L19)</f>
        <v>0</v>
      </c>
    </row>
    <row r="20" spans="1:13" s="4" customFormat="1" ht="40.4" customHeight="1" outlineLevel="1">
      <c r="B20" s="47" t="str">
        <f>'Module H Soft FM Summary'!B8</f>
        <v>HL-01 Cleaning</v>
      </c>
      <c r="C20" s="144"/>
      <c r="D20" s="159">
        <f>'Module H Soft FM Summary'!C8</f>
        <v>0</v>
      </c>
      <c r="E20" s="159">
        <f>'Module H Soft FM Summary'!D8</f>
        <v>0</v>
      </c>
      <c r="F20" s="159">
        <f>'Module H Soft FM Summary'!E8</f>
        <v>0</v>
      </c>
      <c r="G20" s="159">
        <f>'Module H Soft FM Summary'!F8</f>
        <v>0</v>
      </c>
      <c r="H20" s="159">
        <f>'Module H Soft FM Summary'!G8</f>
        <v>0</v>
      </c>
      <c r="I20" s="144"/>
      <c r="J20" s="138">
        <f t="shared" ref="J20:J27" si="9">SUM(D20:H20)</f>
        <v>0</v>
      </c>
      <c r="K20" s="159">
        <f>'Module H Soft FM Summary'!I8</f>
        <v>0</v>
      </c>
      <c r="L20" s="159">
        <f>'Module H Soft FM Summary'!J8</f>
        <v>0</v>
      </c>
      <c r="M20" s="138">
        <f t="shared" ref="M20:M27" si="10">SUM(J20:L20)</f>
        <v>0</v>
      </c>
    </row>
    <row r="21" spans="1:13" s="4" customFormat="1" ht="40.4" customHeight="1" outlineLevel="1">
      <c r="B21" s="47" t="str">
        <f>'Module H Soft FM Summary'!B9</f>
        <v>HL-01 Laundry, Dry Cleaning, Tailoring</v>
      </c>
      <c r="C21" s="144"/>
      <c r="D21" s="159">
        <f>'Module H Soft FM Summary'!C9</f>
        <v>0</v>
      </c>
      <c r="E21" s="159">
        <f>'Module H Soft FM Summary'!D9</f>
        <v>0</v>
      </c>
      <c r="F21" s="159">
        <f>'Module H Soft FM Summary'!E9</f>
        <v>0</v>
      </c>
      <c r="G21" s="159">
        <f>'Module H Soft FM Summary'!F9</f>
        <v>0</v>
      </c>
      <c r="H21" s="159">
        <f>'Module H Soft FM Summary'!G9</f>
        <v>0</v>
      </c>
      <c r="I21" s="144"/>
      <c r="J21" s="138">
        <f t="shared" si="9"/>
        <v>0</v>
      </c>
      <c r="K21" s="159">
        <f>'Module H Soft FM Summary'!I9</f>
        <v>0</v>
      </c>
      <c r="L21" s="159">
        <f>'Module H Soft FM Summary'!J9</f>
        <v>0</v>
      </c>
      <c r="M21" s="138">
        <f t="shared" si="10"/>
        <v>0</v>
      </c>
    </row>
    <row r="22" spans="1:13" s="4" customFormat="1" ht="40.4" customHeight="1" outlineLevel="1">
      <c r="B22" s="47" t="str">
        <f>'Module H Soft FM Summary'!B10</f>
        <v>HL-02 Extraneous Services (excluding Large scale office moves)</v>
      </c>
      <c r="C22" s="144"/>
      <c r="D22" s="159">
        <f>'Module H Soft FM Summary'!C10</f>
        <v>0</v>
      </c>
      <c r="E22" s="159">
        <f>'Module H Soft FM Summary'!D10</f>
        <v>0</v>
      </c>
      <c r="F22" s="159">
        <f>'Module H Soft FM Summary'!E10</f>
        <v>0</v>
      </c>
      <c r="G22" s="159">
        <f>'Module H Soft FM Summary'!F10</f>
        <v>0</v>
      </c>
      <c r="H22" s="159">
        <f>'Module H Soft FM Summary'!G10</f>
        <v>0</v>
      </c>
      <c r="I22" s="144"/>
      <c r="J22" s="138">
        <f t="shared" si="9"/>
        <v>0</v>
      </c>
      <c r="K22" s="159">
        <f>'Module H Soft FM Summary'!I10</f>
        <v>0</v>
      </c>
      <c r="L22" s="159">
        <f>'Module H Soft FM Summary'!J10</f>
        <v>0</v>
      </c>
      <c r="M22" s="138">
        <f t="shared" si="10"/>
        <v>0</v>
      </c>
    </row>
    <row r="23" spans="1:13" s="4" customFormat="1" ht="40.4" customHeight="1" outlineLevel="1">
      <c r="B23" s="47" t="str">
        <f>'Module H Soft FM Summary'!B11</f>
        <v>HL-07 Mess and Accommodation Services</v>
      </c>
      <c r="C23" s="144"/>
      <c r="D23" s="159">
        <f>'Module H Soft FM Summary'!C11</f>
        <v>0</v>
      </c>
      <c r="E23" s="159">
        <f>'Module H Soft FM Summary'!D11</f>
        <v>0</v>
      </c>
      <c r="F23" s="159">
        <f>'Module H Soft FM Summary'!E11</f>
        <v>0</v>
      </c>
      <c r="G23" s="159">
        <f>'Module H Soft FM Summary'!F11</f>
        <v>0</v>
      </c>
      <c r="H23" s="159">
        <f>'Module H Soft FM Summary'!G11</f>
        <v>0</v>
      </c>
      <c r="I23" s="144"/>
      <c r="J23" s="138">
        <f t="shared" si="9"/>
        <v>0</v>
      </c>
      <c r="K23" s="159">
        <f>'Module H Soft FM Summary'!I11</f>
        <v>0</v>
      </c>
      <c r="L23" s="159">
        <f>'Module H Soft FM Summary'!J11</f>
        <v>0</v>
      </c>
      <c r="M23" s="138">
        <f t="shared" si="10"/>
        <v>0</v>
      </c>
    </row>
    <row r="24" spans="1:13" s="4" customFormat="1" ht="40.4" customHeight="1" outlineLevel="1">
      <c r="B24" s="47" t="str">
        <f>'Module H Soft FM Summary'!B12</f>
        <v>HL-07A - Functions and Portfolio of Events - Official Functions</v>
      </c>
      <c r="C24" s="144"/>
      <c r="D24" s="159">
        <f>'Module H Soft FM Summary'!C12</f>
        <v>0</v>
      </c>
      <c r="E24" s="159">
        <f>'Module H Soft FM Summary'!D12</f>
        <v>0</v>
      </c>
      <c r="F24" s="159">
        <f>'Module H Soft FM Summary'!E12</f>
        <v>0</v>
      </c>
      <c r="G24" s="159">
        <f>'Module H Soft FM Summary'!F12</f>
        <v>0</v>
      </c>
      <c r="H24" s="159">
        <f>'Module H Soft FM Summary'!G12</f>
        <v>0</v>
      </c>
      <c r="I24" s="144"/>
      <c r="J24" s="138">
        <f t="shared" ref="J24" si="11">SUM(D24:H24)</f>
        <v>0</v>
      </c>
      <c r="K24" s="159">
        <f>'Module H Soft FM Summary'!I12</f>
        <v>0</v>
      </c>
      <c r="L24" s="159">
        <f>'Module H Soft FM Summary'!J12</f>
        <v>0</v>
      </c>
      <c r="M24" s="138">
        <f t="shared" ref="M24" si="12">SUM(J24:L24)</f>
        <v>0</v>
      </c>
    </row>
    <row r="25" spans="1:13" s="4" customFormat="1" ht="40.4" customHeight="1" outlineLevel="1">
      <c r="B25" s="9" t="str">
        <f>'Module H Soft FM Summary'!B13</f>
        <v>HL-08 CRL (Core Catering) VL-02 ON</v>
      </c>
      <c r="C25" s="144"/>
      <c r="D25" s="159">
        <f>'Module H Soft FM Summary'!C13</f>
        <v>0</v>
      </c>
      <c r="E25" s="159">
        <f>'Module H Soft FM Summary'!D13</f>
        <v>0</v>
      </c>
      <c r="F25" s="159">
        <f>'Module H Soft FM Summary'!E13</f>
        <v>0</v>
      </c>
      <c r="G25" s="159">
        <f>'Module H Soft FM Summary'!F13</f>
        <v>0</v>
      </c>
      <c r="H25" s="159">
        <f>'Module H Soft FM Summary'!G13</f>
        <v>0</v>
      </c>
      <c r="I25" s="144"/>
      <c r="J25" s="138">
        <f t="shared" ref="J25" si="13">SUM(D25:H25)</f>
        <v>0</v>
      </c>
      <c r="K25" s="159">
        <f>'Module H Soft FM Summary'!I13</f>
        <v>0</v>
      </c>
      <c r="L25" s="159">
        <f>'Module H Soft FM Summary'!J13</f>
        <v>0</v>
      </c>
      <c r="M25" s="138">
        <f t="shared" ref="M25" si="14">SUM(J25:L25)</f>
        <v>0</v>
      </c>
    </row>
    <row r="26" spans="1:13" s="4" customFormat="1" ht="40.4" customHeight="1" outlineLevel="1">
      <c r="B26" s="47" t="s">
        <v>1432</v>
      </c>
      <c r="C26" s="144"/>
      <c r="D26" s="159">
        <f>'Module H Soft FM Summary'!C15</f>
        <v>0</v>
      </c>
      <c r="E26" s="159">
        <f>'Module H Soft FM Summary'!D15</f>
        <v>0</v>
      </c>
      <c r="F26" s="159">
        <f>'Module H Soft FM Summary'!E15</f>
        <v>0</v>
      </c>
      <c r="G26" s="159">
        <f>'Module H Soft FM Summary'!F15</f>
        <v>0</v>
      </c>
      <c r="H26" s="159">
        <f>'Module H Soft FM Summary'!G15</f>
        <v>0</v>
      </c>
      <c r="I26" s="144"/>
      <c r="J26" s="138">
        <f t="shared" si="9"/>
        <v>0</v>
      </c>
      <c r="K26" s="159">
        <f>'Module H Soft FM Summary'!I15</f>
        <v>0</v>
      </c>
      <c r="L26" s="159">
        <f>'Module H Soft FM Summary'!J15</f>
        <v>0</v>
      </c>
      <c r="M26" s="138">
        <f t="shared" si="10"/>
        <v>0</v>
      </c>
    </row>
    <row r="27" spans="1:13" s="4" customFormat="1" ht="40.4" customHeight="1" outlineLevel="1">
      <c r="B27" s="47" t="str">
        <f>'Module H Soft FM Summary'!B17</f>
        <v>HL-10 Waste Management</v>
      </c>
      <c r="C27" s="144"/>
      <c r="D27" s="159">
        <f>'Module H Soft FM Summary'!C17</f>
        <v>0</v>
      </c>
      <c r="E27" s="159">
        <f>'Module H Soft FM Summary'!D17</f>
        <v>0</v>
      </c>
      <c r="F27" s="159">
        <f>'Module H Soft FM Summary'!E17</f>
        <v>0</v>
      </c>
      <c r="G27" s="159">
        <f>'Module H Soft FM Summary'!F17</f>
        <v>0</v>
      </c>
      <c r="H27" s="159">
        <f>'Module H Soft FM Summary'!G17</f>
        <v>0</v>
      </c>
      <c r="I27" s="144"/>
      <c r="J27" s="138">
        <f t="shared" si="9"/>
        <v>0</v>
      </c>
      <c r="K27" s="159">
        <f>'Module H Soft FM Summary'!I17</f>
        <v>0</v>
      </c>
      <c r="L27" s="159">
        <f>'Module H Soft FM Summary'!J17</f>
        <v>0</v>
      </c>
      <c r="M27" s="138">
        <f t="shared" si="10"/>
        <v>0</v>
      </c>
    </row>
    <row r="28" spans="1:13" s="3" customFormat="1" ht="30" customHeight="1">
      <c r="B28" s="121" t="s">
        <v>42</v>
      </c>
      <c r="C28" s="141"/>
      <c r="D28" s="123">
        <f>SUM(D19:D27)</f>
        <v>0</v>
      </c>
      <c r="E28" s="123">
        <f>SUM(E19:E27)</f>
        <v>0</v>
      </c>
      <c r="F28" s="123">
        <f>SUM(F19:F27)</f>
        <v>0</v>
      </c>
      <c r="G28" s="123">
        <f>SUM(G19:G27)</f>
        <v>0</v>
      </c>
      <c r="H28" s="123">
        <f>SUM(H19:H27)</f>
        <v>0</v>
      </c>
      <c r="I28" s="141"/>
      <c r="J28" s="123">
        <f>SUM(J19:J27)</f>
        <v>0</v>
      </c>
      <c r="K28" s="123">
        <f>SUM(K19:K27)</f>
        <v>0</v>
      </c>
      <c r="L28" s="123">
        <f>SUM(L19:L27)</f>
        <v>0</v>
      </c>
      <c r="M28" s="138">
        <f>SUM(J28:L28)</f>
        <v>0</v>
      </c>
    </row>
    <row r="29" spans="1:13" ht="30" customHeight="1">
      <c r="B29" s="49" t="s">
        <v>43</v>
      </c>
      <c r="C29" s="144"/>
      <c r="D29" s="144"/>
      <c r="E29" s="149"/>
      <c r="F29" s="149"/>
      <c r="G29" s="149"/>
      <c r="H29" s="149"/>
      <c r="I29" s="144"/>
      <c r="J29" s="145"/>
      <c r="K29" s="149"/>
      <c r="L29" s="149"/>
      <c r="M29" s="145"/>
    </row>
    <row r="30" spans="1:13" s="4" customFormat="1" ht="40.4" customHeight="1" outlineLevel="1">
      <c r="B30" s="47" t="s">
        <v>44</v>
      </c>
      <c r="C30" s="144"/>
      <c r="D30" s="159">
        <f>'KL-03 Stores Management'!C25+'KL-05 GFE'!C25</f>
        <v>0</v>
      </c>
      <c r="E30" s="159">
        <f>'KL-03 Stores Management'!D25+'KL-05 GFE'!D25</f>
        <v>0</v>
      </c>
      <c r="F30" s="159">
        <f>'KL-03 Stores Management'!E25+'KL-05 GFE'!E25</f>
        <v>0</v>
      </c>
      <c r="G30" s="159">
        <f>'KL-03 Stores Management'!F25+'KL-05 GFE'!F25</f>
        <v>0</v>
      </c>
      <c r="H30" s="159">
        <f>'KL-03 Stores Management'!G25+'KL-05 GFE'!G25</f>
        <v>0</v>
      </c>
      <c r="I30" s="144"/>
      <c r="J30" s="138">
        <f>SUM(D30:H30)</f>
        <v>0</v>
      </c>
      <c r="K30" s="159">
        <f>'KL-03 Stores Management'!I25+'KL-05 GFE'!I25</f>
        <v>0</v>
      </c>
      <c r="L30" s="159">
        <f>'KL-03 Stores Management'!J25+'KL-05 GFE'!J25</f>
        <v>0</v>
      </c>
      <c r="M30" s="138">
        <f>SUM(J30:L30)</f>
        <v>0</v>
      </c>
    </row>
    <row r="31" spans="1:13" s="3" customFormat="1" ht="20.149999999999999" customHeight="1">
      <c r="B31" s="121" t="s">
        <v>45</v>
      </c>
      <c r="C31" s="141"/>
      <c r="D31" s="123">
        <f t="shared" ref="D31:H31" si="15">SUM(D30:D30)</f>
        <v>0</v>
      </c>
      <c r="E31" s="123">
        <f t="shared" si="15"/>
        <v>0</v>
      </c>
      <c r="F31" s="123">
        <f t="shared" si="15"/>
        <v>0</v>
      </c>
      <c r="G31" s="123">
        <f t="shared" si="15"/>
        <v>0</v>
      </c>
      <c r="H31" s="123">
        <f t="shared" si="15"/>
        <v>0</v>
      </c>
      <c r="I31" s="141"/>
      <c r="J31" s="123">
        <f>SUM(J30:J30)</f>
        <v>0</v>
      </c>
      <c r="K31" s="123">
        <f>SUM(K30:K30)</f>
        <v>0</v>
      </c>
      <c r="L31" s="123">
        <f>SUM(L30:L30)</f>
        <v>0</v>
      </c>
      <c r="M31" s="143">
        <f>SUM(J31:L31)</f>
        <v>0</v>
      </c>
    </row>
    <row r="32" spans="1:13" ht="30" customHeight="1">
      <c r="B32" s="49" t="s">
        <v>46</v>
      </c>
      <c r="C32" s="144"/>
      <c r="D32" s="144"/>
      <c r="E32" s="149"/>
      <c r="F32" s="149"/>
      <c r="G32" s="149"/>
      <c r="H32" s="149"/>
      <c r="I32" s="144"/>
      <c r="J32" s="145"/>
      <c r="K32" s="149"/>
      <c r="L32" s="149"/>
      <c r="M32" s="145"/>
    </row>
    <row r="33" spans="2:14" s="4" customFormat="1" ht="40.4" customHeight="1" outlineLevel="1">
      <c r="B33" s="47" t="s">
        <v>47</v>
      </c>
      <c r="C33" s="144"/>
      <c r="D33" s="159">
        <f>'Module V (VL01-Preparations)'!C7</f>
        <v>0</v>
      </c>
      <c r="E33" s="159">
        <f>'Module V (VL01-Preparations)'!D7</f>
        <v>0</v>
      </c>
      <c r="F33" s="159">
        <f>'Module V (VL01-Preparations)'!E7</f>
        <v>0</v>
      </c>
      <c r="G33" s="159">
        <f>'Module V (VL01-Preparations)'!F7</f>
        <v>0</v>
      </c>
      <c r="H33" s="159">
        <f>'Module V (VL01-Preparations)'!G7</f>
        <v>0</v>
      </c>
      <c r="I33" s="144"/>
      <c r="J33" s="138">
        <f>SUM(D33:H33)</f>
        <v>0</v>
      </c>
      <c r="K33" s="1063">
        <f>'Module V (VL01-Preparations)'!I7</f>
        <v>0</v>
      </c>
      <c r="L33" s="1063">
        <f>'Module V (VL01-Preparations)'!J7</f>
        <v>0</v>
      </c>
      <c r="M33" s="138">
        <f t="shared" ref="M33:M40" si="16">SUM(J33:L33)</f>
        <v>0</v>
      </c>
    </row>
    <row r="34" spans="2:14" s="3" customFormat="1" ht="20.149999999999999" customHeight="1">
      <c r="B34" s="121" t="s">
        <v>48</v>
      </c>
      <c r="C34" s="141"/>
      <c r="D34" s="123">
        <f t="shared" ref="D34:H34" si="17">SUM(D33:D33)</f>
        <v>0</v>
      </c>
      <c r="E34" s="123">
        <f t="shared" si="17"/>
        <v>0</v>
      </c>
      <c r="F34" s="123">
        <f t="shared" si="17"/>
        <v>0</v>
      </c>
      <c r="G34" s="123">
        <f t="shared" si="17"/>
        <v>0</v>
      </c>
      <c r="H34" s="123">
        <f t="shared" si="17"/>
        <v>0</v>
      </c>
      <c r="I34" s="141"/>
      <c r="J34" s="123">
        <f>SUM(J33:J33)</f>
        <v>0</v>
      </c>
      <c r="K34" s="123">
        <f>SUM(K33:K33)</f>
        <v>0</v>
      </c>
      <c r="L34" s="123">
        <f>SUM(L33:L33)</f>
        <v>0</v>
      </c>
      <c r="M34" s="143">
        <f t="shared" si="16"/>
        <v>0</v>
      </c>
    </row>
    <row r="35" spans="2:14" ht="39">
      <c r="B35" s="122" t="s">
        <v>74</v>
      </c>
      <c r="C35" s="123">
        <f>C6</f>
        <v>0</v>
      </c>
      <c r="D35" s="123">
        <f>D31+D28+D17++D12+D9+D34</f>
        <v>0</v>
      </c>
      <c r="E35" s="123">
        <f>E31+E28+E17++E12+E9+E34</f>
        <v>0</v>
      </c>
      <c r="F35" s="123">
        <f>F31+F28+F17++F12+F9+F34</f>
        <v>0</v>
      </c>
      <c r="G35" s="123">
        <f>G31+G28+G17++G12+G9+G34</f>
        <v>0</v>
      </c>
      <c r="H35" s="123">
        <f>H31+H28+H17++H12+H9+H34</f>
        <v>0</v>
      </c>
      <c r="I35" s="123">
        <f>I6</f>
        <v>0</v>
      </c>
      <c r="J35" s="138">
        <f>SUM(C35:I35)</f>
        <v>0</v>
      </c>
      <c r="K35" s="123">
        <f>K31+K28+K17++K12+K9+K34</f>
        <v>0</v>
      </c>
      <c r="L35" s="123">
        <f>L31+L28+L17++L12+L9+L34</f>
        <v>0</v>
      </c>
      <c r="M35" s="143">
        <f>SUM(J35:L35)</f>
        <v>0</v>
      </c>
    </row>
    <row r="36" spans="2:14" ht="33.65" customHeight="1">
      <c r="B36" s="122" t="s">
        <v>1431</v>
      </c>
      <c r="C36" s="123">
        <f>C35</f>
        <v>0</v>
      </c>
      <c r="D36" s="123">
        <f>D35-D26</f>
        <v>0</v>
      </c>
      <c r="E36" s="123">
        <f t="shared" ref="E36:H36" si="18">E35-E26</f>
        <v>0</v>
      </c>
      <c r="F36" s="123">
        <f t="shared" si="18"/>
        <v>0</v>
      </c>
      <c r="G36" s="123">
        <f t="shared" si="18"/>
        <v>0</v>
      </c>
      <c r="H36" s="123">
        <f t="shared" si="18"/>
        <v>0</v>
      </c>
      <c r="I36" s="123">
        <f>I35</f>
        <v>0</v>
      </c>
      <c r="J36" s="138">
        <f>SUM(C36:I36)</f>
        <v>0</v>
      </c>
      <c r="K36" s="123">
        <f t="shared" ref="K36" si="19">K35-K26</f>
        <v>0</v>
      </c>
      <c r="L36" s="123">
        <f>L35-L26</f>
        <v>0</v>
      </c>
      <c r="M36" s="143">
        <f>SUM(J36:L36)</f>
        <v>0</v>
      </c>
    </row>
    <row r="37" spans="2:14" ht="27.75" customHeight="1">
      <c r="B37" s="783" t="s">
        <v>50</v>
      </c>
      <c r="C37" s="51">
        <f>C36*'Overheads, Profit'!C$8</f>
        <v>0</v>
      </c>
      <c r="D37" s="51">
        <f>D36*'Overheads, Profit'!C$8</f>
        <v>0</v>
      </c>
      <c r="E37" s="51">
        <f>E36*'Overheads, Profit'!D$8</f>
        <v>0</v>
      </c>
      <c r="F37" s="51">
        <f>F36*'Overheads, Profit'!E$8</f>
        <v>0</v>
      </c>
      <c r="G37" s="51">
        <f>G36*'Overheads, Profit'!F$8</f>
        <v>0</v>
      </c>
      <c r="H37" s="51">
        <f>H36*'Overheads, Profit'!G$8</f>
        <v>0</v>
      </c>
      <c r="I37" s="51">
        <f>I36*'Overheads, Profit'!G$8</f>
        <v>0</v>
      </c>
      <c r="J37" s="123">
        <f>SUM(C37:I37)</f>
        <v>0</v>
      </c>
      <c r="K37" s="51">
        <f>K36*'Overheads, Profit'!H$8</f>
        <v>0</v>
      </c>
      <c r="L37" s="51">
        <f>L36*'Overheads, Profit'!I$8</f>
        <v>0</v>
      </c>
      <c r="M37" s="138">
        <f t="shared" si="16"/>
        <v>0</v>
      </c>
    </row>
    <row r="38" spans="2:14" ht="27.75" customHeight="1">
      <c r="B38" s="783" t="s">
        <v>51</v>
      </c>
      <c r="C38" s="51">
        <f>(C36+C37)*'Overheads, Profit'!C$9</f>
        <v>0</v>
      </c>
      <c r="D38" s="51">
        <f>(D36+D37)*'Overheads, Profit'!C$9</f>
        <v>0</v>
      </c>
      <c r="E38" s="51">
        <f>(E36+E37)*'Overheads, Profit'!D$9</f>
        <v>0</v>
      </c>
      <c r="F38" s="51">
        <f>(F36+F37)*'Overheads, Profit'!E$9</f>
        <v>0</v>
      </c>
      <c r="G38" s="51">
        <f>(G36+G37)*'Overheads, Profit'!F$9</f>
        <v>0</v>
      </c>
      <c r="H38" s="51">
        <f>(H36+H37)*'Overheads, Profit'!G$9</f>
        <v>0</v>
      </c>
      <c r="I38" s="51">
        <f>(I36+I37)*'Overheads, Profit'!G$9</f>
        <v>0</v>
      </c>
      <c r="J38" s="123">
        <f>SUM(C38:I38)</f>
        <v>0</v>
      </c>
      <c r="K38" s="51">
        <f>(K36+K37)*'Overheads, Profit'!H$9</f>
        <v>0</v>
      </c>
      <c r="L38" s="51">
        <f>(L36+L37)*'Overheads, Profit'!I$9</f>
        <v>0</v>
      </c>
      <c r="M38" s="138">
        <f t="shared" si="16"/>
        <v>0</v>
      </c>
    </row>
    <row r="39" spans="2:14" ht="58.5" customHeight="1">
      <c r="B39" s="122" t="s">
        <v>75</v>
      </c>
      <c r="C39" s="123">
        <f>C35+C37+C38</f>
        <v>0</v>
      </c>
      <c r="D39" s="123">
        <f>D35+D37+D38</f>
        <v>0</v>
      </c>
      <c r="E39" s="123">
        <f t="shared" ref="E39:M39" si="20">E35+E37+E38</f>
        <v>0</v>
      </c>
      <c r="F39" s="123">
        <f t="shared" si="20"/>
        <v>0</v>
      </c>
      <c r="G39" s="123">
        <f t="shared" si="20"/>
        <v>0</v>
      </c>
      <c r="H39" s="123">
        <f>H35+H37+H38</f>
        <v>0</v>
      </c>
      <c r="I39" s="123">
        <f t="shared" si="20"/>
        <v>0</v>
      </c>
      <c r="J39" s="123">
        <f t="shared" si="20"/>
        <v>0</v>
      </c>
      <c r="K39" s="123">
        <f t="shared" si="20"/>
        <v>0</v>
      </c>
      <c r="L39" s="123">
        <f t="shared" si="20"/>
        <v>0</v>
      </c>
      <c r="M39" s="123">
        <f t="shared" si="20"/>
        <v>0</v>
      </c>
    </row>
    <row r="40" spans="2:14" s="8" customFormat="1" ht="49.5" customHeight="1" outlineLevel="1">
      <c r="B40" s="47" t="s">
        <v>53</v>
      </c>
      <c r="C40" s="159"/>
      <c r="D40" s="54"/>
      <c r="E40" s="144"/>
      <c r="F40" s="144"/>
      <c r="G40" s="144"/>
      <c r="H40" s="144"/>
      <c r="I40" s="144"/>
      <c r="J40" s="138">
        <f>SUM(C40:I40)</f>
        <v>0</v>
      </c>
      <c r="K40" s="144"/>
      <c r="L40" s="144"/>
      <c r="M40" s="138">
        <f t="shared" si="16"/>
        <v>0</v>
      </c>
    </row>
    <row r="41" spans="2:14" s="8" customFormat="1" ht="57.75" customHeight="1">
      <c r="B41" s="122" t="s">
        <v>54</v>
      </c>
      <c r="C41" s="123">
        <f>C39</f>
        <v>0</v>
      </c>
      <c r="D41" s="123">
        <f>D40+D39</f>
        <v>0</v>
      </c>
      <c r="E41" s="123">
        <f t="shared" ref="E41:M41" si="21">E40+E39</f>
        <v>0</v>
      </c>
      <c r="F41" s="123">
        <f t="shared" si="21"/>
        <v>0</v>
      </c>
      <c r="G41" s="123">
        <f t="shared" si="21"/>
        <v>0</v>
      </c>
      <c r="H41" s="123">
        <f t="shared" si="21"/>
        <v>0</v>
      </c>
      <c r="I41" s="123">
        <f t="shared" si="21"/>
        <v>0</v>
      </c>
      <c r="J41" s="123">
        <f t="shared" si="21"/>
        <v>0</v>
      </c>
      <c r="K41" s="123">
        <f t="shared" si="21"/>
        <v>0</v>
      </c>
      <c r="L41" s="123">
        <f t="shared" si="21"/>
        <v>0</v>
      </c>
      <c r="M41" s="123">
        <f t="shared" si="21"/>
        <v>0</v>
      </c>
    </row>
    <row r="42" spans="2:14" s="8" customFormat="1" ht="57.75" customHeight="1">
      <c r="B42" s="150"/>
      <c r="C42" s="151"/>
      <c r="D42" s="151"/>
      <c r="E42" s="151"/>
      <c r="F42" s="151"/>
      <c r="G42" s="151"/>
      <c r="H42" s="151"/>
      <c r="I42" s="151"/>
      <c r="J42" s="151"/>
      <c r="K42" s="151"/>
      <c r="L42" s="151"/>
      <c r="M42" s="551"/>
    </row>
    <row r="43" spans="2:14" s="4" customFormat="1" ht="40.4" customHeight="1">
      <c r="B43" s="49" t="s">
        <v>55</v>
      </c>
      <c r="C43" s="794"/>
      <c r="D43" s="794"/>
      <c r="E43" s="149"/>
      <c r="F43" s="149"/>
      <c r="G43" s="149"/>
      <c r="H43" s="149"/>
      <c r="I43" s="794"/>
      <c r="J43" s="145"/>
      <c r="K43" s="149"/>
      <c r="L43" s="149"/>
      <c r="M43" s="552"/>
    </row>
    <row r="44" spans="2:14" s="3" customFormat="1" ht="30" customHeight="1" outlineLevel="1">
      <c r="B44" s="47" t="s">
        <v>55</v>
      </c>
      <c r="C44" s="141"/>
      <c r="D44" s="159">
        <f>'Module I Summary'!C7</f>
        <v>0</v>
      </c>
      <c r="E44" s="159">
        <f>'Module I Summary'!D7</f>
        <v>0</v>
      </c>
      <c r="F44" s="159">
        <f>'Module I Summary'!E7</f>
        <v>0</v>
      </c>
      <c r="G44" s="159">
        <f>'Module I Summary'!F7</f>
        <v>0</v>
      </c>
      <c r="H44" s="159">
        <f>'Module I Summary'!G7</f>
        <v>0</v>
      </c>
      <c r="I44" s="144"/>
      <c r="J44" s="123">
        <f>SUM(D44:H44)</f>
        <v>0</v>
      </c>
      <c r="K44" s="159">
        <f>'Module I Summary'!I7</f>
        <v>0</v>
      </c>
      <c r="L44" s="159">
        <f>'Module I Summary'!J7</f>
        <v>0</v>
      </c>
      <c r="M44" s="143">
        <f>SUM(J44:L44)</f>
        <v>0</v>
      </c>
      <c r="N44" s="139"/>
    </row>
    <row r="45" spans="2:14" s="8" customFormat="1" ht="57.75" customHeight="1">
      <c r="B45" s="121" t="s">
        <v>56</v>
      </c>
      <c r="C45" s="141"/>
      <c r="D45" s="123">
        <f>D44</f>
        <v>0</v>
      </c>
      <c r="E45" s="123">
        <f t="shared" ref="E45:L45" si="22">E44</f>
        <v>0</v>
      </c>
      <c r="F45" s="123">
        <f t="shared" si="22"/>
        <v>0</v>
      </c>
      <c r="G45" s="123">
        <f t="shared" si="22"/>
        <v>0</v>
      </c>
      <c r="H45" s="123">
        <f t="shared" si="22"/>
        <v>0</v>
      </c>
      <c r="I45" s="141"/>
      <c r="J45" s="123">
        <f t="shared" si="22"/>
        <v>0</v>
      </c>
      <c r="K45" s="123">
        <f t="shared" si="22"/>
        <v>0</v>
      </c>
      <c r="L45" s="123">
        <f t="shared" si="22"/>
        <v>0</v>
      </c>
      <c r="M45" s="143">
        <f>SUM(J45:L45)</f>
        <v>0</v>
      </c>
      <c r="N45" s="133"/>
    </row>
    <row r="46" spans="2:14" s="3" customFormat="1" ht="30" customHeight="1">
      <c r="B46" s="783" t="s">
        <v>57</v>
      </c>
      <c r="C46" s="141"/>
      <c r="D46" s="51">
        <f>D45*'Overheads, Profit'!C$8</f>
        <v>0</v>
      </c>
      <c r="E46" s="51">
        <f>E45*'Overheads, Profit'!D$8</f>
        <v>0</v>
      </c>
      <c r="F46" s="51">
        <f>F45*'Overheads, Profit'!E$8</f>
        <v>0</v>
      </c>
      <c r="G46" s="51">
        <f>G45*'Overheads, Profit'!F$8</f>
        <v>0</v>
      </c>
      <c r="H46" s="51">
        <f>H45*'Overheads, Profit'!G$8</f>
        <v>0</v>
      </c>
      <c r="I46" s="141"/>
      <c r="J46" s="123">
        <f>SUM(C46:I46)</f>
        <v>0</v>
      </c>
      <c r="K46" s="51">
        <f>K45*'Overheads, Profit'!H$8</f>
        <v>0</v>
      </c>
      <c r="L46" s="51">
        <f>L45*'Overheads, Profit'!I$8</f>
        <v>0</v>
      </c>
      <c r="M46" s="138">
        <f t="shared" ref="M46:M47" si="23">SUM(J46:L46)</f>
        <v>0</v>
      </c>
      <c r="N46" s="139"/>
    </row>
    <row r="47" spans="2:14" s="3" customFormat="1" ht="30" customHeight="1">
      <c r="B47" s="783" t="s">
        <v>58</v>
      </c>
      <c r="C47" s="141"/>
      <c r="D47" s="51">
        <f>(D45+D46)*'Overheads, Profit'!C$9</f>
        <v>0</v>
      </c>
      <c r="E47" s="51">
        <f>(E45+E46)*'Overheads, Profit'!D$9</f>
        <v>0</v>
      </c>
      <c r="F47" s="51">
        <f>(F45+F46)*'Overheads, Profit'!E$9</f>
        <v>0</v>
      </c>
      <c r="G47" s="51">
        <f>(G45+G46)*'Overheads, Profit'!F$9</f>
        <v>0</v>
      </c>
      <c r="H47" s="51">
        <f>(H45+H46)*'Overheads, Profit'!G$9</f>
        <v>0</v>
      </c>
      <c r="I47" s="141"/>
      <c r="J47" s="123">
        <f>SUM(C47:I47)</f>
        <v>0</v>
      </c>
      <c r="K47" s="51">
        <f>(K45+K46)*'Overheads, Profit'!H$9</f>
        <v>0</v>
      </c>
      <c r="L47" s="51">
        <f>(L45+L46)*'Overheads, Profit'!I$9</f>
        <v>0</v>
      </c>
      <c r="M47" s="138">
        <f t="shared" si="23"/>
        <v>0</v>
      </c>
      <c r="N47" s="139"/>
    </row>
    <row r="48" spans="2:14" s="3" customFormat="1" ht="30" customHeight="1">
      <c r="B48" s="121" t="s">
        <v>59</v>
      </c>
      <c r="C48" s="141"/>
      <c r="D48" s="123">
        <f>SUM(D45:D47)</f>
        <v>0</v>
      </c>
      <c r="E48" s="123">
        <f t="shared" ref="E48:H48" si="24">SUM(E45:E47)</f>
        <v>0</v>
      </c>
      <c r="F48" s="123">
        <f t="shared" si="24"/>
        <v>0</v>
      </c>
      <c r="G48" s="123">
        <f t="shared" si="24"/>
        <v>0</v>
      </c>
      <c r="H48" s="123">
        <f t="shared" si="24"/>
        <v>0</v>
      </c>
      <c r="I48" s="141"/>
      <c r="J48" s="123">
        <f t="shared" ref="J48:M48" si="25">SUM(J45:J47)</f>
        <v>0</v>
      </c>
      <c r="K48" s="123">
        <f t="shared" si="25"/>
        <v>0</v>
      </c>
      <c r="L48" s="123">
        <f t="shared" si="25"/>
        <v>0</v>
      </c>
      <c r="M48" s="123">
        <f t="shared" si="25"/>
        <v>0</v>
      </c>
      <c r="N48" s="139"/>
    </row>
    <row r="49" spans="2:14" s="8" customFormat="1" ht="53.15" customHeight="1">
      <c r="B49" s="122" t="s">
        <v>60</v>
      </c>
      <c r="C49" s="123">
        <f t="shared" ref="C49:M49" si="26">C48+C41</f>
        <v>0</v>
      </c>
      <c r="D49" s="123">
        <f t="shared" si="26"/>
        <v>0</v>
      </c>
      <c r="E49" s="123">
        <f t="shared" si="26"/>
        <v>0</v>
      </c>
      <c r="F49" s="123">
        <f t="shared" si="26"/>
        <v>0</v>
      </c>
      <c r="G49" s="123">
        <f t="shared" si="26"/>
        <v>0</v>
      </c>
      <c r="H49" s="123">
        <f t="shared" si="26"/>
        <v>0</v>
      </c>
      <c r="I49" s="123">
        <f t="shared" si="26"/>
        <v>0</v>
      </c>
      <c r="J49" s="123">
        <f t="shared" si="26"/>
        <v>0</v>
      </c>
      <c r="K49" s="123">
        <f t="shared" si="26"/>
        <v>0</v>
      </c>
      <c r="L49" s="123">
        <f t="shared" si="26"/>
        <v>0</v>
      </c>
      <c r="M49" s="123">
        <f t="shared" si="26"/>
        <v>0</v>
      </c>
      <c r="N49" s="139"/>
    </row>
    <row r="50" spans="2:14" s="6" customFormat="1" ht="13.5" customHeight="1">
      <c r="B50" s="153"/>
      <c r="C50" s="160"/>
      <c r="D50" s="160"/>
      <c r="E50" s="161"/>
      <c r="F50" s="162"/>
      <c r="G50" s="162"/>
      <c r="H50" s="162"/>
      <c r="I50" s="153"/>
      <c r="J50" s="162"/>
      <c r="K50" s="162"/>
      <c r="L50" s="162"/>
      <c r="M50" s="153"/>
      <c r="N50" s="153"/>
    </row>
    <row r="51" spans="2:14" ht="27" customHeight="1">
      <c r="B51" s="2"/>
      <c r="C51" s="106"/>
      <c r="D51" s="751"/>
      <c r="E51" s="1143"/>
      <c r="F51" s="1143"/>
      <c r="G51" s="1143"/>
      <c r="H51" s="1143"/>
      <c r="I51" s="2"/>
      <c r="J51" s="2"/>
      <c r="K51" s="1137"/>
      <c r="L51" s="1137"/>
      <c r="M51" s="2"/>
      <c r="N51" s="2"/>
    </row>
    <row r="52" spans="2:14" ht="13.5" hidden="1" customHeight="1">
      <c r="B52" s="2"/>
      <c r="C52" s="107"/>
      <c r="D52" s="107"/>
      <c r="E52" s="1143"/>
      <c r="F52" s="1143"/>
      <c r="G52" s="1143"/>
      <c r="H52" s="1143"/>
      <c r="I52" s="1137"/>
      <c r="J52" s="1137"/>
      <c r="K52" s="1137"/>
      <c r="L52" s="1137"/>
      <c r="M52" s="2"/>
      <c r="N52" s="2"/>
    </row>
    <row r="53" spans="2:14" ht="12.75" customHeight="1">
      <c r="B53" s="2"/>
      <c r="C53" s="108"/>
      <c r="D53" s="108"/>
      <c r="E53" s="1143"/>
      <c r="F53" s="1143"/>
      <c r="G53" s="1143"/>
      <c r="H53" s="1143"/>
      <c r="I53" s="1137"/>
      <c r="J53" s="1137"/>
      <c r="K53" s="1137"/>
      <c r="L53" s="1137"/>
      <c r="M53" s="2"/>
      <c r="N53" s="2"/>
    </row>
    <row r="54" spans="2:14" ht="13.5" customHeight="1">
      <c r="B54" s="2"/>
      <c r="C54" s="108"/>
      <c r="D54" s="108"/>
      <c r="E54" s="1143"/>
      <c r="F54" s="1143"/>
      <c r="G54" s="1143"/>
      <c r="H54" s="1143"/>
      <c r="I54" s="1137"/>
      <c r="J54" s="1137"/>
      <c r="K54" s="1137"/>
      <c r="L54" s="1137"/>
      <c r="M54" s="2"/>
      <c r="N54" s="2"/>
    </row>
    <row r="55" spans="2:14" ht="12.75" customHeight="1">
      <c r="B55" s="154"/>
      <c r="C55" s="109"/>
      <c r="D55" s="109"/>
      <c r="E55" s="1143"/>
      <c r="F55" s="1143"/>
      <c r="G55" s="1143"/>
      <c r="H55" s="1143"/>
      <c r="I55" s="1137"/>
      <c r="J55" s="1137"/>
      <c r="K55" s="1137"/>
      <c r="L55" s="1137"/>
      <c r="M55" s="2"/>
      <c r="N55" s="2"/>
    </row>
    <row r="56" spans="2:14" ht="13.5" customHeight="1">
      <c r="B56" s="154"/>
      <c r="C56" s="109" t="s">
        <v>61</v>
      </c>
      <c r="D56" s="109"/>
      <c r="E56" s="1143"/>
      <c r="F56" s="1143"/>
      <c r="G56" s="1143"/>
      <c r="H56" s="1143"/>
      <c r="I56" s="1137"/>
      <c r="J56" s="1137"/>
      <c r="K56" s="1137"/>
      <c r="L56" s="1137"/>
      <c r="M56" s="2"/>
      <c r="N56" s="2"/>
    </row>
    <row r="57" spans="2:14">
      <c r="B57" s="133"/>
      <c r="C57" s="155"/>
      <c r="D57" s="155"/>
      <c r="E57" s="18"/>
      <c r="F57" s="18"/>
      <c r="G57" s="18"/>
      <c r="H57" s="18"/>
      <c r="I57" s="18"/>
      <c r="J57" s="155"/>
      <c r="K57" s="18"/>
      <c r="L57" s="18"/>
      <c r="M57" s="2"/>
      <c r="N57" s="2"/>
    </row>
  </sheetData>
  <sheetProtection algorithmName="SHA-512" hashValue="19fGULHSLK6BgIACspaS0VJBOEbtcgpx4Pzt98+WFIva29xc7KcCJpL55aym9QLfecXEh5zaEJx36VFx2dDzpA==" saltValue="Zb+fskX9ro9/leuDchAm0Q==" spinCount="100000" sheet="1" formatCells="0" formatColumns="0" formatRows="0" insertColumns="0" insertRows="0" insertHyperlinks="0" deleteColumns="0" deleteRows="0" sort="0" autoFilter="0"/>
  <protectedRanges>
    <protectedRange sqref="C14:I16 K14:L16" name="Range1"/>
    <protectedRange sqref="C5:I5 K5:L5" name="Range1_4"/>
  </protectedRanges>
  <mergeCells count="7">
    <mergeCell ref="E56:H56"/>
    <mergeCell ref="C3:M3"/>
    <mergeCell ref="E51:H51"/>
    <mergeCell ref="E52:H52"/>
    <mergeCell ref="E53:H53"/>
    <mergeCell ref="E54:H54"/>
    <mergeCell ref="E55:H55"/>
  </mergeCells>
  <conditionalFormatting sqref="E29:H29">
    <cfRule type="cellIs" dxfId="69" priority="11" stopIfTrue="1" operator="equal">
      <formula>"OK"</formula>
    </cfRule>
    <cfRule type="cellIs" dxfId="68" priority="12" stopIfTrue="1" operator="equal">
      <formula>"CHECK"</formula>
    </cfRule>
  </conditionalFormatting>
  <conditionalFormatting sqref="K29:L29">
    <cfRule type="cellIs" dxfId="67" priority="9" stopIfTrue="1" operator="equal">
      <formula>"OK"</formula>
    </cfRule>
    <cfRule type="cellIs" dxfId="66" priority="10" stopIfTrue="1" operator="equal">
      <formula>"CHECK"</formula>
    </cfRule>
  </conditionalFormatting>
  <conditionalFormatting sqref="E32:H32">
    <cfRule type="cellIs" dxfId="65" priority="7" stopIfTrue="1" operator="equal">
      <formula>"OK"</formula>
    </cfRule>
    <cfRule type="cellIs" dxfId="64" priority="8" stopIfTrue="1" operator="equal">
      <formula>"CHECK"</formula>
    </cfRule>
  </conditionalFormatting>
  <conditionalFormatting sqref="K32:L32">
    <cfRule type="cellIs" dxfId="63" priority="5" stopIfTrue="1" operator="equal">
      <formula>"OK"</formula>
    </cfRule>
    <cfRule type="cellIs" dxfId="62" priority="6" stopIfTrue="1" operator="equal">
      <formula>"CHECK"</formula>
    </cfRule>
  </conditionalFormatting>
  <conditionalFormatting sqref="E43:H43">
    <cfRule type="cellIs" dxfId="61" priority="3" stopIfTrue="1" operator="equal">
      <formula>"OK"</formula>
    </cfRule>
    <cfRule type="cellIs" dxfId="60" priority="4" stopIfTrue="1" operator="equal">
      <formula>"CHECK"</formula>
    </cfRule>
  </conditionalFormatting>
  <conditionalFormatting sqref="K43:L43">
    <cfRule type="cellIs" dxfId="59" priority="1" stopIfTrue="1" operator="equal">
      <formula>"OK"</formula>
    </cfRule>
    <cfRule type="cellIs" dxfId="58" priority="2" stopIfTrue="1" operator="equal">
      <formula>"CHECK"</formula>
    </cfRule>
  </conditionalFormatting>
  <pageMargins left="0.74803149606299213" right="0.74803149606299213" top="0.82677165354330717" bottom="0.9055118110236221" header="0.51181102362204722" footer="0.31496062992125984"/>
  <pageSetup paperSize="9" scale="28"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633D7-B222-47F5-AA90-AD1763399854}">
  <sheetPr>
    <tabColor theme="0" tint="-0.499984740745262"/>
    <outlinePr summaryBelow="0"/>
  </sheetPr>
  <dimension ref="A1:N56"/>
  <sheetViews>
    <sheetView zoomScale="70" zoomScaleNormal="70" workbookViewId="0">
      <pane xSplit="2" ySplit="4" topLeftCell="C25" activePane="bottomRight" state="frozen"/>
      <selection pane="topRight" activeCell="Q20" sqref="Q20"/>
      <selection pane="bottomLeft" activeCell="Q20" sqref="Q20"/>
      <selection pane="bottomRight" sqref="A1:XFD1048576"/>
    </sheetView>
  </sheetViews>
  <sheetFormatPr defaultColWidth="9.1796875" defaultRowHeight="12.5" outlineLevelRow="1"/>
  <cols>
    <col min="1" max="1" width="3.453125" style="5" customWidth="1"/>
    <col min="2" max="2" width="56.1796875" style="5" customWidth="1"/>
    <col min="3" max="3" width="16.81640625" style="7" customWidth="1"/>
    <col min="4" max="8" width="12.54296875" style="7" customWidth="1"/>
    <col min="9" max="9" width="13.54296875" style="7" customWidth="1"/>
    <col min="10" max="10" width="14.54296875" style="7" customWidth="1"/>
    <col min="11" max="12" width="12.54296875" style="7" customWidth="1"/>
    <col min="13" max="13" width="14.54296875" style="5" customWidth="1"/>
    <col min="14" max="16384" width="9.1796875" style="5"/>
  </cols>
  <sheetData>
    <row r="1" spans="1:14" ht="20">
      <c r="A1" s="2"/>
      <c r="B1" s="782"/>
      <c r="C1" s="18"/>
      <c r="D1" s="18"/>
      <c r="E1" s="18"/>
      <c r="F1" s="18"/>
      <c r="G1" s="18"/>
      <c r="H1" s="18"/>
      <c r="I1" s="18"/>
      <c r="J1" s="18"/>
      <c r="K1" s="18"/>
      <c r="L1" s="18"/>
      <c r="M1" s="133"/>
      <c r="N1" s="2"/>
    </row>
    <row r="2" spans="1:14" ht="20.25" customHeight="1">
      <c r="A2" s="2"/>
      <c r="B2" s="15" t="s">
        <v>20</v>
      </c>
      <c r="C2" s="134"/>
      <c r="D2" s="134"/>
      <c r="E2" s="134"/>
      <c r="F2" s="134"/>
      <c r="G2" s="134"/>
      <c r="H2" s="134"/>
      <c r="I2" s="134"/>
      <c r="J2" s="134"/>
      <c r="K2" s="134"/>
      <c r="L2" s="134"/>
      <c r="M2" s="2"/>
      <c r="N2" s="2"/>
    </row>
    <row r="3" spans="1:14" s="11" customFormat="1" ht="20.25" customHeight="1">
      <c r="A3" s="135"/>
      <c r="B3" s="16" t="s">
        <v>21</v>
      </c>
      <c r="C3" s="1144" t="s">
        <v>22</v>
      </c>
      <c r="D3" s="1145"/>
      <c r="E3" s="1145"/>
      <c r="F3" s="1145"/>
      <c r="G3" s="1145"/>
      <c r="H3" s="1145"/>
      <c r="I3" s="1145"/>
      <c r="J3" s="1145"/>
      <c r="K3" s="1145"/>
      <c r="L3" s="1145"/>
      <c r="M3" s="1146"/>
      <c r="N3" s="135"/>
    </row>
    <row r="4" spans="1:14" ht="38.25" customHeight="1">
      <c r="A4" s="2"/>
      <c r="B4" s="9" t="s">
        <v>23</v>
      </c>
      <c r="C4" s="117" t="s">
        <v>24</v>
      </c>
      <c r="D4" s="118" t="s">
        <v>25</v>
      </c>
      <c r="E4" s="175" t="s">
        <v>26</v>
      </c>
      <c r="F4" s="175" t="s">
        <v>27</v>
      </c>
      <c r="G4" s="175" t="s">
        <v>28</v>
      </c>
      <c r="H4" s="175" t="s">
        <v>29</v>
      </c>
      <c r="I4" s="175" t="s">
        <v>30</v>
      </c>
      <c r="J4" s="119" t="s">
        <v>31</v>
      </c>
      <c r="K4" s="175" t="s">
        <v>32</v>
      </c>
      <c r="L4" s="175" t="s">
        <v>33</v>
      </c>
      <c r="M4" s="119" t="s">
        <v>34</v>
      </c>
      <c r="N4" s="2"/>
    </row>
    <row r="5" spans="1:14" ht="38.25" customHeight="1" outlineLevel="1">
      <c r="A5" s="2"/>
      <c r="B5" s="48" t="s">
        <v>35</v>
      </c>
      <c r="C5" s="159">
        <f>'SUMMARY Euro Unindex VL-02 OFF'!C5</f>
        <v>0</v>
      </c>
      <c r="D5" s="136"/>
      <c r="E5" s="136"/>
      <c r="F5" s="136"/>
      <c r="G5" s="136"/>
      <c r="H5" s="136"/>
      <c r="I5" s="159">
        <f>'SUMMARY Euro Unindex VL-02 OFF'!I5*(1+Year5)</f>
        <v>0</v>
      </c>
      <c r="J5" s="137">
        <f>SUM(C5:I5)</f>
        <v>0</v>
      </c>
      <c r="K5" s="136"/>
      <c r="L5" s="136"/>
      <c r="M5" s="138">
        <f>SUM(J5:L5)</f>
        <v>0</v>
      </c>
      <c r="N5" s="2"/>
    </row>
    <row r="6" spans="1:14" s="3" customFormat="1" ht="30" customHeight="1">
      <c r="A6" s="139"/>
      <c r="B6" s="13" t="s">
        <v>36</v>
      </c>
      <c r="C6" s="140">
        <f>C5</f>
        <v>0</v>
      </c>
      <c r="D6" s="141"/>
      <c r="E6" s="141"/>
      <c r="F6" s="141"/>
      <c r="G6" s="141"/>
      <c r="H6" s="141"/>
      <c r="I6" s="1">
        <f>I5</f>
        <v>0</v>
      </c>
      <c r="J6" s="142">
        <f>SUM(C6:I6)</f>
        <v>0</v>
      </c>
      <c r="K6" s="141"/>
      <c r="L6" s="141"/>
      <c r="M6" s="143">
        <f>SUM(J6:L6)</f>
        <v>0</v>
      </c>
      <c r="N6" s="139"/>
    </row>
    <row r="7" spans="1:14" ht="30" customHeight="1">
      <c r="A7" s="2"/>
      <c r="B7" s="49" t="s">
        <v>5</v>
      </c>
      <c r="C7" s="757"/>
      <c r="D7" s="144"/>
      <c r="E7" s="144"/>
      <c r="F7" s="144"/>
      <c r="G7" s="144"/>
      <c r="H7" s="141"/>
      <c r="I7" s="141"/>
      <c r="J7" s="145"/>
      <c r="K7" s="141"/>
      <c r="L7" s="144"/>
      <c r="M7" s="552"/>
      <c r="N7" s="2"/>
    </row>
    <row r="8" spans="1:14" s="4" customFormat="1" ht="41.25" customHeight="1" outlineLevel="1">
      <c r="A8" s="146"/>
      <c r="B8" s="47" t="s">
        <v>5</v>
      </c>
      <c r="C8" s="144"/>
      <c r="D8" s="159">
        <f>'SUMMARY Euro Unindex VL-02 OFF'!D8*(1+Year1)</f>
        <v>0</v>
      </c>
      <c r="E8" s="159">
        <f>'SUMMARY Euro Unindex VL-02 OFF'!E8*(1+Year2)</f>
        <v>0</v>
      </c>
      <c r="F8" s="159">
        <f>'SUMMARY Euro Unindex VL-02 OFF'!F8*(1+Year3)</f>
        <v>0</v>
      </c>
      <c r="G8" s="159">
        <f>'SUMMARY Euro Unindex VL-02 OFF'!G8*(1+Year4)</f>
        <v>0</v>
      </c>
      <c r="H8" s="159">
        <f>'SUMMARY Euro Unindex VL-02 OFF'!H8*(1+Year5)</f>
        <v>0</v>
      </c>
      <c r="I8" s="144"/>
      <c r="J8" s="138">
        <f>SUM(D8:H8)</f>
        <v>0</v>
      </c>
      <c r="K8" s="159">
        <f>'SUMMARY Euro Unindex VL-02 OFF'!K8*(1+Year6)</f>
        <v>0</v>
      </c>
      <c r="L8" s="159">
        <f>'SUMMARY Euro Unindex VL-02 OFF'!L8*(1+Year7)</f>
        <v>0</v>
      </c>
      <c r="M8" s="138">
        <f>SUM(J8:L8)</f>
        <v>0</v>
      </c>
      <c r="N8" s="146"/>
    </row>
    <row r="9" spans="1:14" s="3" customFormat="1" ht="30" customHeight="1">
      <c r="A9" s="139"/>
      <c r="B9" s="121" t="s">
        <v>37</v>
      </c>
      <c r="C9" s="141"/>
      <c r="D9" s="123">
        <f>D8</f>
        <v>0</v>
      </c>
      <c r="E9" s="123">
        <f t="shared" ref="E9:H9" si="0">E8</f>
        <v>0</v>
      </c>
      <c r="F9" s="123">
        <f t="shared" si="0"/>
        <v>0</v>
      </c>
      <c r="G9" s="123">
        <f t="shared" si="0"/>
        <v>0</v>
      </c>
      <c r="H9" s="123">
        <f t="shared" si="0"/>
        <v>0</v>
      </c>
      <c r="I9" s="141"/>
      <c r="J9" s="123">
        <f>J8</f>
        <v>0</v>
      </c>
      <c r="K9" s="123">
        <f>K8</f>
        <v>0</v>
      </c>
      <c r="L9" s="123">
        <f>L8</f>
        <v>0</v>
      </c>
      <c r="M9" s="143">
        <f>SUM(J9:L9)</f>
        <v>0</v>
      </c>
      <c r="N9" s="139"/>
    </row>
    <row r="10" spans="1:14" ht="30" customHeight="1">
      <c r="A10" s="2"/>
      <c r="B10" s="49" t="s">
        <v>7</v>
      </c>
      <c r="C10" s="144"/>
      <c r="D10" s="144"/>
      <c r="E10" s="144"/>
      <c r="F10" s="144"/>
      <c r="G10" s="144"/>
      <c r="H10" s="144"/>
      <c r="I10" s="144"/>
      <c r="J10" s="145"/>
      <c r="K10" s="144"/>
      <c r="L10" s="144"/>
      <c r="M10" s="552"/>
      <c r="N10" s="2"/>
    </row>
    <row r="11" spans="1:14" s="4" customFormat="1" ht="41.25" customHeight="1" outlineLevel="1">
      <c r="A11" s="146"/>
      <c r="B11" s="47" t="s">
        <v>7</v>
      </c>
      <c r="C11" s="144"/>
      <c r="D11" s="159">
        <f>'SUMMARY Euro Unindex VL-02 OFF'!D11*(1+Year1)</f>
        <v>0</v>
      </c>
      <c r="E11" s="159">
        <f>'SUMMARY Euro Unindex VL-02 OFF'!E11*(1+Year2)</f>
        <v>0</v>
      </c>
      <c r="F11" s="159">
        <f>'SUMMARY Euro Unindex VL-02 OFF'!F11*(1+Year3)</f>
        <v>0</v>
      </c>
      <c r="G11" s="159">
        <f>'SUMMARY Euro Unindex VL-02 OFF'!G11*(1+Year4)</f>
        <v>0</v>
      </c>
      <c r="H11" s="159">
        <f>'SUMMARY Euro Unindex VL-02 OFF'!H11*(1+Year5)</f>
        <v>0</v>
      </c>
      <c r="I11" s="144"/>
      <c r="J11" s="138">
        <f>SUM(D11:H11)</f>
        <v>0</v>
      </c>
      <c r="K11" s="159">
        <f>'SUMMARY Euro Unindex VL-02 OFF'!K11*(1+Year6)</f>
        <v>0</v>
      </c>
      <c r="L11" s="159">
        <f>'SUMMARY Euro Unindex VL-02 OFF'!L11*(1+Year7)</f>
        <v>0</v>
      </c>
      <c r="M11" s="138">
        <f>SUM(J11:L11)</f>
        <v>0</v>
      </c>
      <c r="N11" s="146"/>
    </row>
    <row r="12" spans="1:14" s="3" customFormat="1" ht="30" customHeight="1">
      <c r="A12" s="139"/>
      <c r="B12" s="121" t="s">
        <v>38</v>
      </c>
      <c r="C12" s="141"/>
      <c r="D12" s="123">
        <f>D11</f>
        <v>0</v>
      </c>
      <c r="E12" s="123">
        <f t="shared" ref="E12:H12" si="1">E11</f>
        <v>0</v>
      </c>
      <c r="F12" s="123">
        <f>F11</f>
        <v>0</v>
      </c>
      <c r="G12" s="123">
        <f t="shared" si="1"/>
        <v>0</v>
      </c>
      <c r="H12" s="123">
        <f t="shared" si="1"/>
        <v>0</v>
      </c>
      <c r="I12" s="141"/>
      <c r="J12" s="123">
        <f t="shared" ref="J12:L12" si="2">J11</f>
        <v>0</v>
      </c>
      <c r="K12" s="123">
        <f t="shared" si="2"/>
        <v>0</v>
      </c>
      <c r="L12" s="123">
        <f t="shared" si="2"/>
        <v>0</v>
      </c>
      <c r="M12" s="143">
        <f>SUM(J12:L12)</f>
        <v>0</v>
      </c>
      <c r="N12" s="139"/>
    </row>
    <row r="13" spans="1:14" ht="30" customHeight="1">
      <c r="A13" s="2"/>
      <c r="B13" s="50" t="s">
        <v>39</v>
      </c>
      <c r="C13" s="144"/>
      <c r="D13" s="144"/>
      <c r="E13" s="144"/>
      <c r="F13" s="144"/>
      <c r="G13" s="144"/>
      <c r="H13" s="144"/>
      <c r="I13" s="144"/>
      <c r="J13" s="145"/>
      <c r="K13" s="144"/>
      <c r="L13" s="144"/>
      <c r="M13" s="552"/>
      <c r="N13" s="2"/>
    </row>
    <row r="14" spans="1:14" s="4" customFormat="1" ht="40.4" customHeight="1" outlineLevel="1">
      <c r="A14" s="146"/>
      <c r="B14" s="47" t="s">
        <v>70</v>
      </c>
      <c r="C14" s="144"/>
      <c r="D14" s="159">
        <f>'SUMMARY Euro Unindex VL-02 OFF'!D14*(1+Year1)</f>
        <v>0</v>
      </c>
      <c r="E14" s="159">
        <f>'SUMMARY Euro Unindex VL-02 OFF'!E14*(1+Year2)</f>
        <v>0</v>
      </c>
      <c r="F14" s="159">
        <f>'SUMMARY Euro Unindex VL-02 OFF'!F14*(1+Year3)</f>
        <v>0</v>
      </c>
      <c r="G14" s="159">
        <f>'SUMMARY Euro Unindex VL-02 OFF'!G14*(1+Year4)</f>
        <v>0</v>
      </c>
      <c r="H14" s="159">
        <f>'SUMMARY Euro Unindex VL-02 OFF'!H14*(1+Year5)</f>
        <v>0</v>
      </c>
      <c r="I14" s="144"/>
      <c r="J14" s="138">
        <f>SUM(D14:H14)</f>
        <v>0</v>
      </c>
      <c r="K14" s="159">
        <f>'SUMMARY Euro Unindex VL-02 OFF'!K14*(1+Year6)</f>
        <v>0</v>
      </c>
      <c r="L14" s="159">
        <f>'SUMMARY Euro Unindex VL-02 OFF'!L14*(1+Year7)</f>
        <v>0</v>
      </c>
      <c r="M14" s="138">
        <f>SUM(J14:L14)</f>
        <v>0</v>
      </c>
      <c r="N14" s="146"/>
    </row>
    <row r="15" spans="1:14" s="4" customFormat="1" ht="40.4" customHeight="1" outlineLevel="1">
      <c r="A15" s="146"/>
      <c r="B15" s="47" t="s">
        <v>1680</v>
      </c>
      <c r="C15" s="144"/>
      <c r="D15" s="159">
        <f>'SUMMARY Euro Unindex VL-02 OFF'!D15*(1+Year1)</f>
        <v>0</v>
      </c>
      <c r="E15" s="159">
        <f>'SUMMARY Euro Unindex VL-02 OFF'!E15*(1+Year2)</f>
        <v>0</v>
      </c>
      <c r="F15" s="159">
        <f>'SUMMARY Euro Unindex VL-02 OFF'!F15*(1+Year3)</f>
        <v>0</v>
      </c>
      <c r="G15" s="159">
        <f>'SUMMARY Euro Unindex VL-02 OFF'!G15*(1+Year4)</f>
        <v>0</v>
      </c>
      <c r="H15" s="159">
        <f>'SUMMARY Euro Unindex VL-02 OFF'!H15*(1+Year5)</f>
        <v>0</v>
      </c>
      <c r="I15" s="144"/>
      <c r="J15" s="138">
        <f t="shared" ref="J15:J16" si="3">SUM(D15:H15)</f>
        <v>0</v>
      </c>
      <c r="K15" s="159">
        <f>'SUMMARY Euro Unindex VL-02 OFF'!K15*(1+Year6)</f>
        <v>0</v>
      </c>
      <c r="L15" s="159">
        <f>'SUMMARY Euro Unindex VL-02 OFF'!L15*(1+Year7)</f>
        <v>0</v>
      </c>
      <c r="M15" s="138">
        <f t="shared" ref="M15:M16" si="4">SUM(J15:L15)</f>
        <v>0</v>
      </c>
      <c r="N15" s="146"/>
    </row>
    <row r="16" spans="1:14" s="4" customFormat="1" ht="40.4" customHeight="1" outlineLevel="1">
      <c r="A16" s="146"/>
      <c r="B16" s="47" t="s">
        <v>1712</v>
      </c>
      <c r="C16" s="144"/>
      <c r="D16" s="159">
        <f>'SUMMARY Euro Unindex VL-02 OFF'!D16*(1+Year1)</f>
        <v>0</v>
      </c>
      <c r="E16" s="159">
        <f>'SUMMARY Euro Unindex VL-02 OFF'!E16*(1+Year2)</f>
        <v>0</v>
      </c>
      <c r="F16" s="159">
        <f>'SUMMARY Euro Unindex VL-02 OFF'!F16*(1+Year3)</f>
        <v>0</v>
      </c>
      <c r="G16" s="159">
        <f>'SUMMARY Euro Unindex VL-02 OFF'!G16*(1+Year4)</f>
        <v>0</v>
      </c>
      <c r="H16" s="159">
        <f>'SUMMARY Euro Unindex VL-02 OFF'!H16*(1+Year5)</f>
        <v>0</v>
      </c>
      <c r="I16" s="144"/>
      <c r="J16" s="138">
        <f t="shared" si="3"/>
        <v>0</v>
      </c>
      <c r="K16" s="159">
        <f>'SUMMARY Euro Unindex VL-02 OFF'!K16*(1+Year6)</f>
        <v>0</v>
      </c>
      <c r="L16" s="159">
        <f>'SUMMARY Euro Unindex VL-02 OFF'!L16*(1+Year7)</f>
        <v>0</v>
      </c>
      <c r="M16" s="138">
        <f t="shared" si="4"/>
        <v>0</v>
      </c>
      <c r="N16" s="146"/>
    </row>
    <row r="17" spans="1:14" s="3" customFormat="1" ht="30" customHeight="1">
      <c r="A17" s="139"/>
      <c r="B17" s="121" t="s">
        <v>40</v>
      </c>
      <c r="C17" s="141"/>
      <c r="D17" s="123">
        <f>SUM(D14:D16)</f>
        <v>0</v>
      </c>
      <c r="E17" s="123">
        <f t="shared" ref="E17:H17" si="5">SUM(E14:E16)</f>
        <v>0</v>
      </c>
      <c r="F17" s="123">
        <f t="shared" si="5"/>
        <v>0</v>
      </c>
      <c r="G17" s="123">
        <f t="shared" si="5"/>
        <v>0</v>
      </c>
      <c r="H17" s="123">
        <f t="shared" si="5"/>
        <v>0</v>
      </c>
      <c r="I17" s="141"/>
      <c r="J17" s="123">
        <f t="shared" ref="J17:L17" si="6">SUM(J14:J16)</f>
        <v>0</v>
      </c>
      <c r="K17" s="123">
        <f t="shared" si="6"/>
        <v>0</v>
      </c>
      <c r="L17" s="123">
        <f t="shared" si="6"/>
        <v>0</v>
      </c>
      <c r="M17" s="123">
        <f>SUM(M14:M16)</f>
        <v>0</v>
      </c>
      <c r="N17" s="139"/>
    </row>
    <row r="18" spans="1:14" s="3" customFormat="1" ht="30" customHeight="1">
      <c r="A18" s="139"/>
      <c r="B18" s="50" t="s">
        <v>1433</v>
      </c>
      <c r="C18" s="144"/>
      <c r="D18" s="144"/>
      <c r="E18" s="144"/>
      <c r="F18" s="144"/>
      <c r="G18" s="144"/>
      <c r="H18" s="144"/>
      <c r="I18" s="144"/>
      <c r="J18" s="145"/>
      <c r="K18" s="144"/>
      <c r="L18" s="144"/>
      <c r="M18" s="552"/>
      <c r="N18" s="139"/>
    </row>
    <row r="19" spans="1:14" ht="30" customHeight="1" outlineLevel="1">
      <c r="A19" s="2"/>
      <c r="B19" s="47" t="str">
        <f>'Module H Soft FM Summary'!B7</f>
        <v>H-01 General Soft FM</v>
      </c>
      <c r="C19" s="144"/>
      <c r="D19" s="159">
        <f>'SUMMARY Euro Unindex VL-02 OFF'!D19*(1+Year1)</f>
        <v>0</v>
      </c>
      <c r="E19" s="159">
        <f>'SUMMARY Euro Unindex VL-02 OFF'!E19*(1+Year2)</f>
        <v>0</v>
      </c>
      <c r="F19" s="159">
        <f>'SUMMARY Euro Unindex VL-02 OFF'!F19*(1+Year3)</f>
        <v>0</v>
      </c>
      <c r="G19" s="159">
        <f>'SUMMARY Euro Unindex VL-02 OFF'!G19*(1+Year4)</f>
        <v>0</v>
      </c>
      <c r="H19" s="159">
        <f>'SUMMARY Euro Unindex VL-02 OFF'!H19*(1+Year5)</f>
        <v>0</v>
      </c>
      <c r="I19" s="144"/>
      <c r="J19" s="138">
        <f t="shared" ref="J19:J27" si="7">SUM(D19:H19)</f>
        <v>0</v>
      </c>
      <c r="K19" s="159">
        <f>'SUMMARY Euro Unindex VL-02 OFF'!K19*(1+Year6)</f>
        <v>0</v>
      </c>
      <c r="L19" s="159">
        <f>'SUMMARY Euro Unindex VL-02 OFF'!L19*(1+Year7)</f>
        <v>0</v>
      </c>
      <c r="M19" s="138">
        <f t="shared" ref="M19:M27" si="8">SUM(J19:L19)</f>
        <v>0</v>
      </c>
      <c r="N19" s="2"/>
    </row>
    <row r="20" spans="1:14" ht="30" customHeight="1" outlineLevel="1">
      <c r="A20" s="2"/>
      <c r="B20" s="47" t="str">
        <f>'Module H Soft FM Summary'!B8</f>
        <v>HL-01 Cleaning</v>
      </c>
      <c r="C20" s="144"/>
      <c r="D20" s="159">
        <f>'SUMMARY Euro Unindex VL-02 OFF'!D20*(1+Year1)</f>
        <v>0</v>
      </c>
      <c r="E20" s="159">
        <f>'SUMMARY Euro Unindex VL-02 OFF'!E20*(1+Year2)</f>
        <v>0</v>
      </c>
      <c r="F20" s="159">
        <f>'SUMMARY Euro Unindex VL-02 OFF'!F20*(1+Year3)</f>
        <v>0</v>
      </c>
      <c r="G20" s="159">
        <f>'SUMMARY Euro Unindex VL-02 OFF'!G20*(1+Year4)</f>
        <v>0</v>
      </c>
      <c r="H20" s="159">
        <f>'SUMMARY Euro Unindex VL-02 OFF'!H20*(1+Year5)</f>
        <v>0</v>
      </c>
      <c r="I20" s="144"/>
      <c r="J20" s="138">
        <f t="shared" si="7"/>
        <v>0</v>
      </c>
      <c r="K20" s="159">
        <f>'SUMMARY Euro Unindex VL-02 OFF'!K20*(1+Year6)</f>
        <v>0</v>
      </c>
      <c r="L20" s="159">
        <f>'SUMMARY Euro Unindex VL-02 OFF'!L20*(1+Year7)</f>
        <v>0</v>
      </c>
      <c r="M20" s="138">
        <f t="shared" si="8"/>
        <v>0</v>
      </c>
      <c r="N20" s="2"/>
    </row>
    <row r="21" spans="1:14" ht="30" customHeight="1" outlineLevel="1">
      <c r="A21" s="2"/>
      <c r="B21" s="47" t="str">
        <f>'Module H Soft FM Summary'!B9</f>
        <v>HL-01 Laundry, Dry Cleaning, Tailoring</v>
      </c>
      <c r="C21" s="144"/>
      <c r="D21" s="159">
        <f>'SUMMARY Euro Unindex VL-02 OFF'!D21*(1+Year1)</f>
        <v>0</v>
      </c>
      <c r="E21" s="159">
        <f>'SUMMARY Euro Unindex VL-02 OFF'!E21*(1+Year2)</f>
        <v>0</v>
      </c>
      <c r="F21" s="159">
        <f>'SUMMARY Euro Unindex VL-02 OFF'!F21*(1+Year3)</f>
        <v>0</v>
      </c>
      <c r="G21" s="159">
        <f>'SUMMARY Euro Unindex VL-02 OFF'!G21*(1+Year4)</f>
        <v>0</v>
      </c>
      <c r="H21" s="159">
        <f>'SUMMARY Euro Unindex VL-02 OFF'!H21*(1+Year5)</f>
        <v>0</v>
      </c>
      <c r="I21" s="144"/>
      <c r="J21" s="138">
        <f t="shared" si="7"/>
        <v>0</v>
      </c>
      <c r="K21" s="159">
        <f>'SUMMARY Euro Unindex VL-02 OFF'!K21*(1+Year6)</f>
        <v>0</v>
      </c>
      <c r="L21" s="159">
        <f>'SUMMARY Euro Unindex VL-02 OFF'!L21*(1+Year7)</f>
        <v>0</v>
      </c>
      <c r="M21" s="138">
        <f t="shared" si="8"/>
        <v>0</v>
      </c>
      <c r="N21" s="2"/>
    </row>
    <row r="22" spans="1:14" ht="30" customHeight="1" outlineLevel="1">
      <c r="A22" s="2"/>
      <c r="B22" s="47" t="str">
        <f>'Module H Soft FM Summary'!B10</f>
        <v>HL-02 Extraneous Services (excluding Large scale office moves)</v>
      </c>
      <c r="C22" s="144"/>
      <c r="D22" s="159">
        <f>'SUMMARY Euro Unindex VL-02 OFF'!D22*(1+Year1)</f>
        <v>0</v>
      </c>
      <c r="E22" s="159">
        <f>'SUMMARY Euro Unindex VL-02 OFF'!E22*(1+Year2)</f>
        <v>0</v>
      </c>
      <c r="F22" s="159">
        <f>'SUMMARY Euro Unindex VL-02 OFF'!F22*(1+Year3)</f>
        <v>0</v>
      </c>
      <c r="G22" s="159">
        <f>'SUMMARY Euro Unindex VL-02 OFF'!G22*(1+Year4)</f>
        <v>0</v>
      </c>
      <c r="H22" s="159">
        <f>'SUMMARY Euro Unindex VL-02 OFF'!H22*(1+Year5)</f>
        <v>0</v>
      </c>
      <c r="I22" s="144"/>
      <c r="J22" s="138">
        <f t="shared" si="7"/>
        <v>0</v>
      </c>
      <c r="K22" s="159">
        <f>'SUMMARY Euro Unindex VL-02 OFF'!K22*(1+Year6)</f>
        <v>0</v>
      </c>
      <c r="L22" s="159">
        <f>'SUMMARY Euro Unindex VL-02 OFF'!L22*(1+Year7)</f>
        <v>0</v>
      </c>
      <c r="M22" s="138">
        <f t="shared" si="8"/>
        <v>0</v>
      </c>
      <c r="N22" s="2"/>
    </row>
    <row r="23" spans="1:14" ht="30" customHeight="1" outlineLevel="1">
      <c r="A23" s="2"/>
      <c r="B23" s="47" t="str">
        <f>'Module H Soft FM Summary'!B11</f>
        <v>HL-07 Mess and Accommodation Services</v>
      </c>
      <c r="C23" s="144"/>
      <c r="D23" s="159">
        <f>'SUMMARY Euro Unindex VL-02 OFF'!D23*(1+Year1)</f>
        <v>0</v>
      </c>
      <c r="E23" s="159">
        <f>'SUMMARY Euro Unindex VL-02 OFF'!E23*(1+Year2)</f>
        <v>0</v>
      </c>
      <c r="F23" s="159">
        <f>'SUMMARY Euro Unindex VL-02 OFF'!F23*(1+Year3)</f>
        <v>0</v>
      </c>
      <c r="G23" s="159">
        <f>'SUMMARY Euro Unindex VL-02 OFF'!G23*(1+Year4)</f>
        <v>0</v>
      </c>
      <c r="H23" s="159">
        <f>'SUMMARY Euro Unindex VL-02 OFF'!H23*(1+Year5)</f>
        <v>0</v>
      </c>
      <c r="I23" s="144"/>
      <c r="J23" s="138">
        <f t="shared" ref="J23:J24" si="9">SUM(D23:H23)</f>
        <v>0</v>
      </c>
      <c r="K23" s="159">
        <f>'SUMMARY Euro Unindex VL-02 OFF'!K23*(1+Year6)</f>
        <v>0</v>
      </c>
      <c r="L23" s="159">
        <f>'SUMMARY Euro Unindex VL-02 OFF'!L23*(1+Year7)</f>
        <v>0</v>
      </c>
      <c r="M23" s="138">
        <f t="shared" ref="M23:M24" si="10">SUM(J23:L23)</f>
        <v>0</v>
      </c>
      <c r="N23" s="2"/>
    </row>
    <row r="24" spans="1:14" ht="30" customHeight="1" outlineLevel="1">
      <c r="A24" s="2"/>
      <c r="B24" s="47" t="str">
        <f>'Module H Soft FM Summary'!B12</f>
        <v>HL-07A - Functions and Portfolio of Events - Official Functions</v>
      </c>
      <c r="C24" s="144"/>
      <c r="D24" s="159">
        <f>'SUMMARY Euro Unindex VL-02 OFF'!D24*(1+Year1)</f>
        <v>0</v>
      </c>
      <c r="E24" s="159">
        <f>'SUMMARY Euro Unindex VL-02 OFF'!E24*(1+Year2)</f>
        <v>0</v>
      </c>
      <c r="F24" s="159">
        <f>'SUMMARY Euro Unindex VL-02 OFF'!F24*(1+Year3)</f>
        <v>0</v>
      </c>
      <c r="G24" s="159">
        <f>'SUMMARY Euro Unindex VL-02 OFF'!G24*(1+Year4)</f>
        <v>0</v>
      </c>
      <c r="H24" s="159">
        <f>'SUMMARY Euro Unindex VL-02 OFF'!H24*(1+Year5)</f>
        <v>0</v>
      </c>
      <c r="I24" s="144"/>
      <c r="J24" s="138">
        <f t="shared" si="9"/>
        <v>0</v>
      </c>
      <c r="K24" s="159">
        <f>'SUMMARY Euro Unindex VL-02 OFF'!K24*(1+Year6)</f>
        <v>0</v>
      </c>
      <c r="L24" s="159">
        <f>'SUMMARY Euro Unindex VL-02 OFF'!L24*(1+Year7)</f>
        <v>0</v>
      </c>
      <c r="M24" s="138">
        <f t="shared" si="10"/>
        <v>0</v>
      </c>
      <c r="N24" s="2"/>
    </row>
    <row r="25" spans="1:14" ht="30" customHeight="1" outlineLevel="1">
      <c r="A25" s="2"/>
      <c r="B25" s="9" t="str">
        <f>'Module H Soft FM Summary'!B14</f>
        <v>HL-08 CRL (Core Catering) VL-02 OFF</v>
      </c>
      <c r="C25" s="144"/>
      <c r="D25" s="159">
        <f>'SUMMARY Euro Unindex VL-02 OFF'!D25*(1+Year1)</f>
        <v>0</v>
      </c>
      <c r="E25" s="159">
        <f>'SUMMARY Euro Unindex VL-02 OFF'!E25*(1+Year2)</f>
        <v>0</v>
      </c>
      <c r="F25" s="159">
        <f>'SUMMARY Euro Unindex VL-02 OFF'!F25*(1+Year3)</f>
        <v>0</v>
      </c>
      <c r="G25" s="159">
        <f>'SUMMARY Euro Unindex VL-02 OFF'!G25*(1+Year4)</f>
        <v>0</v>
      </c>
      <c r="H25" s="159">
        <f>'SUMMARY Euro Unindex VL-02 OFF'!H25*(1+Year5)</f>
        <v>0</v>
      </c>
      <c r="I25" s="144"/>
      <c r="J25" s="138">
        <f t="shared" si="7"/>
        <v>0</v>
      </c>
      <c r="K25" s="159">
        <f>'SUMMARY Euro Unindex VL-02 OFF'!K25*(1+Year6)</f>
        <v>0</v>
      </c>
      <c r="L25" s="159">
        <f>'SUMMARY Euro Unindex VL-02 OFF'!L25*(1+Year7)</f>
        <v>0</v>
      </c>
      <c r="M25" s="138">
        <f t="shared" si="8"/>
        <v>0</v>
      </c>
      <c r="N25" s="2"/>
    </row>
    <row r="26" spans="1:14" s="4" customFormat="1" ht="40.4" customHeight="1" outlineLevel="1">
      <c r="B26" s="47" t="str">
        <f>'Module H Soft FM Summary'!B15</f>
        <v xml:space="preserve">HL-08 CRL (Retail Needs Provision Payment and Fixed Income) </v>
      </c>
      <c r="C26" s="144"/>
      <c r="D26" s="159">
        <f>'SUMMARY Euro Unindex VL-02 OFF'!D26</f>
        <v>0</v>
      </c>
      <c r="E26" s="159">
        <f>'SUMMARY Euro Unindex VL-02 OFF'!E26</f>
        <v>0</v>
      </c>
      <c r="F26" s="159">
        <f>'SUMMARY Euro Unindex VL-02 OFF'!F26</f>
        <v>0</v>
      </c>
      <c r="G26" s="159">
        <f>'SUMMARY Euro Unindex VL-02 OFF'!G26</f>
        <v>0</v>
      </c>
      <c r="H26" s="159">
        <f>'SUMMARY Euro Unindex VL-02 OFF'!H26</f>
        <v>0</v>
      </c>
      <c r="I26" s="144"/>
      <c r="J26" s="138">
        <f t="shared" si="7"/>
        <v>0</v>
      </c>
      <c r="K26" s="159">
        <f>'SUMMARY Euro Unindex VL-02 OFF'!K26</f>
        <v>0</v>
      </c>
      <c r="L26" s="159">
        <f>'SUMMARY Euro Unindex VL-02 OFF'!L26</f>
        <v>0</v>
      </c>
      <c r="M26" s="138">
        <f t="shared" si="8"/>
        <v>0</v>
      </c>
      <c r="N26" s="146"/>
    </row>
    <row r="27" spans="1:14" s="4" customFormat="1" ht="40.4" customHeight="1" outlineLevel="1">
      <c r="B27" s="47" t="str">
        <f>'Module H Soft FM Summary'!B17</f>
        <v>HL-10 Waste Management</v>
      </c>
      <c r="C27" s="144"/>
      <c r="D27" s="159">
        <f>'SUMMARY Euro Unindex VL-02 OFF'!D27*(1+Year1)</f>
        <v>0</v>
      </c>
      <c r="E27" s="159">
        <f>'SUMMARY Euro Unindex VL-02 OFF'!E27*(1+Year2)</f>
        <v>0</v>
      </c>
      <c r="F27" s="159">
        <f>'SUMMARY Euro Unindex VL-02 OFF'!F27*(1+Year3)</f>
        <v>0</v>
      </c>
      <c r="G27" s="159">
        <f>'SUMMARY Euro Unindex VL-02 OFF'!G27*(1+Year4)</f>
        <v>0</v>
      </c>
      <c r="H27" s="159">
        <f>'SUMMARY Euro Unindex VL-02 OFF'!H27*(1+Year5)</f>
        <v>0</v>
      </c>
      <c r="I27" s="144"/>
      <c r="J27" s="138">
        <f t="shared" si="7"/>
        <v>0</v>
      </c>
      <c r="K27" s="159">
        <f>'SUMMARY Euro Unindex VL-02 OFF'!K27*(1+Year6)</f>
        <v>0</v>
      </c>
      <c r="L27" s="159">
        <f>'SUMMARY Euro Unindex VL-02 OFF'!L27*(1+Year7)</f>
        <v>0</v>
      </c>
      <c r="M27" s="138">
        <f t="shared" si="8"/>
        <v>0</v>
      </c>
      <c r="N27" s="146"/>
    </row>
    <row r="28" spans="1:14" s="3" customFormat="1" ht="30" customHeight="1">
      <c r="B28" s="121" t="s">
        <v>42</v>
      </c>
      <c r="C28" s="141"/>
      <c r="D28" s="123">
        <f>SUM(D19:D27)</f>
        <v>0</v>
      </c>
      <c r="E28" s="123">
        <f>SUM(E19:E27)</f>
        <v>0</v>
      </c>
      <c r="F28" s="123">
        <f>SUM(F19:F27)</f>
        <v>0</v>
      </c>
      <c r="G28" s="123">
        <f>SUM(G19:G27)</f>
        <v>0</v>
      </c>
      <c r="H28" s="123">
        <f>SUM(H19:H27)</f>
        <v>0</v>
      </c>
      <c r="I28" s="141"/>
      <c r="J28" s="123">
        <f>SUM(J19:J27)</f>
        <v>0</v>
      </c>
      <c r="K28" s="123">
        <f>SUM(K19:K27)</f>
        <v>0</v>
      </c>
      <c r="L28" s="123">
        <f>SUM(L19:L27)</f>
        <v>0</v>
      </c>
      <c r="M28" s="123">
        <f>SUM(M19:M27)</f>
        <v>0</v>
      </c>
      <c r="N28" s="139"/>
    </row>
    <row r="29" spans="1:14" ht="30" customHeight="1">
      <c r="B29" s="49" t="s">
        <v>43</v>
      </c>
      <c r="C29" s="144"/>
      <c r="D29" s="144"/>
      <c r="E29" s="149"/>
      <c r="F29" s="149"/>
      <c r="G29" s="149"/>
      <c r="H29" s="149"/>
      <c r="I29" s="144"/>
      <c r="J29" s="145"/>
      <c r="K29" s="149"/>
      <c r="L29" s="149"/>
      <c r="M29" s="552"/>
      <c r="N29" s="2"/>
    </row>
    <row r="30" spans="1:14" s="4" customFormat="1" ht="40.4" customHeight="1" outlineLevel="1">
      <c r="B30" s="47" t="s">
        <v>44</v>
      </c>
      <c r="C30" s="144"/>
      <c r="D30" s="159">
        <f>'SUMMARY Euro Unindex VL-02 OFF'!D30*(1+Year1)</f>
        <v>0</v>
      </c>
      <c r="E30" s="159">
        <f>'SUMMARY Euro Unindex VL-02 OFF'!E30*(1+Year2)</f>
        <v>0</v>
      </c>
      <c r="F30" s="159">
        <f>'SUMMARY Euro Unindex VL-02 OFF'!F30*(1+Year3)</f>
        <v>0</v>
      </c>
      <c r="G30" s="159">
        <f>'SUMMARY Euro Unindex VL-02 OFF'!G30*(1+Year4)</f>
        <v>0</v>
      </c>
      <c r="H30" s="159">
        <f>'SUMMARY Euro Unindex VL-02 OFF'!H30*(1+Year5)</f>
        <v>0</v>
      </c>
      <c r="I30" s="144"/>
      <c r="J30" s="138">
        <f>SUM(D30:H30)</f>
        <v>0</v>
      </c>
      <c r="K30" s="159">
        <f>'SUMMARY Euro Unindex VL-02 OFF'!K30*(1+Year6)</f>
        <v>0</v>
      </c>
      <c r="L30" s="159">
        <f>'SUMMARY Euro Unindex VL-02 OFF'!L30*(1+Year7)</f>
        <v>0</v>
      </c>
      <c r="M30" s="138">
        <f>SUM(J30:L30)</f>
        <v>0</v>
      </c>
      <c r="N30" s="146"/>
    </row>
    <row r="31" spans="1:14" s="3" customFormat="1" ht="20.149999999999999" customHeight="1">
      <c r="B31" s="121" t="s">
        <v>45</v>
      </c>
      <c r="C31" s="141"/>
      <c r="D31" s="123">
        <f t="shared" ref="D31:L31" si="11">SUM(D30:D30)</f>
        <v>0</v>
      </c>
      <c r="E31" s="123">
        <f t="shared" si="11"/>
        <v>0</v>
      </c>
      <c r="F31" s="123">
        <f t="shared" si="11"/>
        <v>0</v>
      </c>
      <c r="G31" s="123">
        <f t="shared" si="11"/>
        <v>0</v>
      </c>
      <c r="H31" s="123">
        <f t="shared" si="11"/>
        <v>0</v>
      </c>
      <c r="I31" s="141"/>
      <c r="J31" s="123">
        <f>SUM(J30:J30)</f>
        <v>0</v>
      </c>
      <c r="K31" s="123">
        <f>SUM(K30:K30)</f>
        <v>0</v>
      </c>
      <c r="L31" s="123">
        <f t="shared" si="11"/>
        <v>0</v>
      </c>
      <c r="M31" s="143">
        <f>SUM(J31:L31)</f>
        <v>0</v>
      </c>
      <c r="N31" s="139"/>
    </row>
    <row r="32" spans="1:14" ht="30" customHeight="1">
      <c r="B32" s="49" t="s">
        <v>46</v>
      </c>
      <c r="C32" s="144"/>
      <c r="D32" s="144"/>
      <c r="E32" s="149"/>
      <c r="F32" s="149"/>
      <c r="G32" s="149"/>
      <c r="H32" s="149"/>
      <c r="I32" s="144"/>
      <c r="J32" s="145"/>
      <c r="K32" s="149"/>
      <c r="L32" s="149"/>
      <c r="M32" s="552"/>
      <c r="N32" s="2"/>
    </row>
    <row r="33" spans="2:14" s="4" customFormat="1" ht="40.4" customHeight="1" outlineLevel="1">
      <c r="B33" s="47" t="s">
        <v>47</v>
      </c>
      <c r="C33" s="144"/>
      <c r="D33" s="159">
        <f>'SUMMARY Euro Unindex VL-02 OFF'!D33*(1+Year1)</f>
        <v>0</v>
      </c>
      <c r="E33" s="159">
        <f>'SUMMARY Euro Unindex VL-02 OFF'!E33*(1+Year2)</f>
        <v>0</v>
      </c>
      <c r="F33" s="159">
        <f>'SUMMARY Euro Unindex VL-02 OFF'!F33*(1+Year3)</f>
        <v>0</v>
      </c>
      <c r="G33" s="159">
        <f>'SUMMARY Euro Unindex VL-02 OFF'!G33*(1+Year4)</f>
        <v>0</v>
      </c>
      <c r="H33" s="159">
        <f>'SUMMARY Euro Unindex VL-02 OFF'!H33*(1+Year5)</f>
        <v>0</v>
      </c>
      <c r="I33" s="144"/>
      <c r="J33" s="138">
        <f t="shared" ref="J33" si="12">SUM(D33:H33)</f>
        <v>0</v>
      </c>
      <c r="K33" s="159">
        <f>'SUMMARY Euro Unindex VL-02 OFF'!K33*(1+Year6)</f>
        <v>0</v>
      </c>
      <c r="L33" s="159">
        <f>'SUMMARY Euro Unindex VL-02 OFF'!L33*(1+Year7)</f>
        <v>0</v>
      </c>
      <c r="M33" s="138">
        <f t="shared" ref="M33" si="13">SUM(J33:L33)</f>
        <v>0</v>
      </c>
      <c r="N33" s="146"/>
    </row>
    <row r="34" spans="2:14" s="3" customFormat="1" ht="20.149999999999999" customHeight="1">
      <c r="B34" s="121" t="s">
        <v>48</v>
      </c>
      <c r="C34" s="141"/>
      <c r="D34" s="123">
        <f t="shared" ref="D34:H34" si="14">SUM(D33:D33)</f>
        <v>0</v>
      </c>
      <c r="E34" s="123">
        <f t="shared" si="14"/>
        <v>0</v>
      </c>
      <c r="F34" s="123">
        <f t="shared" si="14"/>
        <v>0</v>
      </c>
      <c r="G34" s="123">
        <f t="shared" si="14"/>
        <v>0</v>
      </c>
      <c r="H34" s="123">
        <f t="shared" si="14"/>
        <v>0</v>
      </c>
      <c r="I34" s="141"/>
      <c r="J34" s="123">
        <f>SUM(J33:J33)</f>
        <v>0</v>
      </c>
      <c r="K34" s="123">
        <f t="shared" ref="K34:L34" si="15">SUM(K33:K33)</f>
        <v>0</v>
      </c>
      <c r="L34" s="123">
        <f t="shared" si="15"/>
        <v>0</v>
      </c>
      <c r="M34" s="143">
        <f t="shared" ref="M34:M40" si="16">SUM(J34:L34)</f>
        <v>0</v>
      </c>
      <c r="N34" s="139"/>
    </row>
    <row r="35" spans="2:14" ht="58.5" customHeight="1">
      <c r="B35" s="122" t="s">
        <v>49</v>
      </c>
      <c r="C35" s="123">
        <f>C6</f>
        <v>0</v>
      </c>
      <c r="D35" s="123">
        <f>D31+D28+D17+D12+D9+D34</f>
        <v>0</v>
      </c>
      <c r="E35" s="123">
        <f>E31+E28+E17+E12+E9+E34</f>
        <v>0</v>
      </c>
      <c r="F35" s="123">
        <f>F31+F28+F17+F12+F9+F34</f>
        <v>0</v>
      </c>
      <c r="G35" s="123">
        <f>G31+G28+G17+G12+G9+G34</f>
        <v>0</v>
      </c>
      <c r="H35" s="123">
        <f>H31+H28+H17+H12+H9+H34</f>
        <v>0</v>
      </c>
      <c r="I35" s="123">
        <f>I6</f>
        <v>0</v>
      </c>
      <c r="J35" s="138">
        <f>SUM(C35:I35)</f>
        <v>0</v>
      </c>
      <c r="K35" s="123">
        <f>K31+K28+K17+K12+K9+K34</f>
        <v>0</v>
      </c>
      <c r="L35" s="123">
        <f>L31+L28+L17+L12+L9+L34</f>
        <v>0</v>
      </c>
      <c r="M35" s="143">
        <f t="shared" si="16"/>
        <v>0</v>
      </c>
      <c r="N35" s="146"/>
    </row>
    <row r="36" spans="2:14" ht="58.5" customHeight="1">
      <c r="B36" s="122" t="str">
        <f>'SUMMARY Euro Unindex VL-02 OFF'!B36</f>
        <v>CORE FIXED TOTAL excluding HL-08 CRL - Retail Provision Payment (RPP)</v>
      </c>
      <c r="C36" s="123">
        <f>C35</f>
        <v>0</v>
      </c>
      <c r="D36" s="123">
        <f>D35-D26</f>
        <v>0</v>
      </c>
      <c r="E36" s="123">
        <f t="shared" ref="E36:H36" si="17">E35-E26</f>
        <v>0</v>
      </c>
      <c r="F36" s="123">
        <f t="shared" si="17"/>
        <v>0</v>
      </c>
      <c r="G36" s="123">
        <f t="shared" si="17"/>
        <v>0</v>
      </c>
      <c r="H36" s="123">
        <f t="shared" si="17"/>
        <v>0</v>
      </c>
      <c r="I36" s="123">
        <f>I35</f>
        <v>0</v>
      </c>
      <c r="J36" s="138">
        <f>SUM(C36:I36)</f>
        <v>0</v>
      </c>
      <c r="K36" s="123">
        <f t="shared" ref="K36" si="18">K35-K26</f>
        <v>0</v>
      </c>
      <c r="L36" s="123">
        <f>L35-L26</f>
        <v>0</v>
      </c>
      <c r="M36" s="143">
        <f>SUM(J36:L36)</f>
        <v>0</v>
      </c>
      <c r="N36" s="146"/>
    </row>
    <row r="37" spans="2:14" ht="27.75" customHeight="1">
      <c r="B37" s="783" t="s">
        <v>50</v>
      </c>
      <c r="C37" s="51">
        <f>C36*'Overheads, Profit'!C$8</f>
        <v>0</v>
      </c>
      <c r="D37" s="51">
        <f>D36*'Overheads, Profit'!C$8</f>
        <v>0</v>
      </c>
      <c r="E37" s="51">
        <f>E36*'Overheads, Profit'!D$8</f>
        <v>0</v>
      </c>
      <c r="F37" s="51">
        <f>F36*'Overheads, Profit'!E$8</f>
        <v>0</v>
      </c>
      <c r="G37" s="51">
        <f>G36*'Overheads, Profit'!F$8</f>
        <v>0</v>
      </c>
      <c r="H37" s="51">
        <f>H36*'Overheads, Profit'!G$8</f>
        <v>0</v>
      </c>
      <c r="I37" s="51">
        <f>I36*'Overheads, Profit'!G$8</f>
        <v>0</v>
      </c>
      <c r="J37" s="123">
        <f>SUM(C37:I37)</f>
        <v>0</v>
      </c>
      <c r="K37" s="51">
        <f>K36*'Overheads, Profit'!H$8</f>
        <v>0</v>
      </c>
      <c r="L37" s="51">
        <f>L36*'Overheads, Profit'!I$8</f>
        <v>0</v>
      </c>
      <c r="M37" s="138">
        <f t="shared" ref="M37:M38" si="19">SUM(J37:L37)</f>
        <v>0</v>
      </c>
      <c r="N37" s="2"/>
    </row>
    <row r="38" spans="2:14" ht="27.75" customHeight="1">
      <c r="B38" s="783" t="s">
        <v>51</v>
      </c>
      <c r="C38" s="51">
        <f>(C36+C37)*'Overheads, Profit'!C$9</f>
        <v>0</v>
      </c>
      <c r="D38" s="51">
        <f>(D36+D37)*'Overheads, Profit'!C$9</f>
        <v>0</v>
      </c>
      <c r="E38" s="51">
        <f>(E36+E37)*'Overheads, Profit'!D$9</f>
        <v>0</v>
      </c>
      <c r="F38" s="51">
        <f>(F36+F37)*'Overheads, Profit'!E$9</f>
        <v>0</v>
      </c>
      <c r="G38" s="51">
        <f>(G36+G37)*'Overheads, Profit'!F$9</f>
        <v>0</v>
      </c>
      <c r="H38" s="51">
        <f>(H36+H37)*'Overheads, Profit'!G$9</f>
        <v>0</v>
      </c>
      <c r="I38" s="51">
        <f>(I36+I37)*'Overheads, Profit'!G$9</f>
        <v>0</v>
      </c>
      <c r="J38" s="123">
        <f>SUM(C38:I38)</f>
        <v>0</v>
      </c>
      <c r="K38" s="51">
        <f>(K36+K37)*'Overheads, Profit'!H$9</f>
        <v>0</v>
      </c>
      <c r="L38" s="51">
        <f>(L36+L37)*'Overheads, Profit'!I$9</f>
        <v>0</v>
      </c>
      <c r="M38" s="138">
        <f t="shared" si="19"/>
        <v>0</v>
      </c>
      <c r="N38" s="2"/>
    </row>
    <row r="39" spans="2:14" ht="58.5" customHeight="1">
      <c r="B39" s="122" t="s">
        <v>52</v>
      </c>
      <c r="C39" s="123">
        <f>C38+C37+C35</f>
        <v>0</v>
      </c>
      <c r="D39" s="123">
        <f t="shared" ref="D39:M39" si="20">D38+D37+D35</f>
        <v>0</v>
      </c>
      <c r="E39" s="123">
        <f t="shared" si="20"/>
        <v>0</v>
      </c>
      <c r="F39" s="123">
        <f t="shared" si="20"/>
        <v>0</v>
      </c>
      <c r="G39" s="123">
        <f t="shared" si="20"/>
        <v>0</v>
      </c>
      <c r="H39" s="123">
        <f t="shared" si="20"/>
        <v>0</v>
      </c>
      <c r="I39" s="123">
        <f t="shared" si="20"/>
        <v>0</v>
      </c>
      <c r="J39" s="123">
        <f t="shared" si="20"/>
        <v>0</v>
      </c>
      <c r="K39" s="123">
        <f t="shared" si="20"/>
        <v>0</v>
      </c>
      <c r="L39" s="123">
        <f t="shared" si="20"/>
        <v>0</v>
      </c>
      <c r="M39" s="123">
        <f t="shared" si="20"/>
        <v>0</v>
      </c>
      <c r="N39" s="2"/>
    </row>
    <row r="40" spans="2:14" s="8" customFormat="1" ht="49.5" customHeight="1" outlineLevel="1">
      <c r="B40" s="47" t="s">
        <v>53</v>
      </c>
      <c r="C40" s="159"/>
      <c r="D40" s="159">
        <f>'SUMMARY Euro Unindex VL-02 OFF'!D40</f>
        <v>0</v>
      </c>
      <c r="E40" s="144"/>
      <c r="F40" s="144"/>
      <c r="G40" s="144"/>
      <c r="H40" s="144"/>
      <c r="I40" s="144"/>
      <c r="J40" s="138">
        <f>SUM(C40:I40)</f>
        <v>0</v>
      </c>
      <c r="K40" s="144"/>
      <c r="L40" s="144"/>
      <c r="M40" s="138">
        <f t="shared" si="16"/>
        <v>0</v>
      </c>
      <c r="N40" s="133"/>
    </row>
    <row r="41" spans="2:14" s="8" customFormat="1" ht="57.75" customHeight="1">
      <c r="B41" s="122" t="s">
        <v>54</v>
      </c>
      <c r="C41" s="123">
        <f>C39</f>
        <v>0</v>
      </c>
      <c r="D41" s="123">
        <f>D40+D39</f>
        <v>0</v>
      </c>
      <c r="E41" s="123">
        <f t="shared" ref="E41:M41" si="21">E40+E39</f>
        <v>0</v>
      </c>
      <c r="F41" s="123">
        <f t="shared" si="21"/>
        <v>0</v>
      </c>
      <c r="G41" s="123">
        <f t="shared" si="21"/>
        <v>0</v>
      </c>
      <c r="H41" s="123">
        <f t="shared" si="21"/>
        <v>0</v>
      </c>
      <c r="I41" s="123">
        <f t="shared" si="21"/>
        <v>0</v>
      </c>
      <c r="J41" s="123">
        <f t="shared" si="21"/>
        <v>0</v>
      </c>
      <c r="K41" s="123">
        <f t="shared" si="21"/>
        <v>0</v>
      </c>
      <c r="L41" s="123">
        <f t="shared" si="21"/>
        <v>0</v>
      </c>
      <c r="M41" s="123">
        <f t="shared" si="21"/>
        <v>0</v>
      </c>
      <c r="N41" s="133"/>
    </row>
    <row r="42" spans="2:14" s="8" customFormat="1" ht="57.75" customHeight="1">
      <c r="B42" s="150"/>
      <c r="C42" s="151"/>
      <c r="D42" s="151"/>
      <c r="E42" s="151"/>
      <c r="F42" s="151"/>
      <c r="G42" s="151"/>
      <c r="H42" s="151"/>
      <c r="I42" s="151"/>
      <c r="J42" s="151"/>
      <c r="K42" s="151"/>
      <c r="L42" s="151"/>
      <c r="M42" s="551"/>
      <c r="N42" s="133"/>
    </row>
    <row r="43" spans="2:14" ht="30" customHeight="1">
      <c r="B43" s="49" t="s">
        <v>55</v>
      </c>
      <c r="C43" s="757"/>
      <c r="D43" s="757"/>
      <c r="E43" s="757"/>
      <c r="F43" s="757"/>
      <c r="G43" s="757"/>
      <c r="H43" s="757"/>
      <c r="I43" s="757"/>
      <c r="J43" s="145"/>
      <c r="K43" s="757"/>
      <c r="L43" s="757"/>
      <c r="M43" s="552"/>
      <c r="N43" s="2"/>
    </row>
    <row r="44" spans="2:14" s="4" customFormat="1" ht="40.4" customHeight="1" outlineLevel="1">
      <c r="B44" s="47" t="s">
        <v>1708</v>
      </c>
      <c r="C44" s="144"/>
      <c r="D44" s="159">
        <f>'SUMMARY Euro Unindex VL-02 OFF'!D44*(1+Year1)</f>
        <v>0</v>
      </c>
      <c r="E44" s="159">
        <f>'SUMMARY Euro Unindex VL-02 OFF'!E44*(1+Year2)</f>
        <v>0</v>
      </c>
      <c r="F44" s="159">
        <f>'SUMMARY Euro Unindex VL-02 OFF'!F44*(1+Year3)</f>
        <v>0</v>
      </c>
      <c r="G44" s="159">
        <f>'SUMMARY Euro Unindex VL-02 OFF'!G44*(1+Year4)</f>
        <v>0</v>
      </c>
      <c r="H44" s="159">
        <f>'SUMMARY Euro Unindex VL-02 OFF'!H44*(1+Year5)</f>
        <v>0</v>
      </c>
      <c r="I44" s="144"/>
      <c r="J44" s="138">
        <f t="shared" ref="J44" si="22">SUM(D44:H44)</f>
        <v>0</v>
      </c>
      <c r="K44" s="159">
        <f>'SUMMARY Euro Unindex VL-02 OFF'!K44*(1+Year6)</f>
        <v>0</v>
      </c>
      <c r="L44" s="159">
        <f>'SUMMARY Euro Unindex VL-02 OFF'!L44*(1+Year7)</f>
        <v>0</v>
      </c>
      <c r="M44" s="138">
        <f t="shared" ref="M44" si="23">SUM(J44:L44)</f>
        <v>0</v>
      </c>
      <c r="N44" s="146"/>
    </row>
    <row r="45" spans="2:14" s="3" customFormat="1" ht="30" customHeight="1">
      <c r="B45" s="121" t="s">
        <v>56</v>
      </c>
      <c r="C45" s="141"/>
      <c r="D45" s="123">
        <f>D44</f>
        <v>0</v>
      </c>
      <c r="E45" s="123">
        <f t="shared" ref="E45:H45" si="24">E44</f>
        <v>0</v>
      </c>
      <c r="F45" s="123">
        <f t="shared" si="24"/>
        <v>0</v>
      </c>
      <c r="G45" s="123">
        <f t="shared" si="24"/>
        <v>0</v>
      </c>
      <c r="H45" s="123">
        <f t="shared" si="24"/>
        <v>0</v>
      </c>
      <c r="I45" s="141"/>
      <c r="J45" s="123">
        <f t="shared" ref="J45:L45" si="25">J44</f>
        <v>0</v>
      </c>
      <c r="K45" s="123">
        <f t="shared" si="25"/>
        <v>0</v>
      </c>
      <c r="L45" s="123">
        <f t="shared" si="25"/>
        <v>0</v>
      </c>
      <c r="M45" s="143">
        <f>SUM(J45:L45)</f>
        <v>0</v>
      </c>
      <c r="N45" s="139"/>
    </row>
    <row r="46" spans="2:14" s="3" customFormat="1" ht="30" customHeight="1">
      <c r="B46" s="783" t="s">
        <v>57</v>
      </c>
      <c r="C46" s="144"/>
      <c r="D46" s="51">
        <f>D45*'Overheads, Profit'!C$8</f>
        <v>0</v>
      </c>
      <c r="E46" s="51">
        <f>E45*'Overheads, Profit'!D$8</f>
        <v>0</v>
      </c>
      <c r="F46" s="51">
        <f>F45*'Overheads, Profit'!E$8</f>
        <v>0</v>
      </c>
      <c r="G46" s="51">
        <f>G45*'Overheads, Profit'!F$8</f>
        <v>0</v>
      </c>
      <c r="H46" s="51">
        <f>H45*'Overheads, Profit'!G$8</f>
        <v>0</v>
      </c>
      <c r="I46" s="144"/>
      <c r="J46" s="123">
        <f>SUM(C46:I46)</f>
        <v>0</v>
      </c>
      <c r="K46" s="51">
        <f>K45*'Overheads, Profit'!H$8</f>
        <v>0</v>
      </c>
      <c r="L46" s="51">
        <f>L45*'Overheads, Profit'!I$8</f>
        <v>0</v>
      </c>
      <c r="M46" s="138">
        <f t="shared" ref="M46:M47" si="26">SUM(J46:L46)</f>
        <v>0</v>
      </c>
      <c r="N46" s="139"/>
    </row>
    <row r="47" spans="2:14" s="3" customFormat="1" ht="30" customHeight="1">
      <c r="B47" s="783" t="s">
        <v>58</v>
      </c>
      <c r="C47" s="144"/>
      <c r="D47" s="51">
        <f>(D45+D46)*'Overheads, Profit'!C$9</f>
        <v>0</v>
      </c>
      <c r="E47" s="51">
        <f>(E45+E46)*'Overheads, Profit'!D$9</f>
        <v>0</v>
      </c>
      <c r="F47" s="51">
        <f>(F45+F46)*'Overheads, Profit'!E$9</f>
        <v>0</v>
      </c>
      <c r="G47" s="51">
        <f>(G45+G46)*'Overheads, Profit'!F$9</f>
        <v>0</v>
      </c>
      <c r="H47" s="51">
        <f>(H45+H46)*'Overheads, Profit'!G$9</f>
        <v>0</v>
      </c>
      <c r="I47" s="144"/>
      <c r="J47" s="123">
        <f>SUM(C47:I47)</f>
        <v>0</v>
      </c>
      <c r="K47" s="51">
        <f>(K45+K46)*'Overheads, Profit'!H$9</f>
        <v>0</v>
      </c>
      <c r="L47" s="51">
        <f>(L45+L46)*'Overheads, Profit'!I$9</f>
        <v>0</v>
      </c>
      <c r="M47" s="138">
        <f t="shared" si="26"/>
        <v>0</v>
      </c>
      <c r="N47" s="139"/>
    </row>
    <row r="48" spans="2:14" s="3" customFormat="1" ht="30" customHeight="1">
      <c r="B48" s="121" t="s">
        <v>59</v>
      </c>
      <c r="C48" s="141"/>
      <c r="D48" s="123">
        <f>SUM(D45:D47)</f>
        <v>0</v>
      </c>
      <c r="E48" s="123">
        <f t="shared" ref="E48:H48" si="27">SUM(E45:E47)</f>
        <v>0</v>
      </c>
      <c r="F48" s="123">
        <f t="shared" si="27"/>
        <v>0</v>
      </c>
      <c r="G48" s="123">
        <f t="shared" si="27"/>
        <v>0</v>
      </c>
      <c r="H48" s="123">
        <f t="shared" si="27"/>
        <v>0</v>
      </c>
      <c r="I48" s="141"/>
      <c r="J48" s="123">
        <f t="shared" ref="J48" si="28">SUM(J45:J47)</f>
        <v>0</v>
      </c>
      <c r="K48" s="123">
        <f t="shared" ref="K48" si="29">SUM(K45:K47)</f>
        <v>0</v>
      </c>
      <c r="L48" s="123">
        <f t="shared" ref="L48" si="30">SUM(L45:L47)</f>
        <v>0</v>
      </c>
      <c r="M48" s="123">
        <f t="shared" ref="M48" si="31">SUM(M45:M47)</f>
        <v>0</v>
      </c>
      <c r="N48" s="139"/>
    </row>
    <row r="49" spans="2:14" s="8" customFormat="1" ht="57.75" customHeight="1">
      <c r="B49" s="122" t="s">
        <v>60</v>
      </c>
      <c r="C49" s="123">
        <f>C48+C41</f>
        <v>0</v>
      </c>
      <c r="D49" s="123">
        <f>D48+D41</f>
        <v>0</v>
      </c>
      <c r="E49" s="123">
        <f t="shared" ref="E49:M49" si="32">E48+E41</f>
        <v>0</v>
      </c>
      <c r="F49" s="123">
        <f t="shared" si="32"/>
        <v>0</v>
      </c>
      <c r="G49" s="123">
        <f t="shared" si="32"/>
        <v>0</v>
      </c>
      <c r="H49" s="123">
        <f t="shared" si="32"/>
        <v>0</v>
      </c>
      <c r="I49" s="123">
        <f t="shared" si="32"/>
        <v>0</v>
      </c>
      <c r="J49" s="123">
        <f t="shared" si="32"/>
        <v>0</v>
      </c>
      <c r="K49" s="123">
        <f t="shared" si="32"/>
        <v>0</v>
      </c>
      <c r="L49" s="123">
        <f t="shared" si="32"/>
        <v>0</v>
      </c>
      <c r="M49" s="123">
        <f t="shared" si="32"/>
        <v>0</v>
      </c>
      <c r="N49" s="139"/>
    </row>
    <row r="50" spans="2:14" s="8" customFormat="1" ht="30" customHeight="1">
      <c r="B50" s="150"/>
      <c r="C50" s="151"/>
      <c r="D50" s="151"/>
      <c r="E50" s="151"/>
      <c r="F50" s="151"/>
      <c r="G50" s="151"/>
      <c r="H50" s="151"/>
      <c r="I50" s="151"/>
      <c r="J50" s="151"/>
      <c r="K50" s="151"/>
      <c r="L50" s="151"/>
      <c r="M50" s="152"/>
      <c r="N50" s="133"/>
    </row>
    <row r="51" spans="2:14" ht="13.5" hidden="1" customHeight="1">
      <c r="B51" s="2"/>
      <c r="C51" s="107"/>
      <c r="D51" s="107"/>
      <c r="E51" s="1143"/>
      <c r="F51" s="1143"/>
      <c r="G51" s="1143"/>
      <c r="H51" s="1143"/>
      <c r="I51" s="1137"/>
      <c r="J51" s="1137"/>
      <c r="K51" s="1137"/>
      <c r="L51" s="1137"/>
      <c r="M51" s="153"/>
      <c r="N51" s="2"/>
    </row>
    <row r="52" spans="2:14" ht="12.75" customHeight="1">
      <c r="B52" s="2"/>
      <c r="C52" s="108"/>
      <c r="D52" s="108"/>
      <c r="E52" s="1143"/>
      <c r="F52" s="1143"/>
      <c r="G52" s="1143"/>
      <c r="H52" s="1143"/>
      <c r="I52" s="1137"/>
      <c r="J52" s="1137"/>
      <c r="K52" s="1137"/>
      <c r="L52" s="1137"/>
      <c r="M52" s="2"/>
      <c r="N52" s="2"/>
    </row>
    <row r="53" spans="2:14" ht="13.5" customHeight="1">
      <c r="B53" s="2"/>
      <c r="C53" s="108"/>
      <c r="D53" s="108"/>
      <c r="E53" s="1143"/>
      <c r="F53" s="1143"/>
      <c r="G53" s="1143"/>
      <c r="H53" s="1143"/>
      <c r="I53" s="1137"/>
      <c r="J53" s="1137"/>
      <c r="K53" s="1137"/>
      <c r="L53" s="1137"/>
      <c r="M53" s="2"/>
      <c r="N53" s="2"/>
    </row>
    <row r="54" spans="2:14" ht="12.75" customHeight="1">
      <c r="B54" s="154"/>
      <c r="C54" s="109"/>
      <c r="D54" s="109"/>
      <c r="E54" s="1143"/>
      <c r="F54" s="1143"/>
      <c r="G54" s="1143"/>
      <c r="H54" s="1143"/>
      <c r="I54" s="1137"/>
      <c r="J54" s="1137"/>
      <c r="K54" s="1137"/>
      <c r="L54" s="1137"/>
      <c r="M54" s="2"/>
      <c r="N54" s="2"/>
    </row>
    <row r="55" spans="2:14" ht="13.5" customHeight="1">
      <c r="B55" s="154"/>
      <c r="C55" s="109" t="s">
        <v>61</v>
      </c>
      <c r="D55" s="109"/>
      <c r="E55" s="1143"/>
      <c r="F55" s="1143"/>
      <c r="G55" s="1143"/>
      <c r="H55" s="1143"/>
      <c r="I55" s="1137"/>
      <c r="J55" s="1137"/>
      <c r="K55" s="1137"/>
      <c r="L55" s="1137"/>
      <c r="M55" s="2"/>
      <c r="N55" s="2"/>
    </row>
    <row r="56" spans="2:14">
      <c r="B56" s="133"/>
      <c r="C56" s="155"/>
      <c r="D56" s="155"/>
      <c r="E56" s="18"/>
      <c r="F56" s="18"/>
      <c r="G56" s="18"/>
      <c r="H56" s="18"/>
      <c r="I56" s="18"/>
      <c r="J56" s="155"/>
      <c r="K56" s="18"/>
      <c r="L56" s="18"/>
      <c r="M56" s="2"/>
      <c r="N56" s="2"/>
    </row>
  </sheetData>
  <sheetProtection algorithmName="SHA-512" hashValue="mXFspyEKV/bBEAHfPbRmJYrtfbCR2/1un3EfvEswkhocnD9/fsuyFuYRvulNLRafh+f4IHNhOvdpby6VFQPdAg==" saltValue="HvMSLjm6uJA95Nqrl4AU1w==" spinCount="100000" sheet="1" formatCells="0" formatColumns="0" formatRows="0" insertColumns="0" insertRows="0" insertHyperlinks="0" deleteColumns="0" deleteRows="0" sort="0" autoFilter="0"/>
  <protectedRanges>
    <protectedRange sqref="C14:C16" name="Range1"/>
    <protectedRange sqref="D5:H5 K5:L5" name="Range1_4"/>
  </protectedRanges>
  <mergeCells count="6">
    <mergeCell ref="C3:M3"/>
    <mergeCell ref="E55:H55"/>
    <mergeCell ref="E51:H51"/>
    <mergeCell ref="E52:H52"/>
    <mergeCell ref="E53:H53"/>
    <mergeCell ref="E54:H54"/>
  </mergeCells>
  <conditionalFormatting sqref="E43:H43 E29:H29">
    <cfRule type="cellIs" dxfId="57" priority="9" stopIfTrue="1" operator="equal">
      <formula>"OK"</formula>
    </cfRule>
    <cfRule type="cellIs" dxfId="56" priority="10" stopIfTrue="1" operator="equal">
      <formula>"CHECK"</formula>
    </cfRule>
  </conditionalFormatting>
  <conditionalFormatting sqref="K43:L43 K29:L29">
    <cfRule type="cellIs" dxfId="55" priority="7" stopIfTrue="1" operator="equal">
      <formula>"OK"</formula>
    </cfRule>
    <cfRule type="cellIs" dxfId="54" priority="8" stopIfTrue="1" operator="equal">
      <formula>"CHECK"</formula>
    </cfRule>
  </conditionalFormatting>
  <conditionalFormatting sqref="I43">
    <cfRule type="cellIs" dxfId="53" priority="5" stopIfTrue="1" operator="equal">
      <formula>"OK"</formula>
    </cfRule>
    <cfRule type="cellIs" dxfId="52" priority="6" stopIfTrue="1" operator="equal">
      <formula>"CHECK"</formula>
    </cfRule>
  </conditionalFormatting>
  <conditionalFormatting sqref="E32:H32">
    <cfRule type="cellIs" dxfId="51" priority="3" stopIfTrue="1" operator="equal">
      <formula>"OK"</formula>
    </cfRule>
    <cfRule type="cellIs" dxfId="50" priority="4" stopIfTrue="1" operator="equal">
      <formula>"CHECK"</formula>
    </cfRule>
  </conditionalFormatting>
  <conditionalFormatting sqref="K32:L32">
    <cfRule type="cellIs" dxfId="49" priority="1" stopIfTrue="1" operator="equal">
      <formula>"OK"</formula>
    </cfRule>
    <cfRule type="cellIs" dxfId="48" priority="2" stopIfTrue="1" operator="equal">
      <formula>"CHECK"</formula>
    </cfRule>
  </conditionalFormatting>
  <pageMargins left="0.74803149606299213" right="0.74803149606299213" top="0.82677165354330717" bottom="0.9055118110236221" header="0.51181102362204722" footer="0.31496062992125984"/>
  <pageSetup paperSize="9" scale="28"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0" tint="-0.499984740745262"/>
    <outlinePr summaryBelow="0"/>
  </sheetPr>
  <dimension ref="A1:N57"/>
  <sheetViews>
    <sheetView zoomScale="70" zoomScaleNormal="70" workbookViewId="0">
      <pane xSplit="2" ySplit="4" topLeftCell="C35" activePane="bottomRight" state="frozen"/>
      <selection pane="topRight" activeCell="Q20" sqref="Q20"/>
      <selection pane="bottomLeft" activeCell="Q20" sqref="Q20"/>
      <selection pane="bottomRight" activeCell="V49" sqref="V49"/>
    </sheetView>
  </sheetViews>
  <sheetFormatPr defaultColWidth="9.1796875" defaultRowHeight="12.5" outlineLevelRow="1"/>
  <cols>
    <col min="1" max="1" width="3.453125" style="5" customWidth="1"/>
    <col min="2" max="2" width="56.1796875" style="5" customWidth="1"/>
    <col min="3" max="3" width="16.81640625" style="7" customWidth="1"/>
    <col min="4" max="8" width="12.54296875" style="7" customWidth="1"/>
    <col min="9" max="9" width="13.54296875" style="7" bestFit="1" customWidth="1"/>
    <col min="10" max="10" width="14.54296875" style="7" customWidth="1"/>
    <col min="11" max="12" width="12.54296875" style="7" customWidth="1"/>
    <col min="13" max="13" width="14.1796875" style="5" customWidth="1"/>
    <col min="14" max="16384" width="9.1796875" style="5"/>
  </cols>
  <sheetData>
    <row r="1" spans="1:13" ht="20">
      <c r="A1" s="2"/>
      <c r="B1" s="782"/>
      <c r="C1" s="18"/>
      <c r="D1" s="18"/>
      <c r="E1" s="18"/>
      <c r="F1" s="18"/>
      <c r="G1" s="18"/>
      <c r="H1" s="18"/>
      <c r="I1" s="18"/>
      <c r="J1" s="18"/>
      <c r="K1" s="18"/>
      <c r="L1" s="18"/>
      <c r="M1" s="133"/>
    </row>
    <row r="2" spans="1:13" ht="20.25" customHeight="1">
      <c r="A2" s="2"/>
      <c r="B2" s="15" t="s">
        <v>71</v>
      </c>
      <c r="C2" s="134"/>
      <c r="D2" s="134"/>
      <c r="E2" s="134"/>
      <c r="F2" s="134"/>
      <c r="G2" s="134"/>
      <c r="H2" s="134"/>
      <c r="I2" s="134"/>
      <c r="J2" s="134"/>
      <c r="K2" s="134"/>
      <c r="L2" s="134"/>
      <c r="M2" s="2"/>
    </row>
    <row r="3" spans="1:13" s="11" customFormat="1" ht="20.25" customHeight="1">
      <c r="A3" s="135"/>
      <c r="B3" s="16" t="s">
        <v>21</v>
      </c>
      <c r="C3" s="1144" t="s">
        <v>72</v>
      </c>
      <c r="D3" s="1145"/>
      <c r="E3" s="1145"/>
      <c r="F3" s="1145"/>
      <c r="G3" s="1145"/>
      <c r="H3" s="1145"/>
      <c r="I3" s="1145"/>
      <c r="J3" s="1145"/>
      <c r="K3" s="1145"/>
      <c r="L3" s="1145"/>
      <c r="M3" s="1146"/>
    </row>
    <row r="4" spans="1:13" ht="38.25" customHeight="1">
      <c r="A4" s="2"/>
      <c r="B4" s="9" t="s">
        <v>23</v>
      </c>
      <c r="C4" s="117" t="s">
        <v>24</v>
      </c>
      <c r="D4" s="118" t="s">
        <v>25</v>
      </c>
      <c r="E4" s="175" t="s">
        <v>26</v>
      </c>
      <c r="F4" s="175" t="s">
        <v>27</v>
      </c>
      <c r="G4" s="175" t="s">
        <v>28</v>
      </c>
      <c r="H4" s="175" t="s">
        <v>29</v>
      </c>
      <c r="I4" s="175" t="s">
        <v>30</v>
      </c>
      <c r="J4" s="119" t="s">
        <v>31</v>
      </c>
      <c r="K4" s="175" t="s">
        <v>32</v>
      </c>
      <c r="L4" s="175" t="s">
        <v>33</v>
      </c>
      <c r="M4" s="119" t="s">
        <v>34</v>
      </c>
    </row>
    <row r="5" spans="1:13" ht="38.25" customHeight="1" outlineLevel="1">
      <c r="A5" s="2"/>
      <c r="B5" s="48" t="s">
        <v>73</v>
      </c>
      <c r="C5" s="156">
        <f>'Mobilisation and Exit'!G162</f>
        <v>0</v>
      </c>
      <c r="D5" s="136"/>
      <c r="E5" s="136"/>
      <c r="F5" s="136"/>
      <c r="G5" s="136"/>
      <c r="H5" s="136"/>
      <c r="I5" s="157">
        <f>'Mobilisation and Exit'!G166</f>
        <v>0</v>
      </c>
      <c r="J5" s="138">
        <f>SUM(C5:I5)</f>
        <v>0</v>
      </c>
      <c r="K5" s="136"/>
      <c r="L5" s="136"/>
      <c r="M5" s="138">
        <f>SUM(J5:L5)</f>
        <v>0</v>
      </c>
    </row>
    <row r="6" spans="1:13" s="3" customFormat="1" ht="30" customHeight="1">
      <c r="A6" s="139"/>
      <c r="B6" s="120" t="s">
        <v>36</v>
      </c>
      <c r="C6" s="148">
        <f>C5</f>
        <v>0</v>
      </c>
      <c r="D6" s="141"/>
      <c r="E6" s="141"/>
      <c r="F6" s="141"/>
      <c r="G6" s="141"/>
      <c r="H6" s="141"/>
      <c r="I6" s="123">
        <f>I5</f>
        <v>0</v>
      </c>
      <c r="J6" s="143">
        <f>SUM(C6:I6)</f>
        <v>0</v>
      </c>
      <c r="K6" s="141"/>
      <c r="L6" s="141"/>
      <c r="M6" s="143">
        <f>SUM(J6:L6)</f>
        <v>0</v>
      </c>
    </row>
    <row r="7" spans="1:13" ht="30" customHeight="1">
      <c r="A7" s="2"/>
      <c r="B7" s="49" t="s">
        <v>5</v>
      </c>
      <c r="C7" s="757"/>
      <c r="D7" s="144"/>
      <c r="E7" s="144"/>
      <c r="F7" s="144"/>
      <c r="G7" s="144"/>
      <c r="H7" s="141"/>
      <c r="I7" s="141"/>
      <c r="J7" s="145"/>
      <c r="K7" s="141"/>
      <c r="L7" s="144"/>
      <c r="M7" s="145"/>
    </row>
    <row r="8" spans="1:13" s="4" customFormat="1" ht="41.25" customHeight="1" outlineLevel="1">
      <c r="A8" s="146"/>
      <c r="B8" s="47" t="s">
        <v>5</v>
      </c>
      <c r="C8" s="144"/>
      <c r="D8" s="159">
        <f>'Module A - Management Services'!E35</f>
        <v>0</v>
      </c>
      <c r="E8" s="159">
        <f>'Module A - Management Services'!G35</f>
        <v>0</v>
      </c>
      <c r="F8" s="159">
        <f>'Module A - Management Services'!I35</f>
        <v>0</v>
      </c>
      <c r="G8" s="159">
        <f>'Module A - Management Services'!K35</f>
        <v>0</v>
      </c>
      <c r="H8" s="159">
        <f>'Module A - Management Services'!M35</f>
        <v>0</v>
      </c>
      <c r="I8" s="144"/>
      <c r="J8" s="138">
        <f>SUM(D8:H8)</f>
        <v>0</v>
      </c>
      <c r="K8" s="159">
        <f>'Module A - Management Services'!P35</f>
        <v>0</v>
      </c>
      <c r="L8" s="159">
        <f>'Module A - Management Services'!R35</f>
        <v>0</v>
      </c>
      <c r="M8" s="138">
        <f>SUM(J8:L8)</f>
        <v>0</v>
      </c>
    </row>
    <row r="9" spans="1:13" s="3" customFormat="1" ht="30" customHeight="1">
      <c r="A9" s="139"/>
      <c r="B9" s="121" t="s">
        <v>37</v>
      </c>
      <c r="C9" s="141"/>
      <c r="D9" s="123">
        <f>D8</f>
        <v>0</v>
      </c>
      <c r="E9" s="123">
        <f t="shared" ref="E9:H9" si="0">E8</f>
        <v>0</v>
      </c>
      <c r="F9" s="123">
        <f t="shared" si="0"/>
        <v>0</v>
      </c>
      <c r="G9" s="123">
        <f t="shared" si="0"/>
        <v>0</v>
      </c>
      <c r="H9" s="123">
        <f t="shared" si="0"/>
        <v>0</v>
      </c>
      <c r="I9" s="141"/>
      <c r="J9" s="123">
        <f>J8</f>
        <v>0</v>
      </c>
      <c r="K9" s="123">
        <f t="shared" ref="K9:M9" si="1">K8</f>
        <v>0</v>
      </c>
      <c r="L9" s="123">
        <f t="shared" si="1"/>
        <v>0</v>
      </c>
      <c r="M9" s="123">
        <f t="shared" si="1"/>
        <v>0</v>
      </c>
    </row>
    <row r="10" spans="1:13" ht="30" customHeight="1">
      <c r="A10" s="2"/>
      <c r="B10" s="49" t="s">
        <v>7</v>
      </c>
      <c r="C10" s="144"/>
      <c r="D10" s="144"/>
      <c r="E10" s="144"/>
      <c r="F10" s="144"/>
      <c r="G10" s="144"/>
      <c r="H10" s="144"/>
      <c r="I10" s="144"/>
      <c r="J10" s="145"/>
      <c r="K10" s="144"/>
      <c r="L10" s="144"/>
      <c r="M10" s="145"/>
    </row>
    <row r="11" spans="1:13" s="4" customFormat="1" ht="41.25" customHeight="1" outlineLevel="1">
      <c r="A11" s="146"/>
      <c r="B11" s="47" t="s">
        <v>7</v>
      </c>
      <c r="C11" s="144"/>
      <c r="D11" s="159">
        <f>'Module B - Help Desk'!E6</f>
        <v>0</v>
      </c>
      <c r="E11" s="159">
        <f>'Module B - Help Desk'!G6</f>
        <v>0</v>
      </c>
      <c r="F11" s="159">
        <f>'Module B - Help Desk'!I6</f>
        <v>0</v>
      </c>
      <c r="G11" s="159">
        <f>'Module B - Help Desk'!K6</f>
        <v>0</v>
      </c>
      <c r="H11" s="159">
        <f>'Module B - Help Desk'!M6</f>
        <v>0</v>
      </c>
      <c r="I11" s="144"/>
      <c r="J11" s="138">
        <f>SUM(D11:H11)</f>
        <v>0</v>
      </c>
      <c r="K11" s="159">
        <f>'Module B - Help Desk'!P6</f>
        <v>0</v>
      </c>
      <c r="L11" s="159">
        <f>'Module B - Help Desk'!R6</f>
        <v>0</v>
      </c>
      <c r="M11" s="138">
        <f>SUM(J11:L11)</f>
        <v>0</v>
      </c>
    </row>
    <row r="12" spans="1:13" s="3" customFormat="1" ht="30" customHeight="1">
      <c r="A12" s="139"/>
      <c r="B12" s="121" t="s">
        <v>38</v>
      </c>
      <c r="C12" s="141"/>
      <c r="D12" s="123">
        <f>D11</f>
        <v>0</v>
      </c>
      <c r="E12" s="123">
        <f t="shared" ref="E12" si="2">E11</f>
        <v>0</v>
      </c>
      <c r="F12" s="123">
        <f t="shared" ref="F12" si="3">F11</f>
        <v>0</v>
      </c>
      <c r="G12" s="123">
        <f t="shared" ref="G12" si="4">G11</f>
        <v>0</v>
      </c>
      <c r="H12" s="123">
        <f t="shared" ref="H12" si="5">H11</f>
        <v>0</v>
      </c>
      <c r="I12" s="141"/>
      <c r="J12" s="123">
        <f>J11</f>
        <v>0</v>
      </c>
      <c r="K12" s="123">
        <f t="shared" ref="K12" si="6">K11</f>
        <v>0</v>
      </c>
      <c r="L12" s="123">
        <f t="shared" ref="L12" si="7">L11</f>
        <v>0</v>
      </c>
      <c r="M12" s="123">
        <f t="shared" ref="M12" si="8">M11</f>
        <v>0</v>
      </c>
    </row>
    <row r="13" spans="1:13" ht="30" customHeight="1">
      <c r="A13" s="2"/>
      <c r="B13" s="50" t="s">
        <v>39</v>
      </c>
      <c r="C13" s="144"/>
      <c r="D13" s="144"/>
      <c r="E13" s="144"/>
      <c r="F13" s="144"/>
      <c r="G13" s="144"/>
      <c r="H13" s="144"/>
      <c r="I13" s="144"/>
      <c r="J13" s="145"/>
      <c r="K13" s="144"/>
      <c r="L13" s="144"/>
      <c r="M13" s="145"/>
    </row>
    <row r="14" spans="1:13" s="4" customFormat="1" ht="40.4" customHeight="1" outlineLevel="1">
      <c r="A14" s="146"/>
      <c r="B14" s="47" t="s">
        <v>70</v>
      </c>
      <c r="C14" s="144"/>
      <c r="D14" s="159">
        <f>'Module F - Housing'!C35</f>
        <v>0</v>
      </c>
      <c r="E14" s="159">
        <f>'Module F - Housing'!D35</f>
        <v>0</v>
      </c>
      <c r="F14" s="159">
        <f>'Module F - Housing'!E35</f>
        <v>0</v>
      </c>
      <c r="G14" s="159">
        <f>'Module F - Housing'!F35</f>
        <v>0</v>
      </c>
      <c r="H14" s="159">
        <f>'Module F - Housing'!G35</f>
        <v>0</v>
      </c>
      <c r="I14" s="144"/>
      <c r="J14" s="138">
        <f>SUM(D14:H14)</f>
        <v>0</v>
      </c>
      <c r="K14" s="159">
        <f>'Module F - Housing'!I35</f>
        <v>0</v>
      </c>
      <c r="L14" s="159">
        <f>'Module F - Housing'!J35</f>
        <v>0</v>
      </c>
      <c r="M14" s="138">
        <f>SUM(J14:L14)</f>
        <v>0</v>
      </c>
    </row>
    <row r="15" spans="1:13" s="4" customFormat="1" ht="40.4" customHeight="1" outlineLevel="1">
      <c r="A15" s="146"/>
      <c r="B15" s="47" t="s">
        <v>1680</v>
      </c>
      <c r="C15" s="144"/>
      <c r="D15" s="159">
        <f>'Module F - Housing'!C36</f>
        <v>0</v>
      </c>
      <c r="E15" s="159">
        <f>'Module F - Housing'!D36</f>
        <v>0</v>
      </c>
      <c r="F15" s="159">
        <f>'Module F - Housing'!E36</f>
        <v>0</v>
      </c>
      <c r="G15" s="159">
        <f>'Module F - Housing'!F36</f>
        <v>0</v>
      </c>
      <c r="H15" s="159">
        <f>'Module F - Housing'!G36</f>
        <v>0</v>
      </c>
      <c r="I15" s="144"/>
      <c r="J15" s="138">
        <f t="shared" ref="J15:J16" si="9">SUM(D15:H15)</f>
        <v>0</v>
      </c>
      <c r="K15" s="159">
        <f>'Module F - Housing'!I36</f>
        <v>0</v>
      </c>
      <c r="L15" s="159">
        <f>'Module F - Housing'!J36</f>
        <v>0</v>
      </c>
      <c r="M15" s="138">
        <f t="shared" ref="M15:M16" si="10">SUM(J15:L15)</f>
        <v>0</v>
      </c>
    </row>
    <row r="16" spans="1:13" s="4" customFormat="1" ht="40.4" customHeight="1" outlineLevel="1">
      <c r="A16" s="146"/>
      <c r="B16" s="47" t="s">
        <v>1712</v>
      </c>
      <c r="C16" s="144"/>
      <c r="D16" s="159">
        <f>'Module F - Housing'!C37</f>
        <v>0</v>
      </c>
      <c r="E16" s="159">
        <f>'Module F - Housing'!D37</f>
        <v>0</v>
      </c>
      <c r="F16" s="159">
        <f>'Module F - Housing'!E37</f>
        <v>0</v>
      </c>
      <c r="G16" s="159">
        <f>'Module F - Housing'!F37</f>
        <v>0</v>
      </c>
      <c r="H16" s="159">
        <f>'Module F - Housing'!G37</f>
        <v>0</v>
      </c>
      <c r="I16" s="144"/>
      <c r="J16" s="138">
        <f t="shared" si="9"/>
        <v>0</v>
      </c>
      <c r="K16" s="159">
        <f>'Module F - Housing'!I37</f>
        <v>0</v>
      </c>
      <c r="L16" s="159">
        <f>'Module F - Housing'!J37</f>
        <v>0</v>
      </c>
      <c r="M16" s="138">
        <f t="shared" si="10"/>
        <v>0</v>
      </c>
    </row>
    <row r="17" spans="1:13" s="3" customFormat="1" ht="30" customHeight="1">
      <c r="A17" s="139"/>
      <c r="B17" s="121" t="s">
        <v>40</v>
      </c>
      <c r="C17" s="141"/>
      <c r="D17" s="123">
        <f>SUM(D14:D16)</f>
        <v>0</v>
      </c>
      <c r="E17" s="123">
        <f t="shared" ref="E17:H17" si="11">SUM(E14:E16)</f>
        <v>0</v>
      </c>
      <c r="F17" s="123">
        <f t="shared" si="11"/>
        <v>0</v>
      </c>
      <c r="G17" s="123">
        <f t="shared" si="11"/>
        <v>0</v>
      </c>
      <c r="H17" s="123">
        <f t="shared" si="11"/>
        <v>0</v>
      </c>
      <c r="I17" s="141"/>
      <c r="J17" s="123">
        <f t="shared" ref="J17" si="12">SUM(J14:J16)</f>
        <v>0</v>
      </c>
      <c r="K17" s="123">
        <f t="shared" ref="K17" si="13">SUM(K14:K16)</f>
        <v>0</v>
      </c>
      <c r="L17" s="123">
        <f t="shared" ref="L17" si="14">SUM(L14:L16)</f>
        <v>0</v>
      </c>
      <c r="M17" s="123">
        <f t="shared" ref="M17" si="15">SUM(M14:M16)</f>
        <v>0</v>
      </c>
    </row>
    <row r="18" spans="1:13" ht="30" customHeight="1">
      <c r="A18" s="2"/>
      <c r="B18" s="50" t="s">
        <v>41</v>
      </c>
      <c r="C18" s="144"/>
      <c r="D18" s="144"/>
      <c r="E18" s="144"/>
      <c r="F18" s="144"/>
      <c r="G18" s="144"/>
      <c r="H18" s="144"/>
      <c r="I18" s="144"/>
      <c r="J18" s="145"/>
      <c r="K18" s="144"/>
      <c r="L18" s="144"/>
      <c r="M18" s="145"/>
    </row>
    <row r="19" spans="1:13" s="4" customFormat="1" ht="40.4" customHeight="1" outlineLevel="1">
      <c r="B19" s="47" t="str">
        <f>'Module H Soft FM Summary'!B7</f>
        <v>H-01 General Soft FM</v>
      </c>
      <c r="C19" s="144"/>
      <c r="D19" s="159">
        <f>'Module H Soft FM Summary'!C7</f>
        <v>0</v>
      </c>
      <c r="E19" s="159">
        <f>'Module H Soft FM Summary'!D7</f>
        <v>0</v>
      </c>
      <c r="F19" s="159">
        <f>'Module H Soft FM Summary'!E7</f>
        <v>0</v>
      </c>
      <c r="G19" s="159">
        <f>'Module H Soft FM Summary'!F7</f>
        <v>0</v>
      </c>
      <c r="H19" s="159">
        <f>'Module H Soft FM Summary'!G7</f>
        <v>0</v>
      </c>
      <c r="I19" s="144"/>
      <c r="J19" s="138">
        <f>SUM(D19:H19)</f>
        <v>0</v>
      </c>
      <c r="K19" s="159">
        <f>'Module H Soft FM Summary'!I7</f>
        <v>0</v>
      </c>
      <c r="L19" s="159">
        <f>'Module H Soft FM Summary'!J7</f>
        <v>0</v>
      </c>
      <c r="M19" s="138">
        <f>SUM(J19:L19)</f>
        <v>0</v>
      </c>
    </row>
    <row r="20" spans="1:13" s="4" customFormat="1" ht="40.4" customHeight="1" outlineLevel="1">
      <c r="B20" s="47" t="str">
        <f>'Module H Soft FM Summary'!B8</f>
        <v>HL-01 Cleaning</v>
      </c>
      <c r="C20" s="144"/>
      <c r="D20" s="159">
        <f>'Module H Soft FM Summary'!C8</f>
        <v>0</v>
      </c>
      <c r="E20" s="159">
        <f>'Module H Soft FM Summary'!D8</f>
        <v>0</v>
      </c>
      <c r="F20" s="159">
        <f>'Module H Soft FM Summary'!E8</f>
        <v>0</v>
      </c>
      <c r="G20" s="159">
        <f>'Module H Soft FM Summary'!F8</f>
        <v>0</v>
      </c>
      <c r="H20" s="159">
        <f>'Module H Soft FM Summary'!G8</f>
        <v>0</v>
      </c>
      <c r="I20" s="144"/>
      <c r="J20" s="138">
        <f t="shared" ref="J20:J27" si="16">SUM(D20:H20)</f>
        <v>0</v>
      </c>
      <c r="K20" s="159">
        <f>'Module H Soft FM Summary'!I8</f>
        <v>0</v>
      </c>
      <c r="L20" s="159">
        <f>'Module H Soft FM Summary'!J8</f>
        <v>0</v>
      </c>
      <c r="M20" s="138">
        <f t="shared" ref="M20:M28" si="17">SUM(J20:L20)</f>
        <v>0</v>
      </c>
    </row>
    <row r="21" spans="1:13" s="4" customFormat="1" ht="40.4" customHeight="1" outlineLevel="1">
      <c r="B21" s="47" t="str">
        <f>'Module H Soft FM Summary'!B9</f>
        <v>HL-01 Laundry, Dry Cleaning, Tailoring</v>
      </c>
      <c r="C21" s="144"/>
      <c r="D21" s="159">
        <f>'Module H Soft FM Summary'!C9</f>
        <v>0</v>
      </c>
      <c r="E21" s="159">
        <f>'Module H Soft FM Summary'!D9</f>
        <v>0</v>
      </c>
      <c r="F21" s="159">
        <f>'Module H Soft FM Summary'!E9</f>
        <v>0</v>
      </c>
      <c r="G21" s="159">
        <f>'Module H Soft FM Summary'!F9</f>
        <v>0</v>
      </c>
      <c r="H21" s="159">
        <f>'Module H Soft FM Summary'!G9</f>
        <v>0</v>
      </c>
      <c r="I21" s="144"/>
      <c r="J21" s="138">
        <f t="shared" si="16"/>
        <v>0</v>
      </c>
      <c r="K21" s="159">
        <f>'Module H Soft FM Summary'!I9</f>
        <v>0</v>
      </c>
      <c r="L21" s="159">
        <f>'Module H Soft FM Summary'!J9</f>
        <v>0</v>
      </c>
      <c r="M21" s="138">
        <f t="shared" si="17"/>
        <v>0</v>
      </c>
    </row>
    <row r="22" spans="1:13" s="4" customFormat="1" ht="40.4" customHeight="1" outlineLevel="1">
      <c r="B22" s="47" t="str">
        <f>'Module H Soft FM Summary'!B10</f>
        <v>HL-02 Extraneous Services (excluding Large scale office moves)</v>
      </c>
      <c r="C22" s="144"/>
      <c r="D22" s="159">
        <f>'Module H Soft FM Summary'!C10</f>
        <v>0</v>
      </c>
      <c r="E22" s="159">
        <f>'Module H Soft FM Summary'!D10</f>
        <v>0</v>
      </c>
      <c r="F22" s="159">
        <f>'Module H Soft FM Summary'!E10</f>
        <v>0</v>
      </c>
      <c r="G22" s="159">
        <f>'Module H Soft FM Summary'!F10</f>
        <v>0</v>
      </c>
      <c r="H22" s="159">
        <f>'Module H Soft FM Summary'!G10</f>
        <v>0</v>
      </c>
      <c r="I22" s="144"/>
      <c r="J22" s="138">
        <f t="shared" si="16"/>
        <v>0</v>
      </c>
      <c r="K22" s="159">
        <f>'Module H Soft FM Summary'!I10</f>
        <v>0</v>
      </c>
      <c r="L22" s="159">
        <f>'Module H Soft FM Summary'!J10</f>
        <v>0</v>
      </c>
      <c r="M22" s="138">
        <f t="shared" si="17"/>
        <v>0</v>
      </c>
    </row>
    <row r="23" spans="1:13" s="4" customFormat="1" ht="40.4" customHeight="1" outlineLevel="1">
      <c r="B23" s="47" t="str">
        <f>'Module H Soft FM Summary'!B11</f>
        <v>HL-07 Mess and Accommodation Services</v>
      </c>
      <c r="C23" s="144"/>
      <c r="D23" s="159">
        <f>'Module H Soft FM Summary'!C11</f>
        <v>0</v>
      </c>
      <c r="E23" s="159">
        <f>'Module H Soft FM Summary'!D11</f>
        <v>0</v>
      </c>
      <c r="F23" s="159">
        <f>'Module H Soft FM Summary'!E11</f>
        <v>0</v>
      </c>
      <c r="G23" s="159">
        <f>'Module H Soft FM Summary'!F11</f>
        <v>0</v>
      </c>
      <c r="H23" s="159">
        <f>'Module H Soft FM Summary'!G11</f>
        <v>0</v>
      </c>
      <c r="I23" s="144"/>
      <c r="J23" s="138">
        <f t="shared" ref="J23:J24" si="18">SUM(D23:H23)</f>
        <v>0</v>
      </c>
      <c r="K23" s="159">
        <f>'Module H Soft FM Summary'!I11</f>
        <v>0</v>
      </c>
      <c r="L23" s="159">
        <f>'Module H Soft FM Summary'!J11</f>
        <v>0</v>
      </c>
      <c r="M23" s="138">
        <f t="shared" ref="M23:M24" si="19">SUM(J23:L23)</f>
        <v>0</v>
      </c>
    </row>
    <row r="24" spans="1:13" s="4" customFormat="1" ht="40.4" customHeight="1" outlineLevel="1">
      <c r="B24" s="47" t="str">
        <f>'Module H Soft FM Summary'!B12</f>
        <v>HL-07A - Functions and Portfolio of Events - Official Functions</v>
      </c>
      <c r="C24" s="144"/>
      <c r="D24" s="159">
        <f>'Module H Soft FM Summary'!C12</f>
        <v>0</v>
      </c>
      <c r="E24" s="159">
        <f>'Module H Soft FM Summary'!D12</f>
        <v>0</v>
      </c>
      <c r="F24" s="159">
        <f>'Module H Soft FM Summary'!E12</f>
        <v>0</v>
      </c>
      <c r="G24" s="159">
        <f>'Module H Soft FM Summary'!F12</f>
        <v>0</v>
      </c>
      <c r="H24" s="159">
        <f>'Module H Soft FM Summary'!G12</f>
        <v>0</v>
      </c>
      <c r="I24" s="144"/>
      <c r="J24" s="138">
        <f t="shared" si="18"/>
        <v>0</v>
      </c>
      <c r="K24" s="159">
        <f>'Module H Soft FM Summary'!I12</f>
        <v>0</v>
      </c>
      <c r="L24" s="159">
        <f>'Module H Soft FM Summary'!J12</f>
        <v>0</v>
      </c>
      <c r="M24" s="138">
        <f t="shared" si="19"/>
        <v>0</v>
      </c>
    </row>
    <row r="25" spans="1:13" s="4" customFormat="1" ht="40.4" customHeight="1" outlineLevel="1">
      <c r="B25" s="9" t="str">
        <f>'Module H Soft FM Summary'!B14</f>
        <v>HL-08 CRL (Core Catering) VL-02 OFF</v>
      </c>
      <c r="C25" s="144"/>
      <c r="D25" s="159">
        <f>'Module H Soft FM Summary'!C14</f>
        <v>0</v>
      </c>
      <c r="E25" s="159">
        <f>'Module H Soft FM Summary'!D14</f>
        <v>0</v>
      </c>
      <c r="F25" s="159">
        <f>'Module H Soft FM Summary'!E14</f>
        <v>0</v>
      </c>
      <c r="G25" s="159">
        <f>'Module H Soft FM Summary'!F14</f>
        <v>0</v>
      </c>
      <c r="H25" s="159">
        <f>'Module H Soft FM Summary'!G14</f>
        <v>0</v>
      </c>
      <c r="I25" s="144"/>
      <c r="J25" s="138">
        <f t="shared" si="16"/>
        <v>0</v>
      </c>
      <c r="K25" s="159">
        <f>'Module H Soft FM Summary'!I14</f>
        <v>0</v>
      </c>
      <c r="L25" s="159">
        <f>'Module H Soft FM Summary'!J14</f>
        <v>0</v>
      </c>
      <c r="M25" s="138">
        <f t="shared" si="17"/>
        <v>0</v>
      </c>
    </row>
    <row r="26" spans="1:13" s="4" customFormat="1" ht="40.4" customHeight="1" outlineLevel="1">
      <c r="B26" s="47" t="s">
        <v>1432</v>
      </c>
      <c r="C26" s="144"/>
      <c r="D26" s="159">
        <f>'Module H Soft FM Summary'!C15</f>
        <v>0</v>
      </c>
      <c r="E26" s="159">
        <f>'Module H Soft FM Summary'!D15</f>
        <v>0</v>
      </c>
      <c r="F26" s="159">
        <f>'Module H Soft FM Summary'!E15</f>
        <v>0</v>
      </c>
      <c r="G26" s="159">
        <f>'Module H Soft FM Summary'!F15</f>
        <v>0</v>
      </c>
      <c r="H26" s="159">
        <f>'Module H Soft FM Summary'!G15</f>
        <v>0</v>
      </c>
      <c r="I26" s="144"/>
      <c r="J26" s="138">
        <f t="shared" si="16"/>
        <v>0</v>
      </c>
      <c r="K26" s="159">
        <f>'Module H Soft FM Summary'!I15</f>
        <v>0</v>
      </c>
      <c r="L26" s="159">
        <f>'Module H Soft FM Summary'!J15</f>
        <v>0</v>
      </c>
      <c r="M26" s="138">
        <f t="shared" si="17"/>
        <v>0</v>
      </c>
    </row>
    <row r="27" spans="1:13" s="4" customFormat="1" ht="40.4" customHeight="1" outlineLevel="1">
      <c r="B27" s="47" t="str">
        <f>'Module H Soft FM Summary'!B17</f>
        <v>HL-10 Waste Management</v>
      </c>
      <c r="C27" s="144"/>
      <c r="D27" s="159">
        <f>'Module H Soft FM Summary'!C17</f>
        <v>0</v>
      </c>
      <c r="E27" s="159">
        <f>'Module H Soft FM Summary'!D17</f>
        <v>0</v>
      </c>
      <c r="F27" s="159">
        <f>'Module H Soft FM Summary'!E17</f>
        <v>0</v>
      </c>
      <c r="G27" s="159">
        <f>'Module H Soft FM Summary'!F17</f>
        <v>0</v>
      </c>
      <c r="H27" s="159">
        <f>'Module H Soft FM Summary'!G17</f>
        <v>0</v>
      </c>
      <c r="I27" s="144"/>
      <c r="J27" s="138">
        <f t="shared" si="16"/>
        <v>0</v>
      </c>
      <c r="K27" s="159">
        <f>'Module H Soft FM Summary'!I17</f>
        <v>0</v>
      </c>
      <c r="L27" s="159">
        <f>'Module H Soft FM Summary'!J17</f>
        <v>0</v>
      </c>
      <c r="M27" s="138">
        <f t="shared" si="17"/>
        <v>0</v>
      </c>
    </row>
    <row r="28" spans="1:13" s="3" customFormat="1" ht="30" customHeight="1">
      <c r="B28" s="121" t="s">
        <v>42</v>
      </c>
      <c r="C28" s="141"/>
      <c r="D28" s="123">
        <f>SUM(D19:D27)</f>
        <v>0</v>
      </c>
      <c r="E28" s="123">
        <f>SUM(E19:E27)</f>
        <v>0</v>
      </c>
      <c r="F28" s="123">
        <f>SUM(F19:F27)</f>
        <v>0</v>
      </c>
      <c r="G28" s="123">
        <f>SUM(G19:G27)</f>
        <v>0</v>
      </c>
      <c r="H28" s="123">
        <f>SUM(H19:H27)</f>
        <v>0</v>
      </c>
      <c r="I28" s="141"/>
      <c r="J28" s="123">
        <f>SUM(J19:J27)</f>
        <v>0</v>
      </c>
      <c r="K28" s="123">
        <f>SUM(K19:K27)</f>
        <v>0</v>
      </c>
      <c r="L28" s="123">
        <f>SUM(L19:L27)</f>
        <v>0</v>
      </c>
      <c r="M28" s="138">
        <f t="shared" si="17"/>
        <v>0</v>
      </c>
    </row>
    <row r="29" spans="1:13" ht="30" customHeight="1">
      <c r="B29" s="49" t="s">
        <v>43</v>
      </c>
      <c r="C29" s="144"/>
      <c r="D29" s="144"/>
      <c r="E29" s="149"/>
      <c r="F29" s="149"/>
      <c r="G29" s="149"/>
      <c r="H29" s="149"/>
      <c r="I29" s="144"/>
      <c r="J29" s="145"/>
      <c r="K29" s="149"/>
      <c r="L29" s="149"/>
      <c r="M29" s="145"/>
    </row>
    <row r="30" spans="1:13" s="4" customFormat="1" ht="40.4" customHeight="1" outlineLevel="1">
      <c r="B30" s="47" t="s">
        <v>44</v>
      </c>
      <c r="C30" s="144"/>
      <c r="D30" s="159">
        <f>'KL-03 Stores Management'!C25+'KL-05 GFE'!C25</f>
        <v>0</v>
      </c>
      <c r="E30" s="159">
        <f>'KL-03 Stores Management'!D25+'KL-05 GFE'!D25</f>
        <v>0</v>
      </c>
      <c r="F30" s="159">
        <f>'KL-03 Stores Management'!E25+'KL-05 GFE'!E25</f>
        <v>0</v>
      </c>
      <c r="G30" s="159">
        <f>'KL-03 Stores Management'!F25+'KL-05 GFE'!F25</f>
        <v>0</v>
      </c>
      <c r="H30" s="159">
        <f>'KL-03 Stores Management'!G25+'KL-05 GFE'!G25</f>
        <v>0</v>
      </c>
      <c r="I30" s="144"/>
      <c r="J30" s="138">
        <f>SUM(D30:H30)</f>
        <v>0</v>
      </c>
      <c r="K30" s="159">
        <f>'KL-03 Stores Management'!I25+'KL-05 GFE'!I25</f>
        <v>0</v>
      </c>
      <c r="L30" s="159">
        <f>'KL-03 Stores Management'!J25+'KL-05 GFE'!J25</f>
        <v>0</v>
      </c>
      <c r="M30" s="138">
        <f>SUM(J30:L30)</f>
        <v>0</v>
      </c>
    </row>
    <row r="31" spans="1:13" s="3" customFormat="1" ht="20.149999999999999" customHeight="1">
      <c r="B31" s="121" t="s">
        <v>45</v>
      </c>
      <c r="C31" s="141"/>
      <c r="D31" s="123">
        <f t="shared" ref="D31:H31" si="20">SUM(D30:D30)</f>
        <v>0</v>
      </c>
      <c r="E31" s="123">
        <f t="shared" si="20"/>
        <v>0</v>
      </c>
      <c r="F31" s="123">
        <f t="shared" si="20"/>
        <v>0</v>
      </c>
      <c r="G31" s="123">
        <f t="shared" si="20"/>
        <v>0</v>
      </c>
      <c r="H31" s="123">
        <f t="shared" si="20"/>
        <v>0</v>
      </c>
      <c r="I31" s="141"/>
      <c r="J31" s="123">
        <f>SUM(J30:J30)</f>
        <v>0</v>
      </c>
      <c r="K31" s="123">
        <f>SUM(K30:K30)</f>
        <v>0</v>
      </c>
      <c r="L31" s="123">
        <f>SUM(L30:L30)</f>
        <v>0</v>
      </c>
      <c r="M31" s="143">
        <f>SUM(J31:L31)</f>
        <v>0</v>
      </c>
    </row>
    <row r="32" spans="1:13" ht="30" customHeight="1">
      <c r="B32" s="49" t="s">
        <v>46</v>
      </c>
      <c r="C32" s="144"/>
      <c r="D32" s="144"/>
      <c r="E32" s="149"/>
      <c r="F32" s="149"/>
      <c r="G32" s="149"/>
      <c r="H32" s="149"/>
      <c r="I32" s="144"/>
      <c r="J32" s="145"/>
      <c r="K32" s="149"/>
      <c r="L32" s="149"/>
      <c r="M32" s="145"/>
    </row>
    <row r="33" spans="2:14" s="4" customFormat="1" ht="40.4" customHeight="1" outlineLevel="1">
      <c r="B33" s="47" t="s">
        <v>47</v>
      </c>
      <c r="C33" s="144"/>
      <c r="D33" s="159">
        <f>'Module V (VL01-Preparations)'!C7</f>
        <v>0</v>
      </c>
      <c r="E33" s="159">
        <f>'Module V (VL01-Preparations)'!D7</f>
        <v>0</v>
      </c>
      <c r="F33" s="159">
        <f>'Module V (VL01-Preparations)'!E7</f>
        <v>0</v>
      </c>
      <c r="G33" s="159">
        <f>'Module V (VL01-Preparations)'!F7</f>
        <v>0</v>
      </c>
      <c r="H33" s="159">
        <f>'Module V (VL01-Preparations)'!G7</f>
        <v>0</v>
      </c>
      <c r="I33" s="144"/>
      <c r="J33" s="138">
        <f>SUM(D33:H33)</f>
        <v>0</v>
      </c>
      <c r="K33" s="1063">
        <f>'Module V (VL01-Preparations)'!I7</f>
        <v>0</v>
      </c>
      <c r="L33" s="1063">
        <f>'Module V (VL01-Preparations)'!J7</f>
        <v>0</v>
      </c>
      <c r="M33" s="138">
        <f t="shared" ref="M33:M40" si="21">SUM(J33:L33)</f>
        <v>0</v>
      </c>
    </row>
    <row r="34" spans="2:14" s="3" customFormat="1" ht="20.149999999999999" customHeight="1">
      <c r="B34" s="121" t="s">
        <v>48</v>
      </c>
      <c r="C34" s="141"/>
      <c r="D34" s="123">
        <f t="shared" ref="D34:H34" si="22">SUM(D33:D33)</f>
        <v>0</v>
      </c>
      <c r="E34" s="123">
        <f t="shared" si="22"/>
        <v>0</v>
      </c>
      <c r="F34" s="123">
        <f t="shared" si="22"/>
        <v>0</v>
      </c>
      <c r="G34" s="123">
        <f t="shared" si="22"/>
        <v>0</v>
      </c>
      <c r="H34" s="123">
        <f t="shared" si="22"/>
        <v>0</v>
      </c>
      <c r="I34" s="141"/>
      <c r="J34" s="123">
        <f>SUM(J33:J33)</f>
        <v>0</v>
      </c>
      <c r="K34" s="123">
        <f>SUM(K33:K33)</f>
        <v>0</v>
      </c>
      <c r="L34" s="123">
        <f>SUM(L33:L33)</f>
        <v>0</v>
      </c>
      <c r="M34" s="143">
        <f t="shared" si="21"/>
        <v>0</v>
      </c>
    </row>
    <row r="35" spans="2:14" ht="39">
      <c r="B35" s="122" t="s">
        <v>74</v>
      </c>
      <c r="C35" s="123">
        <f>C6</f>
        <v>0</v>
      </c>
      <c r="D35" s="123">
        <f>D31+D28+D17++D12+D9+D34</f>
        <v>0</v>
      </c>
      <c r="E35" s="123">
        <f>E31+E28+E17++E12+E9+E34</f>
        <v>0</v>
      </c>
      <c r="F35" s="123">
        <f>F31+F28+F17++F12+F9+F34</f>
        <v>0</v>
      </c>
      <c r="G35" s="123">
        <f>G31+G28+G17++G12+G9+G34</f>
        <v>0</v>
      </c>
      <c r="H35" s="123">
        <f>H31+H28+H17++H12+H9+H34</f>
        <v>0</v>
      </c>
      <c r="I35" s="123">
        <f>I6</f>
        <v>0</v>
      </c>
      <c r="J35" s="138">
        <f>SUM(C35:I35)</f>
        <v>0</v>
      </c>
      <c r="K35" s="123">
        <f>K31+K28+K17++K12+K9+K34</f>
        <v>0</v>
      </c>
      <c r="L35" s="123">
        <f>L31+L28+L17++L12+L9+L34</f>
        <v>0</v>
      </c>
      <c r="M35" s="143">
        <f>SUM(J35:L35)</f>
        <v>0</v>
      </c>
    </row>
    <row r="36" spans="2:14" ht="33.65" customHeight="1">
      <c r="B36" s="122" t="s">
        <v>1431</v>
      </c>
      <c r="C36" s="123">
        <f>C35</f>
        <v>0</v>
      </c>
      <c r="D36" s="123">
        <f>D35-D26</f>
        <v>0</v>
      </c>
      <c r="E36" s="123">
        <f t="shared" ref="E36:H36" si="23">E35-E26</f>
        <v>0</v>
      </c>
      <c r="F36" s="123">
        <f t="shared" si="23"/>
        <v>0</v>
      </c>
      <c r="G36" s="123">
        <f t="shared" si="23"/>
        <v>0</v>
      </c>
      <c r="H36" s="123">
        <f t="shared" si="23"/>
        <v>0</v>
      </c>
      <c r="I36" s="123">
        <f>I35</f>
        <v>0</v>
      </c>
      <c r="J36" s="138">
        <f>SUM(C36:I36)</f>
        <v>0</v>
      </c>
      <c r="K36" s="123">
        <f t="shared" ref="K36" si="24">K35-K26</f>
        <v>0</v>
      </c>
      <c r="L36" s="123">
        <f>L35-L26</f>
        <v>0</v>
      </c>
      <c r="M36" s="143">
        <f>SUM(J36:L36)</f>
        <v>0</v>
      </c>
    </row>
    <row r="37" spans="2:14" ht="27.75" customHeight="1">
      <c r="B37" s="783" t="s">
        <v>50</v>
      </c>
      <c r="C37" s="51">
        <f>C36*'Overheads, Profit'!C$8</f>
        <v>0</v>
      </c>
      <c r="D37" s="51">
        <f>D36*'Overheads, Profit'!C$8</f>
        <v>0</v>
      </c>
      <c r="E37" s="51">
        <f>E36*'Overheads, Profit'!D$8</f>
        <v>0</v>
      </c>
      <c r="F37" s="51">
        <f>F36*'Overheads, Profit'!E$8</f>
        <v>0</v>
      </c>
      <c r="G37" s="51">
        <f>G36*'Overheads, Profit'!F$8</f>
        <v>0</v>
      </c>
      <c r="H37" s="51">
        <f>H36*'Overheads, Profit'!G$8</f>
        <v>0</v>
      </c>
      <c r="I37" s="51">
        <f>I36*'Overheads, Profit'!G$8</f>
        <v>0</v>
      </c>
      <c r="J37" s="123">
        <f>SUM(C37:I37)</f>
        <v>0</v>
      </c>
      <c r="K37" s="51">
        <f>K36*'Overheads, Profit'!H$8</f>
        <v>0</v>
      </c>
      <c r="L37" s="51">
        <f>L36*'Overheads, Profit'!I$8</f>
        <v>0</v>
      </c>
      <c r="M37" s="138">
        <f t="shared" si="21"/>
        <v>0</v>
      </c>
    </row>
    <row r="38" spans="2:14" ht="27.75" customHeight="1">
      <c r="B38" s="783" t="s">
        <v>51</v>
      </c>
      <c r="C38" s="51">
        <f>(C36+C37)*'Overheads, Profit'!C$9</f>
        <v>0</v>
      </c>
      <c r="D38" s="51">
        <f>(D36+D37)*'Overheads, Profit'!C$9</f>
        <v>0</v>
      </c>
      <c r="E38" s="51">
        <f>(E36+E37)*'Overheads, Profit'!D$9</f>
        <v>0</v>
      </c>
      <c r="F38" s="51">
        <f>(F36+F37)*'Overheads, Profit'!E$9</f>
        <v>0</v>
      </c>
      <c r="G38" s="51">
        <f>(G36+G37)*'Overheads, Profit'!F$9</f>
        <v>0</v>
      </c>
      <c r="H38" s="51">
        <f>(H36+H37)*'Overheads, Profit'!G$9</f>
        <v>0</v>
      </c>
      <c r="I38" s="51">
        <f>(I36+I37)*'Overheads, Profit'!G$9</f>
        <v>0</v>
      </c>
      <c r="J38" s="123">
        <f>SUM(C38:I38)</f>
        <v>0</v>
      </c>
      <c r="K38" s="51">
        <f>(K36+K37)*'Overheads, Profit'!H$9</f>
        <v>0</v>
      </c>
      <c r="L38" s="51">
        <f>(L36+L37)*'Overheads, Profit'!I$9</f>
        <v>0</v>
      </c>
      <c r="M38" s="138">
        <f t="shared" si="21"/>
        <v>0</v>
      </c>
    </row>
    <row r="39" spans="2:14" ht="58.5" customHeight="1">
      <c r="B39" s="122" t="s">
        <v>75</v>
      </c>
      <c r="C39" s="123">
        <f>C35+C37+C38</f>
        <v>0</v>
      </c>
      <c r="D39" s="123">
        <f>D35+D37+D38</f>
        <v>0</v>
      </c>
      <c r="E39" s="123">
        <f t="shared" ref="E39:M39" si="25">E35+E37+E38</f>
        <v>0</v>
      </c>
      <c r="F39" s="123">
        <f t="shared" si="25"/>
        <v>0</v>
      </c>
      <c r="G39" s="123">
        <f t="shared" si="25"/>
        <v>0</v>
      </c>
      <c r="H39" s="123">
        <f>H35+H37+H38</f>
        <v>0</v>
      </c>
      <c r="I39" s="123">
        <f t="shared" si="25"/>
        <v>0</v>
      </c>
      <c r="J39" s="123">
        <f t="shared" si="25"/>
        <v>0</v>
      </c>
      <c r="K39" s="123">
        <f t="shared" si="25"/>
        <v>0</v>
      </c>
      <c r="L39" s="123">
        <f t="shared" si="25"/>
        <v>0</v>
      </c>
      <c r="M39" s="123">
        <f t="shared" si="25"/>
        <v>0</v>
      </c>
    </row>
    <row r="40" spans="2:14" s="8" customFormat="1" ht="49.5" customHeight="1" outlineLevel="1">
      <c r="B40" s="47" t="s">
        <v>53</v>
      </c>
      <c r="C40" s="159"/>
      <c r="D40" s="54"/>
      <c r="E40" s="144"/>
      <c r="F40" s="144"/>
      <c r="G40" s="144"/>
      <c r="H40" s="144"/>
      <c r="I40" s="144"/>
      <c r="J40" s="138">
        <f>SUM(C40:I40)</f>
        <v>0</v>
      </c>
      <c r="K40" s="144"/>
      <c r="L40" s="144"/>
      <c r="M40" s="138">
        <f t="shared" si="21"/>
        <v>0</v>
      </c>
    </row>
    <row r="41" spans="2:14" s="8" customFormat="1" ht="57.75" customHeight="1">
      <c r="B41" s="122" t="s">
        <v>54</v>
      </c>
      <c r="C41" s="123">
        <f>C39</f>
        <v>0</v>
      </c>
      <c r="D41" s="123">
        <f>D40+D39</f>
        <v>0</v>
      </c>
      <c r="E41" s="123">
        <f t="shared" ref="E41:M41" si="26">E40+E39</f>
        <v>0</v>
      </c>
      <c r="F41" s="123">
        <f t="shared" si="26"/>
        <v>0</v>
      </c>
      <c r="G41" s="123">
        <f t="shared" si="26"/>
        <v>0</v>
      </c>
      <c r="H41" s="123">
        <f t="shared" si="26"/>
        <v>0</v>
      </c>
      <c r="I41" s="123">
        <f t="shared" si="26"/>
        <v>0</v>
      </c>
      <c r="J41" s="123">
        <f t="shared" si="26"/>
        <v>0</v>
      </c>
      <c r="K41" s="123">
        <f t="shared" si="26"/>
        <v>0</v>
      </c>
      <c r="L41" s="123">
        <f t="shared" si="26"/>
        <v>0</v>
      </c>
      <c r="M41" s="123">
        <f t="shared" si="26"/>
        <v>0</v>
      </c>
    </row>
    <row r="42" spans="2:14" s="8" customFormat="1" ht="57.75" customHeight="1">
      <c r="B42" s="150"/>
      <c r="C42" s="151"/>
      <c r="D42" s="151"/>
      <c r="E42" s="151"/>
      <c r="F42" s="151"/>
      <c r="G42" s="151"/>
      <c r="H42" s="151"/>
      <c r="I42" s="151"/>
      <c r="J42" s="151"/>
      <c r="K42" s="151"/>
      <c r="L42" s="151"/>
      <c r="M42" s="551"/>
    </row>
    <row r="43" spans="2:14" s="4" customFormat="1" ht="40.4" customHeight="1">
      <c r="B43" s="49" t="s">
        <v>55</v>
      </c>
      <c r="C43" s="794"/>
      <c r="D43" s="794"/>
      <c r="E43" s="149"/>
      <c r="F43" s="149"/>
      <c r="G43" s="149"/>
      <c r="H43" s="149"/>
      <c r="I43" s="794"/>
      <c r="J43" s="145"/>
      <c r="K43" s="149"/>
      <c r="L43" s="149"/>
      <c r="M43" s="552"/>
    </row>
    <row r="44" spans="2:14" s="3" customFormat="1" ht="30" customHeight="1" outlineLevel="1">
      <c r="B44" s="47" t="s">
        <v>1708</v>
      </c>
      <c r="C44" s="141"/>
      <c r="D44" s="159">
        <f>'Module I Summary'!C5</f>
        <v>0</v>
      </c>
      <c r="E44" s="159">
        <f>'Module I Summary'!D5</f>
        <v>0</v>
      </c>
      <c r="F44" s="159">
        <f>'Module I Summary'!E5</f>
        <v>0</v>
      </c>
      <c r="G44" s="159">
        <f>'Module I Summary'!F5</f>
        <v>0</v>
      </c>
      <c r="H44" s="159">
        <f>'Module I Summary'!G5</f>
        <v>0</v>
      </c>
      <c r="I44" s="144"/>
      <c r="J44" s="123">
        <f>SUM(D44:H44)</f>
        <v>0</v>
      </c>
      <c r="K44" s="159">
        <f>'Module I Summary'!I5</f>
        <v>0</v>
      </c>
      <c r="L44" s="159">
        <f>'Module I Summary'!J5</f>
        <v>0</v>
      </c>
      <c r="M44" s="143">
        <f>SUM(J44:L44)</f>
        <v>0</v>
      </c>
      <c r="N44" s="139"/>
    </row>
    <row r="45" spans="2:14" s="8" customFormat="1" ht="57.75" customHeight="1">
      <c r="B45" s="121" t="s">
        <v>56</v>
      </c>
      <c r="C45" s="141"/>
      <c r="D45" s="123">
        <f>D44</f>
        <v>0</v>
      </c>
      <c r="E45" s="123">
        <f t="shared" ref="E45:J45" si="27">E44</f>
        <v>0</v>
      </c>
      <c r="F45" s="123">
        <f t="shared" si="27"/>
        <v>0</v>
      </c>
      <c r="G45" s="123">
        <f t="shared" si="27"/>
        <v>0</v>
      </c>
      <c r="H45" s="123">
        <f t="shared" si="27"/>
        <v>0</v>
      </c>
      <c r="I45" s="141"/>
      <c r="J45" s="123">
        <f t="shared" si="27"/>
        <v>0</v>
      </c>
      <c r="K45" s="123">
        <f t="shared" ref="K45" si="28">K44</f>
        <v>0</v>
      </c>
      <c r="L45" s="123">
        <f t="shared" ref="L45" si="29">L44</f>
        <v>0</v>
      </c>
      <c r="M45" s="143">
        <f>SUM(J45:L45)</f>
        <v>0</v>
      </c>
      <c r="N45" s="133"/>
    </row>
    <row r="46" spans="2:14" s="3" customFormat="1" ht="30" customHeight="1">
      <c r="B46" s="783" t="s">
        <v>57</v>
      </c>
      <c r="C46" s="141"/>
      <c r="D46" s="51">
        <f>D45*'Overheads, Profit'!C$8</f>
        <v>0</v>
      </c>
      <c r="E46" s="51">
        <f>E45*'Overheads, Profit'!D$8</f>
        <v>0</v>
      </c>
      <c r="F46" s="51">
        <f>F45*'Overheads, Profit'!E$8</f>
        <v>0</v>
      </c>
      <c r="G46" s="51">
        <f>G45*'Overheads, Profit'!F$8</f>
        <v>0</v>
      </c>
      <c r="H46" s="51">
        <f>H45*'Overheads, Profit'!G$8</f>
        <v>0</v>
      </c>
      <c r="I46" s="141"/>
      <c r="J46" s="123">
        <f>SUM(C46:I46)</f>
        <v>0</v>
      </c>
      <c r="K46" s="51">
        <f>K45*'Overheads, Profit'!H$8</f>
        <v>0</v>
      </c>
      <c r="L46" s="51">
        <f>L45*'Overheads, Profit'!I$8</f>
        <v>0</v>
      </c>
      <c r="M46" s="138">
        <f t="shared" ref="M46:M47" si="30">SUM(J46:L46)</f>
        <v>0</v>
      </c>
      <c r="N46" s="139"/>
    </row>
    <row r="47" spans="2:14" s="3" customFormat="1" ht="30" customHeight="1">
      <c r="B47" s="783" t="s">
        <v>58</v>
      </c>
      <c r="C47" s="141"/>
      <c r="D47" s="51">
        <f>(D45+D46)*'Overheads, Profit'!C$9</f>
        <v>0</v>
      </c>
      <c r="E47" s="51">
        <f>(E45+E46)*'Overheads, Profit'!D$9</f>
        <v>0</v>
      </c>
      <c r="F47" s="51">
        <f>(F45+F46)*'Overheads, Profit'!E$9</f>
        <v>0</v>
      </c>
      <c r="G47" s="51">
        <f>(G45+G46)*'Overheads, Profit'!F$9</f>
        <v>0</v>
      </c>
      <c r="H47" s="51">
        <f>(H45+H46)*'Overheads, Profit'!G$9</f>
        <v>0</v>
      </c>
      <c r="I47" s="141"/>
      <c r="J47" s="123">
        <f>SUM(C47:I47)</f>
        <v>0</v>
      </c>
      <c r="K47" s="51">
        <f>(K45+K46)*'Overheads, Profit'!H$9</f>
        <v>0</v>
      </c>
      <c r="L47" s="51">
        <f>(L45+L46)*'Overheads, Profit'!I$9</f>
        <v>0</v>
      </c>
      <c r="M47" s="138">
        <f t="shared" si="30"/>
        <v>0</v>
      </c>
      <c r="N47" s="139"/>
    </row>
    <row r="48" spans="2:14" s="3" customFormat="1" ht="30" customHeight="1">
      <c r="B48" s="121" t="s">
        <v>59</v>
      </c>
      <c r="C48" s="141"/>
      <c r="D48" s="123">
        <f>SUM(D45:D47)</f>
        <v>0</v>
      </c>
      <c r="E48" s="123">
        <f t="shared" ref="E48:H48" si="31">SUM(E45:E47)</f>
        <v>0</v>
      </c>
      <c r="F48" s="123">
        <f t="shared" si="31"/>
        <v>0</v>
      </c>
      <c r="G48" s="123">
        <f t="shared" si="31"/>
        <v>0</v>
      </c>
      <c r="H48" s="123">
        <f t="shared" si="31"/>
        <v>0</v>
      </c>
      <c r="I48" s="141"/>
      <c r="J48" s="123">
        <f t="shared" ref="J48:M48" si="32">SUM(J45:J47)</f>
        <v>0</v>
      </c>
      <c r="K48" s="123">
        <f t="shared" si="32"/>
        <v>0</v>
      </c>
      <c r="L48" s="123">
        <f t="shared" si="32"/>
        <v>0</v>
      </c>
      <c r="M48" s="123">
        <f t="shared" si="32"/>
        <v>0</v>
      </c>
      <c r="N48" s="139"/>
    </row>
    <row r="49" spans="2:14" s="8" customFormat="1" ht="53.15" customHeight="1">
      <c r="B49" s="122" t="s">
        <v>60</v>
      </c>
      <c r="C49" s="123">
        <f t="shared" ref="C49:M49" si="33">C48+C41</f>
        <v>0</v>
      </c>
      <c r="D49" s="123">
        <f t="shared" si="33"/>
        <v>0</v>
      </c>
      <c r="E49" s="123">
        <f t="shared" si="33"/>
        <v>0</v>
      </c>
      <c r="F49" s="123">
        <f t="shared" si="33"/>
        <v>0</v>
      </c>
      <c r="G49" s="123">
        <f t="shared" si="33"/>
        <v>0</v>
      </c>
      <c r="H49" s="123">
        <f t="shared" si="33"/>
        <v>0</v>
      </c>
      <c r="I49" s="123">
        <f t="shared" si="33"/>
        <v>0</v>
      </c>
      <c r="J49" s="123">
        <f t="shared" si="33"/>
        <v>0</v>
      </c>
      <c r="K49" s="123">
        <f t="shared" si="33"/>
        <v>0</v>
      </c>
      <c r="L49" s="123">
        <f t="shared" si="33"/>
        <v>0</v>
      </c>
      <c r="M49" s="123">
        <f t="shared" si="33"/>
        <v>0</v>
      </c>
      <c r="N49" s="139"/>
    </row>
    <row r="50" spans="2:14" s="6" customFormat="1" ht="13.5" customHeight="1">
      <c r="B50" s="153"/>
      <c r="C50" s="160"/>
      <c r="D50" s="160"/>
      <c r="E50" s="161"/>
      <c r="F50" s="162"/>
      <c r="G50" s="162"/>
      <c r="H50" s="162"/>
      <c r="I50" s="153"/>
      <c r="J50" s="162"/>
      <c r="K50" s="162"/>
      <c r="L50" s="162"/>
      <c r="M50" s="153"/>
      <c r="N50" s="153"/>
    </row>
    <row r="51" spans="2:14" ht="27" customHeight="1">
      <c r="B51" s="2"/>
      <c r="C51" s="106"/>
      <c r="D51" s="751"/>
      <c r="E51" s="1143"/>
      <c r="F51" s="1143"/>
      <c r="G51" s="1143"/>
      <c r="H51" s="1143"/>
      <c r="I51" s="2"/>
      <c r="J51" s="2"/>
      <c r="K51" s="958"/>
      <c r="L51" s="958"/>
      <c r="M51" s="2"/>
      <c r="N51" s="2"/>
    </row>
    <row r="52" spans="2:14" ht="13.5" hidden="1" customHeight="1">
      <c r="B52" s="2"/>
      <c r="C52" s="107"/>
      <c r="D52" s="107"/>
      <c r="E52" s="1143"/>
      <c r="F52" s="1143"/>
      <c r="G52" s="1143"/>
      <c r="H52" s="1143"/>
      <c r="I52" s="958"/>
      <c r="J52" s="958"/>
      <c r="K52" s="958"/>
      <c r="L52" s="958"/>
      <c r="M52" s="2"/>
      <c r="N52" s="2"/>
    </row>
    <row r="53" spans="2:14" ht="12.75" customHeight="1">
      <c r="B53" s="2"/>
      <c r="C53" s="108"/>
      <c r="D53" s="108"/>
      <c r="E53" s="1143"/>
      <c r="F53" s="1143"/>
      <c r="G53" s="1143"/>
      <c r="H53" s="1143"/>
      <c r="I53" s="958"/>
      <c r="J53" s="958"/>
      <c r="K53" s="958"/>
      <c r="L53" s="958"/>
      <c r="M53" s="2"/>
      <c r="N53" s="2"/>
    </row>
    <row r="54" spans="2:14" ht="13.5" customHeight="1">
      <c r="B54" s="2"/>
      <c r="C54" s="108"/>
      <c r="D54" s="108"/>
      <c r="E54" s="1143"/>
      <c r="F54" s="1143"/>
      <c r="G54" s="1143"/>
      <c r="H54" s="1143"/>
      <c r="I54" s="958"/>
      <c r="J54" s="958"/>
      <c r="K54" s="958"/>
      <c r="L54" s="958"/>
      <c r="M54" s="2"/>
      <c r="N54" s="2"/>
    </row>
    <row r="55" spans="2:14" ht="12.75" customHeight="1">
      <c r="B55" s="154"/>
      <c r="C55" s="109"/>
      <c r="D55" s="109"/>
      <c r="E55" s="1143"/>
      <c r="F55" s="1143"/>
      <c r="G55" s="1143"/>
      <c r="H55" s="1143"/>
      <c r="I55" s="958"/>
      <c r="J55" s="958"/>
      <c r="K55" s="958"/>
      <c r="L55" s="958"/>
      <c r="M55" s="2"/>
      <c r="N55" s="2"/>
    </row>
    <row r="56" spans="2:14" ht="13.5" customHeight="1">
      <c r="B56" s="154"/>
      <c r="C56" s="109" t="s">
        <v>61</v>
      </c>
      <c r="D56" s="109"/>
      <c r="E56" s="1143"/>
      <c r="F56" s="1143"/>
      <c r="G56" s="1143"/>
      <c r="H56" s="1143"/>
      <c r="I56" s="958"/>
      <c r="J56" s="958"/>
      <c r="K56" s="958"/>
      <c r="L56" s="958"/>
      <c r="M56" s="2"/>
      <c r="N56" s="2"/>
    </row>
    <row r="57" spans="2:14">
      <c r="B57" s="133"/>
      <c r="C57" s="155"/>
      <c r="D57" s="155"/>
      <c r="E57" s="18"/>
      <c r="F57" s="18"/>
      <c r="G57" s="18"/>
      <c r="H57" s="18"/>
      <c r="I57" s="18"/>
      <c r="J57" s="155"/>
      <c r="K57" s="18"/>
      <c r="L57" s="18"/>
      <c r="M57" s="2"/>
      <c r="N57" s="2"/>
    </row>
  </sheetData>
  <sheetProtection algorithmName="SHA-512" hashValue="wlPJPBYIzbWm875a8ijk2bcKqdFrhVEi6ys9dUijJgDQm5Ur2/KsbTNPMZWXuHvE2XJgYgIXud5wC4ara4EHAA==" saltValue="yOCF3HGow8N3ockBERX6kg==" spinCount="100000" sheet="1" formatCells="0" formatColumns="0" formatRows="0" insertColumns="0" insertRows="0" insertHyperlinks="0" deleteColumns="0" deleteRows="0" sort="0" autoFilter="0"/>
  <protectedRanges>
    <protectedRange sqref="C14:C16" name="Range1"/>
    <protectedRange sqref="C5:I5 K5:L5" name="Range1_4"/>
    <protectedRange sqref="D14:I16 K14:L16" name="Range1_1"/>
  </protectedRanges>
  <mergeCells count="7">
    <mergeCell ref="C3:M3"/>
    <mergeCell ref="E54:H54"/>
    <mergeCell ref="E55:H55"/>
    <mergeCell ref="E56:H56"/>
    <mergeCell ref="E51:H51"/>
    <mergeCell ref="E52:H52"/>
    <mergeCell ref="E53:H53"/>
  </mergeCells>
  <phoneticPr fontId="19" type="noConversion"/>
  <conditionalFormatting sqref="E29:H29">
    <cfRule type="cellIs" dxfId="47" priority="41" stopIfTrue="1" operator="equal">
      <formula>"OK"</formula>
    </cfRule>
    <cfRule type="cellIs" dxfId="46" priority="42" stopIfTrue="1" operator="equal">
      <formula>"CHECK"</formula>
    </cfRule>
  </conditionalFormatting>
  <conditionalFormatting sqref="K29:L29">
    <cfRule type="cellIs" dxfId="45" priority="17" stopIfTrue="1" operator="equal">
      <formula>"OK"</formula>
    </cfRule>
    <cfRule type="cellIs" dxfId="44" priority="18" stopIfTrue="1" operator="equal">
      <formula>"CHECK"</formula>
    </cfRule>
  </conditionalFormatting>
  <conditionalFormatting sqref="E32:H32">
    <cfRule type="cellIs" dxfId="43" priority="7" stopIfTrue="1" operator="equal">
      <formula>"OK"</formula>
    </cfRule>
    <cfRule type="cellIs" dxfId="42" priority="8" stopIfTrue="1" operator="equal">
      <formula>"CHECK"</formula>
    </cfRule>
  </conditionalFormatting>
  <conditionalFormatting sqref="K32:L32">
    <cfRule type="cellIs" dxfId="41" priority="5" stopIfTrue="1" operator="equal">
      <formula>"OK"</formula>
    </cfRule>
    <cfRule type="cellIs" dxfId="40" priority="6" stopIfTrue="1" operator="equal">
      <formula>"CHECK"</formula>
    </cfRule>
  </conditionalFormatting>
  <conditionalFormatting sqref="E43:H43">
    <cfRule type="cellIs" dxfId="39" priority="3" stopIfTrue="1" operator="equal">
      <formula>"OK"</formula>
    </cfRule>
    <cfRule type="cellIs" dxfId="38" priority="4" stopIfTrue="1" operator="equal">
      <formula>"CHECK"</formula>
    </cfRule>
  </conditionalFormatting>
  <conditionalFormatting sqref="K43:L43">
    <cfRule type="cellIs" dxfId="37" priority="1" stopIfTrue="1" operator="equal">
      <formula>"OK"</formula>
    </cfRule>
    <cfRule type="cellIs" dxfId="36" priority="2" stopIfTrue="1" operator="equal">
      <formula>"CHECK"</formula>
    </cfRule>
  </conditionalFormatting>
  <pageMargins left="0.74803149606299213" right="0.74803149606299213" top="0.82677165354330717" bottom="0.9055118110236221" header="0.51181102362204722" footer="0.31496062992125984"/>
  <pageSetup paperSize="9" scale="28"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2DBA-EBE1-4887-8238-4C50E0EB1584}">
  <sheetPr>
    <tabColor theme="4"/>
    <outlinePr summaryBelow="0"/>
  </sheetPr>
  <dimension ref="A1:N56"/>
  <sheetViews>
    <sheetView zoomScale="70" zoomScaleNormal="70" zoomScaleSheetLayoutView="50" workbookViewId="0">
      <pane xSplit="2" ySplit="4" topLeftCell="C45" activePane="bottomRight" state="frozen"/>
      <selection pane="topRight" activeCell="Q20" sqref="Q20"/>
      <selection pane="bottomLeft" activeCell="Q20" sqref="Q20"/>
      <selection pane="bottomRight" activeCell="L26" sqref="L26"/>
    </sheetView>
  </sheetViews>
  <sheetFormatPr defaultColWidth="9.1796875" defaultRowHeight="12.5" outlineLevelRow="1"/>
  <cols>
    <col min="1" max="1" width="3.453125" style="5" customWidth="1"/>
    <col min="2" max="2" width="56.1796875" style="5" customWidth="1"/>
    <col min="3" max="3" width="16.81640625" style="7" customWidth="1"/>
    <col min="4" max="8" width="12.54296875" style="7" customWidth="1"/>
    <col min="9" max="9" width="13.54296875" style="7" customWidth="1"/>
    <col min="10" max="10" width="14.54296875" style="7" customWidth="1"/>
    <col min="11" max="12" width="12.54296875" style="7" customWidth="1"/>
    <col min="13" max="13" width="14.54296875" style="5" customWidth="1"/>
    <col min="14" max="16384" width="9.1796875" style="5"/>
  </cols>
  <sheetData>
    <row r="1" spans="1:13" ht="20">
      <c r="A1" s="2"/>
      <c r="B1" s="10"/>
      <c r="C1" s="18"/>
      <c r="D1" s="18"/>
      <c r="E1" s="18"/>
      <c r="F1" s="18"/>
      <c r="G1" s="18"/>
      <c r="H1" s="18"/>
      <c r="I1" s="18"/>
      <c r="J1" s="18"/>
      <c r="K1" s="18"/>
      <c r="L1" s="18"/>
      <c r="M1" s="133"/>
    </row>
    <row r="2" spans="1:13" ht="20.25" customHeight="1">
      <c r="A2" s="2"/>
      <c r="B2" s="24" t="s">
        <v>20</v>
      </c>
      <c r="C2" s="134"/>
      <c r="D2" s="134"/>
      <c r="E2" s="134"/>
      <c r="F2" s="134"/>
      <c r="G2" s="134"/>
      <c r="H2" s="134"/>
      <c r="I2" s="134"/>
      <c r="J2" s="134"/>
      <c r="K2" s="134"/>
      <c r="L2" s="134"/>
      <c r="M2" s="2"/>
    </row>
    <row r="3" spans="1:13" s="11" customFormat="1" ht="20.25" customHeight="1">
      <c r="A3" s="135"/>
      <c r="B3" s="16" t="s">
        <v>21</v>
      </c>
      <c r="C3" s="1144" t="s">
        <v>22</v>
      </c>
      <c r="D3" s="1147"/>
      <c r="E3" s="1147"/>
      <c r="F3" s="1147"/>
      <c r="G3" s="1147"/>
      <c r="H3" s="1147"/>
      <c r="I3" s="1147"/>
      <c r="J3" s="1147"/>
      <c r="K3" s="1147"/>
      <c r="L3" s="1147"/>
      <c r="M3" s="1148"/>
    </row>
    <row r="4" spans="1:13" ht="38.25" customHeight="1">
      <c r="A4" s="2"/>
      <c r="B4" s="9" t="s">
        <v>23</v>
      </c>
      <c r="C4" s="117" t="s">
        <v>24</v>
      </c>
      <c r="D4" s="118" t="s">
        <v>62</v>
      </c>
      <c r="E4" s="175" t="s">
        <v>63</v>
      </c>
      <c r="F4" s="175" t="s">
        <v>64</v>
      </c>
      <c r="G4" s="175" t="s">
        <v>65</v>
      </c>
      <c r="H4" s="175" t="s">
        <v>66</v>
      </c>
      <c r="I4" s="175" t="s">
        <v>67</v>
      </c>
      <c r="J4" s="119" t="s">
        <v>31</v>
      </c>
      <c r="K4" s="175" t="s">
        <v>68</v>
      </c>
      <c r="L4" s="175" t="s">
        <v>69</v>
      </c>
      <c r="M4" s="119" t="s">
        <v>34</v>
      </c>
    </row>
    <row r="5" spans="1:13" ht="38.25" customHeight="1" outlineLevel="1">
      <c r="A5" s="2"/>
      <c r="B5" s="48" t="s">
        <v>35</v>
      </c>
      <c r="C5" s="46">
        <f>'SUMMARY Euro Unindex VL-02 OFF'!C5*'Overheads, Profit'!$C$13</f>
        <v>0</v>
      </c>
      <c r="D5" s="136"/>
      <c r="E5" s="136"/>
      <c r="F5" s="136"/>
      <c r="G5" s="136"/>
      <c r="H5" s="136"/>
      <c r="I5" s="46">
        <f>('SUMMARY Euro Unindex VL-02 OFF'!I5*(1+Year5))*'Overheads, Profit'!$C$13</f>
        <v>0</v>
      </c>
      <c r="J5" s="137">
        <f>SUM(C5:I5)</f>
        <v>0</v>
      </c>
      <c r="K5" s="136"/>
      <c r="L5" s="136"/>
      <c r="M5" s="138">
        <f>SUM(J5:L5)</f>
        <v>0</v>
      </c>
    </row>
    <row r="6" spans="1:13" s="3" customFormat="1" ht="30" customHeight="1">
      <c r="A6" s="139"/>
      <c r="B6" s="13" t="s">
        <v>36</v>
      </c>
      <c r="C6" s="140">
        <f>C5</f>
        <v>0</v>
      </c>
      <c r="D6" s="141"/>
      <c r="E6" s="141"/>
      <c r="F6" s="141"/>
      <c r="G6" s="141"/>
      <c r="H6" s="141"/>
      <c r="I6" s="1">
        <f>I5</f>
        <v>0</v>
      </c>
      <c r="J6" s="142">
        <f>SUM(C6:I6)</f>
        <v>0</v>
      </c>
      <c r="K6" s="141"/>
      <c r="L6" s="141"/>
      <c r="M6" s="143">
        <f>SUM(J6:L6)</f>
        <v>0</v>
      </c>
    </row>
    <row r="7" spans="1:13" ht="30" customHeight="1">
      <c r="A7" s="2"/>
      <c r="B7" s="49" t="s">
        <v>5</v>
      </c>
      <c r="C7" s="757"/>
      <c r="D7" s="144"/>
      <c r="E7" s="144"/>
      <c r="F7" s="144"/>
      <c r="G7" s="144"/>
      <c r="H7" s="141"/>
      <c r="I7" s="141"/>
      <c r="J7" s="145"/>
      <c r="K7" s="141"/>
      <c r="L7" s="144"/>
      <c r="M7" s="552"/>
    </row>
    <row r="8" spans="1:13" s="4" customFormat="1" ht="41.25" customHeight="1" outlineLevel="1">
      <c r="A8" s="146"/>
      <c r="B8" s="47" t="s">
        <v>5</v>
      </c>
      <c r="C8" s="147"/>
      <c r="D8" s="46">
        <f>('SUMMARY Euro Unindex VL-02 OFF'!D8*(1+Year1))*'Overheads, Profit'!$C$13</f>
        <v>0</v>
      </c>
      <c r="E8" s="46">
        <f>('SUMMARY Euro Unindex VL-02 OFF'!E8*(1+Year2))*'Overheads, Profit'!$C$13</f>
        <v>0</v>
      </c>
      <c r="F8" s="46">
        <f>('SUMMARY Euro Unindex VL-02 OFF'!F8*(1+Year3))*'Overheads, Profit'!$C$13</f>
        <v>0</v>
      </c>
      <c r="G8" s="46">
        <f>('SUMMARY Euro Unindex VL-02 OFF'!G8*(1+Year4))*'Overheads, Profit'!$C$13</f>
        <v>0</v>
      </c>
      <c r="H8" s="46">
        <f>('SUMMARY Euro Unindex VL-02 OFF'!H8*(1+Year5))*'Overheads, Profit'!$C$13</f>
        <v>0</v>
      </c>
      <c r="I8" s="147"/>
      <c r="J8" s="138">
        <f>SUM(D8:H8)</f>
        <v>0</v>
      </c>
      <c r="K8" s="46">
        <f>('SUMMARY Euro Unindex VL-02 OFF'!K8*(1+Year6))*'Overheads, Profit'!$C$13</f>
        <v>0</v>
      </c>
      <c r="L8" s="46">
        <f>('SUMMARY Euro Unindex VL-02 OFF'!L8*(1+Year7))*'Overheads, Profit'!$C$13</f>
        <v>0</v>
      </c>
      <c r="M8" s="138">
        <f>SUM(J8:L8)</f>
        <v>0</v>
      </c>
    </row>
    <row r="9" spans="1:13" s="3" customFormat="1" ht="30" customHeight="1">
      <c r="A9" s="139"/>
      <c r="B9" s="121" t="s">
        <v>37</v>
      </c>
      <c r="C9" s="141"/>
      <c r="D9" s="123">
        <f>D8</f>
        <v>0</v>
      </c>
      <c r="E9" s="123">
        <f t="shared" ref="E9:H9" si="0">E8</f>
        <v>0</v>
      </c>
      <c r="F9" s="123">
        <f t="shared" si="0"/>
        <v>0</v>
      </c>
      <c r="G9" s="123">
        <f t="shared" si="0"/>
        <v>0</v>
      </c>
      <c r="H9" s="123">
        <f t="shared" si="0"/>
        <v>0</v>
      </c>
      <c r="I9" s="141"/>
      <c r="J9" s="123">
        <f>J8</f>
        <v>0</v>
      </c>
      <c r="K9" s="123">
        <f>K8</f>
        <v>0</v>
      </c>
      <c r="L9" s="123">
        <f>L8</f>
        <v>0</v>
      </c>
      <c r="M9" s="143">
        <f>SUM(J9:L9)</f>
        <v>0</v>
      </c>
    </row>
    <row r="10" spans="1:13" ht="30" customHeight="1">
      <c r="A10" s="2"/>
      <c r="B10" s="49" t="s">
        <v>7</v>
      </c>
      <c r="C10" s="144"/>
      <c r="D10" s="144"/>
      <c r="E10" s="144"/>
      <c r="F10" s="144"/>
      <c r="G10" s="144"/>
      <c r="H10" s="144"/>
      <c r="I10" s="144"/>
      <c r="J10" s="145"/>
      <c r="K10" s="144"/>
      <c r="L10" s="144"/>
      <c r="M10" s="552"/>
    </row>
    <row r="11" spans="1:13" s="4" customFormat="1" ht="41.25" customHeight="1" outlineLevel="1">
      <c r="A11" s="146"/>
      <c r="B11" s="47" t="s">
        <v>7</v>
      </c>
      <c r="C11" s="147"/>
      <c r="D11" s="46">
        <f>('SUMMARY Euro Unindex VL-02 OFF'!D11*(1+Year1))*'Overheads, Profit'!$C$13</f>
        <v>0</v>
      </c>
      <c r="E11" s="46">
        <f>('SUMMARY Euro Unindex VL-02 OFF'!E11*(1+Year2))*'Overheads, Profit'!$C$13</f>
        <v>0</v>
      </c>
      <c r="F11" s="46">
        <f>('SUMMARY Euro Unindex VL-02 OFF'!F11*(1+Year3))*'Overheads, Profit'!$C$13</f>
        <v>0</v>
      </c>
      <c r="G11" s="46">
        <f>('SUMMARY Euro Unindex VL-02 OFF'!G11*(1+Year4))*'Overheads, Profit'!$C$13</f>
        <v>0</v>
      </c>
      <c r="H11" s="46">
        <f>('SUMMARY Euro Unindex VL-02 OFF'!H11*(1+Year5))*'Overheads, Profit'!$C$13</f>
        <v>0</v>
      </c>
      <c r="I11" s="147"/>
      <c r="J11" s="138">
        <f>SUM(D11:H11)</f>
        <v>0</v>
      </c>
      <c r="K11" s="46">
        <f>('SUMMARY Euro Unindex VL-02 OFF'!K11*(1+Year6))*'Overheads, Profit'!$C$13</f>
        <v>0</v>
      </c>
      <c r="L11" s="46">
        <f>('SUMMARY Euro Unindex VL-02 OFF'!L11*(1+Year7))*'Overheads, Profit'!$C$13</f>
        <v>0</v>
      </c>
      <c r="M11" s="138">
        <f>SUM(J11:L11)</f>
        <v>0</v>
      </c>
    </row>
    <row r="12" spans="1:13" s="3" customFormat="1" ht="30" customHeight="1">
      <c r="A12" s="139"/>
      <c r="B12" s="121" t="s">
        <v>38</v>
      </c>
      <c r="C12" s="141"/>
      <c r="D12" s="123">
        <f>D11</f>
        <v>0</v>
      </c>
      <c r="E12" s="123">
        <f t="shared" ref="E12:H12" si="1">E11</f>
        <v>0</v>
      </c>
      <c r="F12" s="123">
        <f>F11</f>
        <v>0</v>
      </c>
      <c r="G12" s="123">
        <f t="shared" si="1"/>
        <v>0</v>
      </c>
      <c r="H12" s="123">
        <f t="shared" si="1"/>
        <v>0</v>
      </c>
      <c r="I12" s="141"/>
      <c r="J12" s="123">
        <f t="shared" ref="J12:L12" si="2">J11</f>
        <v>0</v>
      </c>
      <c r="K12" s="123">
        <f t="shared" si="2"/>
        <v>0</v>
      </c>
      <c r="L12" s="123">
        <f t="shared" si="2"/>
        <v>0</v>
      </c>
      <c r="M12" s="143">
        <f>SUM(J12:L12)</f>
        <v>0</v>
      </c>
    </row>
    <row r="13" spans="1:13" ht="30" customHeight="1">
      <c r="A13" s="2"/>
      <c r="B13" s="50" t="s">
        <v>39</v>
      </c>
      <c r="C13" s="144"/>
      <c r="D13" s="144"/>
      <c r="E13" s="144"/>
      <c r="F13" s="144"/>
      <c r="G13" s="144"/>
      <c r="H13" s="144"/>
      <c r="I13" s="144"/>
      <c r="J13" s="145"/>
      <c r="K13" s="144"/>
      <c r="L13" s="144"/>
      <c r="M13" s="552"/>
    </row>
    <row r="14" spans="1:13" s="4" customFormat="1" ht="40.4" customHeight="1" outlineLevel="1">
      <c r="A14" s="146"/>
      <c r="B14" s="47" t="s">
        <v>70</v>
      </c>
      <c r="C14" s="147"/>
      <c r="D14" s="46">
        <f>('SUMMARY Euro Unindex VL-02 OFF'!D14*(1+Year1))*'Overheads, Profit'!$C$13</f>
        <v>0</v>
      </c>
      <c r="E14" s="46">
        <f>('SUMMARY Euro Unindex VL-02 OFF'!E14*(1+Year2))*'Overheads, Profit'!$C$13</f>
        <v>0</v>
      </c>
      <c r="F14" s="46">
        <f>('SUMMARY Euro Unindex VL-02 OFF'!F14*(1+Year3))*'Overheads, Profit'!$C$13</f>
        <v>0</v>
      </c>
      <c r="G14" s="46">
        <f>('SUMMARY Euro Unindex VL-02 OFF'!G14*(1+Year4))*'Overheads, Profit'!$C$13</f>
        <v>0</v>
      </c>
      <c r="H14" s="46">
        <f>('SUMMARY Euro Unindex VL-02 OFF'!H14*(1+Year5))*'Overheads, Profit'!$C$13</f>
        <v>0</v>
      </c>
      <c r="I14" s="147"/>
      <c r="J14" s="138">
        <f>SUM(D14:H14)</f>
        <v>0</v>
      </c>
      <c r="K14" s="46">
        <f>('SUMMARY Euro Unindex VL-02 OFF'!K14*(1+Year6))*'Overheads, Profit'!$C$13</f>
        <v>0</v>
      </c>
      <c r="L14" s="46">
        <f>('SUMMARY Euro Unindex VL-02 OFF'!L14*(1+Year7))*'Overheads, Profit'!$C$13</f>
        <v>0</v>
      </c>
      <c r="M14" s="138">
        <f>SUM(J14:L14)</f>
        <v>0</v>
      </c>
    </row>
    <row r="15" spans="1:13" s="4" customFormat="1" ht="40.4" customHeight="1" outlineLevel="1">
      <c r="A15" s="146"/>
      <c r="B15" s="47" t="s">
        <v>1680</v>
      </c>
      <c r="C15" s="147"/>
      <c r="D15" s="46">
        <f>('SUMMARY Euro Unindex VL-02 OFF'!D15*(1+Year1))*'Overheads, Profit'!$C$13</f>
        <v>0</v>
      </c>
      <c r="E15" s="46">
        <f>('SUMMARY Euro Unindex VL-02 OFF'!E15*(1+Year2))*'Overheads, Profit'!$C$13</f>
        <v>0</v>
      </c>
      <c r="F15" s="46">
        <f>('SUMMARY Euro Unindex VL-02 OFF'!F15*(1+Year3))*'Overheads, Profit'!$C$13</f>
        <v>0</v>
      </c>
      <c r="G15" s="46">
        <f>('SUMMARY Euro Unindex VL-02 OFF'!G15*(1+Year4))*'Overheads, Profit'!$C$13</f>
        <v>0</v>
      </c>
      <c r="H15" s="46">
        <f>('SUMMARY Euro Unindex VL-02 OFF'!H15*(1+Year5))*'Overheads, Profit'!$C$13</f>
        <v>0</v>
      </c>
      <c r="I15" s="147"/>
      <c r="J15" s="138">
        <f t="shared" ref="J15:J16" si="3">SUM(D15:H15)</f>
        <v>0</v>
      </c>
      <c r="K15" s="46">
        <f>('SUMMARY Euro Unindex VL-02 OFF'!K15*(1+Year6))*'Overheads, Profit'!$C$13</f>
        <v>0</v>
      </c>
      <c r="L15" s="46">
        <f>('SUMMARY Euro Unindex VL-02 OFF'!L15*(1+Year7))*'Overheads, Profit'!$C$13</f>
        <v>0</v>
      </c>
      <c r="M15" s="138">
        <f t="shared" ref="M15:M16" si="4">SUM(J15:L15)</f>
        <v>0</v>
      </c>
    </row>
    <row r="16" spans="1:13" s="4" customFormat="1" ht="40.4" customHeight="1" outlineLevel="1">
      <c r="A16" s="146"/>
      <c r="B16" s="47" t="s">
        <v>1712</v>
      </c>
      <c r="C16" s="147"/>
      <c r="D16" s="46">
        <f>('SUMMARY Euro Unindex VL-02 OFF'!D16*(1+Year1))*'Overheads, Profit'!$C$13</f>
        <v>0</v>
      </c>
      <c r="E16" s="46">
        <f>('SUMMARY Euro Unindex VL-02 OFF'!E16*(1+Year2))*'Overheads, Profit'!$C$13</f>
        <v>0</v>
      </c>
      <c r="F16" s="46">
        <f>('SUMMARY Euro Unindex VL-02 OFF'!F16*(1+Year3))*'Overheads, Profit'!$C$13</f>
        <v>0</v>
      </c>
      <c r="G16" s="46">
        <f>('SUMMARY Euro Unindex VL-02 OFF'!G16*(1+Year4))*'Overheads, Profit'!$C$13</f>
        <v>0</v>
      </c>
      <c r="H16" s="46">
        <f>('SUMMARY Euro Unindex VL-02 OFF'!H16*(1+Year5))*'Overheads, Profit'!$C$13</f>
        <v>0</v>
      </c>
      <c r="I16" s="147"/>
      <c r="J16" s="138">
        <f t="shared" si="3"/>
        <v>0</v>
      </c>
      <c r="K16" s="46">
        <f>('SUMMARY Euro Unindex VL-02 OFF'!K16*(1+Year6))*'Overheads, Profit'!$C$13</f>
        <v>0</v>
      </c>
      <c r="L16" s="46">
        <f>('SUMMARY Euro Unindex VL-02 OFF'!L16*(1+Year7))*'Overheads, Profit'!$C$13</f>
        <v>0</v>
      </c>
      <c r="M16" s="138">
        <f t="shared" si="4"/>
        <v>0</v>
      </c>
    </row>
    <row r="17" spans="1:14" s="3" customFormat="1" ht="30" customHeight="1">
      <c r="A17" s="139"/>
      <c r="B17" s="121" t="s">
        <v>40</v>
      </c>
      <c r="C17" s="141"/>
      <c r="D17" s="123">
        <f>SUM(D14:D16)</f>
        <v>0</v>
      </c>
      <c r="E17" s="123">
        <f t="shared" ref="E17:H17" si="5">SUM(E14:E16)</f>
        <v>0</v>
      </c>
      <c r="F17" s="123">
        <f t="shared" si="5"/>
        <v>0</v>
      </c>
      <c r="G17" s="123">
        <f t="shared" si="5"/>
        <v>0</v>
      </c>
      <c r="H17" s="123">
        <f t="shared" si="5"/>
        <v>0</v>
      </c>
      <c r="I17" s="141"/>
      <c r="J17" s="123">
        <f t="shared" ref="J17" si="6">SUM(J14:J16)</f>
        <v>0</v>
      </c>
      <c r="K17" s="123">
        <f t="shared" ref="K17" si="7">SUM(K14:K16)</f>
        <v>0</v>
      </c>
      <c r="L17" s="123">
        <f t="shared" ref="L17" si="8">SUM(L14:L16)</f>
        <v>0</v>
      </c>
      <c r="M17" s="123">
        <f t="shared" ref="M17" si="9">SUM(M14:M16)</f>
        <v>0</v>
      </c>
    </row>
    <row r="18" spans="1:14" ht="30" customHeight="1">
      <c r="A18" s="2"/>
      <c r="B18" s="50" t="s">
        <v>41</v>
      </c>
      <c r="C18" s="144"/>
      <c r="D18" s="144"/>
      <c r="E18" s="144"/>
      <c r="F18" s="144"/>
      <c r="G18" s="144"/>
      <c r="H18" s="144"/>
      <c r="I18" s="144"/>
      <c r="J18" s="145"/>
      <c r="K18" s="144"/>
      <c r="L18" s="144"/>
      <c r="M18" s="552"/>
    </row>
    <row r="19" spans="1:14" s="4" customFormat="1" ht="40.4" customHeight="1" outlineLevel="1">
      <c r="B19" s="47" t="str">
        <f>'Module H Soft FM Summary'!B7</f>
        <v>H-01 General Soft FM</v>
      </c>
      <c r="C19" s="147"/>
      <c r="D19" s="46">
        <f>('SUMMARY Euro Unindex VL-02 OFF'!D19*(1+Year1))*'Overheads, Profit'!$C$13</f>
        <v>0</v>
      </c>
      <c r="E19" s="46">
        <f>('SUMMARY Euro Unindex VL-02 OFF'!E19*(1+Year2))*'Overheads, Profit'!$C$13</f>
        <v>0</v>
      </c>
      <c r="F19" s="46">
        <f>('SUMMARY Euro Unindex VL-02 OFF'!F19*(1+Year3))*'Overheads, Profit'!$C$13</f>
        <v>0</v>
      </c>
      <c r="G19" s="46">
        <f>('SUMMARY Euro Unindex VL-02 OFF'!G19*(1+Year4))*'Overheads, Profit'!$C$13</f>
        <v>0</v>
      </c>
      <c r="H19" s="46">
        <f>('SUMMARY Euro Unindex VL-02 OFF'!H19*(1+Year5))*'Overheads, Profit'!$C$13</f>
        <v>0</v>
      </c>
      <c r="I19" s="147"/>
      <c r="J19" s="138">
        <f t="shared" ref="J19:J27" si="10">SUM(D19:H19)</f>
        <v>0</v>
      </c>
      <c r="K19" s="46">
        <f>('SUMMARY Euro Unindex VL-02 OFF'!K19*(1+Year6))*'Overheads, Profit'!$C$13</f>
        <v>0</v>
      </c>
      <c r="L19" s="46">
        <f>('SUMMARY Euro Unindex VL-02 OFF'!L19*(1+Year7))*'Overheads, Profit'!$C$13</f>
        <v>0</v>
      </c>
      <c r="M19" s="138">
        <f t="shared" ref="M19:M27" si="11">SUM(J19:L19)</f>
        <v>0</v>
      </c>
      <c r="N19" s="146"/>
    </row>
    <row r="20" spans="1:14" s="4" customFormat="1" ht="40.4" customHeight="1" outlineLevel="1">
      <c r="B20" s="47" t="str">
        <f>'Module H Soft FM Summary'!B8</f>
        <v>HL-01 Cleaning</v>
      </c>
      <c r="C20" s="147"/>
      <c r="D20" s="46">
        <f>('SUMMARY Euro Unindex VL-02 OFF'!D20*(1+Year1))*'Overheads, Profit'!$C$13</f>
        <v>0</v>
      </c>
      <c r="E20" s="46">
        <f>('SUMMARY Euro Unindex VL-02 OFF'!E20*(1+Year2))*'Overheads, Profit'!$C$13</f>
        <v>0</v>
      </c>
      <c r="F20" s="46">
        <f>('SUMMARY Euro Unindex VL-02 OFF'!F20*(1+Year3))*'Overheads, Profit'!$C$13</f>
        <v>0</v>
      </c>
      <c r="G20" s="46">
        <f>('SUMMARY Euro Unindex VL-02 OFF'!G20*(1+Year4))*'Overheads, Profit'!$C$13</f>
        <v>0</v>
      </c>
      <c r="H20" s="46">
        <f>('SUMMARY Euro Unindex VL-02 OFF'!H20*(1+Year5))*'Overheads, Profit'!$C$13</f>
        <v>0</v>
      </c>
      <c r="I20" s="147"/>
      <c r="J20" s="138">
        <f t="shared" si="10"/>
        <v>0</v>
      </c>
      <c r="K20" s="46">
        <f>('SUMMARY Euro Unindex VL-02 OFF'!K20*(1+Year6))*'Overheads, Profit'!$C$13</f>
        <v>0</v>
      </c>
      <c r="L20" s="46">
        <f>('SUMMARY Euro Unindex VL-02 OFF'!L20*(1+Year7))*'Overheads, Profit'!$C$13</f>
        <v>0</v>
      </c>
      <c r="M20" s="138">
        <f t="shared" si="11"/>
        <v>0</v>
      </c>
      <c r="N20" s="146"/>
    </row>
    <row r="21" spans="1:14" s="4" customFormat="1" ht="40.4" customHeight="1" outlineLevel="1">
      <c r="B21" s="47" t="str">
        <f>'Module H Soft FM Summary'!B9</f>
        <v>HL-01 Laundry, Dry Cleaning, Tailoring</v>
      </c>
      <c r="C21" s="147"/>
      <c r="D21" s="46">
        <f>('SUMMARY Euro Unindex VL-02 OFF'!D21*(1+Year1))*'Overheads, Profit'!$C$13</f>
        <v>0</v>
      </c>
      <c r="E21" s="46">
        <f>('SUMMARY Euro Unindex VL-02 OFF'!E21*(1+Year2))*'Overheads, Profit'!$C$13</f>
        <v>0</v>
      </c>
      <c r="F21" s="46">
        <f>('SUMMARY Euro Unindex VL-02 OFF'!F21*(1+Year3))*'Overheads, Profit'!$C$13</f>
        <v>0</v>
      </c>
      <c r="G21" s="46">
        <f>('SUMMARY Euro Unindex VL-02 OFF'!G21*(1+Year4))*'Overheads, Profit'!$C$13</f>
        <v>0</v>
      </c>
      <c r="H21" s="46">
        <f>('SUMMARY Euro Unindex VL-02 OFF'!H21*(1+Year5))*'Overheads, Profit'!$C$13</f>
        <v>0</v>
      </c>
      <c r="I21" s="147"/>
      <c r="J21" s="138">
        <f t="shared" si="10"/>
        <v>0</v>
      </c>
      <c r="K21" s="46">
        <f>('SUMMARY Euro Unindex VL-02 OFF'!K21*(1+Year6))*'Overheads, Profit'!$C$13</f>
        <v>0</v>
      </c>
      <c r="L21" s="46">
        <f>('SUMMARY Euro Unindex VL-02 OFF'!L21*(1+Year7))*'Overheads, Profit'!$C$13</f>
        <v>0</v>
      </c>
      <c r="M21" s="138">
        <f t="shared" si="11"/>
        <v>0</v>
      </c>
      <c r="N21" s="146"/>
    </row>
    <row r="22" spans="1:14" s="4" customFormat="1" ht="40.4" customHeight="1" outlineLevel="1">
      <c r="B22" s="47" t="str">
        <f>'Module H Soft FM Summary'!B10</f>
        <v>HL-02 Extraneous Services (excluding Large scale office moves)</v>
      </c>
      <c r="C22" s="147"/>
      <c r="D22" s="46">
        <f>('SUMMARY Euro Unindex VL-02 OFF'!D22*(1+Year1))*'Overheads, Profit'!$C$13</f>
        <v>0</v>
      </c>
      <c r="E22" s="46">
        <f>('SUMMARY Euro Unindex VL-02 OFF'!E22*(1+Year2))*'Overheads, Profit'!$C$13</f>
        <v>0</v>
      </c>
      <c r="F22" s="46">
        <f>('SUMMARY Euro Unindex VL-02 OFF'!F22*(1+Year3))*'Overheads, Profit'!$C$13</f>
        <v>0</v>
      </c>
      <c r="G22" s="46">
        <f>('SUMMARY Euro Unindex VL-02 OFF'!G22*(1+Year4))*'Overheads, Profit'!$C$13</f>
        <v>0</v>
      </c>
      <c r="H22" s="46">
        <f>('SUMMARY Euro Unindex VL-02 OFF'!H22*(1+Year5))*'Overheads, Profit'!$C$13</f>
        <v>0</v>
      </c>
      <c r="I22" s="147"/>
      <c r="J22" s="138">
        <f t="shared" si="10"/>
        <v>0</v>
      </c>
      <c r="K22" s="46">
        <f>('SUMMARY Euro Unindex VL-02 OFF'!K22*(1+Year6))*'Overheads, Profit'!$C$13</f>
        <v>0</v>
      </c>
      <c r="L22" s="46">
        <f>('SUMMARY Euro Unindex VL-02 OFF'!L22*(1+Year7))*'Overheads, Profit'!$C$13</f>
        <v>0</v>
      </c>
      <c r="M22" s="138">
        <f t="shared" si="11"/>
        <v>0</v>
      </c>
      <c r="N22" s="146"/>
    </row>
    <row r="23" spans="1:14" s="4" customFormat="1" ht="40.4" customHeight="1" outlineLevel="1">
      <c r="B23" s="47" t="str">
        <f>'Module H Soft FM Summary'!B11</f>
        <v>HL-07 Mess and Accommodation Services</v>
      </c>
      <c r="C23" s="147"/>
      <c r="D23" s="46">
        <f>('SUMMARY Euro Unindex VL-02 OFF'!D23*(1+Year1))*'Overheads, Profit'!$C$13</f>
        <v>0</v>
      </c>
      <c r="E23" s="46">
        <f>('SUMMARY Euro Unindex VL-02 OFF'!E23*(1+Year2))*'Overheads, Profit'!$C$13</f>
        <v>0</v>
      </c>
      <c r="F23" s="46">
        <f>('SUMMARY Euro Unindex VL-02 OFF'!F23*(1+Year3))*'Overheads, Profit'!$C$13</f>
        <v>0</v>
      </c>
      <c r="G23" s="46">
        <f>('SUMMARY Euro Unindex VL-02 OFF'!G23*(1+Year4))*'Overheads, Profit'!$C$13</f>
        <v>0</v>
      </c>
      <c r="H23" s="46">
        <f>('SUMMARY Euro Unindex VL-02 OFF'!H23*(1+Year5))*'Overheads, Profit'!$C$13</f>
        <v>0</v>
      </c>
      <c r="I23" s="147"/>
      <c r="J23" s="138">
        <f t="shared" si="10"/>
        <v>0</v>
      </c>
      <c r="K23" s="46">
        <f>('SUMMARY Euro Unindex VL-02 OFF'!K23*(1+Year6))*'Overheads, Profit'!$C$13</f>
        <v>0</v>
      </c>
      <c r="L23" s="46">
        <f>('SUMMARY Euro Unindex VL-02 OFF'!L23*(1+Year7))*'Overheads, Profit'!$C$13</f>
        <v>0</v>
      </c>
      <c r="M23" s="138">
        <f t="shared" si="11"/>
        <v>0</v>
      </c>
      <c r="N23" s="146"/>
    </row>
    <row r="24" spans="1:14" s="4" customFormat="1" ht="40.4" customHeight="1" outlineLevel="1">
      <c r="B24" s="47" t="str">
        <f>'Module H Soft FM Summary'!B12</f>
        <v>HL-07A - Functions and Portfolio of Events - Official Functions</v>
      </c>
      <c r="C24" s="147"/>
      <c r="D24" s="46">
        <f>('SUMMARY Euro Unindex VL-02 OFF'!D24*(1+Year1))*'Overheads, Profit'!$C$13</f>
        <v>0</v>
      </c>
      <c r="E24" s="46">
        <f>('SUMMARY Euro Unindex VL-02 OFF'!E24*(1+Year2))*'Overheads, Profit'!$C$13</f>
        <v>0</v>
      </c>
      <c r="F24" s="46">
        <f>('SUMMARY Euro Unindex VL-02 OFF'!F24*(1+Year3))*'Overheads, Profit'!$C$13</f>
        <v>0</v>
      </c>
      <c r="G24" s="46">
        <f>('SUMMARY Euro Unindex VL-02 OFF'!G24*(1+Year4))*'Overheads, Profit'!$C$13</f>
        <v>0</v>
      </c>
      <c r="H24" s="46">
        <f>('SUMMARY Euro Unindex VL-02 OFF'!H24*(1+Year5))*'Overheads, Profit'!$C$13</f>
        <v>0</v>
      </c>
      <c r="I24" s="147"/>
      <c r="J24" s="138">
        <f t="shared" ref="J24" si="12">SUM(D24:H24)</f>
        <v>0</v>
      </c>
      <c r="K24" s="46">
        <f>('SUMMARY Euro Unindex VL-02 OFF'!K24*(1+Year6))*'Overheads, Profit'!$C$13</f>
        <v>0</v>
      </c>
      <c r="L24" s="46">
        <f>('SUMMARY Euro Unindex VL-02 OFF'!L24*(1+Year7))*'Overheads, Profit'!$C$13</f>
        <v>0</v>
      </c>
      <c r="M24" s="138">
        <f t="shared" ref="M24" si="13">SUM(J24:L24)</f>
        <v>0</v>
      </c>
      <c r="N24" s="146"/>
    </row>
    <row r="25" spans="1:14" s="4" customFormat="1" ht="40.4" customHeight="1" outlineLevel="1">
      <c r="B25" s="47" t="str">
        <f>'Module H Soft FM Summary'!B14</f>
        <v>HL-08 CRL (Core Catering) VL-02 OFF</v>
      </c>
      <c r="C25" s="147"/>
      <c r="D25" s="46">
        <f>('SUMMARY Euro Unindex VL-02 OFF'!D25*(1+Year1))*'Overheads, Profit'!$C$13</f>
        <v>0</v>
      </c>
      <c r="E25" s="46">
        <f>('SUMMARY Euro Unindex VL-02 OFF'!E25*(1+Year2))*'Overheads, Profit'!$C$13</f>
        <v>0</v>
      </c>
      <c r="F25" s="46">
        <f>('SUMMARY Euro Unindex VL-02 OFF'!F25*(1+Year3))*'Overheads, Profit'!$C$13</f>
        <v>0</v>
      </c>
      <c r="G25" s="46">
        <f>('SUMMARY Euro Unindex VL-02 OFF'!G25*(1+Year4))*'Overheads, Profit'!$C$13</f>
        <v>0</v>
      </c>
      <c r="H25" s="46">
        <f>('SUMMARY Euro Unindex VL-02 OFF'!H25*(1+Year5))*'Overheads, Profit'!$C$13</f>
        <v>0</v>
      </c>
      <c r="I25" s="147"/>
      <c r="J25" s="138">
        <f t="shared" si="10"/>
        <v>0</v>
      </c>
      <c r="K25" s="46">
        <f>('SUMMARY Euro Unindex VL-02 OFF'!K25*(1+Year6))*'Overheads, Profit'!$C$13</f>
        <v>0</v>
      </c>
      <c r="L25" s="46">
        <f>('SUMMARY Euro Unindex VL-02 OFF'!L25*(1+Year7))*'Overheads, Profit'!$C$13</f>
        <v>0</v>
      </c>
      <c r="M25" s="138">
        <f t="shared" si="11"/>
        <v>0</v>
      </c>
      <c r="N25" s="146"/>
    </row>
    <row r="26" spans="1:14" s="4" customFormat="1" ht="40.4" customHeight="1" outlineLevel="1">
      <c r="B26" s="47" t="str">
        <f>'Module H Soft FM Summary'!B15</f>
        <v xml:space="preserve">HL-08 CRL (Retail Needs Provision Payment and Fixed Income) </v>
      </c>
      <c r="C26" s="147"/>
      <c r="D26" s="46">
        <f>('SUMMARY Euro Unindex VL-02 OFF'!D26)*'Overheads, Profit'!$C$13</f>
        <v>0</v>
      </c>
      <c r="E26" s="46">
        <f>('SUMMARY Euro Unindex VL-02 OFF'!E26)*'Overheads, Profit'!$C$13</f>
        <v>0</v>
      </c>
      <c r="F26" s="46">
        <f>('SUMMARY Euro Unindex VL-02 OFF'!F26)*'Overheads, Profit'!$C$13</f>
        <v>0</v>
      </c>
      <c r="G26" s="46">
        <f>('SUMMARY Euro Unindex VL-02 OFF'!G26)*'Overheads, Profit'!$C$13</f>
        <v>0</v>
      </c>
      <c r="H26" s="46">
        <f>('SUMMARY Euro Unindex VL-02 OFF'!H26)*'Overheads, Profit'!$C$13</f>
        <v>0</v>
      </c>
      <c r="I26" s="147"/>
      <c r="J26" s="138">
        <f t="shared" si="10"/>
        <v>0</v>
      </c>
      <c r="K26" s="46">
        <f>('SUMMARY Euro Unindex VL-02 OFF'!K26)*'Overheads, Profit'!$C$13</f>
        <v>0</v>
      </c>
      <c r="L26" s="46">
        <f>('SUMMARY Euro Unindex VL-02 OFF'!L26)*'Overheads, Profit'!$C$13</f>
        <v>0</v>
      </c>
      <c r="M26" s="138">
        <f t="shared" si="11"/>
        <v>0</v>
      </c>
      <c r="N26" s="146"/>
    </row>
    <row r="27" spans="1:14" s="4" customFormat="1" ht="40.4" customHeight="1" outlineLevel="1">
      <c r="B27" s="47" t="str">
        <f>'Module H Soft FM Summary'!B17</f>
        <v>HL-10 Waste Management</v>
      </c>
      <c r="C27" s="147"/>
      <c r="D27" s="46">
        <f>('SUMMARY Euro Unindex VL-02 OFF'!D27*(1+Year1))*'Overheads, Profit'!$C$13</f>
        <v>0</v>
      </c>
      <c r="E27" s="46">
        <f>('SUMMARY Euro Unindex VL-02 OFF'!E27*(1+Year2))*'Overheads, Profit'!$C$13</f>
        <v>0</v>
      </c>
      <c r="F27" s="46">
        <f>('SUMMARY Euro Unindex VL-02 OFF'!F27*(1+Year3))*'Overheads, Profit'!$C$13</f>
        <v>0</v>
      </c>
      <c r="G27" s="46">
        <f>('SUMMARY Euro Unindex VL-02 OFF'!G27*(1+Year4))*'Overheads, Profit'!$C$13</f>
        <v>0</v>
      </c>
      <c r="H27" s="46">
        <f>('SUMMARY Euro Unindex VL-02 OFF'!H27*(1+Year5))*'Overheads, Profit'!$C$13</f>
        <v>0</v>
      </c>
      <c r="I27" s="147"/>
      <c r="J27" s="138">
        <f t="shared" si="10"/>
        <v>0</v>
      </c>
      <c r="K27" s="46">
        <f>('SUMMARY Euro Unindex VL-02 OFF'!K27*(1+Year6))*'Overheads, Profit'!$C$13</f>
        <v>0</v>
      </c>
      <c r="L27" s="46">
        <f>('SUMMARY Euro Unindex VL-02 OFF'!L27*(1+Year7))*'Overheads, Profit'!$C$13</f>
        <v>0</v>
      </c>
      <c r="M27" s="138">
        <f t="shared" si="11"/>
        <v>0</v>
      </c>
      <c r="N27" s="146"/>
    </row>
    <row r="28" spans="1:14" s="3" customFormat="1" ht="30" customHeight="1">
      <c r="B28" s="121" t="s">
        <v>42</v>
      </c>
      <c r="C28" s="141"/>
      <c r="D28" s="123">
        <f>SUM(D19:D27)</f>
        <v>0</v>
      </c>
      <c r="E28" s="123">
        <f>SUM(E19:E27)</f>
        <v>0</v>
      </c>
      <c r="F28" s="123">
        <f>SUM(F19:F27)</f>
        <v>0</v>
      </c>
      <c r="G28" s="123">
        <f>SUM(G19:G27)</f>
        <v>0</v>
      </c>
      <c r="H28" s="123">
        <f>SUM(H19:H27)</f>
        <v>0</v>
      </c>
      <c r="I28" s="141"/>
      <c r="J28" s="138">
        <f t="shared" ref="J28" si="14">SUM(D28:H28)</f>
        <v>0</v>
      </c>
      <c r="K28" s="123">
        <f>SUM(K19:K27)</f>
        <v>0</v>
      </c>
      <c r="L28" s="123">
        <f>SUM(L19:L27)</f>
        <v>0</v>
      </c>
      <c r="M28" s="138">
        <f t="shared" ref="M28" si="15">SUM(J28:L28)</f>
        <v>0</v>
      </c>
      <c r="N28" s="139"/>
    </row>
    <row r="29" spans="1:14" ht="30" customHeight="1">
      <c r="B29" s="49" t="s">
        <v>43</v>
      </c>
      <c r="C29" s="144"/>
      <c r="D29" s="144"/>
      <c r="E29" s="149"/>
      <c r="F29" s="149"/>
      <c r="G29" s="149"/>
      <c r="H29" s="149"/>
      <c r="I29" s="144"/>
      <c r="J29" s="145"/>
      <c r="K29" s="149"/>
      <c r="L29" s="149"/>
      <c r="M29" s="552"/>
      <c r="N29" s="2"/>
    </row>
    <row r="30" spans="1:14" s="4" customFormat="1" ht="40.4" customHeight="1" outlineLevel="1">
      <c r="B30" s="47" t="s">
        <v>44</v>
      </c>
      <c r="C30" s="147"/>
      <c r="D30" s="46">
        <f>('SUMMARY Euro Unindex VL-02 OFF'!D30*(1+Year1))*'Overheads, Profit'!$C$13</f>
        <v>0</v>
      </c>
      <c r="E30" s="46">
        <f>('SUMMARY Euro Unindex VL-02 OFF'!E30*(1+Year2))*'Overheads, Profit'!$C$13</f>
        <v>0</v>
      </c>
      <c r="F30" s="46">
        <f>('SUMMARY Euro Unindex VL-02 OFF'!F30*(1+Year3))*'Overheads, Profit'!$C$13</f>
        <v>0</v>
      </c>
      <c r="G30" s="46">
        <f>('SUMMARY Euro Unindex VL-02 OFF'!G30*(1+Year4))*'Overheads, Profit'!$C$13</f>
        <v>0</v>
      </c>
      <c r="H30" s="46">
        <f>('SUMMARY Euro Unindex VL-02 OFF'!H30*(1+Year5))*'Overheads, Profit'!$C$13</f>
        <v>0</v>
      </c>
      <c r="I30" s="147"/>
      <c r="J30" s="138">
        <f>SUM(D30:H30)</f>
        <v>0</v>
      </c>
      <c r="K30" s="46">
        <f>('SUMMARY Euro Unindex VL-02 OFF'!K30*(1+Year6))*'Overheads, Profit'!$C$13</f>
        <v>0</v>
      </c>
      <c r="L30" s="46">
        <f>('SUMMARY Euro Unindex VL-02 OFF'!L30*(1+Year7))*'Overheads, Profit'!$C$13</f>
        <v>0</v>
      </c>
      <c r="M30" s="138">
        <f>SUM(J30:L30)</f>
        <v>0</v>
      </c>
      <c r="N30" s="146"/>
    </row>
    <row r="31" spans="1:14" s="3" customFormat="1" ht="20.149999999999999" customHeight="1">
      <c r="B31" s="121" t="s">
        <v>45</v>
      </c>
      <c r="C31" s="141"/>
      <c r="D31" s="123">
        <f t="shared" ref="D31:L31" si="16">SUM(D30:D30)</f>
        <v>0</v>
      </c>
      <c r="E31" s="123">
        <f t="shared" si="16"/>
        <v>0</v>
      </c>
      <c r="F31" s="123">
        <f t="shared" si="16"/>
        <v>0</v>
      </c>
      <c r="G31" s="123">
        <f t="shared" si="16"/>
        <v>0</v>
      </c>
      <c r="H31" s="123">
        <f t="shared" si="16"/>
        <v>0</v>
      </c>
      <c r="I31" s="141"/>
      <c r="J31" s="123">
        <f t="shared" si="16"/>
        <v>0</v>
      </c>
      <c r="K31" s="123">
        <f t="shared" si="16"/>
        <v>0</v>
      </c>
      <c r="L31" s="123">
        <f t="shared" si="16"/>
        <v>0</v>
      </c>
      <c r="M31" s="143">
        <f>SUM(J31:L31)</f>
        <v>0</v>
      </c>
      <c r="N31" s="139"/>
    </row>
    <row r="32" spans="1:14" ht="30" customHeight="1">
      <c r="B32" s="49" t="s">
        <v>46</v>
      </c>
      <c r="C32" s="144"/>
      <c r="D32" s="144"/>
      <c r="E32" s="149"/>
      <c r="F32" s="149"/>
      <c r="G32" s="149"/>
      <c r="H32" s="149"/>
      <c r="I32" s="144"/>
      <c r="J32" s="145"/>
      <c r="K32" s="149"/>
      <c r="L32" s="149"/>
      <c r="M32" s="552"/>
      <c r="N32" s="2"/>
    </row>
    <row r="33" spans="2:14" s="4" customFormat="1" ht="40.4" customHeight="1" outlineLevel="1">
      <c r="B33" s="47" t="s">
        <v>47</v>
      </c>
      <c r="C33" s="147"/>
      <c r="D33" s="46">
        <f>('SUMMARY Euro Unindex VL-02 OFF'!D33*(1+Year1))*'Overheads, Profit'!$C$13</f>
        <v>0</v>
      </c>
      <c r="E33" s="46">
        <f>('SUMMARY Euro Unindex VL-02 OFF'!E33*(1+Year2))*'Overheads, Profit'!$C$13</f>
        <v>0</v>
      </c>
      <c r="F33" s="46">
        <f>('SUMMARY Euro Unindex VL-02 OFF'!F33*(1+Year3))*'Overheads, Profit'!$C$13</f>
        <v>0</v>
      </c>
      <c r="G33" s="46">
        <f>('SUMMARY Euro Unindex VL-02 OFF'!G33*(1+Year4))*'Overheads, Profit'!$C$13</f>
        <v>0</v>
      </c>
      <c r="H33" s="46">
        <f>('SUMMARY Euro Unindex VL-02 OFF'!H33*(1+Year5))*'Overheads, Profit'!$C$13</f>
        <v>0</v>
      </c>
      <c r="I33" s="147"/>
      <c r="J33" s="138">
        <f>SUM(D33:H33)</f>
        <v>0</v>
      </c>
      <c r="K33" s="46">
        <f>('SUMMARY Euro Unindex VL-02 OFF'!K33*(1+Year6))*'Overheads, Profit'!$C$13</f>
        <v>0</v>
      </c>
      <c r="L33" s="46">
        <f>('SUMMARY Euro Unindex VL-02 OFF'!L33*(1+Year7))*'Overheads, Profit'!$C$13</f>
        <v>0</v>
      </c>
      <c r="M33" s="138">
        <f>SUM(J33:L33)</f>
        <v>0</v>
      </c>
      <c r="N33" s="146"/>
    </row>
    <row r="34" spans="2:14" s="3" customFormat="1" ht="20.149999999999999" customHeight="1">
      <c r="B34" s="121" t="s">
        <v>48</v>
      </c>
      <c r="C34" s="141"/>
      <c r="D34" s="123">
        <f t="shared" ref="D34:H34" si="17">SUM(D33:D33)</f>
        <v>0</v>
      </c>
      <c r="E34" s="123">
        <f t="shared" si="17"/>
        <v>0</v>
      </c>
      <c r="F34" s="123">
        <f t="shared" si="17"/>
        <v>0</v>
      </c>
      <c r="G34" s="123">
        <f t="shared" si="17"/>
        <v>0</v>
      </c>
      <c r="H34" s="123">
        <f t="shared" si="17"/>
        <v>0</v>
      </c>
      <c r="I34" s="141"/>
      <c r="J34" s="123">
        <f t="shared" ref="J34:L34" si="18">SUM(J33:J33)</f>
        <v>0</v>
      </c>
      <c r="K34" s="123">
        <f t="shared" si="18"/>
        <v>0</v>
      </c>
      <c r="L34" s="123">
        <f t="shared" si="18"/>
        <v>0</v>
      </c>
      <c r="M34" s="143">
        <f t="shared" ref="M34:M40" si="19">SUM(J34:L34)</f>
        <v>0</v>
      </c>
      <c r="N34" s="139"/>
    </row>
    <row r="35" spans="2:14" ht="58.5" customHeight="1">
      <c r="B35" s="122" t="s">
        <v>74</v>
      </c>
      <c r="C35" s="123">
        <f>C6</f>
        <v>0</v>
      </c>
      <c r="D35" s="123">
        <f>D31+D28+D17+D12+D9+D34</f>
        <v>0</v>
      </c>
      <c r="E35" s="123">
        <f>E31+E28+E17+E12+E9+E34</f>
        <v>0</v>
      </c>
      <c r="F35" s="123">
        <f>F31+F28+F17+F12+F9+F34</f>
        <v>0</v>
      </c>
      <c r="G35" s="123">
        <f>G31+G28+G17+G12+G9+G34</f>
        <v>0</v>
      </c>
      <c r="H35" s="123">
        <f>H31+H28+H17+H12+H9+H34</f>
        <v>0</v>
      </c>
      <c r="I35" s="123">
        <f>I6</f>
        <v>0</v>
      </c>
      <c r="J35" s="138">
        <f>SUM(C35:I35)</f>
        <v>0</v>
      </c>
      <c r="K35" s="123">
        <f>K31+K28+K17+K12+K9+K34</f>
        <v>0</v>
      </c>
      <c r="L35" s="123">
        <f>L31+L28+L17+L12+L9+L34</f>
        <v>0</v>
      </c>
      <c r="M35" s="143">
        <f t="shared" si="19"/>
        <v>0</v>
      </c>
      <c r="N35" s="2"/>
    </row>
    <row r="36" spans="2:14" ht="58.5" customHeight="1">
      <c r="B36" s="122" t="str">
        <f>'SUMMARY Euro Unindex VL-02 OFF'!B36</f>
        <v>CORE FIXED TOTAL excluding HL-08 CRL - Retail Provision Payment (RPP)</v>
      </c>
      <c r="C36" s="123">
        <f>C35</f>
        <v>0</v>
      </c>
      <c r="D36" s="123">
        <f>D35-D26</f>
        <v>0</v>
      </c>
      <c r="E36" s="123">
        <f t="shared" ref="E36:H36" si="20">E35-E26</f>
        <v>0</v>
      </c>
      <c r="F36" s="123">
        <f t="shared" si="20"/>
        <v>0</v>
      </c>
      <c r="G36" s="123">
        <f t="shared" si="20"/>
        <v>0</v>
      </c>
      <c r="H36" s="123">
        <f t="shared" si="20"/>
        <v>0</v>
      </c>
      <c r="I36" s="123">
        <f>I35</f>
        <v>0</v>
      </c>
      <c r="J36" s="138">
        <f>SUM(C36:I36)</f>
        <v>0</v>
      </c>
      <c r="K36" s="123">
        <f t="shared" ref="K36" si="21">K35-K26</f>
        <v>0</v>
      </c>
      <c r="L36" s="123">
        <f>L35-L26</f>
        <v>0</v>
      </c>
      <c r="M36" s="143">
        <f>SUM(J36:L36)</f>
        <v>0</v>
      </c>
      <c r="N36" s="2"/>
    </row>
    <row r="37" spans="2:14" ht="27.75" customHeight="1">
      <c r="B37" s="95" t="s">
        <v>50</v>
      </c>
      <c r="C37" s="51">
        <f>C36*'Overheads, Profit'!C$8</f>
        <v>0</v>
      </c>
      <c r="D37" s="51">
        <f>D36*'Overheads, Profit'!C$8</f>
        <v>0</v>
      </c>
      <c r="E37" s="51">
        <f>E36*'Overheads, Profit'!D$8</f>
        <v>0</v>
      </c>
      <c r="F37" s="51">
        <f>F36*'Overheads, Profit'!E$8</f>
        <v>0</v>
      </c>
      <c r="G37" s="51">
        <f>G36*'Overheads, Profit'!F$8</f>
        <v>0</v>
      </c>
      <c r="H37" s="51">
        <f>H36*'Overheads, Profit'!G$8</f>
        <v>0</v>
      </c>
      <c r="I37" s="51">
        <f>I36*'Overheads, Profit'!G$8</f>
        <v>0</v>
      </c>
      <c r="J37" s="123">
        <f>SUM(C37:I37)</f>
        <v>0</v>
      </c>
      <c r="K37" s="51">
        <f>K36*'Overheads, Profit'!H$8</f>
        <v>0</v>
      </c>
      <c r="L37" s="51">
        <f>L36*'Overheads, Profit'!I$8</f>
        <v>0</v>
      </c>
      <c r="M37" s="138">
        <f t="shared" ref="M37:M38" si="22">SUM(J37:L37)</f>
        <v>0</v>
      </c>
      <c r="N37" s="2"/>
    </row>
    <row r="38" spans="2:14" ht="27.75" customHeight="1">
      <c r="B38" s="95" t="s">
        <v>51</v>
      </c>
      <c r="C38" s="51">
        <f>(C36+C37)*'Overheads, Profit'!C$9</f>
        <v>0</v>
      </c>
      <c r="D38" s="51">
        <f>(D36+D37)*'Overheads, Profit'!C$9</f>
        <v>0</v>
      </c>
      <c r="E38" s="51">
        <f>(E36+E37)*'Overheads, Profit'!D$9</f>
        <v>0</v>
      </c>
      <c r="F38" s="51">
        <f>(F36+F37)*'Overheads, Profit'!E$9</f>
        <v>0</v>
      </c>
      <c r="G38" s="51">
        <f>(G36+G37)*'Overheads, Profit'!F$9</f>
        <v>0</v>
      </c>
      <c r="H38" s="51">
        <f>(H36+H37)*'Overheads, Profit'!G$9</f>
        <v>0</v>
      </c>
      <c r="I38" s="51">
        <f>(I36+I37)*'Overheads, Profit'!G$9</f>
        <v>0</v>
      </c>
      <c r="J38" s="123">
        <f>SUM(C38:I38)</f>
        <v>0</v>
      </c>
      <c r="K38" s="51">
        <f>(K36+K37)*'Overheads, Profit'!H$9</f>
        <v>0</v>
      </c>
      <c r="L38" s="51">
        <f>(L36+L37)*'Overheads, Profit'!I$9</f>
        <v>0</v>
      </c>
      <c r="M38" s="138">
        <f t="shared" si="22"/>
        <v>0</v>
      </c>
      <c r="N38" s="2"/>
    </row>
    <row r="39" spans="2:14" ht="58.5" customHeight="1">
      <c r="B39" s="122" t="s">
        <v>52</v>
      </c>
      <c r="C39" s="123">
        <f>C38+C37+C35</f>
        <v>0</v>
      </c>
      <c r="D39" s="123">
        <f t="shared" ref="D39:M39" si="23">D38+D37+D35</f>
        <v>0</v>
      </c>
      <c r="E39" s="123">
        <f t="shared" si="23"/>
        <v>0</v>
      </c>
      <c r="F39" s="123">
        <f t="shared" si="23"/>
        <v>0</v>
      </c>
      <c r="G39" s="123">
        <f t="shared" si="23"/>
        <v>0</v>
      </c>
      <c r="H39" s="123">
        <f t="shared" si="23"/>
        <v>0</v>
      </c>
      <c r="I39" s="123">
        <f t="shared" si="23"/>
        <v>0</v>
      </c>
      <c r="J39" s="123">
        <f t="shared" si="23"/>
        <v>0</v>
      </c>
      <c r="K39" s="123">
        <f t="shared" si="23"/>
        <v>0</v>
      </c>
      <c r="L39" s="123">
        <f t="shared" si="23"/>
        <v>0</v>
      </c>
      <c r="M39" s="123">
        <f t="shared" si="23"/>
        <v>0</v>
      </c>
      <c r="N39" s="2"/>
    </row>
    <row r="40" spans="2:14" s="8" customFormat="1" ht="49.5" customHeight="1" outlineLevel="1">
      <c r="B40" s="47" t="s">
        <v>53</v>
      </c>
      <c r="C40" s="46"/>
      <c r="D40" s="46">
        <f>'SUMMARY Euro Unindex VL-02 OFF'!D40*'Overheads, Profit'!$C$13</f>
        <v>0</v>
      </c>
      <c r="E40" s="144"/>
      <c r="F40" s="144"/>
      <c r="G40" s="144"/>
      <c r="H40" s="144"/>
      <c r="I40" s="144"/>
      <c r="J40" s="138">
        <f>SUM(C40:I40)</f>
        <v>0</v>
      </c>
      <c r="K40" s="144"/>
      <c r="L40" s="144"/>
      <c r="M40" s="138">
        <f t="shared" si="19"/>
        <v>0</v>
      </c>
      <c r="N40" s="133"/>
    </row>
    <row r="41" spans="2:14" s="8" customFormat="1" ht="57.75" customHeight="1">
      <c r="B41" s="122" t="s">
        <v>54</v>
      </c>
      <c r="C41" s="123">
        <f>C39</f>
        <v>0</v>
      </c>
      <c r="D41" s="123">
        <f>D40+D39</f>
        <v>0</v>
      </c>
      <c r="E41" s="123">
        <f t="shared" ref="E41:M41" si="24">E40+E39</f>
        <v>0</v>
      </c>
      <c r="F41" s="123">
        <f t="shared" si="24"/>
        <v>0</v>
      </c>
      <c r="G41" s="123">
        <f t="shared" si="24"/>
        <v>0</v>
      </c>
      <c r="H41" s="123">
        <f t="shared" si="24"/>
        <v>0</v>
      </c>
      <c r="I41" s="123">
        <f t="shared" si="24"/>
        <v>0</v>
      </c>
      <c r="J41" s="123">
        <f t="shared" si="24"/>
        <v>0</v>
      </c>
      <c r="K41" s="123">
        <f t="shared" si="24"/>
        <v>0</v>
      </c>
      <c r="L41" s="123">
        <f t="shared" si="24"/>
        <v>0</v>
      </c>
      <c r="M41" s="123">
        <f t="shared" si="24"/>
        <v>0</v>
      </c>
      <c r="N41" s="133"/>
    </row>
    <row r="42" spans="2:14" s="8" customFormat="1" ht="57.75" customHeight="1">
      <c r="B42" s="150"/>
      <c r="C42" s="151"/>
      <c r="D42" s="151"/>
      <c r="E42" s="151"/>
      <c r="F42" s="151"/>
      <c r="G42" s="151"/>
      <c r="H42" s="151"/>
      <c r="I42" s="151"/>
      <c r="J42" s="151"/>
      <c r="K42" s="151"/>
      <c r="L42" s="151"/>
      <c r="M42" s="551"/>
      <c r="N42" s="133"/>
    </row>
    <row r="43" spans="2:14" ht="30" customHeight="1">
      <c r="B43" s="49" t="s">
        <v>55</v>
      </c>
      <c r="C43" s="757"/>
      <c r="D43" s="757"/>
      <c r="E43" s="757"/>
      <c r="F43" s="757"/>
      <c r="G43" s="757"/>
      <c r="H43" s="757"/>
      <c r="I43" s="757"/>
      <c r="J43" s="145"/>
      <c r="K43" s="757"/>
      <c r="L43" s="757"/>
      <c r="M43" s="552"/>
      <c r="N43" s="2"/>
    </row>
    <row r="44" spans="2:14" s="4" customFormat="1" ht="40.4" customHeight="1" outlineLevel="1">
      <c r="B44" s="47" t="s">
        <v>55</v>
      </c>
      <c r="C44" s="147"/>
      <c r="D44" s="46">
        <f>('SUMMARY Euro Unindex VL-02 OFF'!D44*(1+Year1))*'Overheads, Profit'!$C$13</f>
        <v>0</v>
      </c>
      <c r="E44" s="46">
        <f>('SUMMARY Euro Unindex VL-02 OFF'!E44*(1+Year2))*'Overheads, Profit'!$C$13</f>
        <v>0</v>
      </c>
      <c r="F44" s="46">
        <f>('SUMMARY Euro Unindex VL-02 OFF'!F44*(1+Year3))*'Overheads, Profit'!$C$13</f>
        <v>0</v>
      </c>
      <c r="G44" s="46">
        <f>('SUMMARY Euro Unindex VL-02 OFF'!G44*(1+Year4))*'Overheads, Profit'!$C$13</f>
        <v>0</v>
      </c>
      <c r="H44" s="46">
        <f>('SUMMARY Euro Unindex VL-02 OFF'!H44*(1+Year5))*'Overheads, Profit'!$C$13</f>
        <v>0</v>
      </c>
      <c r="I44" s="147"/>
      <c r="J44" s="138">
        <f>SUM(D44:H44)</f>
        <v>0</v>
      </c>
      <c r="K44" s="46">
        <f>('SUMMARY Euro Unindex VL-02 OFF'!K44*(1+Year6))*'Overheads, Profit'!$C$13</f>
        <v>0</v>
      </c>
      <c r="L44" s="46">
        <f>('SUMMARY Euro Unindex VL-02 OFF'!L44*(1+Year7))*'Overheads, Profit'!$C$13</f>
        <v>0</v>
      </c>
      <c r="M44" s="138">
        <f>SUM(J44:L44)</f>
        <v>0</v>
      </c>
    </row>
    <row r="45" spans="2:14" s="3" customFormat="1" ht="30" customHeight="1">
      <c r="B45" s="121" t="s">
        <v>56</v>
      </c>
      <c r="C45" s="141"/>
      <c r="D45" s="123">
        <f>D44</f>
        <v>0</v>
      </c>
      <c r="E45" s="123">
        <f t="shared" ref="E45:H45" si="25">E44</f>
        <v>0</v>
      </c>
      <c r="F45" s="123">
        <f t="shared" si="25"/>
        <v>0</v>
      </c>
      <c r="G45" s="123">
        <f t="shared" si="25"/>
        <v>0</v>
      </c>
      <c r="H45" s="123">
        <f t="shared" si="25"/>
        <v>0</v>
      </c>
      <c r="I45" s="141"/>
      <c r="J45" s="123">
        <f t="shared" ref="J45:L45" si="26">J44</f>
        <v>0</v>
      </c>
      <c r="K45" s="123">
        <f t="shared" si="26"/>
        <v>0</v>
      </c>
      <c r="L45" s="123">
        <f t="shared" si="26"/>
        <v>0</v>
      </c>
      <c r="M45" s="143">
        <f>SUM(J45:L45)</f>
        <v>0</v>
      </c>
    </row>
    <row r="46" spans="2:14" s="3" customFormat="1" ht="30" customHeight="1">
      <c r="B46" s="95" t="s">
        <v>57</v>
      </c>
      <c r="C46" s="147"/>
      <c r="D46" s="51">
        <f>'SUMMARY Euro Indexed VL-02 OFF'!D46*'Overheads, Profit'!$C$13</f>
        <v>0</v>
      </c>
      <c r="E46" s="51">
        <f>'SUMMARY Euro Indexed VL-02 OFF'!E46*'Overheads, Profit'!$C$13</f>
        <v>0</v>
      </c>
      <c r="F46" s="51">
        <f>'SUMMARY Euro Indexed VL-02 OFF'!F46*'Overheads, Profit'!$C$13</f>
        <v>0</v>
      </c>
      <c r="G46" s="51">
        <f>'SUMMARY Euro Indexed VL-02 OFF'!G46*'Overheads, Profit'!$C$13</f>
        <v>0</v>
      </c>
      <c r="H46" s="51">
        <f>'SUMMARY Euro Indexed VL-02 OFF'!H46*'Overheads, Profit'!$C$13</f>
        <v>0</v>
      </c>
      <c r="I46" s="147"/>
      <c r="J46" s="123">
        <f>SUM(C46:I46)</f>
        <v>0</v>
      </c>
      <c r="K46" s="51">
        <f>'SUMMARY Euro Indexed VL-02 OFF'!K46*'Overheads, Profit'!$C$13</f>
        <v>0</v>
      </c>
      <c r="L46" s="51">
        <f>'SUMMARY Euro Indexed VL-02 OFF'!L46*'Overheads, Profit'!$C$13</f>
        <v>0</v>
      </c>
      <c r="M46" s="138">
        <f t="shared" ref="M46:M47" si="27">SUM(J46:L46)</f>
        <v>0</v>
      </c>
    </row>
    <row r="47" spans="2:14" s="3" customFormat="1" ht="30" customHeight="1">
      <c r="B47" s="95" t="s">
        <v>58</v>
      </c>
      <c r="C47" s="147"/>
      <c r="D47" s="51">
        <f>'SUMMARY Euro Indexed VL-02 OFF'!D47*'Overheads, Profit'!$C$13</f>
        <v>0</v>
      </c>
      <c r="E47" s="51">
        <f>'SUMMARY Euro Indexed VL-02 OFF'!E47*'Overheads, Profit'!$C$13</f>
        <v>0</v>
      </c>
      <c r="F47" s="51">
        <f>'SUMMARY Euro Indexed VL-02 OFF'!F47*'Overheads, Profit'!$C$13</f>
        <v>0</v>
      </c>
      <c r="G47" s="51">
        <f>'SUMMARY Euro Indexed VL-02 OFF'!G47*'Overheads, Profit'!$C$13</f>
        <v>0</v>
      </c>
      <c r="H47" s="51">
        <f>'SUMMARY Euro Indexed VL-02 OFF'!H47*'Overheads, Profit'!$C$13</f>
        <v>0</v>
      </c>
      <c r="I47" s="147"/>
      <c r="J47" s="123">
        <f>SUM(C47:I47)</f>
        <v>0</v>
      </c>
      <c r="K47" s="51">
        <f>'SUMMARY Euro Indexed VL-02 OFF'!K47*'Overheads, Profit'!$C$13</f>
        <v>0</v>
      </c>
      <c r="L47" s="51">
        <f>'SUMMARY Euro Indexed VL-02 OFF'!L47*'Overheads, Profit'!$C$13</f>
        <v>0</v>
      </c>
      <c r="M47" s="138">
        <f t="shared" si="27"/>
        <v>0</v>
      </c>
    </row>
    <row r="48" spans="2:14" s="3" customFormat="1" ht="30" customHeight="1">
      <c r="B48" s="121" t="s">
        <v>59</v>
      </c>
      <c r="C48" s="141"/>
      <c r="D48" s="123">
        <f>SUM(D45:D47)</f>
        <v>0</v>
      </c>
      <c r="E48" s="123">
        <f t="shared" ref="E48:H48" si="28">SUM(E45:E47)</f>
        <v>0</v>
      </c>
      <c r="F48" s="123">
        <f t="shared" si="28"/>
        <v>0</v>
      </c>
      <c r="G48" s="123">
        <f t="shared" si="28"/>
        <v>0</v>
      </c>
      <c r="H48" s="123">
        <f t="shared" si="28"/>
        <v>0</v>
      </c>
      <c r="I48" s="141"/>
      <c r="J48" s="123">
        <f t="shared" ref="J48:M48" si="29">SUM(J45:J47)</f>
        <v>0</v>
      </c>
      <c r="K48" s="123">
        <f t="shared" si="29"/>
        <v>0</v>
      </c>
      <c r="L48" s="123">
        <f t="shared" si="29"/>
        <v>0</v>
      </c>
      <c r="M48" s="123">
        <f t="shared" si="29"/>
        <v>0</v>
      </c>
    </row>
    <row r="49" spans="2:13" s="8" customFormat="1" ht="57.75" customHeight="1">
      <c r="B49" s="122" t="s">
        <v>60</v>
      </c>
      <c r="C49" s="123">
        <f>C48+C41</f>
        <v>0</v>
      </c>
      <c r="D49" s="123">
        <f>D48+D41</f>
        <v>0</v>
      </c>
      <c r="E49" s="123">
        <f>E48+E41</f>
        <v>0</v>
      </c>
      <c r="F49" s="123">
        <f t="shared" ref="F49:M49" si="30">F48+F41</f>
        <v>0</v>
      </c>
      <c r="G49" s="123">
        <f t="shared" si="30"/>
        <v>0</v>
      </c>
      <c r="H49" s="123">
        <f t="shared" si="30"/>
        <v>0</v>
      </c>
      <c r="I49" s="123">
        <f t="shared" si="30"/>
        <v>0</v>
      </c>
      <c r="J49" s="123">
        <f t="shared" si="30"/>
        <v>0</v>
      </c>
      <c r="K49" s="123">
        <f t="shared" si="30"/>
        <v>0</v>
      </c>
      <c r="L49" s="123">
        <f t="shared" si="30"/>
        <v>0</v>
      </c>
      <c r="M49" s="123">
        <f t="shared" si="30"/>
        <v>0</v>
      </c>
    </row>
    <row r="50" spans="2:13" s="8" customFormat="1" ht="30" customHeight="1">
      <c r="B50" s="150"/>
      <c r="C50" s="151"/>
      <c r="D50" s="151"/>
      <c r="E50" s="151"/>
      <c r="F50" s="151"/>
      <c r="G50" s="151"/>
      <c r="H50" s="151"/>
      <c r="I50" s="151"/>
      <c r="J50" s="151"/>
      <c r="K50" s="151"/>
      <c r="L50" s="151"/>
      <c r="M50" s="152"/>
    </row>
    <row r="51" spans="2:13" ht="13.5" hidden="1" customHeight="1">
      <c r="B51" s="2"/>
      <c r="C51" s="107"/>
      <c r="D51" s="107"/>
      <c r="E51" s="1143"/>
      <c r="F51" s="1143"/>
      <c r="G51" s="1143"/>
      <c r="H51" s="1143"/>
      <c r="I51" s="171"/>
      <c r="J51" s="171"/>
      <c r="K51" s="171"/>
      <c r="L51" s="171"/>
      <c r="M51" s="153"/>
    </row>
    <row r="52" spans="2:13" ht="12.75" customHeight="1">
      <c r="B52" s="2"/>
      <c r="C52" s="108"/>
      <c r="D52" s="108"/>
      <c r="E52" s="1143"/>
      <c r="F52" s="1143"/>
      <c r="G52" s="1143"/>
      <c r="H52" s="1143"/>
      <c r="I52" s="171"/>
      <c r="J52" s="171"/>
      <c r="K52" s="171"/>
      <c r="L52" s="171"/>
      <c r="M52" s="2"/>
    </row>
    <row r="53" spans="2:13" ht="13.5" customHeight="1">
      <c r="B53" s="2"/>
      <c r="C53" s="108"/>
      <c r="D53" s="108"/>
      <c r="E53" s="1143"/>
      <c r="F53" s="1143"/>
      <c r="G53" s="1143"/>
      <c r="H53" s="1143"/>
      <c r="I53" s="171"/>
      <c r="J53" s="171"/>
      <c r="K53" s="171"/>
      <c r="L53" s="171"/>
      <c r="M53" s="2"/>
    </row>
    <row r="54" spans="2:13" ht="12.75" customHeight="1">
      <c r="B54" s="154"/>
      <c r="C54" s="109"/>
      <c r="D54" s="109"/>
      <c r="E54" s="1143"/>
      <c r="F54" s="1143"/>
      <c r="G54" s="1143"/>
      <c r="H54" s="1143"/>
      <c r="I54" s="171"/>
      <c r="J54" s="171"/>
      <c r="K54" s="171"/>
      <c r="L54" s="171"/>
      <c r="M54" s="2"/>
    </row>
    <row r="55" spans="2:13" ht="13.5" customHeight="1">
      <c r="B55" s="154"/>
      <c r="C55" s="109" t="s">
        <v>61</v>
      </c>
      <c r="D55" s="109"/>
      <c r="E55" s="1143"/>
      <c r="F55" s="1143"/>
      <c r="G55" s="1143"/>
      <c r="H55" s="1143"/>
      <c r="I55" s="171"/>
      <c r="J55" s="171"/>
      <c r="K55" s="171"/>
      <c r="L55" s="171"/>
      <c r="M55" s="2"/>
    </row>
    <row r="56" spans="2:13">
      <c r="B56" s="133"/>
      <c r="C56" s="155"/>
      <c r="D56" s="155"/>
      <c r="E56" s="18"/>
      <c r="F56" s="18"/>
      <c r="G56" s="18"/>
      <c r="H56" s="18"/>
      <c r="I56" s="18"/>
      <c r="J56" s="155"/>
      <c r="K56" s="18"/>
      <c r="L56" s="18"/>
      <c r="M56" s="2"/>
    </row>
  </sheetData>
  <sheetProtection algorithmName="SHA-512" hashValue="NsQYf7ClaqrUemvFaIAcH32deZaob6evFkvRoWDLrVfycPTLeB20zoSpzSSAhk/i4hYLXbkfk+L/U/r/nciuQg==" saltValue="vY27LEniLqKb41plb5VC1A==" spinCount="100000" sheet="1" formatCells="0" formatColumns="0" formatRows="0" insertColumns="0" insertRows="0" insertHyperlinks="0" deleteColumns="0" deleteRows="0"/>
  <protectedRanges>
    <protectedRange sqref="C14:C16" name="Range1"/>
    <protectedRange sqref="D5:H5 K5:L5" name="Range1_4"/>
  </protectedRanges>
  <mergeCells count="6">
    <mergeCell ref="E55:H55"/>
    <mergeCell ref="C3:M3"/>
    <mergeCell ref="E51:H51"/>
    <mergeCell ref="E52:H52"/>
    <mergeCell ref="E53:H53"/>
    <mergeCell ref="E54:H54"/>
  </mergeCells>
  <conditionalFormatting sqref="E43:H43 E29:H29">
    <cfRule type="cellIs" dxfId="35" priority="9" stopIfTrue="1" operator="equal">
      <formula>"OK"</formula>
    </cfRule>
    <cfRule type="cellIs" dxfId="34" priority="10" stopIfTrue="1" operator="equal">
      <formula>"CHECK"</formula>
    </cfRule>
  </conditionalFormatting>
  <conditionalFormatting sqref="K43:L43 K29:L29">
    <cfRule type="cellIs" dxfId="33" priority="7" stopIfTrue="1" operator="equal">
      <formula>"OK"</formula>
    </cfRule>
    <cfRule type="cellIs" dxfId="32" priority="8" stopIfTrue="1" operator="equal">
      <formula>"CHECK"</formula>
    </cfRule>
  </conditionalFormatting>
  <conditionalFormatting sqref="I43">
    <cfRule type="cellIs" dxfId="31" priority="5" stopIfTrue="1" operator="equal">
      <formula>"OK"</formula>
    </cfRule>
    <cfRule type="cellIs" dxfId="30" priority="6" stopIfTrue="1" operator="equal">
      <formula>"CHECK"</formula>
    </cfRule>
  </conditionalFormatting>
  <conditionalFormatting sqref="E32:H32">
    <cfRule type="cellIs" dxfId="29" priority="3" stopIfTrue="1" operator="equal">
      <formula>"OK"</formula>
    </cfRule>
    <cfRule type="cellIs" dxfId="28" priority="4" stopIfTrue="1" operator="equal">
      <formula>"CHECK"</formula>
    </cfRule>
  </conditionalFormatting>
  <conditionalFormatting sqref="K32:L32">
    <cfRule type="cellIs" dxfId="27" priority="1" stopIfTrue="1" operator="equal">
      <formula>"OK"</formula>
    </cfRule>
    <cfRule type="cellIs" dxfId="26" priority="2" stopIfTrue="1" operator="equal">
      <formula>"CHECK"</formula>
    </cfRule>
  </conditionalFormatting>
  <pageMargins left="0.74803149606299213" right="0.74803149606299213" top="0.82677165354330717" bottom="0.9055118110236221" header="0.51181102362204722" footer="0.31496062992125984"/>
  <pageSetup paperSize="9" scale="28"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EBF05-FFB5-4BC4-8826-58E6E3A7A6C9}">
  <sheetPr>
    <tabColor theme="4"/>
    <outlinePr summaryBelow="0"/>
  </sheetPr>
  <dimension ref="A1:M57"/>
  <sheetViews>
    <sheetView zoomScale="70" zoomScaleNormal="70" zoomScaleSheetLayoutView="70" workbookViewId="0">
      <pane xSplit="2" ySplit="4" topLeftCell="C35" activePane="bottomRight" state="frozen"/>
      <selection pane="topRight" activeCell="Q20" sqref="Q20"/>
      <selection pane="bottomLeft" activeCell="Q20" sqref="Q20"/>
      <selection pane="bottomRight" activeCell="D14" sqref="D14:D16"/>
    </sheetView>
  </sheetViews>
  <sheetFormatPr defaultColWidth="9.1796875" defaultRowHeight="12.5" outlineLevelRow="1"/>
  <cols>
    <col min="1" max="1" width="3.453125" style="5" customWidth="1"/>
    <col min="2" max="2" width="56.1796875" style="5" customWidth="1"/>
    <col min="3" max="3" width="16.81640625" style="7" customWidth="1"/>
    <col min="4" max="8" width="12.54296875" style="7" customWidth="1"/>
    <col min="9" max="9" width="13.54296875" style="7" bestFit="1" customWidth="1"/>
    <col min="10" max="10" width="14.54296875" style="7" customWidth="1"/>
    <col min="11" max="12" width="12.54296875" style="7" customWidth="1"/>
    <col min="13" max="13" width="14.1796875" style="5" customWidth="1"/>
    <col min="14" max="16384" width="9.1796875" style="5"/>
  </cols>
  <sheetData>
    <row r="1" spans="1:13" ht="20">
      <c r="A1" s="2"/>
      <c r="B1" s="10"/>
      <c r="C1" s="18"/>
      <c r="D1" s="18"/>
      <c r="E1" s="18"/>
      <c r="F1" s="18"/>
      <c r="G1" s="18"/>
      <c r="H1" s="18"/>
      <c r="I1" s="18"/>
      <c r="J1" s="18"/>
      <c r="K1" s="18"/>
      <c r="L1" s="18"/>
      <c r="M1" s="133"/>
    </row>
    <row r="2" spans="1:13" ht="20.25" customHeight="1">
      <c r="A2" s="2"/>
      <c r="B2" s="24" t="s">
        <v>71</v>
      </c>
      <c r="C2" s="134"/>
      <c r="D2" s="134"/>
      <c r="E2" s="134"/>
      <c r="F2" s="134"/>
      <c r="G2" s="134"/>
      <c r="H2" s="134"/>
      <c r="I2" s="134"/>
      <c r="J2" s="134"/>
      <c r="K2" s="134"/>
      <c r="L2" s="134"/>
      <c r="M2" s="2"/>
    </row>
    <row r="3" spans="1:13" s="11" customFormat="1" ht="20.25" customHeight="1">
      <c r="A3" s="135"/>
      <c r="B3" s="16" t="s">
        <v>21</v>
      </c>
      <c r="C3" s="1144" t="s">
        <v>72</v>
      </c>
      <c r="D3" s="1147"/>
      <c r="E3" s="1147"/>
      <c r="F3" s="1147"/>
      <c r="G3" s="1147"/>
      <c r="H3" s="1147"/>
      <c r="I3" s="1147"/>
      <c r="J3" s="1147"/>
      <c r="K3" s="1147"/>
      <c r="L3" s="1147"/>
      <c r="M3" s="1148"/>
    </row>
    <row r="4" spans="1:13" ht="38.25" customHeight="1">
      <c r="A4" s="2"/>
      <c r="B4" s="9" t="s">
        <v>23</v>
      </c>
      <c r="C4" s="117" t="s">
        <v>24</v>
      </c>
      <c r="D4" s="118" t="s">
        <v>62</v>
      </c>
      <c r="E4" s="175" t="s">
        <v>63</v>
      </c>
      <c r="F4" s="175" t="s">
        <v>64</v>
      </c>
      <c r="G4" s="175" t="s">
        <v>65</v>
      </c>
      <c r="H4" s="175" t="s">
        <v>66</v>
      </c>
      <c r="I4" s="175" t="s">
        <v>67</v>
      </c>
      <c r="J4" s="119" t="s">
        <v>31</v>
      </c>
      <c r="K4" s="175" t="s">
        <v>68</v>
      </c>
      <c r="L4" s="175" t="s">
        <v>69</v>
      </c>
      <c r="M4" s="119" t="s">
        <v>34</v>
      </c>
    </row>
    <row r="5" spans="1:13" ht="38.25" customHeight="1" outlineLevel="1">
      <c r="A5" s="2"/>
      <c r="B5" s="48" t="s">
        <v>35</v>
      </c>
      <c r="C5" s="156">
        <f>'Mobilisation and Exit'!G162*'Overheads, Profit'!$C$13</f>
        <v>0</v>
      </c>
      <c r="D5" s="136"/>
      <c r="E5" s="136"/>
      <c r="F5" s="136"/>
      <c r="G5" s="136"/>
      <c r="H5" s="136"/>
      <c r="I5" s="157">
        <f>'Mobilisation and Exit'!G166*'Overheads, Profit'!$C$13</f>
        <v>0</v>
      </c>
      <c r="J5" s="138">
        <f>SUM(C5:I5)</f>
        <v>0</v>
      </c>
      <c r="K5" s="136"/>
      <c r="L5" s="136"/>
      <c r="M5" s="138">
        <f>SUM(J5:L5)</f>
        <v>0</v>
      </c>
    </row>
    <row r="6" spans="1:13" s="3" customFormat="1" ht="30" customHeight="1">
      <c r="A6" s="139"/>
      <c r="B6" s="120" t="s">
        <v>36</v>
      </c>
      <c r="C6" s="148">
        <f>C5</f>
        <v>0</v>
      </c>
      <c r="D6" s="141"/>
      <c r="E6" s="141"/>
      <c r="F6" s="141"/>
      <c r="G6" s="141"/>
      <c r="H6" s="141"/>
      <c r="I6" s="123">
        <f>I5</f>
        <v>0</v>
      </c>
      <c r="J6" s="143">
        <f>SUM(C6:I6)</f>
        <v>0</v>
      </c>
      <c r="K6" s="141"/>
      <c r="L6" s="141"/>
      <c r="M6" s="143">
        <f>SUM(J6:L6)</f>
        <v>0</v>
      </c>
    </row>
    <row r="7" spans="1:13" ht="30" customHeight="1">
      <c r="A7" s="2"/>
      <c r="B7" s="49" t="s">
        <v>5</v>
      </c>
      <c r="C7" s="757"/>
      <c r="D7" s="144"/>
      <c r="E7" s="144"/>
      <c r="F7" s="144"/>
      <c r="G7" s="144"/>
      <c r="H7" s="141"/>
      <c r="I7" s="141"/>
      <c r="J7" s="145"/>
      <c r="K7" s="141"/>
      <c r="L7" s="144"/>
      <c r="M7" s="145"/>
    </row>
    <row r="8" spans="1:13" s="4" customFormat="1" ht="41.25" customHeight="1" outlineLevel="1">
      <c r="A8" s="146"/>
      <c r="B8" s="47" t="s">
        <v>5</v>
      </c>
      <c r="C8" s="147"/>
      <c r="D8" s="46">
        <f>'Module A - Management Services'!E35*'Overheads, Profit'!$C$13</f>
        <v>0</v>
      </c>
      <c r="E8" s="46">
        <f>'Module A - Management Services'!G35*'Overheads, Profit'!$C$13</f>
        <v>0</v>
      </c>
      <c r="F8" s="46">
        <f>'Module A - Management Services'!I35*'Overheads, Profit'!$C$13</f>
        <v>0</v>
      </c>
      <c r="G8" s="46">
        <f>'Module A - Management Services'!K35*'Overheads, Profit'!$C$13</f>
        <v>0</v>
      </c>
      <c r="H8" s="46">
        <f>'Module A - Management Services'!M35*'Overheads, Profit'!$C$13</f>
        <v>0</v>
      </c>
      <c r="I8" s="147"/>
      <c r="J8" s="138">
        <f>SUM(D8:H8)</f>
        <v>0</v>
      </c>
      <c r="K8" s="46">
        <f>'Module A - Management Services'!P35*'Overheads, Profit'!$C$13</f>
        <v>0</v>
      </c>
      <c r="L8" s="46">
        <f>'Module A - Management Services'!R35*'Overheads, Profit'!$C$13</f>
        <v>0</v>
      </c>
      <c r="M8" s="138">
        <f>SUM(J8:L8)</f>
        <v>0</v>
      </c>
    </row>
    <row r="9" spans="1:13" s="3" customFormat="1" ht="30" customHeight="1">
      <c r="A9" s="139"/>
      <c r="B9" s="121" t="s">
        <v>37</v>
      </c>
      <c r="C9" s="141"/>
      <c r="D9" s="123">
        <f>D8</f>
        <v>0</v>
      </c>
      <c r="E9" s="123">
        <f t="shared" ref="E9:H9" si="0">E8</f>
        <v>0</v>
      </c>
      <c r="F9" s="123">
        <f t="shared" si="0"/>
        <v>0</v>
      </c>
      <c r="G9" s="123">
        <f t="shared" si="0"/>
        <v>0</v>
      </c>
      <c r="H9" s="123">
        <f t="shared" si="0"/>
        <v>0</v>
      </c>
      <c r="I9" s="141"/>
      <c r="J9" s="123">
        <f>J8</f>
        <v>0</v>
      </c>
      <c r="K9" s="123">
        <f t="shared" ref="K9:M9" si="1">K8</f>
        <v>0</v>
      </c>
      <c r="L9" s="123">
        <f t="shared" si="1"/>
        <v>0</v>
      </c>
      <c r="M9" s="123">
        <f t="shared" si="1"/>
        <v>0</v>
      </c>
    </row>
    <row r="10" spans="1:13" ht="30" customHeight="1">
      <c r="A10" s="2"/>
      <c r="B10" s="49" t="s">
        <v>7</v>
      </c>
      <c r="C10" s="144"/>
      <c r="D10" s="144"/>
      <c r="E10" s="144"/>
      <c r="F10" s="144"/>
      <c r="G10" s="144"/>
      <c r="H10" s="144"/>
      <c r="I10" s="144"/>
      <c r="J10" s="145"/>
      <c r="K10" s="144"/>
      <c r="L10" s="144"/>
      <c r="M10" s="145"/>
    </row>
    <row r="11" spans="1:13" s="4" customFormat="1" ht="41.25" customHeight="1" outlineLevel="1">
      <c r="A11" s="146"/>
      <c r="B11" s="47" t="s">
        <v>7</v>
      </c>
      <c r="C11" s="147"/>
      <c r="D11" s="46">
        <f>'Module B - Help Desk'!E6*'Overheads, Profit'!$C$13</f>
        <v>0</v>
      </c>
      <c r="E11" s="46">
        <f>'Module B - Help Desk'!G6*'Overheads, Profit'!$C$13</f>
        <v>0</v>
      </c>
      <c r="F11" s="46">
        <f>'Module B - Help Desk'!I6*'Overheads, Profit'!$C$13</f>
        <v>0</v>
      </c>
      <c r="G11" s="46">
        <f>'Module B - Help Desk'!K6*'Overheads, Profit'!$C$13</f>
        <v>0</v>
      </c>
      <c r="H11" s="46">
        <f>'Module B - Help Desk'!M6*'Overheads, Profit'!$C$13</f>
        <v>0</v>
      </c>
      <c r="I11" s="147"/>
      <c r="J11" s="138">
        <f>SUM(D11:H11)</f>
        <v>0</v>
      </c>
      <c r="K11" s="46">
        <f>'Module B - Help Desk'!P6*'Overheads, Profit'!$C$13</f>
        <v>0</v>
      </c>
      <c r="L11" s="46">
        <f>'Module B - Help Desk'!R6*'Overheads, Profit'!$C$13</f>
        <v>0</v>
      </c>
      <c r="M11" s="138">
        <f>SUM(J11:L11)</f>
        <v>0</v>
      </c>
    </row>
    <row r="12" spans="1:13" s="3" customFormat="1" ht="30" customHeight="1">
      <c r="A12" s="139"/>
      <c r="B12" s="121" t="s">
        <v>38</v>
      </c>
      <c r="C12" s="141"/>
      <c r="D12" s="123">
        <f>D11</f>
        <v>0</v>
      </c>
      <c r="E12" s="123">
        <f t="shared" ref="E12:H12" si="2">E11</f>
        <v>0</v>
      </c>
      <c r="F12" s="123">
        <f t="shared" si="2"/>
        <v>0</v>
      </c>
      <c r="G12" s="123">
        <f t="shared" si="2"/>
        <v>0</v>
      </c>
      <c r="H12" s="123">
        <f t="shared" si="2"/>
        <v>0</v>
      </c>
      <c r="I12" s="141"/>
      <c r="J12" s="123">
        <f>J11</f>
        <v>0</v>
      </c>
      <c r="K12" s="123">
        <f t="shared" ref="K12:M12" si="3">K11</f>
        <v>0</v>
      </c>
      <c r="L12" s="123">
        <f t="shared" si="3"/>
        <v>0</v>
      </c>
      <c r="M12" s="123">
        <f t="shared" si="3"/>
        <v>0</v>
      </c>
    </row>
    <row r="13" spans="1:13" ht="30" customHeight="1">
      <c r="A13" s="2"/>
      <c r="B13" s="50" t="s">
        <v>39</v>
      </c>
      <c r="C13" s="144"/>
      <c r="D13" s="144"/>
      <c r="E13" s="144"/>
      <c r="F13" s="144"/>
      <c r="G13" s="144"/>
      <c r="H13" s="144"/>
      <c r="I13" s="144"/>
      <c r="J13" s="145"/>
      <c r="K13" s="144"/>
      <c r="L13" s="144"/>
      <c r="M13" s="145"/>
    </row>
    <row r="14" spans="1:13" s="4" customFormat="1" ht="40.4" customHeight="1" outlineLevel="1">
      <c r="A14" s="146"/>
      <c r="B14" s="47" t="s">
        <v>70</v>
      </c>
      <c r="C14" s="147"/>
      <c r="D14" s="46">
        <f>'Module F - Housing'!C35*'Overheads, Profit'!$C$13</f>
        <v>0</v>
      </c>
      <c r="E14" s="46">
        <f>'Module F - Housing'!D35*'Overheads, Profit'!$C$13</f>
        <v>0</v>
      </c>
      <c r="F14" s="46">
        <f>'Module F - Housing'!E35*'Overheads, Profit'!$C$13</f>
        <v>0</v>
      </c>
      <c r="G14" s="46">
        <f>'Module F - Housing'!F35*'Overheads, Profit'!$C$13</f>
        <v>0</v>
      </c>
      <c r="H14" s="46">
        <f>'Module F - Housing'!G35*'Overheads, Profit'!$C$13</f>
        <v>0</v>
      </c>
      <c r="I14" s="147"/>
      <c r="J14" s="138">
        <f>SUM(D14:H14)</f>
        <v>0</v>
      </c>
      <c r="K14" s="46">
        <f>'Module F - Housing'!I35*'Overheads, Profit'!$C$13</f>
        <v>0</v>
      </c>
      <c r="L14" s="46">
        <f>'Module F - Housing'!J35*'Overheads, Profit'!$C$13</f>
        <v>0</v>
      </c>
      <c r="M14" s="138">
        <f>SUM(J14:L14)</f>
        <v>0</v>
      </c>
    </row>
    <row r="15" spans="1:13" s="4" customFormat="1" ht="40.4" customHeight="1" outlineLevel="1">
      <c r="A15" s="146"/>
      <c r="B15" s="47" t="s">
        <v>1680</v>
      </c>
      <c r="C15" s="147"/>
      <c r="D15" s="46">
        <f>'Module F - Housing'!C36*'Overheads, Profit'!$C$13</f>
        <v>0</v>
      </c>
      <c r="E15" s="46">
        <f>'Module F - Housing'!D36*'Overheads, Profit'!$C$13</f>
        <v>0</v>
      </c>
      <c r="F15" s="46">
        <f>'Module F - Housing'!E36*'Overheads, Profit'!$C$13</f>
        <v>0</v>
      </c>
      <c r="G15" s="46">
        <f>'Module F - Housing'!F36*'Overheads, Profit'!$C$13</f>
        <v>0</v>
      </c>
      <c r="H15" s="46">
        <f>'Module F - Housing'!G36*'Overheads, Profit'!$C$13</f>
        <v>0</v>
      </c>
      <c r="I15" s="147"/>
      <c r="J15" s="138">
        <f>SUM(D15:H15)</f>
        <v>0</v>
      </c>
      <c r="K15" s="46">
        <f>'Module F - Housing'!I36*'Overheads, Profit'!$C$13</f>
        <v>0</v>
      </c>
      <c r="L15" s="46">
        <f>'Module F - Housing'!J36*'Overheads, Profit'!$C$13</f>
        <v>0</v>
      </c>
      <c r="M15" s="138">
        <f t="shared" ref="M15:M16" si="4">SUM(J15:L15)</f>
        <v>0</v>
      </c>
    </row>
    <row r="16" spans="1:13" s="4" customFormat="1" ht="40.4" customHeight="1" outlineLevel="1">
      <c r="A16" s="146"/>
      <c r="B16" s="47" t="s">
        <v>1712</v>
      </c>
      <c r="C16" s="147"/>
      <c r="D16" s="46">
        <f>'Module F - Housing'!C37*'Overheads, Profit'!$C$13</f>
        <v>0</v>
      </c>
      <c r="E16" s="46">
        <f>'Module F - Housing'!D37*'Overheads, Profit'!$C$13</f>
        <v>0</v>
      </c>
      <c r="F16" s="46">
        <f>'Module F - Housing'!E37*'Overheads, Profit'!$C$13</f>
        <v>0</v>
      </c>
      <c r="G16" s="46">
        <f>'Module F - Housing'!F37*'Overheads, Profit'!$C$13</f>
        <v>0</v>
      </c>
      <c r="H16" s="46">
        <f>'Module F - Housing'!G37*'Overheads, Profit'!$C$13</f>
        <v>0</v>
      </c>
      <c r="I16" s="147"/>
      <c r="J16" s="138">
        <f>SUM(D16:H16)</f>
        <v>0</v>
      </c>
      <c r="K16" s="46">
        <f>'Module F - Housing'!I37*'Overheads, Profit'!$C$13</f>
        <v>0</v>
      </c>
      <c r="L16" s="46">
        <f>'Module F - Housing'!J37*'Overheads, Profit'!$C$13</f>
        <v>0</v>
      </c>
      <c r="M16" s="138">
        <f t="shared" si="4"/>
        <v>0</v>
      </c>
    </row>
    <row r="17" spans="1:13" s="3" customFormat="1" ht="30" customHeight="1">
      <c r="A17" s="139"/>
      <c r="B17" s="121" t="s">
        <v>40</v>
      </c>
      <c r="C17" s="141"/>
      <c r="D17" s="123">
        <f>SUM(D14:D16)</f>
        <v>0</v>
      </c>
      <c r="E17" s="123">
        <f t="shared" ref="E17:G17" si="5">SUM(E14:E16)</f>
        <v>0</v>
      </c>
      <c r="F17" s="123">
        <f t="shared" si="5"/>
        <v>0</v>
      </c>
      <c r="G17" s="123">
        <f t="shared" si="5"/>
        <v>0</v>
      </c>
      <c r="H17" s="123">
        <f>SUM(H14:H16)</f>
        <v>0</v>
      </c>
      <c r="I17" s="141"/>
      <c r="J17" s="123">
        <f>SUM(J14:J16)</f>
        <v>0</v>
      </c>
      <c r="K17" s="123">
        <f>SUM(K14:K16)</f>
        <v>0</v>
      </c>
      <c r="L17" s="123">
        <f>SUM(L14:L16)</f>
        <v>0</v>
      </c>
      <c r="M17" s="123">
        <f>SUM(M14:M16)</f>
        <v>0</v>
      </c>
    </row>
    <row r="18" spans="1:13" ht="30" customHeight="1">
      <c r="A18" s="2"/>
      <c r="B18" s="50" t="s">
        <v>41</v>
      </c>
      <c r="C18" s="144"/>
      <c r="D18" s="144"/>
      <c r="E18" s="144"/>
      <c r="F18" s="144"/>
      <c r="G18" s="144"/>
      <c r="H18" s="144"/>
      <c r="I18" s="144"/>
      <c r="J18" s="145"/>
      <c r="K18" s="144"/>
      <c r="L18" s="144"/>
      <c r="M18" s="145"/>
    </row>
    <row r="19" spans="1:13" s="4" customFormat="1" ht="40.4" customHeight="1" outlineLevel="1">
      <c r="B19" s="47" t="str">
        <f>'Module H Soft FM Summary'!B7</f>
        <v>H-01 General Soft FM</v>
      </c>
      <c r="C19" s="147"/>
      <c r="D19" s="46">
        <f>'Module H Soft FM Summary'!C7*'Overheads, Profit'!$C$13</f>
        <v>0</v>
      </c>
      <c r="E19" s="46">
        <f>'Module H Soft FM Summary'!D7*'Overheads, Profit'!$C$13</f>
        <v>0</v>
      </c>
      <c r="F19" s="46">
        <f>'Module H Soft FM Summary'!E7*'Overheads, Profit'!$C$13</f>
        <v>0</v>
      </c>
      <c r="G19" s="46">
        <f>'Module H Soft FM Summary'!F7*'Overheads, Profit'!$C$13</f>
        <v>0</v>
      </c>
      <c r="H19" s="46">
        <f>'Module H Soft FM Summary'!G7*'Overheads, Profit'!$C$13</f>
        <v>0</v>
      </c>
      <c r="I19" s="147"/>
      <c r="J19" s="138">
        <f>SUM(D19:H19)</f>
        <v>0</v>
      </c>
      <c r="K19" s="158">
        <f>'Module H Soft FM Summary'!I7*'Overheads, Profit'!$C$13</f>
        <v>0</v>
      </c>
      <c r="L19" s="158">
        <f>'Module H Soft FM Summary'!J7*'Overheads, Profit'!$C$13</f>
        <v>0</v>
      </c>
      <c r="M19" s="138">
        <f>SUM(J19:L19)</f>
        <v>0</v>
      </c>
    </row>
    <row r="20" spans="1:13" s="4" customFormat="1" ht="40.4" customHeight="1" outlineLevel="1">
      <c r="B20" s="47" t="str">
        <f>'Module H Soft FM Summary'!B8</f>
        <v>HL-01 Cleaning</v>
      </c>
      <c r="C20" s="147"/>
      <c r="D20" s="46">
        <f>'Module H Soft FM Summary'!C8*'Overheads, Profit'!$C$13</f>
        <v>0</v>
      </c>
      <c r="E20" s="46">
        <f>'Module H Soft FM Summary'!D8*'Overheads, Profit'!$C$13</f>
        <v>0</v>
      </c>
      <c r="F20" s="46">
        <f>'Module H Soft FM Summary'!E8*'Overheads, Profit'!$C$13</f>
        <v>0</v>
      </c>
      <c r="G20" s="46">
        <f>'Module H Soft FM Summary'!F8*'Overheads, Profit'!$C$13</f>
        <v>0</v>
      </c>
      <c r="H20" s="46">
        <f>'Module H Soft FM Summary'!G8*'Overheads, Profit'!$C$13</f>
        <v>0</v>
      </c>
      <c r="I20" s="147"/>
      <c r="J20" s="138">
        <f t="shared" ref="J20:J26" si="6">SUM(D20:H20)</f>
        <v>0</v>
      </c>
      <c r="K20" s="158">
        <f>'Module H Soft FM Summary'!I8*'Overheads, Profit'!$C$13</f>
        <v>0</v>
      </c>
      <c r="L20" s="158">
        <f>'Module H Soft FM Summary'!J8*'Overheads, Profit'!$C$13</f>
        <v>0</v>
      </c>
      <c r="M20" s="138">
        <f t="shared" ref="M20:M26" si="7">SUM(J20:L20)</f>
        <v>0</v>
      </c>
    </row>
    <row r="21" spans="1:13" s="4" customFormat="1" ht="40.4" customHeight="1" outlineLevel="1">
      <c r="B21" s="47" t="str">
        <f>'Module H Soft FM Summary'!B9</f>
        <v>HL-01 Laundry, Dry Cleaning, Tailoring</v>
      </c>
      <c r="C21" s="147"/>
      <c r="D21" s="46">
        <f>'Module H Soft FM Summary'!C9*'Overheads, Profit'!$C$13</f>
        <v>0</v>
      </c>
      <c r="E21" s="46">
        <f>'Module H Soft FM Summary'!D9*'Overheads, Profit'!$C$13</f>
        <v>0</v>
      </c>
      <c r="F21" s="46">
        <f>'Module H Soft FM Summary'!E9*'Overheads, Profit'!$C$13</f>
        <v>0</v>
      </c>
      <c r="G21" s="46">
        <f>'Module H Soft FM Summary'!F9*'Overheads, Profit'!$C$13</f>
        <v>0</v>
      </c>
      <c r="H21" s="46">
        <f>'Module H Soft FM Summary'!G9*'Overheads, Profit'!$C$13</f>
        <v>0</v>
      </c>
      <c r="I21" s="147"/>
      <c r="J21" s="138">
        <f t="shared" si="6"/>
        <v>0</v>
      </c>
      <c r="K21" s="158">
        <f>'Module H Soft FM Summary'!I9*'Overheads, Profit'!$C$13</f>
        <v>0</v>
      </c>
      <c r="L21" s="158">
        <f>'Module H Soft FM Summary'!J9*'Overheads, Profit'!$C$13</f>
        <v>0</v>
      </c>
      <c r="M21" s="138">
        <f t="shared" si="7"/>
        <v>0</v>
      </c>
    </row>
    <row r="22" spans="1:13" s="4" customFormat="1" ht="40.4" customHeight="1" outlineLevel="1">
      <c r="B22" s="47" t="str">
        <f>'Module H Soft FM Summary'!B10</f>
        <v>HL-02 Extraneous Services (excluding Large scale office moves)</v>
      </c>
      <c r="C22" s="147"/>
      <c r="D22" s="46">
        <f>'Module H Soft FM Summary'!C10*'Overheads, Profit'!$C$13</f>
        <v>0</v>
      </c>
      <c r="E22" s="46">
        <f>'Module H Soft FM Summary'!D10*'Overheads, Profit'!$C$13</f>
        <v>0</v>
      </c>
      <c r="F22" s="46">
        <f>'Module H Soft FM Summary'!E10*'Overheads, Profit'!$C$13</f>
        <v>0</v>
      </c>
      <c r="G22" s="46">
        <f>'Module H Soft FM Summary'!F10*'Overheads, Profit'!$C$13</f>
        <v>0</v>
      </c>
      <c r="H22" s="46">
        <f>'Module H Soft FM Summary'!G10*'Overheads, Profit'!$C$13</f>
        <v>0</v>
      </c>
      <c r="I22" s="147"/>
      <c r="J22" s="138">
        <f t="shared" si="6"/>
        <v>0</v>
      </c>
      <c r="K22" s="158">
        <f>'Module H Soft FM Summary'!I10*'Overheads, Profit'!$C$13</f>
        <v>0</v>
      </c>
      <c r="L22" s="158">
        <f>'Module H Soft FM Summary'!J10*'Overheads, Profit'!$C$13</f>
        <v>0</v>
      </c>
      <c r="M22" s="138">
        <f t="shared" si="7"/>
        <v>0</v>
      </c>
    </row>
    <row r="23" spans="1:13" s="4" customFormat="1" ht="40.4" customHeight="1" outlineLevel="1">
      <c r="B23" s="47" t="str">
        <f>'Module H Soft FM Summary'!B11</f>
        <v>HL-07 Mess and Accommodation Services</v>
      </c>
      <c r="C23" s="147"/>
      <c r="D23" s="46">
        <f>'Module H Soft FM Summary'!C11*'Overheads, Profit'!$C$13</f>
        <v>0</v>
      </c>
      <c r="E23" s="46">
        <f>'Module H Soft FM Summary'!D11*'Overheads, Profit'!$C$13</f>
        <v>0</v>
      </c>
      <c r="F23" s="46">
        <f>'Module H Soft FM Summary'!E11*'Overheads, Profit'!$C$13</f>
        <v>0</v>
      </c>
      <c r="G23" s="46">
        <f>'Module H Soft FM Summary'!F11*'Overheads, Profit'!$C$13</f>
        <v>0</v>
      </c>
      <c r="H23" s="46">
        <f>'Module H Soft FM Summary'!G11*'Overheads, Profit'!$C$13</f>
        <v>0</v>
      </c>
      <c r="I23" s="147"/>
      <c r="J23" s="138">
        <f t="shared" si="6"/>
        <v>0</v>
      </c>
      <c r="K23" s="158">
        <f>'Module H Soft FM Summary'!I11*'Overheads, Profit'!$C$13</f>
        <v>0</v>
      </c>
      <c r="L23" s="158">
        <f>'Module H Soft FM Summary'!J11*'Overheads, Profit'!$C$13</f>
        <v>0</v>
      </c>
      <c r="M23" s="138">
        <f t="shared" si="7"/>
        <v>0</v>
      </c>
    </row>
    <row r="24" spans="1:13" s="4" customFormat="1" ht="40.4" customHeight="1" outlineLevel="1">
      <c r="B24" s="47" t="str">
        <f>'Module H Soft FM Summary'!B12</f>
        <v>HL-07A - Functions and Portfolio of Events - Official Functions</v>
      </c>
      <c r="C24" s="147"/>
      <c r="D24" s="46">
        <f>'Module H Soft FM Summary'!C12*'Overheads, Profit'!$C$13</f>
        <v>0</v>
      </c>
      <c r="E24" s="46">
        <f>'Module H Soft FM Summary'!D12*'Overheads, Profit'!$C$13</f>
        <v>0</v>
      </c>
      <c r="F24" s="46">
        <f>'Module H Soft FM Summary'!E12*'Overheads, Profit'!$C$13</f>
        <v>0</v>
      </c>
      <c r="G24" s="46">
        <f>'Module H Soft FM Summary'!F12*'Overheads, Profit'!$C$13</f>
        <v>0</v>
      </c>
      <c r="H24" s="46">
        <f>'Module H Soft FM Summary'!G12*'Overheads, Profit'!$C$13</f>
        <v>0</v>
      </c>
      <c r="I24" s="147"/>
      <c r="J24" s="138">
        <f t="shared" ref="J24" si="8">SUM(D24:H24)</f>
        <v>0</v>
      </c>
      <c r="K24" s="158">
        <f>'Module H Soft FM Summary'!I12*'Overheads, Profit'!$C$13</f>
        <v>0</v>
      </c>
      <c r="L24" s="158">
        <f>'Module H Soft FM Summary'!J12*'Overheads, Profit'!$C$13</f>
        <v>0</v>
      </c>
      <c r="M24" s="138">
        <f t="shared" ref="M24" si="9">SUM(J24:L24)</f>
        <v>0</v>
      </c>
    </row>
    <row r="25" spans="1:13" s="4" customFormat="1" ht="40.4" customHeight="1" outlineLevel="1">
      <c r="B25" s="47" t="str">
        <f>'Module H Soft FM Summary'!B14</f>
        <v>HL-08 CRL (Core Catering) VL-02 OFF</v>
      </c>
      <c r="C25" s="147"/>
      <c r="D25" s="46">
        <f>'Module H Soft FM Summary'!C14*'Overheads, Profit'!$C$13</f>
        <v>0</v>
      </c>
      <c r="E25" s="46">
        <f>'Module H Soft FM Summary'!D14*'Overheads, Profit'!$C$13</f>
        <v>0</v>
      </c>
      <c r="F25" s="46">
        <f>'Module H Soft FM Summary'!E14*'Overheads, Profit'!$C$13</f>
        <v>0</v>
      </c>
      <c r="G25" s="46">
        <f>'Module H Soft FM Summary'!F14*'Overheads, Profit'!$C$13</f>
        <v>0</v>
      </c>
      <c r="H25" s="46">
        <f>'Module H Soft FM Summary'!G14*'Overheads, Profit'!$C$13</f>
        <v>0</v>
      </c>
      <c r="I25" s="147"/>
      <c r="J25" s="138">
        <f t="shared" si="6"/>
        <v>0</v>
      </c>
      <c r="K25" s="158">
        <f>'Module H Soft FM Summary'!I14*'Overheads, Profit'!$C$13</f>
        <v>0</v>
      </c>
      <c r="L25" s="158">
        <f>'Module H Soft FM Summary'!J14*'Overheads, Profit'!$C$13</f>
        <v>0</v>
      </c>
      <c r="M25" s="138">
        <f t="shared" si="7"/>
        <v>0</v>
      </c>
    </row>
    <row r="26" spans="1:13" s="4" customFormat="1" ht="40.4" customHeight="1" outlineLevel="1">
      <c r="B26" s="47" t="str">
        <f>'Module H Soft FM Summary'!B15</f>
        <v xml:space="preserve">HL-08 CRL (Retail Needs Provision Payment and Fixed Income) </v>
      </c>
      <c r="C26" s="147"/>
      <c r="D26" s="46">
        <f>'Module H Soft FM Summary'!C15*'Overheads, Profit'!$C$13</f>
        <v>0</v>
      </c>
      <c r="E26" s="46">
        <f>'Module H Soft FM Summary'!D15*'Overheads, Profit'!$C$13</f>
        <v>0</v>
      </c>
      <c r="F26" s="46">
        <f>'Module H Soft FM Summary'!E15*'Overheads, Profit'!$C$13</f>
        <v>0</v>
      </c>
      <c r="G26" s="46">
        <f>'Module H Soft FM Summary'!F15*'Overheads, Profit'!$C$13</f>
        <v>0</v>
      </c>
      <c r="H26" s="46">
        <f>'Module H Soft FM Summary'!G15*'Overheads, Profit'!$C$13</f>
        <v>0</v>
      </c>
      <c r="I26" s="147"/>
      <c r="J26" s="138">
        <f t="shared" si="6"/>
        <v>0</v>
      </c>
      <c r="K26" s="158">
        <f>'Module H Soft FM Summary'!I15*'Overheads, Profit'!$C$13</f>
        <v>0</v>
      </c>
      <c r="L26" s="158">
        <f>'Module H Soft FM Summary'!J15*'Overheads, Profit'!$C$13</f>
        <v>0</v>
      </c>
      <c r="M26" s="138">
        <f t="shared" si="7"/>
        <v>0</v>
      </c>
    </row>
    <row r="27" spans="1:13" s="4" customFormat="1" ht="40.4" customHeight="1" outlineLevel="1">
      <c r="B27" s="47" t="str">
        <f>'Module H Soft FM Summary'!B17</f>
        <v>HL-10 Waste Management</v>
      </c>
      <c r="C27" s="147"/>
      <c r="D27" s="46">
        <f>'Module H Soft FM Summary'!C17*'Overheads, Profit'!$C$13</f>
        <v>0</v>
      </c>
      <c r="E27" s="46">
        <f>'Module H Soft FM Summary'!D17*'Overheads, Profit'!$C$13</f>
        <v>0</v>
      </c>
      <c r="F27" s="46">
        <f>'Module H Soft FM Summary'!E17*'Overheads, Profit'!$C$13</f>
        <v>0</v>
      </c>
      <c r="G27" s="46">
        <f>'Module H Soft FM Summary'!F17*'Overheads, Profit'!$C$13</f>
        <v>0</v>
      </c>
      <c r="H27" s="46">
        <f>'Module H Soft FM Summary'!G17*'Overheads, Profit'!$C$13</f>
        <v>0</v>
      </c>
      <c r="I27" s="147"/>
      <c r="J27" s="138">
        <f>SUM(D27:H27)</f>
        <v>0</v>
      </c>
      <c r="K27" s="158">
        <f>'Module H Soft FM Summary'!I17*'Overheads, Profit'!$C$13</f>
        <v>0</v>
      </c>
      <c r="L27" s="158">
        <f>'Module H Soft FM Summary'!J17*'Overheads, Profit'!$C$13</f>
        <v>0</v>
      </c>
      <c r="M27" s="138">
        <f>SUM(J27:L27)</f>
        <v>0</v>
      </c>
    </row>
    <row r="28" spans="1:13" s="3" customFormat="1" ht="30" customHeight="1">
      <c r="B28" s="121" t="s">
        <v>42</v>
      </c>
      <c r="C28" s="141"/>
      <c r="D28" s="123">
        <f>SUM(D19:D27)</f>
        <v>0</v>
      </c>
      <c r="E28" s="123">
        <f>SUM(E19:E27)</f>
        <v>0</v>
      </c>
      <c r="F28" s="123">
        <f>SUM(F19:F27)</f>
        <v>0</v>
      </c>
      <c r="G28" s="123">
        <f>SUM(G19:G27)</f>
        <v>0</v>
      </c>
      <c r="H28" s="123">
        <f>SUM(H19:H27)</f>
        <v>0</v>
      </c>
      <c r="I28" s="141"/>
      <c r="J28" s="138">
        <f t="shared" ref="J28" si="10">SUM(D28:H28)</f>
        <v>0</v>
      </c>
      <c r="K28" s="123">
        <f>SUM(K19:K27)</f>
        <v>0</v>
      </c>
      <c r="L28" s="123">
        <f>SUM(L19:L27)</f>
        <v>0</v>
      </c>
      <c r="M28" s="138">
        <f t="shared" ref="M28" si="11">SUM(J28:L28)</f>
        <v>0</v>
      </c>
    </row>
    <row r="29" spans="1:13" ht="30" customHeight="1">
      <c r="B29" s="49" t="s">
        <v>43</v>
      </c>
      <c r="C29" s="144"/>
      <c r="D29" s="144"/>
      <c r="E29" s="149"/>
      <c r="F29" s="149"/>
      <c r="G29" s="149"/>
      <c r="H29" s="149"/>
      <c r="I29" s="144"/>
      <c r="J29" s="145"/>
      <c r="K29" s="149"/>
      <c r="L29" s="149"/>
      <c r="M29" s="145"/>
    </row>
    <row r="30" spans="1:13" s="4" customFormat="1" ht="40.4" customHeight="1" outlineLevel="1">
      <c r="B30" s="47" t="s">
        <v>44</v>
      </c>
      <c r="C30" s="147"/>
      <c r="D30" s="46">
        <f>('KL-03 Stores Management'!C25+'KL-05 GFE'!C25)*'Overheads, Profit'!$C$13</f>
        <v>0</v>
      </c>
      <c r="E30" s="46">
        <f>('KL-03 Stores Management'!D25+'KL-05 GFE'!D25)*'Overheads, Profit'!$C$13</f>
        <v>0</v>
      </c>
      <c r="F30" s="46">
        <f>('KL-03 Stores Management'!E25+'KL-05 GFE'!E25)*'Overheads, Profit'!$C$13</f>
        <v>0</v>
      </c>
      <c r="G30" s="46">
        <f>('KL-03 Stores Management'!F25+'KL-05 GFE'!F25)*'Overheads, Profit'!$C$13</f>
        <v>0</v>
      </c>
      <c r="H30" s="46">
        <f>('KL-03 Stores Management'!G25+'KL-05 GFE'!G25)*'Overheads, Profit'!$C$13</f>
        <v>0</v>
      </c>
      <c r="I30" s="147"/>
      <c r="J30" s="138">
        <f>SUM(D30:H30)</f>
        <v>0</v>
      </c>
      <c r="K30" s="46">
        <f>('KL-03 Stores Management'!I25+'KL-05 GFE'!I25)*'Overheads, Profit'!$C$13</f>
        <v>0</v>
      </c>
      <c r="L30" s="46">
        <f>('KL-03 Stores Management'!J25+'KL-05 GFE'!J25)*'Overheads, Profit'!$C$13</f>
        <v>0</v>
      </c>
      <c r="M30" s="138">
        <f>SUM(J30:L30)</f>
        <v>0</v>
      </c>
    </row>
    <row r="31" spans="1:13" s="3" customFormat="1" ht="20.149999999999999" customHeight="1">
      <c r="B31" s="121" t="s">
        <v>45</v>
      </c>
      <c r="C31" s="141"/>
      <c r="D31" s="123">
        <f>SUM(D30:D30)</f>
        <v>0</v>
      </c>
      <c r="E31" s="123">
        <f t="shared" ref="E31:H31" si="12">SUM(E30:E30)</f>
        <v>0</v>
      </c>
      <c r="F31" s="123">
        <f t="shared" si="12"/>
        <v>0</v>
      </c>
      <c r="G31" s="123">
        <f t="shared" si="12"/>
        <v>0</v>
      </c>
      <c r="H31" s="123">
        <f t="shared" si="12"/>
        <v>0</v>
      </c>
      <c r="I31" s="141"/>
      <c r="J31" s="143">
        <f>J30</f>
        <v>0</v>
      </c>
      <c r="K31" s="123">
        <f>SUM(K30:K30)</f>
        <v>0</v>
      </c>
      <c r="L31" s="123">
        <f>SUM(L30:L30)</f>
        <v>0</v>
      </c>
      <c r="M31" s="143">
        <f>SUM(J31:L31)</f>
        <v>0</v>
      </c>
    </row>
    <row r="32" spans="1:13" ht="30" customHeight="1">
      <c r="B32" s="49" t="s">
        <v>46</v>
      </c>
      <c r="C32" s="144"/>
      <c r="D32" s="144"/>
      <c r="E32" s="149"/>
      <c r="F32" s="149"/>
      <c r="G32" s="149"/>
      <c r="H32" s="149"/>
      <c r="I32" s="144"/>
      <c r="J32" s="145"/>
      <c r="K32" s="149"/>
      <c r="L32" s="149"/>
      <c r="M32" s="145"/>
    </row>
    <row r="33" spans="2:13" s="4" customFormat="1" ht="40.4" customHeight="1" outlineLevel="1">
      <c r="B33" s="47" t="s">
        <v>47</v>
      </c>
      <c r="C33" s="147"/>
      <c r="D33" s="46">
        <f>'Module V (VL01-Preparations)'!C7*'Overheads, Profit'!$C$13</f>
        <v>0</v>
      </c>
      <c r="E33" s="46">
        <f>'Module V (VL01-Preparations)'!D7*'Overheads, Profit'!$C$13</f>
        <v>0</v>
      </c>
      <c r="F33" s="46">
        <f>'Module V (VL01-Preparations)'!E7*'Overheads, Profit'!$C$13</f>
        <v>0</v>
      </c>
      <c r="G33" s="46">
        <f>'Module V (VL01-Preparations)'!F7*'Overheads, Profit'!$C$13</f>
        <v>0</v>
      </c>
      <c r="H33" s="46">
        <f>'Module V (VL01-Preparations)'!G7*'Overheads, Profit'!$C$13</f>
        <v>0</v>
      </c>
      <c r="I33" s="147"/>
      <c r="J33" s="138">
        <f>SUM(D33:H33)</f>
        <v>0</v>
      </c>
      <c r="K33" s="158">
        <f>'Module V (VL01-Preparations)'!I7*'Overheads, Profit'!$C$13</f>
        <v>0</v>
      </c>
      <c r="L33" s="158">
        <f>'Module V (VL01-Preparations)'!J7*'Overheads, Profit'!$C$13</f>
        <v>0</v>
      </c>
      <c r="M33" s="138">
        <f t="shared" ref="M33:M40" si="13">SUM(J33:L33)</f>
        <v>0</v>
      </c>
    </row>
    <row r="34" spans="2:13" s="3" customFormat="1" ht="20.149999999999999" customHeight="1">
      <c r="B34" s="121" t="s">
        <v>48</v>
      </c>
      <c r="C34" s="141"/>
      <c r="D34" s="123">
        <f t="shared" ref="D34:H34" si="14">SUM(D33:D33)</f>
        <v>0</v>
      </c>
      <c r="E34" s="123">
        <f t="shared" si="14"/>
        <v>0</v>
      </c>
      <c r="F34" s="123">
        <f t="shared" si="14"/>
        <v>0</v>
      </c>
      <c r="G34" s="123">
        <f t="shared" si="14"/>
        <v>0</v>
      </c>
      <c r="H34" s="123">
        <f t="shared" si="14"/>
        <v>0</v>
      </c>
      <c r="I34" s="141"/>
      <c r="J34" s="123">
        <f t="shared" ref="J34" si="15">SUM(J33:J33)</f>
        <v>0</v>
      </c>
      <c r="K34" s="123">
        <f>SUM(K33:K33)</f>
        <v>0</v>
      </c>
      <c r="L34" s="123">
        <f>SUM(L33:L33)</f>
        <v>0</v>
      </c>
      <c r="M34" s="143">
        <f t="shared" si="13"/>
        <v>0</v>
      </c>
    </row>
    <row r="35" spans="2:13" ht="58.5" customHeight="1">
      <c r="B35" s="122" t="s">
        <v>74</v>
      </c>
      <c r="C35" s="123">
        <f>C6</f>
        <v>0</v>
      </c>
      <c r="D35" s="123">
        <f>D31+D28+D17++D12+D9+D34</f>
        <v>0</v>
      </c>
      <c r="E35" s="123">
        <f>E31+E28+E17++E12+E9+E34</f>
        <v>0</v>
      </c>
      <c r="F35" s="123">
        <f>F31+F28+F17++F12+F9+F34</f>
        <v>0</v>
      </c>
      <c r="G35" s="123">
        <f>G31+G28+G17++G12+G9+G34</f>
        <v>0</v>
      </c>
      <c r="H35" s="123">
        <f>H31+H28+H17++H12+H9+H34</f>
        <v>0</v>
      </c>
      <c r="I35" s="123">
        <f>I6</f>
        <v>0</v>
      </c>
      <c r="J35" s="138">
        <f>SUM(C35:I35)</f>
        <v>0</v>
      </c>
      <c r="K35" s="123">
        <f>K31+K28+K17++K12+K9+K34</f>
        <v>0</v>
      </c>
      <c r="L35" s="123">
        <f>L31+L28+L17++L12+L9+L34</f>
        <v>0</v>
      </c>
      <c r="M35" s="143">
        <f t="shared" si="13"/>
        <v>0</v>
      </c>
    </row>
    <row r="36" spans="2:13" ht="58.5" customHeight="1">
      <c r="B36" s="122" t="str">
        <f>'SUMMARY Euro Unindex VL-02 OFF'!B36</f>
        <v>CORE FIXED TOTAL excluding HL-08 CRL - Retail Provision Payment (RPP)</v>
      </c>
      <c r="C36" s="123">
        <f>C35</f>
        <v>0</v>
      </c>
      <c r="D36" s="123">
        <f>D35-D26</f>
        <v>0</v>
      </c>
      <c r="E36" s="123">
        <f t="shared" ref="E36:H36" si="16">E35-E26</f>
        <v>0</v>
      </c>
      <c r="F36" s="123">
        <f t="shared" si="16"/>
        <v>0</v>
      </c>
      <c r="G36" s="123">
        <f t="shared" si="16"/>
        <v>0</v>
      </c>
      <c r="H36" s="123">
        <f t="shared" si="16"/>
        <v>0</v>
      </c>
      <c r="I36" s="123">
        <f>I35</f>
        <v>0</v>
      </c>
      <c r="J36" s="138">
        <f>SUM(C36:I36)</f>
        <v>0</v>
      </c>
      <c r="K36" s="123">
        <f t="shared" ref="K36" si="17">K35-K26</f>
        <v>0</v>
      </c>
      <c r="L36" s="123">
        <f>L35-L26</f>
        <v>0</v>
      </c>
      <c r="M36" s="143">
        <f>SUM(J36:L36)</f>
        <v>0</v>
      </c>
    </row>
    <row r="37" spans="2:13" ht="27.75" customHeight="1">
      <c r="B37" s="95" t="s">
        <v>50</v>
      </c>
      <c r="C37" s="51">
        <f>C36*'Overheads, Profit'!C$8</f>
        <v>0</v>
      </c>
      <c r="D37" s="51">
        <f>D36*'Overheads, Profit'!C$8</f>
        <v>0</v>
      </c>
      <c r="E37" s="51">
        <f>E36*'Overheads, Profit'!D$8</f>
        <v>0</v>
      </c>
      <c r="F37" s="51">
        <f>F36*'Overheads, Profit'!E$8</f>
        <v>0</v>
      </c>
      <c r="G37" s="51">
        <f>G36*'Overheads, Profit'!F$8</f>
        <v>0</v>
      </c>
      <c r="H37" s="51">
        <f>H36*'Overheads, Profit'!G$8</f>
        <v>0</v>
      </c>
      <c r="I37" s="51">
        <f>I36*'Overheads, Profit'!G$8</f>
        <v>0</v>
      </c>
      <c r="J37" s="123">
        <f>SUM(C37:I37)</f>
        <v>0</v>
      </c>
      <c r="K37" s="51">
        <f>K36*'Overheads, Profit'!H$8</f>
        <v>0</v>
      </c>
      <c r="L37" s="51">
        <f>L36*'Overheads, Profit'!I$8</f>
        <v>0</v>
      </c>
      <c r="M37" s="138">
        <f t="shared" ref="M37:M38" si="18">SUM(J37:L37)</f>
        <v>0</v>
      </c>
    </row>
    <row r="38" spans="2:13" ht="27.75" customHeight="1">
      <c r="B38" s="95" t="s">
        <v>51</v>
      </c>
      <c r="C38" s="51">
        <f>(C36+C37)*'Overheads, Profit'!C$9</f>
        <v>0</v>
      </c>
      <c r="D38" s="51">
        <f>(D36+D37)*'Overheads, Profit'!C$9</f>
        <v>0</v>
      </c>
      <c r="E38" s="51">
        <f>(E36+E37)*'Overheads, Profit'!D$9</f>
        <v>0</v>
      </c>
      <c r="F38" s="51">
        <f>(F36+F37)*'Overheads, Profit'!E$9</f>
        <v>0</v>
      </c>
      <c r="G38" s="51">
        <f>(G36+G37)*'Overheads, Profit'!F$9</f>
        <v>0</v>
      </c>
      <c r="H38" s="51">
        <f>(H36+H37)*'Overheads, Profit'!G$9</f>
        <v>0</v>
      </c>
      <c r="I38" s="51">
        <f>(I36+I37)*'Overheads, Profit'!G$9</f>
        <v>0</v>
      </c>
      <c r="J38" s="123">
        <f>SUM(C38:I38)</f>
        <v>0</v>
      </c>
      <c r="K38" s="51">
        <f>(K36+K37)*'Overheads, Profit'!H$9</f>
        <v>0</v>
      </c>
      <c r="L38" s="51">
        <f>(L36+L37)*'Overheads, Profit'!I$9</f>
        <v>0</v>
      </c>
      <c r="M38" s="138">
        <f t="shared" si="18"/>
        <v>0</v>
      </c>
    </row>
    <row r="39" spans="2:13" ht="58.5" customHeight="1">
      <c r="B39" s="122" t="s">
        <v>75</v>
      </c>
      <c r="C39" s="123">
        <f>C35+C37+C38</f>
        <v>0</v>
      </c>
      <c r="D39" s="123">
        <f t="shared" ref="D39:M39" si="19">D35+D37+D38</f>
        <v>0</v>
      </c>
      <c r="E39" s="123">
        <f t="shared" si="19"/>
        <v>0</v>
      </c>
      <c r="F39" s="123">
        <f t="shared" si="19"/>
        <v>0</v>
      </c>
      <c r="G39" s="123">
        <f t="shared" si="19"/>
        <v>0</v>
      </c>
      <c r="H39" s="123">
        <f t="shared" si="19"/>
        <v>0</v>
      </c>
      <c r="I39" s="123">
        <f t="shared" si="19"/>
        <v>0</v>
      </c>
      <c r="J39" s="123">
        <f t="shared" si="19"/>
        <v>0</v>
      </c>
      <c r="K39" s="123">
        <f t="shared" si="19"/>
        <v>0</v>
      </c>
      <c r="L39" s="123">
        <f t="shared" si="19"/>
        <v>0</v>
      </c>
      <c r="M39" s="123">
        <f t="shared" si="19"/>
        <v>0</v>
      </c>
    </row>
    <row r="40" spans="2:13" s="8" customFormat="1" ht="49.5" customHeight="1" outlineLevel="1">
      <c r="B40" s="47" t="s">
        <v>53</v>
      </c>
      <c r="C40" s="159"/>
      <c r="D40" s="46">
        <f>'SUMMARY Euro Unindex VL-02 OFF'!D40*'Overheads, Profit'!$C$13</f>
        <v>0</v>
      </c>
      <c r="E40" s="144"/>
      <c r="F40" s="144"/>
      <c r="G40" s="144"/>
      <c r="H40" s="144"/>
      <c r="I40" s="144"/>
      <c r="J40" s="138">
        <f>SUM(C40:I40)</f>
        <v>0</v>
      </c>
      <c r="K40" s="144"/>
      <c r="L40" s="144"/>
      <c r="M40" s="138">
        <f t="shared" si="13"/>
        <v>0</v>
      </c>
    </row>
    <row r="41" spans="2:13" s="8" customFormat="1" ht="57.75" customHeight="1">
      <c r="B41" s="122" t="s">
        <v>54</v>
      </c>
      <c r="C41" s="123">
        <f>C39</f>
        <v>0</v>
      </c>
      <c r="D41" s="123">
        <f>D40+D39</f>
        <v>0</v>
      </c>
      <c r="E41" s="123">
        <f t="shared" ref="E41:M41" si="20">E40+E39</f>
        <v>0</v>
      </c>
      <c r="F41" s="123">
        <f t="shared" si="20"/>
        <v>0</v>
      </c>
      <c r="G41" s="123">
        <f t="shared" si="20"/>
        <v>0</v>
      </c>
      <c r="H41" s="123">
        <f t="shared" si="20"/>
        <v>0</v>
      </c>
      <c r="I41" s="123">
        <f t="shared" si="20"/>
        <v>0</v>
      </c>
      <c r="J41" s="123">
        <f>J40+J39</f>
        <v>0</v>
      </c>
      <c r="K41" s="123">
        <f t="shared" si="20"/>
        <v>0</v>
      </c>
      <c r="L41" s="123">
        <f t="shared" si="20"/>
        <v>0</v>
      </c>
      <c r="M41" s="123">
        <f t="shared" si="20"/>
        <v>0</v>
      </c>
    </row>
    <row r="42" spans="2:13" s="8" customFormat="1" ht="57.75" customHeight="1">
      <c r="B42" s="150"/>
      <c r="C42" s="151"/>
      <c r="D42" s="151"/>
      <c r="E42" s="151"/>
      <c r="F42" s="151"/>
      <c r="G42" s="151"/>
      <c r="H42" s="151"/>
      <c r="I42" s="151"/>
      <c r="J42" s="151"/>
      <c r="K42" s="151"/>
      <c r="L42" s="151"/>
      <c r="M42" s="551"/>
    </row>
    <row r="43" spans="2:13" s="4" customFormat="1" ht="40.4" customHeight="1">
      <c r="B43" s="49" t="s">
        <v>55</v>
      </c>
      <c r="C43" s="757"/>
      <c r="D43" s="757"/>
      <c r="E43" s="757"/>
      <c r="F43" s="757"/>
      <c r="G43" s="757"/>
      <c r="H43" s="757"/>
      <c r="I43" s="757"/>
      <c r="J43" s="145"/>
      <c r="K43" s="757"/>
      <c r="L43" s="757"/>
      <c r="M43" s="552"/>
    </row>
    <row r="44" spans="2:13" s="3" customFormat="1" ht="30" customHeight="1" outlineLevel="1">
      <c r="B44" s="47" t="s">
        <v>55</v>
      </c>
      <c r="C44" s="141"/>
      <c r="D44" s="46">
        <f>'Module I Summary'!C7*'Overheads, Profit'!$C$13</f>
        <v>0</v>
      </c>
      <c r="E44" s="46">
        <f>'Module I Summary'!D7*'Overheads, Profit'!$C$13</f>
        <v>0</v>
      </c>
      <c r="F44" s="46">
        <f>'Module I Summary'!E7*'Overheads, Profit'!$C$13</f>
        <v>0</v>
      </c>
      <c r="G44" s="46">
        <f>'Module I Summary'!F7*'Overheads, Profit'!$C$13</f>
        <v>0</v>
      </c>
      <c r="H44" s="46">
        <f>'Module I Summary'!G7*'Overheads, Profit'!$C$13</f>
        <v>0</v>
      </c>
      <c r="I44" s="147"/>
      <c r="J44" s="123">
        <f>SUM(C44:I44)</f>
        <v>0</v>
      </c>
      <c r="K44" s="46">
        <f>'Module I Summary'!I7*'Overheads, Profit'!$C$13</f>
        <v>0</v>
      </c>
      <c r="L44" s="46">
        <f>'Module I Summary'!J7*'Overheads, Profit'!$C$13</f>
        <v>0</v>
      </c>
      <c r="M44" s="143">
        <f>SUM(J44:L44)</f>
        <v>0</v>
      </c>
    </row>
    <row r="45" spans="2:13" s="8" customFormat="1" ht="57.75" customHeight="1">
      <c r="B45" s="121" t="s">
        <v>56</v>
      </c>
      <c r="C45" s="141"/>
      <c r="D45" s="123">
        <f>D44</f>
        <v>0</v>
      </c>
      <c r="E45" s="123">
        <f t="shared" ref="E45:G45" si="21">E44</f>
        <v>0</v>
      </c>
      <c r="F45" s="123">
        <f t="shared" si="21"/>
        <v>0</v>
      </c>
      <c r="G45" s="123">
        <f t="shared" si="21"/>
        <v>0</v>
      </c>
      <c r="H45" s="123">
        <f>H44</f>
        <v>0</v>
      </c>
      <c r="I45" s="141"/>
      <c r="J45" s="123">
        <f>SUM(C45:I45)</f>
        <v>0</v>
      </c>
      <c r="K45" s="123">
        <f t="shared" ref="K45:L45" si="22">K44</f>
        <v>0</v>
      </c>
      <c r="L45" s="123">
        <f t="shared" si="22"/>
        <v>0</v>
      </c>
      <c r="M45" s="123">
        <f>M44</f>
        <v>0</v>
      </c>
    </row>
    <row r="46" spans="2:13" s="3" customFormat="1" ht="30" customHeight="1">
      <c r="B46" s="95" t="s">
        <v>57</v>
      </c>
      <c r="C46" s="141"/>
      <c r="D46" s="51">
        <f>'SUMMARY Euro Unindex VL-02 OFF'!D46*'Overheads, Profit'!$C$13</f>
        <v>0</v>
      </c>
      <c r="E46" s="51">
        <f>'SUMMARY Euro Unindex VL-02 OFF'!E46*'Overheads, Profit'!$C$13</f>
        <v>0</v>
      </c>
      <c r="F46" s="51">
        <f>'SUMMARY Euro Unindex VL-02 OFF'!F46*'Overheads, Profit'!$C$13</f>
        <v>0</v>
      </c>
      <c r="G46" s="51">
        <f>'SUMMARY Euro Unindex VL-02 OFF'!G46*'Overheads, Profit'!$C$13</f>
        <v>0</v>
      </c>
      <c r="H46" s="51">
        <f>'SUMMARY Euro Unindex VL-02 OFF'!H46*'Overheads, Profit'!$C$13</f>
        <v>0</v>
      </c>
      <c r="I46" s="141"/>
      <c r="J46" s="123">
        <f>SUM(C46:I46)</f>
        <v>0</v>
      </c>
      <c r="K46" s="51">
        <f>'SUMMARY Euro Unindex VL-02 OFF'!K46*'Overheads, Profit'!$C$13</f>
        <v>0</v>
      </c>
      <c r="L46" s="51">
        <f>'SUMMARY Euro Unindex VL-02 OFF'!L46*'Overheads, Profit'!$C$13</f>
        <v>0</v>
      </c>
      <c r="M46" s="138">
        <f>SUM(J46:L46)</f>
        <v>0</v>
      </c>
    </row>
    <row r="47" spans="2:13" s="3" customFormat="1" ht="30" customHeight="1">
      <c r="B47" s="95" t="s">
        <v>58</v>
      </c>
      <c r="C47" s="141"/>
      <c r="D47" s="51">
        <f>'SUMMARY Euro Unindex VL-02 OFF'!D47*'Overheads, Profit'!$C$13</f>
        <v>0</v>
      </c>
      <c r="E47" s="51">
        <f>'SUMMARY Euro Unindex VL-02 OFF'!E47*'Overheads, Profit'!$C$13</f>
        <v>0</v>
      </c>
      <c r="F47" s="51">
        <f>'SUMMARY Euro Unindex VL-02 OFF'!F47*'Overheads, Profit'!$C$13</f>
        <v>0</v>
      </c>
      <c r="G47" s="51">
        <f>'SUMMARY Euro Unindex VL-02 OFF'!G47*'Overheads, Profit'!$C$13</f>
        <v>0</v>
      </c>
      <c r="H47" s="51">
        <f>'SUMMARY Euro Unindex VL-02 OFF'!H47*'Overheads, Profit'!$C$13</f>
        <v>0</v>
      </c>
      <c r="I47" s="141"/>
      <c r="J47" s="123">
        <f>SUM(C47:I47)</f>
        <v>0</v>
      </c>
      <c r="K47" s="51">
        <f>'SUMMARY Euro Unindex VL-02 OFF'!K47*'Overheads, Profit'!$C$13</f>
        <v>0</v>
      </c>
      <c r="L47" s="51">
        <f>'SUMMARY Euro Unindex VL-02 OFF'!L47*'Overheads, Profit'!$C$13</f>
        <v>0</v>
      </c>
      <c r="M47" s="138">
        <f t="shared" ref="M47" si="23">SUM(J47:L47)</f>
        <v>0</v>
      </c>
    </row>
    <row r="48" spans="2:13" s="3" customFormat="1" ht="30" customHeight="1">
      <c r="B48" s="121" t="s">
        <v>59</v>
      </c>
      <c r="C48" s="141"/>
      <c r="D48" s="123">
        <f>SUM(D45:D47)</f>
        <v>0</v>
      </c>
      <c r="E48" s="123">
        <f t="shared" ref="E48:H48" si="24">SUM(E45:E47)</f>
        <v>0</v>
      </c>
      <c r="F48" s="123">
        <f t="shared" si="24"/>
        <v>0</v>
      </c>
      <c r="G48" s="123">
        <f t="shared" si="24"/>
        <v>0</v>
      </c>
      <c r="H48" s="123">
        <f t="shared" si="24"/>
        <v>0</v>
      </c>
      <c r="I48" s="141"/>
      <c r="J48" s="123">
        <f t="shared" ref="J48:L48" si="25">SUM(J45:J47)</f>
        <v>0</v>
      </c>
      <c r="K48" s="123">
        <f t="shared" si="25"/>
        <v>0</v>
      </c>
      <c r="L48" s="123">
        <f t="shared" si="25"/>
        <v>0</v>
      </c>
      <c r="M48" s="123">
        <f>SUM(M45:M47)</f>
        <v>0</v>
      </c>
    </row>
    <row r="49" spans="2:13" s="8" customFormat="1" ht="53.15" customHeight="1">
      <c r="B49" s="122" t="s">
        <v>60</v>
      </c>
      <c r="C49" s="123">
        <f t="shared" ref="C49:M49" si="26">C48+C41</f>
        <v>0</v>
      </c>
      <c r="D49" s="123">
        <f t="shared" si="26"/>
        <v>0</v>
      </c>
      <c r="E49" s="123">
        <f t="shared" si="26"/>
        <v>0</v>
      </c>
      <c r="F49" s="123">
        <f t="shared" si="26"/>
        <v>0</v>
      </c>
      <c r="G49" s="123">
        <f t="shared" si="26"/>
        <v>0</v>
      </c>
      <c r="H49" s="123">
        <f t="shared" si="26"/>
        <v>0</v>
      </c>
      <c r="I49" s="123">
        <f t="shared" si="26"/>
        <v>0</v>
      </c>
      <c r="J49" s="123">
        <f t="shared" si="26"/>
        <v>0</v>
      </c>
      <c r="K49" s="123">
        <f t="shared" si="26"/>
        <v>0</v>
      </c>
      <c r="L49" s="123">
        <f t="shared" si="26"/>
        <v>0</v>
      </c>
      <c r="M49" s="123">
        <f t="shared" si="26"/>
        <v>0</v>
      </c>
    </row>
    <row r="50" spans="2:13" s="6" customFormat="1" ht="13.5" customHeight="1">
      <c r="B50" s="153"/>
      <c r="C50" s="160"/>
      <c r="D50" s="160"/>
      <c r="E50" s="161"/>
      <c r="F50" s="162"/>
      <c r="G50" s="162"/>
      <c r="H50" s="162"/>
      <c r="I50" s="153"/>
      <c r="J50" s="162"/>
      <c r="K50" s="162"/>
      <c r="L50" s="162"/>
      <c r="M50" s="153"/>
    </row>
    <row r="51" spans="2:13" ht="27" customHeight="1">
      <c r="B51" s="2"/>
      <c r="C51" s="106"/>
      <c r="D51" s="106"/>
      <c r="E51" s="1143"/>
      <c r="F51" s="1143"/>
      <c r="G51" s="1143"/>
      <c r="H51" s="1143"/>
      <c r="I51" s="2"/>
      <c r="J51" s="2"/>
      <c r="K51" s="171"/>
      <c r="L51" s="171"/>
      <c r="M51" s="2"/>
    </row>
    <row r="52" spans="2:13" ht="13.5" hidden="1" customHeight="1">
      <c r="B52" s="2"/>
      <c r="C52" s="107"/>
      <c r="D52" s="107"/>
      <c r="E52" s="1143"/>
      <c r="F52" s="1143"/>
      <c r="G52" s="1143"/>
      <c r="H52" s="1143"/>
      <c r="I52" s="171"/>
      <c r="J52" s="171"/>
      <c r="K52" s="171"/>
      <c r="L52" s="171"/>
      <c r="M52" s="2"/>
    </row>
    <row r="53" spans="2:13" ht="12.75" customHeight="1">
      <c r="B53" s="2"/>
      <c r="C53" s="108"/>
      <c r="D53" s="108"/>
      <c r="E53" s="1143"/>
      <c r="F53" s="1143"/>
      <c r="G53" s="1143"/>
      <c r="H53" s="1143"/>
      <c r="I53" s="171"/>
      <c r="J53" s="171"/>
      <c r="K53" s="171"/>
      <c r="L53" s="171"/>
      <c r="M53" s="2"/>
    </row>
    <row r="54" spans="2:13" ht="13.5" customHeight="1">
      <c r="B54" s="2"/>
      <c r="C54" s="108"/>
      <c r="D54" s="108"/>
      <c r="E54" s="1143"/>
      <c r="F54" s="1143"/>
      <c r="G54" s="1143"/>
      <c r="H54" s="1143"/>
      <c r="I54" s="171"/>
      <c r="J54" s="171"/>
      <c r="K54" s="171"/>
      <c r="L54" s="171"/>
      <c r="M54" s="2"/>
    </row>
    <row r="55" spans="2:13" ht="12.75" customHeight="1">
      <c r="B55" s="154"/>
      <c r="C55" s="109"/>
      <c r="D55" s="109"/>
      <c r="E55" s="1143"/>
      <c r="F55" s="1143"/>
      <c r="G55" s="1143"/>
      <c r="H55" s="1143"/>
      <c r="I55" s="171"/>
      <c r="J55" s="171"/>
      <c r="K55" s="171"/>
      <c r="L55" s="171"/>
      <c r="M55" s="2"/>
    </row>
    <row r="56" spans="2:13" ht="13.5" customHeight="1">
      <c r="B56" s="154"/>
      <c r="C56" s="109" t="s">
        <v>61</v>
      </c>
      <c r="D56" s="109"/>
      <c r="E56" s="1143"/>
      <c r="F56" s="1143"/>
      <c r="G56" s="1143"/>
      <c r="H56" s="1143"/>
      <c r="I56" s="171"/>
      <c r="J56" s="171"/>
      <c r="K56" s="171"/>
      <c r="L56" s="171"/>
      <c r="M56" s="2"/>
    </row>
    <row r="57" spans="2:13">
      <c r="B57" s="133"/>
      <c r="C57" s="155"/>
      <c r="D57" s="155"/>
      <c r="E57" s="18"/>
      <c r="F57" s="18"/>
      <c r="G57" s="18"/>
      <c r="H57" s="18"/>
      <c r="I57" s="18"/>
      <c r="J57" s="155"/>
      <c r="K57" s="18"/>
      <c r="L57" s="18"/>
      <c r="M57" s="2"/>
    </row>
  </sheetData>
  <sheetProtection algorithmName="SHA-512" hashValue="J+Cr0Me9ex3+tPivQn7lkUwmPT1tHW7tqcks3eKdoEOgiM85rad/SAm7rip0MX2FGXhgSQxFJ8aiIEHO9Y4kBQ==" saltValue="fQA7KrHRddvYfh2L/9h3aw==" spinCount="100000" sheet="1" formatCells="0" formatColumns="0" formatRows="0" insertColumns="0" insertRows="0" insertHyperlinks="0" deleteColumns="0" deleteRows="0"/>
  <protectedRanges>
    <protectedRange sqref="C14:I16 K14:L16" name="Range1"/>
    <protectedRange sqref="C5:I5 K5:L5" name="Range1_4"/>
  </protectedRanges>
  <mergeCells count="7">
    <mergeCell ref="E56:H56"/>
    <mergeCell ref="C3:M3"/>
    <mergeCell ref="E51:H51"/>
    <mergeCell ref="E52:H52"/>
    <mergeCell ref="E53:H53"/>
    <mergeCell ref="E54:H54"/>
    <mergeCell ref="E55:H55"/>
  </mergeCells>
  <conditionalFormatting sqref="E29:H29">
    <cfRule type="cellIs" dxfId="25" priority="13" stopIfTrue="1" operator="equal">
      <formula>"OK"</formula>
    </cfRule>
    <cfRule type="cellIs" dxfId="24" priority="14" stopIfTrue="1" operator="equal">
      <formula>"CHECK"</formula>
    </cfRule>
  </conditionalFormatting>
  <conditionalFormatting sqref="K29:L29">
    <cfRule type="cellIs" dxfId="23" priority="11" stopIfTrue="1" operator="equal">
      <formula>"OK"</formula>
    </cfRule>
    <cfRule type="cellIs" dxfId="22" priority="12" stopIfTrue="1" operator="equal">
      <formula>"CHECK"</formula>
    </cfRule>
  </conditionalFormatting>
  <conditionalFormatting sqref="E32:H32">
    <cfRule type="cellIs" dxfId="21" priority="9" stopIfTrue="1" operator="equal">
      <formula>"OK"</formula>
    </cfRule>
    <cfRule type="cellIs" dxfId="20" priority="10" stopIfTrue="1" operator="equal">
      <formula>"CHECK"</formula>
    </cfRule>
  </conditionalFormatting>
  <conditionalFormatting sqref="K32:L32">
    <cfRule type="cellIs" dxfId="19" priority="7" stopIfTrue="1" operator="equal">
      <formula>"OK"</formula>
    </cfRule>
    <cfRule type="cellIs" dxfId="18" priority="8" stopIfTrue="1" operator="equal">
      <formula>"CHECK"</formula>
    </cfRule>
  </conditionalFormatting>
  <conditionalFormatting sqref="E43:H43">
    <cfRule type="cellIs" dxfId="17" priority="5" stopIfTrue="1" operator="equal">
      <formula>"OK"</formula>
    </cfRule>
    <cfRule type="cellIs" dxfId="16" priority="6" stopIfTrue="1" operator="equal">
      <formula>"CHECK"</formula>
    </cfRule>
  </conditionalFormatting>
  <conditionalFormatting sqref="K43:L43">
    <cfRule type="cellIs" dxfId="15" priority="3" stopIfTrue="1" operator="equal">
      <formula>"OK"</formula>
    </cfRule>
    <cfRule type="cellIs" dxfId="14" priority="4" stopIfTrue="1" operator="equal">
      <formula>"CHECK"</formula>
    </cfRule>
  </conditionalFormatting>
  <conditionalFormatting sqref="I43">
    <cfRule type="cellIs" dxfId="13" priority="1" stopIfTrue="1" operator="equal">
      <formula>"OK"</formula>
    </cfRule>
    <cfRule type="cellIs" dxfId="12" priority="2" stopIfTrue="1" operator="equal">
      <formula>"CHECK"</formula>
    </cfRule>
  </conditionalFormatting>
  <pageMargins left="0.74803149606299213" right="0.74803149606299213" top="0.82677165354330717" bottom="0.9055118110236221" header="0.51181102362204722" footer="0.31496062992125984"/>
  <pageSetup paperSize="9" scale="28"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0622B-FAD2-45AB-BB23-4B811F0D236E}">
  <sheetPr>
    <tabColor theme="3"/>
    <outlinePr summaryBelow="0"/>
  </sheetPr>
  <dimension ref="A1:K62"/>
  <sheetViews>
    <sheetView zoomScale="85" zoomScaleNormal="85" zoomScaleSheetLayoutView="70" workbookViewId="0">
      <pane xSplit="2" ySplit="4" topLeftCell="C5" activePane="bottomRight" state="frozen"/>
      <selection pane="topRight" activeCell="Q20" sqref="Q20"/>
      <selection pane="bottomLeft" activeCell="Q20" sqref="Q20"/>
      <selection pane="bottomRight" activeCell="A48" sqref="A48:XFD48"/>
    </sheetView>
  </sheetViews>
  <sheetFormatPr defaultColWidth="9.1796875" defaultRowHeight="12.5"/>
  <cols>
    <col min="1" max="1" width="3.453125" style="5" customWidth="1"/>
    <col min="2" max="2" width="56.1796875" style="5" customWidth="1"/>
    <col min="3" max="7" width="12.54296875" style="7" customWidth="1"/>
    <col min="8" max="8" width="14.54296875" style="7" customWidth="1"/>
    <col min="9" max="10" width="12.54296875" style="7" customWidth="1"/>
    <col min="11" max="11" width="14.1796875" style="5" customWidth="1"/>
    <col min="12" max="16384" width="9.1796875" style="5"/>
  </cols>
  <sheetData>
    <row r="1" spans="1:11" ht="20">
      <c r="A1" s="2"/>
      <c r="B1" s="10"/>
      <c r="C1" s="18"/>
      <c r="D1" s="18"/>
      <c r="E1" s="18"/>
      <c r="F1" s="18"/>
      <c r="G1" s="18"/>
      <c r="H1" s="18"/>
      <c r="I1" s="18"/>
      <c r="J1" s="18"/>
      <c r="K1" s="133"/>
    </row>
    <row r="2" spans="1:11" ht="20.25" customHeight="1">
      <c r="A2" s="2"/>
      <c r="B2" s="24" t="s">
        <v>71</v>
      </c>
      <c r="C2" s="134"/>
      <c r="D2" s="134"/>
      <c r="E2" s="134"/>
      <c r="F2" s="134"/>
      <c r="G2" s="134"/>
      <c r="H2" s="134"/>
      <c r="I2" s="134"/>
      <c r="J2" s="134"/>
      <c r="K2" s="2"/>
    </row>
    <row r="3" spans="1:11" s="11" customFormat="1" ht="20.25" customHeight="1">
      <c r="A3" s="135"/>
      <c r="B3" s="16" t="s">
        <v>21</v>
      </c>
      <c r="C3" s="1147"/>
      <c r="D3" s="1147"/>
      <c r="E3" s="1147"/>
      <c r="F3" s="1147"/>
      <c r="G3" s="1147"/>
      <c r="H3" s="1147"/>
      <c r="I3" s="1147"/>
      <c r="J3" s="1147"/>
      <c r="K3" s="1148"/>
    </row>
    <row r="4" spans="1:11" ht="38.25" customHeight="1">
      <c r="A4" s="2"/>
      <c r="B4" s="9" t="s">
        <v>76</v>
      </c>
      <c r="C4" s="118" t="s">
        <v>25</v>
      </c>
      <c r="D4" s="175" t="s">
        <v>26</v>
      </c>
      <c r="E4" s="175" t="s">
        <v>27</v>
      </c>
      <c r="F4" s="175" t="s">
        <v>28</v>
      </c>
      <c r="G4" s="175" t="s">
        <v>29</v>
      </c>
      <c r="H4" s="119" t="s">
        <v>31</v>
      </c>
      <c r="I4" s="175" t="s">
        <v>32</v>
      </c>
      <c r="J4" s="175" t="s">
        <v>33</v>
      </c>
      <c r="K4" s="119" t="s">
        <v>34</v>
      </c>
    </row>
    <row r="5" spans="1:11" s="4" customFormat="1" ht="41.25" customHeight="1">
      <c r="A5" s="146"/>
      <c r="B5" s="775" t="s">
        <v>77</v>
      </c>
      <c r="C5" s="776">
        <f>SUM(C6:C12)</f>
        <v>0</v>
      </c>
      <c r="D5" s="776">
        <f>SUM(D6:D12)</f>
        <v>0</v>
      </c>
      <c r="E5" s="776">
        <f>SUM(E6:E12)</f>
        <v>0</v>
      </c>
      <c r="F5" s="776">
        <f>SUM(F6:F12)</f>
        <v>0</v>
      </c>
      <c r="G5" s="776">
        <f>SUM(G6:G12)</f>
        <v>0</v>
      </c>
      <c r="H5" s="138">
        <f>SUM(C5:G5)</f>
        <v>0</v>
      </c>
      <c r="I5" s="776">
        <f>SUM(I6:I12)</f>
        <v>0</v>
      </c>
      <c r="J5" s="776">
        <f>SUM(J6:J12)</f>
        <v>0</v>
      </c>
      <c r="K5" s="138">
        <f>SUM(H5:J5)</f>
        <v>0</v>
      </c>
    </row>
    <row r="6" spans="1:11" s="4" customFormat="1" ht="41.25" customHeight="1">
      <c r="A6" s="146"/>
      <c r="B6" s="47" t="s">
        <v>78</v>
      </c>
      <c r="C6" s="774">
        <f>'Module F - Housing'!C7</f>
        <v>0</v>
      </c>
      <c r="D6" s="774">
        <f>'Module F - Housing'!D7</f>
        <v>0</v>
      </c>
      <c r="E6" s="774">
        <f>'Module F - Housing'!E7</f>
        <v>0</v>
      </c>
      <c r="F6" s="774">
        <f>'Module F - Housing'!F7</f>
        <v>0</v>
      </c>
      <c r="G6" s="774">
        <f>'Module F - Housing'!G7</f>
        <v>0</v>
      </c>
      <c r="H6" s="138">
        <f t="shared" ref="H6:H51" si="0">SUM(C6:G6)</f>
        <v>0</v>
      </c>
      <c r="I6" s="774">
        <f>'Module F - Housing'!I7</f>
        <v>0</v>
      </c>
      <c r="J6" s="774">
        <f>'Module F - Housing'!J7</f>
        <v>0</v>
      </c>
      <c r="K6" s="138">
        <f t="shared" ref="K6:K51" si="1">SUM(H6:J6)</f>
        <v>0</v>
      </c>
    </row>
    <row r="7" spans="1:11" s="4" customFormat="1" ht="41.25" customHeight="1">
      <c r="A7" s="146"/>
      <c r="B7" s="47" t="s">
        <v>79</v>
      </c>
      <c r="C7" s="774">
        <f>'HL-01 Cleaning (Summary)'!C7+'HL-01 Cleaning (Summary)'!C28+'HL-01 Cleaning (Summary)'!C35+'HL-01 Cleaning (Summary)'!C43</f>
        <v>0</v>
      </c>
      <c r="D7" s="774">
        <f>'HL-01 Cleaning (Summary)'!D7+'HL-01 Cleaning (Summary)'!D28+'HL-01 Cleaning (Summary)'!D35+'HL-01 Cleaning (Summary)'!D43</f>
        <v>0</v>
      </c>
      <c r="E7" s="774">
        <f>'HL-01 Cleaning (Summary)'!E7+'HL-01 Cleaning (Summary)'!E28+'HL-01 Cleaning (Summary)'!E35+'HL-01 Cleaning (Summary)'!E43</f>
        <v>0</v>
      </c>
      <c r="F7" s="774">
        <f>'HL-01 Cleaning (Summary)'!F7+'HL-01 Cleaning (Summary)'!F28+'HL-01 Cleaning (Summary)'!F35+'HL-01 Cleaning (Summary)'!F43</f>
        <v>0</v>
      </c>
      <c r="G7" s="774">
        <f>'HL-01 Cleaning (Summary)'!G7+'HL-01 Cleaning (Summary)'!G28+'HL-01 Cleaning (Summary)'!G35+'HL-01 Cleaning (Summary)'!G43</f>
        <v>0</v>
      </c>
      <c r="H7" s="138">
        <f t="shared" si="0"/>
        <v>0</v>
      </c>
      <c r="I7" s="774">
        <f>'HL-01 Cleaning (Summary)'!I7+'HL-01 Cleaning (Summary)'!I28+'HL-01 Cleaning (Summary)'!I35+'HL-01 Cleaning (Summary)'!I43</f>
        <v>0</v>
      </c>
      <c r="J7" s="774">
        <f>'HL-01 Cleaning (Summary)'!J7+'HL-01 Cleaning (Summary)'!J28+'HL-01 Cleaning (Summary)'!J35+'HL-01 Cleaning (Summary)'!J43</f>
        <v>0</v>
      </c>
      <c r="K7" s="138">
        <f t="shared" si="1"/>
        <v>0</v>
      </c>
    </row>
    <row r="8" spans="1:11" s="4" customFormat="1" ht="41.25" customHeight="1">
      <c r="A8" s="146"/>
      <c r="B8" s="47" t="s">
        <v>81</v>
      </c>
      <c r="C8" s="774">
        <f>'HL-07 Mess and Accom Services '!C7</f>
        <v>0</v>
      </c>
      <c r="D8" s="774">
        <f>'HL-07 Mess and Accom Services '!D7</f>
        <v>0</v>
      </c>
      <c r="E8" s="774">
        <f>'HL-07 Mess and Accom Services '!E7</f>
        <v>0</v>
      </c>
      <c r="F8" s="774">
        <f>'HL-07 Mess and Accom Services '!F7</f>
        <v>0</v>
      </c>
      <c r="G8" s="774">
        <f>'HL-07 Mess and Accom Services '!G7</f>
        <v>0</v>
      </c>
      <c r="H8" s="138">
        <f t="shared" si="0"/>
        <v>0</v>
      </c>
      <c r="I8" s="774">
        <f>'HL-07 Mess and Accom Services '!I7</f>
        <v>0</v>
      </c>
      <c r="J8" s="774">
        <f>'HL-07 Mess and Accom Services '!J7</f>
        <v>0</v>
      </c>
      <c r="K8" s="138">
        <f t="shared" si="1"/>
        <v>0</v>
      </c>
    </row>
    <row r="9" spans="1:11" s="4" customFormat="1" ht="41.25" customHeight="1">
      <c r="A9" s="146"/>
      <c r="B9" s="47" t="s">
        <v>1713</v>
      </c>
      <c r="C9" s="774">
        <f>'HL-07A Functions'!F53</f>
        <v>0</v>
      </c>
      <c r="D9" s="774">
        <f>'HL-07A Functions'!G53</f>
        <v>0</v>
      </c>
      <c r="E9" s="774">
        <f>'HL-07A Functions'!H53</f>
        <v>0</v>
      </c>
      <c r="F9" s="774">
        <f>'HL-07A Functions'!I53</f>
        <v>0</v>
      </c>
      <c r="G9" s="774">
        <f>'HL-07A Functions'!J53</f>
        <v>0</v>
      </c>
      <c r="H9" s="138">
        <f t="shared" si="0"/>
        <v>0</v>
      </c>
      <c r="I9" s="774">
        <f>'HL-07A Functions'!L53</f>
        <v>0</v>
      </c>
      <c r="J9" s="774">
        <f>'HL-07A Functions'!M53</f>
        <v>0</v>
      </c>
      <c r="K9" s="138">
        <f t="shared" si="1"/>
        <v>0</v>
      </c>
    </row>
    <row r="10" spans="1:11" s="4" customFormat="1" ht="41.25" customHeight="1">
      <c r="A10" s="146"/>
      <c r="B10" s="47" t="s">
        <v>1722</v>
      </c>
      <c r="C10" s="774">
        <f>'HL-08 CRL Catering (Core)'!C7+'HL-08 CRL Catering (Core)'!C8+'HL-08 CRL Catering (Core)'!C9</f>
        <v>0</v>
      </c>
      <c r="D10" s="774">
        <f>'HL-08 CRL Catering (Core)'!D7+'HL-08 CRL Catering (Core)'!D8+'HL-08 CRL Catering (Core)'!D9</f>
        <v>0</v>
      </c>
      <c r="E10" s="774">
        <f>'HL-08 CRL Catering (Core)'!E7+'HL-08 CRL Catering (Core)'!E8+'HL-08 CRL Catering (Core)'!E9</f>
        <v>0</v>
      </c>
      <c r="F10" s="774">
        <f>'HL-08 CRL Catering (Core)'!F7+'HL-08 CRL Catering (Core)'!F8+'HL-08 CRL Catering (Core)'!F9</f>
        <v>0</v>
      </c>
      <c r="G10" s="774">
        <f>'HL-08 CRL Catering (Core)'!G7+'HL-08 CRL Catering (Core)'!G8+'HL-08 CRL Catering (Core)'!G9</f>
        <v>0</v>
      </c>
      <c r="H10" s="138">
        <f t="shared" si="0"/>
        <v>0</v>
      </c>
      <c r="I10" s="774">
        <f>'HL-08 CRL Catering (Core)'!I7+'HL-08 CRL Catering (Core)'!I8+'HL-08 CRL Catering (Core)'!I9</f>
        <v>0</v>
      </c>
      <c r="J10" s="774">
        <f>'HL-08 CRL Catering (Core)'!J7+'HL-08 CRL Catering (Core)'!J8+'HL-08 CRL Catering (Core)'!J9</f>
        <v>0</v>
      </c>
      <c r="K10" s="138">
        <f t="shared" si="1"/>
        <v>0</v>
      </c>
    </row>
    <row r="11" spans="1:11" s="4" customFormat="1" ht="41.25" customHeight="1">
      <c r="A11" s="146"/>
      <c r="B11" s="47" t="s">
        <v>83</v>
      </c>
      <c r="C11" s="774">
        <f>'HL-10 Waste Management'!C6</f>
        <v>0</v>
      </c>
      <c r="D11" s="774">
        <f>'HL-10 Waste Management'!D6</f>
        <v>0</v>
      </c>
      <c r="E11" s="774">
        <f>'HL-10 Waste Management'!E6</f>
        <v>0</v>
      </c>
      <c r="F11" s="774">
        <f>'HL-10 Waste Management'!F6</f>
        <v>0</v>
      </c>
      <c r="G11" s="774">
        <f>'HL-10 Waste Management'!G6</f>
        <v>0</v>
      </c>
      <c r="H11" s="138">
        <f t="shared" si="0"/>
        <v>0</v>
      </c>
      <c r="I11" s="774">
        <f>'HL-10 Waste Management'!I6</f>
        <v>0</v>
      </c>
      <c r="J11" s="774">
        <f>'HL-10 Waste Management'!J6</f>
        <v>0</v>
      </c>
      <c r="K11" s="138">
        <f t="shared" si="1"/>
        <v>0</v>
      </c>
    </row>
    <row r="12" spans="1:11" s="4" customFormat="1" ht="41.25" customHeight="1">
      <c r="A12" s="146"/>
      <c r="B12" s="47" t="s">
        <v>84</v>
      </c>
      <c r="C12" s="774">
        <f>'KL-03 Stores Management'!C9+'KL-03 Stores Management'!C17+'KL-05 GFE'!C9+'KL-05 GFE'!C17</f>
        <v>0</v>
      </c>
      <c r="D12" s="774">
        <f>'KL-03 Stores Management'!D9+'KL-03 Stores Management'!D17+'KL-05 GFE'!D9+'KL-05 GFE'!D17</f>
        <v>0</v>
      </c>
      <c r="E12" s="774">
        <f>'KL-03 Stores Management'!E9+'KL-03 Stores Management'!E17+'KL-05 GFE'!E9+'KL-05 GFE'!E17</f>
        <v>0</v>
      </c>
      <c r="F12" s="774">
        <f>'KL-03 Stores Management'!F9+'KL-03 Stores Management'!F17+'KL-05 GFE'!F9+'KL-05 GFE'!F17</f>
        <v>0</v>
      </c>
      <c r="G12" s="774">
        <f>'KL-03 Stores Management'!G9+'KL-03 Stores Management'!G17+'KL-05 GFE'!G9+'KL-05 GFE'!G17</f>
        <v>0</v>
      </c>
      <c r="H12" s="138">
        <f t="shared" si="0"/>
        <v>0</v>
      </c>
      <c r="I12" s="774">
        <f>'KL-03 Stores Management'!I9+'KL-03 Stores Management'!I17+'KL-05 GFE'!I9+'KL-05 GFE'!I17</f>
        <v>0</v>
      </c>
      <c r="J12" s="774">
        <f>'KL-03 Stores Management'!J9+'KL-03 Stores Management'!J17+'KL-05 GFE'!J9+'KL-05 GFE'!J17</f>
        <v>0</v>
      </c>
      <c r="K12" s="138">
        <f t="shared" si="1"/>
        <v>0</v>
      </c>
    </row>
    <row r="13" spans="1:11" s="4" customFormat="1" ht="41.25" customHeight="1">
      <c r="A13" s="146"/>
      <c r="B13" s="775" t="s">
        <v>85</v>
      </c>
      <c r="C13" s="776">
        <f>SUM(C14:C20)</f>
        <v>0</v>
      </c>
      <c r="D13" s="776">
        <f>SUM(D14:D20)</f>
        <v>0</v>
      </c>
      <c r="E13" s="776">
        <f>SUM(E14:E20)</f>
        <v>0</v>
      </c>
      <c r="F13" s="776">
        <f>SUM(F14:F20)</f>
        <v>0</v>
      </c>
      <c r="G13" s="776">
        <f>SUM(G14:G20)</f>
        <v>0</v>
      </c>
      <c r="H13" s="138">
        <f t="shared" si="0"/>
        <v>0</v>
      </c>
      <c r="I13" s="776">
        <f>SUM(I14:I20)</f>
        <v>0</v>
      </c>
      <c r="J13" s="776">
        <f>SUM(J14:J20)</f>
        <v>0</v>
      </c>
      <c r="K13" s="138">
        <f t="shared" si="1"/>
        <v>0</v>
      </c>
    </row>
    <row r="14" spans="1:11" s="4" customFormat="1" ht="41.25" customHeight="1">
      <c r="A14" s="146"/>
      <c r="B14" s="47" t="s">
        <v>78</v>
      </c>
      <c r="C14" s="774">
        <f>'Module F - Housing'!C12</f>
        <v>0</v>
      </c>
      <c r="D14" s="774">
        <f>'Module F - Housing'!D12</f>
        <v>0</v>
      </c>
      <c r="E14" s="774">
        <f>'Module F - Housing'!E12</f>
        <v>0</v>
      </c>
      <c r="F14" s="774">
        <f>'Module F - Housing'!F12</f>
        <v>0</v>
      </c>
      <c r="G14" s="774">
        <f>'Module F - Housing'!G12</f>
        <v>0</v>
      </c>
      <c r="H14" s="138">
        <f t="shared" si="0"/>
        <v>0</v>
      </c>
      <c r="I14" s="774">
        <f>'Module F - Housing'!I12</f>
        <v>0</v>
      </c>
      <c r="J14" s="774">
        <f>'Module F - Housing'!J12</f>
        <v>0</v>
      </c>
      <c r="K14" s="138">
        <f t="shared" si="1"/>
        <v>0</v>
      </c>
    </row>
    <row r="15" spans="1:11" s="4" customFormat="1" ht="41.25" customHeight="1">
      <c r="A15" s="146"/>
      <c r="B15" s="47" t="s">
        <v>79</v>
      </c>
      <c r="C15" s="774">
        <f>'HL-01 Cleaning (Summary)'!C8+'HL-01 Cleaning (Summary)'!C29+'HL-01 Cleaning (Summary)'!C36+'HL-01 Cleaning (Summary)'!C44+'HL-01 Cleaning (Summary)'!C51</f>
        <v>0</v>
      </c>
      <c r="D15" s="774">
        <f>'HL-01 Cleaning (Summary)'!D8+'HL-01 Cleaning (Summary)'!D29+'HL-01 Cleaning (Summary)'!D36+'HL-01 Cleaning (Summary)'!D44+'HL-01 Cleaning (Summary)'!D51</f>
        <v>0</v>
      </c>
      <c r="E15" s="774">
        <f>'HL-01 Cleaning (Summary)'!E8+'HL-01 Cleaning (Summary)'!E29+'HL-01 Cleaning (Summary)'!E36+'HL-01 Cleaning (Summary)'!E44+'HL-01 Cleaning (Summary)'!E51</f>
        <v>0</v>
      </c>
      <c r="F15" s="774">
        <f>'HL-01 Cleaning (Summary)'!F8+'HL-01 Cleaning (Summary)'!F29+'HL-01 Cleaning (Summary)'!F36+'HL-01 Cleaning (Summary)'!F44+'HL-01 Cleaning (Summary)'!F51</f>
        <v>0</v>
      </c>
      <c r="G15" s="774">
        <f>'HL-01 Cleaning (Summary)'!G8+'HL-01 Cleaning (Summary)'!G29+'HL-01 Cleaning (Summary)'!G36+'HL-01 Cleaning (Summary)'!G44+'HL-01 Cleaning (Summary)'!G51</f>
        <v>0</v>
      </c>
      <c r="H15" s="138">
        <f t="shared" si="0"/>
        <v>0</v>
      </c>
      <c r="I15" s="774">
        <f>'HL-01 Cleaning (Summary)'!I8+'HL-01 Cleaning (Summary)'!I29+'HL-01 Cleaning (Summary)'!I36+'HL-01 Cleaning (Summary)'!I44+'HL-01 Cleaning (Summary)'!I51</f>
        <v>0</v>
      </c>
      <c r="J15" s="774">
        <f>'HL-01 Cleaning (Summary)'!J8+'HL-01 Cleaning (Summary)'!J29+'HL-01 Cleaning (Summary)'!J36+'HL-01 Cleaning (Summary)'!J44+'HL-01 Cleaning (Summary)'!J51</f>
        <v>0</v>
      </c>
      <c r="K15" s="138">
        <f t="shared" si="1"/>
        <v>0</v>
      </c>
    </row>
    <row r="16" spans="1:11" s="4" customFormat="1" ht="41.25" customHeight="1">
      <c r="A16" s="146"/>
      <c r="B16" s="47" t="s">
        <v>81</v>
      </c>
      <c r="C16" s="774">
        <f>'HL-07 Mess and Accom Services '!C8</f>
        <v>0</v>
      </c>
      <c r="D16" s="774">
        <f>'HL-07 Mess and Accom Services '!D8</f>
        <v>0</v>
      </c>
      <c r="E16" s="774">
        <f>'HL-07 Mess and Accom Services '!E8</f>
        <v>0</v>
      </c>
      <c r="F16" s="774">
        <f>'HL-07 Mess and Accom Services '!F8</f>
        <v>0</v>
      </c>
      <c r="G16" s="774">
        <f>'HL-07 Mess and Accom Services '!G8</f>
        <v>0</v>
      </c>
      <c r="H16" s="138">
        <f t="shared" si="0"/>
        <v>0</v>
      </c>
      <c r="I16" s="774">
        <f>'HL-07 Mess and Accom Services '!I8</f>
        <v>0</v>
      </c>
      <c r="J16" s="774">
        <f>'HL-07 Mess and Accom Services '!J8</f>
        <v>0</v>
      </c>
      <c r="K16" s="138">
        <f t="shared" si="1"/>
        <v>0</v>
      </c>
    </row>
    <row r="17" spans="1:11" s="4" customFormat="1" ht="41.25" customHeight="1">
      <c r="A17" s="146"/>
      <c r="B17" s="47" t="s">
        <v>1713</v>
      </c>
      <c r="C17" s="774">
        <f>'HL-07A Functions'!F35</f>
        <v>0</v>
      </c>
      <c r="D17" s="774">
        <f>'HL-07A Functions'!G35</f>
        <v>0</v>
      </c>
      <c r="E17" s="774">
        <f>'HL-07A Functions'!H35</f>
        <v>0</v>
      </c>
      <c r="F17" s="774">
        <f>'HL-07A Functions'!I35</f>
        <v>0</v>
      </c>
      <c r="G17" s="774">
        <f>'HL-07A Functions'!J35</f>
        <v>0</v>
      </c>
      <c r="H17" s="138">
        <f t="shared" si="0"/>
        <v>0</v>
      </c>
      <c r="I17" s="774">
        <f>'HL-07A Functions'!L35</f>
        <v>0</v>
      </c>
      <c r="J17" s="774">
        <f>'HL-07A Functions'!M35</f>
        <v>0</v>
      </c>
      <c r="K17" s="138">
        <f t="shared" si="1"/>
        <v>0</v>
      </c>
    </row>
    <row r="18" spans="1:11" s="4" customFormat="1" ht="41.25" customHeight="1">
      <c r="A18" s="146"/>
      <c r="B18" s="47" t="s">
        <v>1722</v>
      </c>
      <c r="C18" s="774">
        <f>'HL-08 CRL Catering (Core)'!C23+'HL-08 CRL Catering (Core)'!C24+'HL-08 CRL Catering (Core)'!C25</f>
        <v>0</v>
      </c>
      <c r="D18" s="774">
        <f>'HL-08 CRL Catering (Core)'!D23+'HL-08 CRL Catering (Core)'!D24+'HL-08 CRL Catering (Core)'!D25</f>
        <v>0</v>
      </c>
      <c r="E18" s="774">
        <f>'HL-08 CRL Catering (Core)'!E23+'HL-08 CRL Catering (Core)'!E24+'HL-08 CRL Catering (Core)'!E25</f>
        <v>0</v>
      </c>
      <c r="F18" s="774">
        <f>'HL-08 CRL Catering (Core)'!F23+'HL-08 CRL Catering (Core)'!F24+'HL-08 CRL Catering (Core)'!F25</f>
        <v>0</v>
      </c>
      <c r="G18" s="774">
        <f>'HL-08 CRL Catering (Core)'!G23+'HL-08 CRL Catering (Core)'!G24+'HL-08 CRL Catering (Core)'!G25</f>
        <v>0</v>
      </c>
      <c r="H18" s="138">
        <f t="shared" si="0"/>
        <v>0</v>
      </c>
      <c r="I18" s="774">
        <f>'HL-08 CRL Catering (Core)'!I23+'HL-08 CRL Catering (Core)'!I24+'HL-08 CRL Catering (Core)'!I25</f>
        <v>0</v>
      </c>
      <c r="J18" s="774">
        <f>'HL-08 CRL Catering (Core)'!J23+'HL-08 CRL Catering (Core)'!J24+'HL-08 CRL Catering (Core)'!J25</f>
        <v>0</v>
      </c>
      <c r="K18" s="138">
        <f t="shared" si="1"/>
        <v>0</v>
      </c>
    </row>
    <row r="19" spans="1:11" s="4" customFormat="1" ht="41.25" customHeight="1">
      <c r="A19" s="146"/>
      <c r="B19" s="47" t="s">
        <v>83</v>
      </c>
      <c r="C19" s="774">
        <f>'HL-10 Waste Management'!C7+'HL-10 Waste Management'!C16</f>
        <v>0</v>
      </c>
      <c r="D19" s="774">
        <f>'HL-10 Waste Management'!D7+'HL-10 Waste Management'!D16</f>
        <v>0</v>
      </c>
      <c r="E19" s="774">
        <f>'HL-10 Waste Management'!E7+'HL-10 Waste Management'!E16</f>
        <v>0</v>
      </c>
      <c r="F19" s="774">
        <f>'HL-10 Waste Management'!F7+'HL-10 Waste Management'!F16</f>
        <v>0</v>
      </c>
      <c r="G19" s="774">
        <f>'HL-10 Waste Management'!G7+'HL-10 Waste Management'!G16</f>
        <v>0</v>
      </c>
      <c r="H19" s="138">
        <f t="shared" si="0"/>
        <v>0</v>
      </c>
      <c r="I19" s="774">
        <f>'HL-10 Waste Management'!I7+'HL-10 Waste Management'!I16</f>
        <v>0</v>
      </c>
      <c r="J19" s="774">
        <f>'HL-10 Waste Management'!J7+'HL-10 Waste Management'!J16</f>
        <v>0</v>
      </c>
      <c r="K19" s="138">
        <f t="shared" si="1"/>
        <v>0</v>
      </c>
    </row>
    <row r="20" spans="1:11" s="4" customFormat="1" ht="41.25" customHeight="1">
      <c r="A20" s="146"/>
      <c r="B20" s="47" t="s">
        <v>84</v>
      </c>
      <c r="C20" s="774">
        <f>'KL-03 Stores Management'!C10+'KL-03 Stores Management'!C18+'KL-05 GFE'!C10+'KL-05 GFE'!C18</f>
        <v>0</v>
      </c>
      <c r="D20" s="774">
        <f>'KL-03 Stores Management'!D10+'KL-03 Stores Management'!D18+'KL-05 GFE'!D10+'KL-05 GFE'!D18</f>
        <v>0</v>
      </c>
      <c r="E20" s="774">
        <f>'KL-03 Stores Management'!E10+'KL-03 Stores Management'!E18+'KL-05 GFE'!E10+'KL-05 GFE'!E18</f>
        <v>0</v>
      </c>
      <c r="F20" s="774">
        <f>'KL-03 Stores Management'!F10+'KL-03 Stores Management'!F18+'KL-05 GFE'!F10+'KL-05 GFE'!F18</f>
        <v>0</v>
      </c>
      <c r="G20" s="774">
        <f>'KL-03 Stores Management'!G10+'KL-03 Stores Management'!G18+'KL-05 GFE'!G10+'KL-05 GFE'!G18</f>
        <v>0</v>
      </c>
      <c r="H20" s="138">
        <f t="shared" si="0"/>
        <v>0</v>
      </c>
      <c r="I20" s="774">
        <f>'KL-03 Stores Management'!I10+'KL-03 Stores Management'!I18+'KL-05 GFE'!I10+'KL-05 GFE'!I18</f>
        <v>0</v>
      </c>
      <c r="J20" s="774">
        <f>'KL-03 Stores Management'!J10+'KL-03 Stores Management'!J18+'KL-05 GFE'!J10+'KL-05 GFE'!J18</f>
        <v>0</v>
      </c>
      <c r="K20" s="138">
        <f t="shared" si="1"/>
        <v>0</v>
      </c>
    </row>
    <row r="21" spans="1:11" s="4" customFormat="1" ht="40.4" customHeight="1">
      <c r="A21" s="146"/>
      <c r="B21" s="775" t="s">
        <v>86</v>
      </c>
      <c r="C21" s="776">
        <f>SUM(C22:C28)</f>
        <v>0</v>
      </c>
      <c r="D21" s="776">
        <f>SUM(D22:D28)</f>
        <v>0</v>
      </c>
      <c r="E21" s="776">
        <f>SUM(E22:E28)</f>
        <v>0</v>
      </c>
      <c r="F21" s="776">
        <f>SUM(F22:F28)</f>
        <v>0</v>
      </c>
      <c r="G21" s="776">
        <f>SUM(G22:G28)</f>
        <v>0</v>
      </c>
      <c r="H21" s="138">
        <f t="shared" si="0"/>
        <v>0</v>
      </c>
      <c r="I21" s="776">
        <f>SUM(I22:I28)</f>
        <v>0</v>
      </c>
      <c r="J21" s="776">
        <f>SUM(J22:J28)</f>
        <v>0</v>
      </c>
      <c r="K21" s="138">
        <f t="shared" si="1"/>
        <v>0</v>
      </c>
    </row>
    <row r="22" spans="1:11" s="4" customFormat="1" ht="41.25" customHeight="1">
      <c r="A22" s="146"/>
      <c r="B22" s="47" t="s">
        <v>78</v>
      </c>
      <c r="C22" s="774">
        <f>'Module F - Housing'!C17</f>
        <v>0</v>
      </c>
      <c r="D22" s="774">
        <f>'Module F - Housing'!D17</f>
        <v>0</v>
      </c>
      <c r="E22" s="774">
        <f>'Module F - Housing'!E17</f>
        <v>0</v>
      </c>
      <c r="F22" s="774">
        <f>'Module F - Housing'!F17</f>
        <v>0</v>
      </c>
      <c r="G22" s="774">
        <f>'Module F - Housing'!G17</f>
        <v>0</v>
      </c>
      <c r="H22" s="138">
        <f t="shared" si="0"/>
        <v>0</v>
      </c>
      <c r="I22" s="774">
        <f>'Module F - Housing'!I17</f>
        <v>0</v>
      </c>
      <c r="J22" s="774">
        <f>'Module F - Housing'!J17</f>
        <v>0</v>
      </c>
      <c r="K22" s="138">
        <f t="shared" si="1"/>
        <v>0</v>
      </c>
    </row>
    <row r="23" spans="1:11" s="4" customFormat="1" ht="41.25" customHeight="1">
      <c r="A23" s="146"/>
      <c r="B23" s="47" t="s">
        <v>79</v>
      </c>
      <c r="C23" s="774">
        <f>'HL-01 Cleaning (Summary)'!C9+'HL-01 Cleaning (Summary)'!C30+'HL-01 Cleaning (Summary)'!C37+'HL-01 Cleaning (Summary)'!C45</f>
        <v>0</v>
      </c>
      <c r="D23" s="774">
        <f>'HL-01 Cleaning (Summary)'!D9+'HL-01 Cleaning (Summary)'!D30+'HL-01 Cleaning (Summary)'!D37+'HL-01 Cleaning (Summary)'!D45</f>
        <v>0</v>
      </c>
      <c r="E23" s="774">
        <f>'HL-01 Cleaning (Summary)'!E9+'HL-01 Cleaning (Summary)'!E30+'HL-01 Cleaning (Summary)'!E37+'HL-01 Cleaning (Summary)'!E45</f>
        <v>0</v>
      </c>
      <c r="F23" s="774">
        <f>'HL-01 Cleaning (Summary)'!F9+'HL-01 Cleaning (Summary)'!F30+'HL-01 Cleaning (Summary)'!F37+'HL-01 Cleaning (Summary)'!F45</f>
        <v>0</v>
      </c>
      <c r="G23" s="774">
        <f>'HL-01 Cleaning (Summary)'!G9+'HL-01 Cleaning (Summary)'!G30+'HL-01 Cleaning (Summary)'!G37+'HL-01 Cleaning (Summary)'!G45</f>
        <v>0</v>
      </c>
      <c r="H23" s="138">
        <f t="shared" si="0"/>
        <v>0</v>
      </c>
      <c r="I23" s="774">
        <f>'HL-01 Cleaning (Summary)'!I9+'HL-01 Cleaning (Summary)'!I30+'HL-01 Cleaning (Summary)'!I37+'HL-01 Cleaning (Summary)'!I45</f>
        <v>0</v>
      </c>
      <c r="J23" s="774">
        <f>'HL-01 Cleaning (Summary)'!J9+'HL-01 Cleaning (Summary)'!J30+'HL-01 Cleaning (Summary)'!J37+'HL-01 Cleaning (Summary)'!J45</f>
        <v>0</v>
      </c>
      <c r="K23" s="138">
        <f t="shared" si="1"/>
        <v>0</v>
      </c>
    </row>
    <row r="24" spans="1:11" s="4" customFormat="1" ht="41.25" customHeight="1">
      <c r="A24" s="146"/>
      <c r="B24" s="47" t="s">
        <v>81</v>
      </c>
      <c r="C24" s="774">
        <f>'HL-07 Mess and Accom Services '!C9</f>
        <v>0</v>
      </c>
      <c r="D24" s="774">
        <f>'HL-07 Mess and Accom Services '!D9</f>
        <v>0</v>
      </c>
      <c r="E24" s="774">
        <f>'HL-07 Mess and Accom Services '!E9</f>
        <v>0</v>
      </c>
      <c r="F24" s="774">
        <f>'HL-07 Mess and Accom Services '!F9</f>
        <v>0</v>
      </c>
      <c r="G24" s="774">
        <f>'HL-07 Mess and Accom Services '!G9</f>
        <v>0</v>
      </c>
      <c r="H24" s="138">
        <f t="shared" si="0"/>
        <v>0</v>
      </c>
      <c r="I24" s="774">
        <f>'HL-07 Mess and Accom Services '!I9</f>
        <v>0</v>
      </c>
      <c r="J24" s="774">
        <f>'HL-07 Mess and Accom Services '!J9</f>
        <v>0</v>
      </c>
      <c r="K24" s="138">
        <f t="shared" si="1"/>
        <v>0</v>
      </c>
    </row>
    <row r="25" spans="1:11" s="4" customFormat="1" ht="41.25" customHeight="1">
      <c r="A25" s="146"/>
      <c r="B25" s="47" t="s">
        <v>1713</v>
      </c>
      <c r="C25" s="774">
        <f>'HL-07A Functions'!F86</f>
        <v>0</v>
      </c>
      <c r="D25" s="774">
        <f>'HL-07A Functions'!G86</f>
        <v>0</v>
      </c>
      <c r="E25" s="774">
        <f>'HL-07A Functions'!H86</f>
        <v>0</v>
      </c>
      <c r="F25" s="774">
        <f>'HL-07A Functions'!I86</f>
        <v>0</v>
      </c>
      <c r="G25" s="774">
        <f>'HL-07A Functions'!J86</f>
        <v>0</v>
      </c>
      <c r="H25" s="138">
        <f t="shared" si="0"/>
        <v>0</v>
      </c>
      <c r="I25" s="774">
        <f>'HL-07A Functions'!L86</f>
        <v>0</v>
      </c>
      <c r="J25" s="774">
        <f>'HL-07A Functions'!M86</f>
        <v>0</v>
      </c>
      <c r="K25" s="138">
        <f t="shared" si="1"/>
        <v>0</v>
      </c>
    </row>
    <row r="26" spans="1:11" s="4" customFormat="1" ht="41.25" customHeight="1">
      <c r="A26" s="146"/>
      <c r="B26" s="47" t="s">
        <v>1722</v>
      </c>
      <c r="C26" s="774">
        <f>'HL-08 CRL Catering (Core)'!C11+'HL-08 CRL Catering (Core)'!C12+'HL-08 CRL Catering (Core)'!C13+'HL-08 CRL Catering (Core)'!C15+'HL-08 CRL Catering (Core)'!C16+'HL-08 CRL Catering (Core)'!C17</f>
        <v>0</v>
      </c>
      <c r="D26" s="774">
        <f>'HL-08 CRL Catering (Core)'!D11+'HL-08 CRL Catering (Core)'!D12+'HL-08 CRL Catering (Core)'!D13+'HL-08 CRL Catering (Core)'!D15+'HL-08 CRL Catering (Core)'!D16+'HL-08 CRL Catering (Core)'!D17</f>
        <v>0</v>
      </c>
      <c r="E26" s="774">
        <f>'HL-08 CRL Catering (Core)'!E11+'HL-08 CRL Catering (Core)'!E12+'HL-08 CRL Catering (Core)'!E13+'HL-08 CRL Catering (Core)'!E15+'HL-08 CRL Catering (Core)'!E16+'HL-08 CRL Catering (Core)'!E17</f>
        <v>0</v>
      </c>
      <c r="F26" s="774">
        <f>'HL-08 CRL Catering (Core)'!F11+'HL-08 CRL Catering (Core)'!F12+'HL-08 CRL Catering (Core)'!F13+'HL-08 CRL Catering (Core)'!F15+'HL-08 CRL Catering (Core)'!F16+'HL-08 CRL Catering (Core)'!F17</f>
        <v>0</v>
      </c>
      <c r="G26" s="774">
        <f>'HL-08 CRL Catering (Core)'!G11+'HL-08 CRL Catering (Core)'!G12+'HL-08 CRL Catering (Core)'!G13+'HL-08 CRL Catering (Core)'!G15+'HL-08 CRL Catering (Core)'!G16+'HL-08 CRL Catering (Core)'!G17</f>
        <v>0</v>
      </c>
      <c r="H26" s="138">
        <f t="shared" si="0"/>
        <v>0</v>
      </c>
      <c r="I26" s="774">
        <f>'HL-08 CRL Catering (Core)'!I11+'HL-08 CRL Catering (Core)'!I12+'HL-08 CRL Catering (Core)'!I13+'HL-08 CRL Catering (Core)'!I15+'HL-08 CRL Catering (Core)'!I16+'HL-08 CRL Catering (Core)'!I17</f>
        <v>0</v>
      </c>
      <c r="J26" s="774">
        <f>'HL-08 CRL Catering (Core)'!J11+'HL-08 CRL Catering (Core)'!J12+'HL-08 CRL Catering (Core)'!J13+'HL-08 CRL Catering (Core)'!J15+'HL-08 CRL Catering (Core)'!J16+'HL-08 CRL Catering (Core)'!J17</f>
        <v>0</v>
      </c>
      <c r="K26" s="138">
        <f t="shared" si="1"/>
        <v>0</v>
      </c>
    </row>
    <row r="27" spans="1:11" s="4" customFormat="1" ht="41.25" customHeight="1">
      <c r="A27" s="146"/>
      <c r="B27" s="47" t="s">
        <v>83</v>
      </c>
      <c r="C27" s="774">
        <f>'HL-10 Waste Management'!C8</f>
        <v>0</v>
      </c>
      <c r="D27" s="774">
        <f>'HL-10 Waste Management'!D8</f>
        <v>0</v>
      </c>
      <c r="E27" s="774">
        <f>'HL-10 Waste Management'!E8</f>
        <v>0</v>
      </c>
      <c r="F27" s="774">
        <f>'HL-10 Waste Management'!F8</f>
        <v>0</v>
      </c>
      <c r="G27" s="774">
        <f>'HL-10 Waste Management'!G8</f>
        <v>0</v>
      </c>
      <c r="H27" s="138">
        <f t="shared" si="0"/>
        <v>0</v>
      </c>
      <c r="I27" s="774">
        <f>'HL-10 Waste Management'!I8</f>
        <v>0</v>
      </c>
      <c r="J27" s="774">
        <f>'HL-10 Waste Management'!J8</f>
        <v>0</v>
      </c>
      <c r="K27" s="138">
        <f t="shared" si="1"/>
        <v>0</v>
      </c>
    </row>
    <row r="28" spans="1:11" s="4" customFormat="1" ht="41.25" customHeight="1">
      <c r="A28" s="146"/>
      <c r="B28" s="47" t="s">
        <v>84</v>
      </c>
      <c r="C28" s="774">
        <f>'KL-03 Stores Management'!C11+'KL-03 Stores Management'!C19+'KL-05 GFE'!C11+'KL-05 GFE'!C19</f>
        <v>0</v>
      </c>
      <c r="D28" s="774">
        <f>'KL-03 Stores Management'!D11+'KL-03 Stores Management'!D19+'KL-05 GFE'!D11+'KL-05 GFE'!D19</f>
        <v>0</v>
      </c>
      <c r="E28" s="774">
        <f>'KL-03 Stores Management'!E11+'KL-03 Stores Management'!E19+'KL-05 GFE'!E11+'KL-05 GFE'!E19</f>
        <v>0</v>
      </c>
      <c r="F28" s="774">
        <f>'KL-03 Stores Management'!F11+'KL-03 Stores Management'!F19+'KL-05 GFE'!F11+'KL-05 GFE'!F19</f>
        <v>0</v>
      </c>
      <c r="G28" s="774">
        <f>'KL-03 Stores Management'!G11+'KL-03 Stores Management'!G19+'KL-05 GFE'!G11+'KL-05 GFE'!G19</f>
        <v>0</v>
      </c>
      <c r="H28" s="138">
        <f t="shared" si="0"/>
        <v>0</v>
      </c>
      <c r="I28" s="774">
        <f>'KL-03 Stores Management'!I11+'KL-03 Stores Management'!I19+'KL-05 GFE'!I11+'KL-05 GFE'!I19</f>
        <v>0</v>
      </c>
      <c r="J28" s="774">
        <f>'KL-03 Stores Management'!J11+'KL-03 Stores Management'!J19+'KL-05 GFE'!J11+'KL-05 GFE'!J19</f>
        <v>0</v>
      </c>
      <c r="K28" s="138">
        <f t="shared" si="1"/>
        <v>0</v>
      </c>
    </row>
    <row r="29" spans="1:11" s="4" customFormat="1" ht="40.4" customHeight="1">
      <c r="A29" s="146"/>
      <c r="B29" s="775" t="s">
        <v>87</v>
      </c>
      <c r="C29" s="776">
        <f>SUM(C30:C36)</f>
        <v>0</v>
      </c>
      <c r="D29" s="776">
        <f>SUM(D30:D36)</f>
        <v>0</v>
      </c>
      <c r="E29" s="776">
        <f>SUM(E30:E36)</f>
        <v>0</v>
      </c>
      <c r="F29" s="776">
        <f>SUM(F30:F36)</f>
        <v>0</v>
      </c>
      <c r="G29" s="776">
        <f>SUM(G30:G36)</f>
        <v>0</v>
      </c>
      <c r="H29" s="138">
        <f t="shared" si="0"/>
        <v>0</v>
      </c>
      <c r="I29" s="776">
        <f>SUM(I30:I36)</f>
        <v>0</v>
      </c>
      <c r="J29" s="776">
        <f>SUM(J30:J36)</f>
        <v>0</v>
      </c>
      <c r="K29" s="138">
        <f t="shared" si="1"/>
        <v>0</v>
      </c>
    </row>
    <row r="30" spans="1:11" s="4" customFormat="1" ht="41.25" customHeight="1">
      <c r="A30" s="146"/>
      <c r="B30" s="47" t="s">
        <v>78</v>
      </c>
      <c r="C30" s="774">
        <f>'Module F - Housing'!C22</f>
        <v>0</v>
      </c>
      <c r="D30" s="774">
        <f>'Module F - Housing'!D22</f>
        <v>0</v>
      </c>
      <c r="E30" s="774">
        <f>'Module F - Housing'!E22</f>
        <v>0</v>
      </c>
      <c r="F30" s="774">
        <f>'Module F - Housing'!F22</f>
        <v>0</v>
      </c>
      <c r="G30" s="774">
        <f>'Module F - Housing'!G22</f>
        <v>0</v>
      </c>
      <c r="H30" s="138">
        <f t="shared" si="0"/>
        <v>0</v>
      </c>
      <c r="I30" s="774">
        <f>'Module F - Housing'!I22</f>
        <v>0</v>
      </c>
      <c r="J30" s="774">
        <f>'Module F - Housing'!J22</f>
        <v>0</v>
      </c>
      <c r="K30" s="138">
        <f t="shared" si="1"/>
        <v>0</v>
      </c>
    </row>
    <row r="31" spans="1:11" s="4" customFormat="1" ht="41.25" customHeight="1">
      <c r="A31" s="146"/>
      <c r="B31" s="47" t="s">
        <v>79</v>
      </c>
      <c r="C31" s="774">
        <f>'HL-01 Cleaning (Summary)'!C10+'HL-01 Cleaning (Summary)'!C38</f>
        <v>0</v>
      </c>
      <c r="D31" s="774">
        <f>'HL-01 Cleaning (Summary)'!D10+'HL-01 Cleaning (Summary)'!D38</f>
        <v>0</v>
      </c>
      <c r="E31" s="774">
        <f>'HL-01 Cleaning (Summary)'!E10+'HL-01 Cleaning (Summary)'!E38</f>
        <v>0</v>
      </c>
      <c r="F31" s="774">
        <f>'HL-01 Cleaning (Summary)'!F10+'HL-01 Cleaning (Summary)'!F38</f>
        <v>0</v>
      </c>
      <c r="G31" s="774">
        <f>'HL-01 Cleaning (Summary)'!G10+'HL-01 Cleaning (Summary)'!G38</f>
        <v>0</v>
      </c>
      <c r="H31" s="138">
        <f t="shared" si="0"/>
        <v>0</v>
      </c>
      <c r="I31" s="774">
        <f>'HL-01 Cleaning (Summary)'!I10+'HL-01 Cleaning (Summary)'!I38</f>
        <v>0</v>
      </c>
      <c r="J31" s="774">
        <f>'HL-01 Cleaning (Summary)'!J10+'HL-01 Cleaning (Summary)'!J38</f>
        <v>0</v>
      </c>
      <c r="K31" s="138">
        <f t="shared" si="1"/>
        <v>0</v>
      </c>
    </row>
    <row r="32" spans="1:11" s="4" customFormat="1" ht="41.25" customHeight="1">
      <c r="A32" s="146"/>
      <c r="B32" s="47" t="s">
        <v>81</v>
      </c>
      <c r="C32" s="774">
        <f>'HL-07 Mess and Accom Services '!C10</f>
        <v>0</v>
      </c>
      <c r="D32" s="774">
        <f>'HL-07 Mess and Accom Services '!D10</f>
        <v>0</v>
      </c>
      <c r="E32" s="774">
        <f>'HL-07 Mess and Accom Services '!E10</f>
        <v>0</v>
      </c>
      <c r="F32" s="774">
        <f>'HL-07 Mess and Accom Services '!F10</f>
        <v>0</v>
      </c>
      <c r="G32" s="774">
        <f>'HL-07 Mess and Accom Services '!G10</f>
        <v>0</v>
      </c>
      <c r="H32" s="138">
        <f t="shared" si="0"/>
        <v>0</v>
      </c>
      <c r="I32" s="774">
        <f>'HL-07 Mess and Accom Services '!I10</f>
        <v>0</v>
      </c>
      <c r="J32" s="774">
        <f>'HL-07 Mess and Accom Services '!J10</f>
        <v>0</v>
      </c>
      <c r="K32" s="138">
        <f t="shared" si="1"/>
        <v>0</v>
      </c>
    </row>
    <row r="33" spans="1:11" s="4" customFormat="1" ht="41.25" customHeight="1">
      <c r="A33" s="146"/>
      <c r="B33" s="47" t="s">
        <v>1713</v>
      </c>
      <c r="C33" s="774">
        <f>'HL-07A Functions'!F114</f>
        <v>0</v>
      </c>
      <c r="D33" s="774">
        <f>'HL-07A Functions'!G114</f>
        <v>0</v>
      </c>
      <c r="E33" s="774">
        <f>'HL-07A Functions'!H114</f>
        <v>0</v>
      </c>
      <c r="F33" s="774">
        <f>'HL-07A Functions'!I114</f>
        <v>0</v>
      </c>
      <c r="G33" s="774">
        <f>'HL-07A Functions'!J114</f>
        <v>0</v>
      </c>
      <c r="H33" s="138">
        <f t="shared" si="0"/>
        <v>0</v>
      </c>
      <c r="I33" s="774">
        <f>'HL-07A Functions'!L114</f>
        <v>0</v>
      </c>
      <c r="J33" s="774">
        <f>'HL-07A Functions'!M114</f>
        <v>0</v>
      </c>
      <c r="K33" s="138">
        <f t="shared" si="1"/>
        <v>0</v>
      </c>
    </row>
    <row r="34" spans="1:11" s="4" customFormat="1" ht="41.25" customHeight="1">
      <c r="A34" s="146"/>
      <c r="B34" s="47" t="s">
        <v>1722</v>
      </c>
      <c r="C34" s="774">
        <f>'HL-08 CRL Catering (Core)'!C27</f>
        <v>0</v>
      </c>
      <c r="D34" s="774">
        <f>'HL-08 CRL Catering (Core)'!D27</f>
        <v>0</v>
      </c>
      <c r="E34" s="774">
        <f>'HL-08 CRL Catering (Core)'!E27</f>
        <v>0</v>
      </c>
      <c r="F34" s="774">
        <f>'HL-08 CRL Catering (Core)'!F27</f>
        <v>0</v>
      </c>
      <c r="G34" s="774">
        <f>'HL-08 CRL Catering (Core)'!G27</f>
        <v>0</v>
      </c>
      <c r="H34" s="138">
        <f t="shared" si="0"/>
        <v>0</v>
      </c>
      <c r="I34" s="774">
        <f>'HL-08 CRL Catering (Core)'!I27</f>
        <v>0</v>
      </c>
      <c r="J34" s="774">
        <f>'HL-08 CRL Catering (Core)'!J27</f>
        <v>0</v>
      </c>
      <c r="K34" s="138">
        <f t="shared" si="1"/>
        <v>0</v>
      </c>
    </row>
    <row r="35" spans="1:11" s="4" customFormat="1" ht="41.25" customHeight="1">
      <c r="A35" s="146"/>
      <c r="B35" s="47" t="s">
        <v>83</v>
      </c>
      <c r="C35" s="774">
        <f>'HL-10 Waste Management'!C9</f>
        <v>0</v>
      </c>
      <c r="D35" s="774">
        <f>'HL-10 Waste Management'!D9</f>
        <v>0</v>
      </c>
      <c r="E35" s="774">
        <f>'HL-10 Waste Management'!E9</f>
        <v>0</v>
      </c>
      <c r="F35" s="774">
        <f>'HL-10 Waste Management'!F9</f>
        <v>0</v>
      </c>
      <c r="G35" s="774">
        <f>'HL-10 Waste Management'!G9</f>
        <v>0</v>
      </c>
      <c r="H35" s="138">
        <f t="shared" si="0"/>
        <v>0</v>
      </c>
      <c r="I35" s="774">
        <f>'HL-10 Waste Management'!I9</f>
        <v>0</v>
      </c>
      <c r="J35" s="774">
        <f>'HL-10 Waste Management'!J9</f>
        <v>0</v>
      </c>
      <c r="K35" s="138">
        <f t="shared" si="1"/>
        <v>0</v>
      </c>
    </row>
    <row r="36" spans="1:11" s="4" customFormat="1" ht="41.25" customHeight="1">
      <c r="A36" s="146"/>
      <c r="B36" s="47" t="s">
        <v>84</v>
      </c>
      <c r="C36" s="774">
        <f>'KL-03 Stores Management'!C12+'KL-03 Stores Management'!C20+'KL-05 GFE'!C12+'KL-05 GFE'!C20</f>
        <v>0</v>
      </c>
      <c r="D36" s="774">
        <f>'KL-03 Stores Management'!D12+'KL-03 Stores Management'!D20+'KL-05 GFE'!D12+'KL-05 GFE'!D20</f>
        <v>0</v>
      </c>
      <c r="E36" s="774">
        <f>'KL-03 Stores Management'!E12+'KL-03 Stores Management'!E20+'KL-05 GFE'!E12+'KL-05 GFE'!E20</f>
        <v>0</v>
      </c>
      <c r="F36" s="774">
        <f>'KL-03 Stores Management'!F12+'KL-03 Stores Management'!F20+'KL-05 GFE'!F12+'KL-05 GFE'!F20</f>
        <v>0</v>
      </c>
      <c r="G36" s="774">
        <f>'KL-03 Stores Management'!G12+'KL-03 Stores Management'!G20+'KL-05 GFE'!G12+'KL-05 GFE'!G20</f>
        <v>0</v>
      </c>
      <c r="H36" s="138">
        <f t="shared" si="0"/>
        <v>0</v>
      </c>
      <c r="I36" s="774">
        <f>'KL-03 Stores Management'!I12+'KL-03 Stores Management'!I20+'KL-05 GFE'!I12+'KL-05 GFE'!I20</f>
        <v>0</v>
      </c>
      <c r="J36" s="774">
        <f>'KL-03 Stores Management'!J12+'KL-03 Stores Management'!J20+'KL-05 GFE'!J12+'KL-05 GFE'!J20</f>
        <v>0</v>
      </c>
      <c r="K36" s="138">
        <f t="shared" si="1"/>
        <v>0</v>
      </c>
    </row>
    <row r="37" spans="1:11" s="4" customFormat="1" ht="40.4" customHeight="1">
      <c r="A37" s="146"/>
      <c r="B37" s="775" t="s">
        <v>88</v>
      </c>
      <c r="C37" s="776">
        <f>SUM(C38:C44)</f>
        <v>0</v>
      </c>
      <c r="D37" s="776">
        <f>SUM(D38:D44)</f>
        <v>0</v>
      </c>
      <c r="E37" s="776">
        <f>SUM(E38:E44)</f>
        <v>0</v>
      </c>
      <c r="F37" s="776">
        <f>SUM(F38:F44)</f>
        <v>0</v>
      </c>
      <c r="G37" s="776">
        <f>SUM(G38:G44)</f>
        <v>0</v>
      </c>
      <c r="H37" s="138">
        <f t="shared" si="0"/>
        <v>0</v>
      </c>
      <c r="I37" s="776">
        <f>SUM(I38:I44)</f>
        <v>0</v>
      </c>
      <c r="J37" s="776">
        <f>SUM(J38:J44)</f>
        <v>0</v>
      </c>
      <c r="K37" s="138">
        <f t="shared" si="1"/>
        <v>0</v>
      </c>
    </row>
    <row r="38" spans="1:11" s="4" customFormat="1" ht="41.25" customHeight="1">
      <c r="A38" s="146"/>
      <c r="B38" s="47" t="s">
        <v>78</v>
      </c>
      <c r="C38" s="774">
        <f>'Module F - Housing'!C27</f>
        <v>0</v>
      </c>
      <c r="D38" s="774">
        <f>'Module F - Housing'!D27</f>
        <v>0</v>
      </c>
      <c r="E38" s="774">
        <f>'Module F - Housing'!E27</f>
        <v>0</v>
      </c>
      <c r="F38" s="774">
        <f>'Module F - Housing'!F27</f>
        <v>0</v>
      </c>
      <c r="G38" s="774">
        <f>'Module F - Housing'!G27</f>
        <v>0</v>
      </c>
      <c r="H38" s="138">
        <f t="shared" si="0"/>
        <v>0</v>
      </c>
      <c r="I38" s="774">
        <f>'Module F - Housing'!I27</f>
        <v>0</v>
      </c>
      <c r="J38" s="774">
        <f>'Module F - Housing'!J27</f>
        <v>0</v>
      </c>
      <c r="K38" s="138">
        <f t="shared" si="1"/>
        <v>0</v>
      </c>
    </row>
    <row r="39" spans="1:11" s="4" customFormat="1" ht="41.25" customHeight="1">
      <c r="A39" s="146"/>
      <c r="B39" s="47" t="s">
        <v>79</v>
      </c>
      <c r="C39" s="774">
        <f>'HL-01 Cleaning (Summary)'!C11+'HL-01 Cleaning (Summary)'!C31+'HL-01 Cleaning (Summary)'!C39+'HL-01 Cleaning (Summary)'!C46</f>
        <v>0</v>
      </c>
      <c r="D39" s="774">
        <f>'HL-01 Cleaning (Summary)'!D11+'HL-01 Cleaning (Summary)'!D31+'HL-01 Cleaning (Summary)'!D39+'HL-01 Cleaning (Summary)'!D46</f>
        <v>0</v>
      </c>
      <c r="E39" s="774">
        <f>'HL-01 Cleaning (Summary)'!E11+'HL-01 Cleaning (Summary)'!E31+'HL-01 Cleaning (Summary)'!E39+'HL-01 Cleaning (Summary)'!E46</f>
        <v>0</v>
      </c>
      <c r="F39" s="774">
        <f>'HL-01 Cleaning (Summary)'!F11+'HL-01 Cleaning (Summary)'!F31+'HL-01 Cleaning (Summary)'!F39+'HL-01 Cleaning (Summary)'!F46</f>
        <v>0</v>
      </c>
      <c r="G39" s="774">
        <f>'HL-01 Cleaning (Summary)'!G11+'HL-01 Cleaning (Summary)'!G31+'HL-01 Cleaning (Summary)'!G39+'HL-01 Cleaning (Summary)'!G46</f>
        <v>0</v>
      </c>
      <c r="H39" s="138">
        <f t="shared" si="0"/>
        <v>0</v>
      </c>
      <c r="I39" s="774">
        <f>'HL-01 Cleaning (Summary)'!I11+'HL-01 Cleaning (Summary)'!I31+'HL-01 Cleaning (Summary)'!I39+'HL-01 Cleaning (Summary)'!I46</f>
        <v>0</v>
      </c>
      <c r="J39" s="774">
        <f>'HL-01 Cleaning (Summary)'!J11+'HL-01 Cleaning (Summary)'!J31+'HL-01 Cleaning (Summary)'!J39+'HL-01 Cleaning (Summary)'!J46</f>
        <v>0</v>
      </c>
      <c r="K39" s="138">
        <f t="shared" si="1"/>
        <v>0</v>
      </c>
    </row>
    <row r="40" spans="1:11" s="4" customFormat="1" ht="41.25" customHeight="1">
      <c r="A40" s="146"/>
      <c r="B40" s="47" t="s">
        <v>81</v>
      </c>
      <c r="C40" s="774">
        <f>'HL-07 Mess and Accom Services '!C11</f>
        <v>0</v>
      </c>
      <c r="D40" s="774">
        <f>'HL-07 Mess and Accom Services '!D11</f>
        <v>0</v>
      </c>
      <c r="E40" s="774">
        <f>'HL-07 Mess and Accom Services '!E11</f>
        <v>0</v>
      </c>
      <c r="F40" s="774">
        <f>'HL-07 Mess and Accom Services '!F11</f>
        <v>0</v>
      </c>
      <c r="G40" s="774">
        <f>'HL-07 Mess and Accom Services '!G11</f>
        <v>0</v>
      </c>
      <c r="H40" s="138">
        <f t="shared" si="0"/>
        <v>0</v>
      </c>
      <c r="I40" s="774">
        <f>'HL-07 Mess and Accom Services '!I11</f>
        <v>0</v>
      </c>
      <c r="J40" s="774">
        <f>'HL-07 Mess and Accom Services '!J11</f>
        <v>0</v>
      </c>
      <c r="K40" s="138">
        <f t="shared" si="1"/>
        <v>0</v>
      </c>
    </row>
    <row r="41" spans="1:11" s="4" customFormat="1" ht="41.25" customHeight="1">
      <c r="A41" s="146"/>
      <c r="B41" s="47" t="s">
        <v>1713</v>
      </c>
      <c r="C41" s="774">
        <f>'HL-07A Functions'!F119</f>
        <v>0</v>
      </c>
      <c r="D41" s="774">
        <f>'HL-07A Functions'!G119</f>
        <v>0</v>
      </c>
      <c r="E41" s="774">
        <f>'HL-07A Functions'!H119</f>
        <v>0</v>
      </c>
      <c r="F41" s="774">
        <f>'HL-07A Functions'!I119</f>
        <v>0</v>
      </c>
      <c r="G41" s="774">
        <f>'HL-07A Functions'!J119</f>
        <v>0</v>
      </c>
      <c r="H41" s="138">
        <f t="shared" si="0"/>
        <v>0</v>
      </c>
      <c r="I41" s="774">
        <f>'HL-07A Functions'!L119</f>
        <v>0</v>
      </c>
      <c r="J41" s="774">
        <f>'HL-07A Functions'!M119</f>
        <v>0</v>
      </c>
      <c r="K41" s="138">
        <f t="shared" si="1"/>
        <v>0</v>
      </c>
    </row>
    <row r="42" spans="1:11" s="4" customFormat="1" ht="41.25" customHeight="1">
      <c r="A42" s="146"/>
      <c r="B42" s="47" t="s">
        <v>1722</v>
      </c>
      <c r="C42" s="774">
        <f>'HL-08 CRL Catering (Core)'!C19+'HL-08 CRL Catering (Core)'!C20+'HL-08 CRL Catering (Core)'!C21</f>
        <v>0</v>
      </c>
      <c r="D42" s="774">
        <f>'HL-08 CRL Catering (Core)'!D19+'HL-08 CRL Catering (Core)'!D20+'HL-08 CRL Catering (Core)'!D21</f>
        <v>0</v>
      </c>
      <c r="E42" s="774">
        <f>'HL-08 CRL Catering (Core)'!E19+'HL-08 CRL Catering (Core)'!E20+'HL-08 CRL Catering (Core)'!E21</f>
        <v>0</v>
      </c>
      <c r="F42" s="774">
        <f>'HL-08 CRL Catering (Core)'!F19+'HL-08 CRL Catering (Core)'!F20+'HL-08 CRL Catering (Core)'!F21</f>
        <v>0</v>
      </c>
      <c r="G42" s="774">
        <f>'HL-08 CRL Catering (Core)'!G19+'HL-08 CRL Catering (Core)'!G20+'HL-08 CRL Catering (Core)'!G21</f>
        <v>0</v>
      </c>
      <c r="H42" s="138">
        <f t="shared" si="0"/>
        <v>0</v>
      </c>
      <c r="I42" s="774">
        <f>'HL-08 CRL Catering (Core)'!I19+'HL-08 CRL Catering (Core)'!I20+'HL-08 CRL Catering (Core)'!I21</f>
        <v>0</v>
      </c>
      <c r="J42" s="774">
        <f>'HL-08 CRL Catering (Core)'!J19+'HL-08 CRL Catering (Core)'!J20+'HL-08 CRL Catering (Core)'!J21</f>
        <v>0</v>
      </c>
      <c r="K42" s="138">
        <f t="shared" si="1"/>
        <v>0</v>
      </c>
    </row>
    <row r="43" spans="1:11" s="4" customFormat="1" ht="41.25" customHeight="1">
      <c r="A43" s="146"/>
      <c r="B43" s="47" t="s">
        <v>83</v>
      </c>
      <c r="C43" s="774">
        <f>'HL-10 Waste Management'!C10</f>
        <v>0</v>
      </c>
      <c r="D43" s="774">
        <f>'HL-10 Waste Management'!D10</f>
        <v>0</v>
      </c>
      <c r="E43" s="774">
        <f>'HL-10 Waste Management'!E10</f>
        <v>0</v>
      </c>
      <c r="F43" s="774">
        <f>'HL-10 Waste Management'!F10</f>
        <v>0</v>
      </c>
      <c r="G43" s="774">
        <f>'HL-10 Waste Management'!G10</f>
        <v>0</v>
      </c>
      <c r="H43" s="138">
        <f t="shared" si="0"/>
        <v>0</v>
      </c>
      <c r="I43" s="774">
        <f>'HL-10 Waste Management'!I10</f>
        <v>0</v>
      </c>
      <c r="J43" s="774">
        <f>'HL-10 Waste Management'!J10</f>
        <v>0</v>
      </c>
      <c r="K43" s="138">
        <f t="shared" si="1"/>
        <v>0</v>
      </c>
    </row>
    <row r="44" spans="1:11" s="4" customFormat="1" ht="41.25" customHeight="1">
      <c r="A44" s="146"/>
      <c r="B44" s="47" t="s">
        <v>84</v>
      </c>
      <c r="C44" s="774">
        <f>'KL-03 Stores Management'!C13+'KL-03 Stores Management'!C21+'KL-05 GFE'!C13+'KL-05 GFE'!C21</f>
        <v>0</v>
      </c>
      <c r="D44" s="774">
        <f>'KL-03 Stores Management'!D13+'KL-03 Stores Management'!D21+'KL-05 GFE'!D13+'KL-05 GFE'!D21</f>
        <v>0</v>
      </c>
      <c r="E44" s="774">
        <f>'KL-03 Stores Management'!E13+'KL-03 Stores Management'!E21+'KL-05 GFE'!E13+'KL-05 GFE'!E21</f>
        <v>0</v>
      </c>
      <c r="F44" s="774">
        <f>'KL-03 Stores Management'!F13+'KL-03 Stores Management'!F21+'KL-05 GFE'!F13+'KL-05 GFE'!F21</f>
        <v>0</v>
      </c>
      <c r="G44" s="774">
        <f>'KL-03 Stores Management'!G13+'KL-03 Stores Management'!G21+'KL-05 GFE'!G13+'KL-05 GFE'!G21</f>
        <v>0</v>
      </c>
      <c r="H44" s="138">
        <f t="shared" si="0"/>
        <v>0</v>
      </c>
      <c r="I44" s="774">
        <f>'KL-03 Stores Management'!I13+'KL-03 Stores Management'!I21+'KL-05 GFE'!I13+'KL-05 GFE'!I21</f>
        <v>0</v>
      </c>
      <c r="J44" s="774">
        <f>'KL-03 Stores Management'!J13+'KL-03 Stores Management'!J21+'KL-05 GFE'!J13+'KL-05 GFE'!J21</f>
        <v>0</v>
      </c>
      <c r="K44" s="138">
        <f t="shared" si="1"/>
        <v>0</v>
      </c>
    </row>
    <row r="45" spans="1:11" s="4" customFormat="1" ht="40.4" customHeight="1">
      <c r="A45" s="146"/>
      <c r="B45" s="775" t="s">
        <v>89</v>
      </c>
      <c r="C45" s="776">
        <f>SUM(C46:C51)</f>
        <v>0</v>
      </c>
      <c r="D45" s="776">
        <f>SUM(D46:D51)</f>
        <v>0</v>
      </c>
      <c r="E45" s="776">
        <f>SUM(E46:E51)</f>
        <v>0</v>
      </c>
      <c r="F45" s="776">
        <f>SUM(F46:F51)</f>
        <v>0</v>
      </c>
      <c r="G45" s="776">
        <f>SUM(G46:G51)</f>
        <v>0</v>
      </c>
      <c r="H45" s="138">
        <f t="shared" si="0"/>
        <v>0</v>
      </c>
      <c r="I45" s="776">
        <f>SUM(I46:I51)</f>
        <v>0</v>
      </c>
      <c r="J45" s="776">
        <f>SUM(J46:J51)</f>
        <v>0</v>
      </c>
      <c r="K45" s="138">
        <f t="shared" si="1"/>
        <v>0</v>
      </c>
    </row>
    <row r="46" spans="1:11" s="4" customFormat="1" ht="41.25" customHeight="1">
      <c r="A46" s="146"/>
      <c r="B46" s="47" t="s">
        <v>78</v>
      </c>
      <c r="C46" s="774">
        <f>'Module F - Housing'!C32</f>
        <v>0</v>
      </c>
      <c r="D46" s="774">
        <f>'Module F - Housing'!D32</f>
        <v>0</v>
      </c>
      <c r="E46" s="774">
        <f>'Module F - Housing'!E32</f>
        <v>0</v>
      </c>
      <c r="F46" s="774">
        <f>'Module F - Housing'!F32</f>
        <v>0</v>
      </c>
      <c r="G46" s="774">
        <f>'Module F - Housing'!G32</f>
        <v>0</v>
      </c>
      <c r="H46" s="138">
        <f t="shared" si="0"/>
        <v>0</v>
      </c>
      <c r="I46" s="774">
        <f>'Module F - Housing'!I32</f>
        <v>0</v>
      </c>
      <c r="J46" s="774">
        <f>'Module F - Housing'!J32</f>
        <v>0</v>
      </c>
      <c r="K46" s="138">
        <f t="shared" si="1"/>
        <v>0</v>
      </c>
    </row>
    <row r="47" spans="1:11" s="4" customFormat="1" ht="41.25" customHeight="1">
      <c r="A47" s="146"/>
      <c r="B47" s="47" t="s">
        <v>79</v>
      </c>
      <c r="C47" s="774" t="s">
        <v>90</v>
      </c>
      <c r="D47" s="774" t="s">
        <v>90</v>
      </c>
      <c r="E47" s="774" t="s">
        <v>90</v>
      </c>
      <c r="F47" s="774" t="s">
        <v>90</v>
      </c>
      <c r="G47" s="774" t="s">
        <v>90</v>
      </c>
      <c r="H47" s="138">
        <f t="shared" si="0"/>
        <v>0</v>
      </c>
      <c r="I47" s="774" t="s">
        <v>90</v>
      </c>
      <c r="J47" s="774" t="s">
        <v>90</v>
      </c>
      <c r="K47" s="138">
        <f t="shared" si="1"/>
        <v>0</v>
      </c>
    </row>
    <row r="48" spans="1:11" s="4" customFormat="1" ht="41.25" customHeight="1">
      <c r="A48" s="146"/>
      <c r="B48" s="47" t="s">
        <v>81</v>
      </c>
      <c r="C48" s="774">
        <f>'HL-07 Mess and Accom Services '!C12</f>
        <v>0</v>
      </c>
      <c r="D48" s="774">
        <f>'HL-07 Mess and Accom Services '!D12</f>
        <v>0</v>
      </c>
      <c r="E48" s="774">
        <f>'HL-07 Mess and Accom Services '!E12</f>
        <v>0</v>
      </c>
      <c r="F48" s="774">
        <f>'HL-07 Mess and Accom Services '!F12</f>
        <v>0</v>
      </c>
      <c r="G48" s="774">
        <f>'HL-07 Mess and Accom Services '!G12</f>
        <v>0</v>
      </c>
      <c r="H48" s="138">
        <f t="shared" si="0"/>
        <v>0</v>
      </c>
      <c r="I48" s="774">
        <f>'HL-07 Mess and Accom Services '!I12</f>
        <v>0</v>
      </c>
      <c r="J48" s="774">
        <f>'HL-07 Mess and Accom Services '!J12</f>
        <v>0</v>
      </c>
      <c r="K48" s="138">
        <f t="shared" si="1"/>
        <v>0</v>
      </c>
    </row>
    <row r="49" spans="1:11" s="4" customFormat="1" ht="41.25" customHeight="1">
      <c r="A49" s="146"/>
      <c r="B49" s="47" t="s">
        <v>1722</v>
      </c>
      <c r="C49" s="774" t="s">
        <v>90</v>
      </c>
      <c r="D49" s="774" t="s">
        <v>90</v>
      </c>
      <c r="E49" s="774" t="s">
        <v>90</v>
      </c>
      <c r="F49" s="774" t="s">
        <v>90</v>
      </c>
      <c r="G49" s="774" t="s">
        <v>90</v>
      </c>
      <c r="H49" s="138">
        <f t="shared" si="0"/>
        <v>0</v>
      </c>
      <c r="I49" s="774" t="s">
        <v>90</v>
      </c>
      <c r="J49" s="774" t="s">
        <v>90</v>
      </c>
      <c r="K49" s="138">
        <f t="shared" si="1"/>
        <v>0</v>
      </c>
    </row>
    <row r="50" spans="1:11" s="4" customFormat="1" ht="41.25" customHeight="1">
      <c r="A50" s="146"/>
      <c r="B50" s="47" t="s">
        <v>83</v>
      </c>
      <c r="C50" s="774">
        <f>'HL-10 Waste Management'!C11</f>
        <v>0</v>
      </c>
      <c r="D50" s="774">
        <f>'HL-10 Waste Management'!D11</f>
        <v>0</v>
      </c>
      <c r="E50" s="774">
        <f>'HL-10 Waste Management'!E11</f>
        <v>0</v>
      </c>
      <c r="F50" s="774">
        <f>'HL-10 Waste Management'!F11</f>
        <v>0</v>
      </c>
      <c r="G50" s="774">
        <f>'HL-10 Waste Management'!G11</f>
        <v>0</v>
      </c>
      <c r="H50" s="138">
        <f t="shared" si="0"/>
        <v>0</v>
      </c>
      <c r="I50" s="774">
        <f>'HL-10 Waste Management'!I11</f>
        <v>0</v>
      </c>
      <c r="J50" s="774">
        <f>'HL-10 Waste Management'!J11</f>
        <v>0</v>
      </c>
      <c r="K50" s="138">
        <f t="shared" si="1"/>
        <v>0</v>
      </c>
    </row>
    <row r="51" spans="1:11" s="4" customFormat="1" ht="41.25" customHeight="1">
      <c r="A51" s="146"/>
      <c r="B51" s="47" t="s">
        <v>84</v>
      </c>
      <c r="C51" s="774">
        <f>'KL-03 Stores Management'!C14+'KL-03 Stores Management'!C22+'KL-05 GFE'!C14+'KL-05 GFE'!C22</f>
        <v>0</v>
      </c>
      <c r="D51" s="774">
        <f>'KL-03 Stores Management'!D14+'KL-03 Stores Management'!D22+'KL-05 GFE'!D14+'KL-05 GFE'!D22</f>
        <v>0</v>
      </c>
      <c r="E51" s="774">
        <f>'KL-03 Stores Management'!E14+'KL-03 Stores Management'!E22+'KL-05 GFE'!E14+'KL-05 GFE'!E22</f>
        <v>0</v>
      </c>
      <c r="F51" s="774">
        <f>'KL-03 Stores Management'!F14+'KL-03 Stores Management'!F22+'KL-05 GFE'!F14+'KL-05 GFE'!F22</f>
        <v>0</v>
      </c>
      <c r="G51" s="774">
        <f>'KL-03 Stores Management'!G14+'KL-03 Stores Management'!G22+'KL-05 GFE'!G14+'KL-05 GFE'!G22</f>
        <v>0</v>
      </c>
      <c r="H51" s="138">
        <f t="shared" si="0"/>
        <v>0</v>
      </c>
      <c r="I51" s="774">
        <f>'KL-03 Stores Management'!I14+'KL-03 Stores Management'!I22+'KL-05 GFE'!I14+'KL-05 GFE'!I22</f>
        <v>0</v>
      </c>
      <c r="J51" s="774">
        <f>'KL-03 Stores Management'!J14+'KL-03 Stores Management'!J22+'KL-05 GFE'!J14+'KL-05 GFE'!J22</f>
        <v>0</v>
      </c>
      <c r="K51" s="138">
        <f t="shared" si="1"/>
        <v>0</v>
      </c>
    </row>
    <row r="52" spans="1:11" ht="58.5" customHeight="1">
      <c r="A52" s="2"/>
      <c r="B52" s="122" t="s">
        <v>91</v>
      </c>
      <c r="C52" s="123">
        <f>C45+C37+C29+C21+C13+C5</f>
        <v>0</v>
      </c>
      <c r="D52" s="123">
        <f>D45+D37+D29+D21+D13+D5</f>
        <v>0</v>
      </c>
      <c r="E52" s="123">
        <f>E45+E37+E29+E21+E13+E5</f>
        <v>0</v>
      </c>
      <c r="F52" s="123">
        <f>F45+F37+F29+F21+F13+F5</f>
        <v>0</v>
      </c>
      <c r="G52" s="123">
        <f>G45+G37+G29+G21+G13+G5</f>
        <v>0</v>
      </c>
      <c r="H52" s="138">
        <f>SUM(C52:G52)</f>
        <v>0</v>
      </c>
      <c r="I52" s="123">
        <f>I45+I37+I29+I21+I13+I5</f>
        <v>0</v>
      </c>
      <c r="J52" s="123">
        <f>J45+J37+J29+J21+J13+J5</f>
        <v>0</v>
      </c>
      <c r="K52" s="138">
        <f>SUM(H52:J52)</f>
        <v>0</v>
      </c>
    </row>
    <row r="53" spans="1:11" ht="27.75" customHeight="1">
      <c r="A53" s="2"/>
      <c r="B53" s="95" t="s">
        <v>50</v>
      </c>
      <c r="C53" s="51">
        <f>C52*'Overheads, Profit'!C$8</f>
        <v>0</v>
      </c>
      <c r="D53" s="51">
        <f>D52*'Overheads, Profit'!D$8</f>
        <v>0</v>
      </c>
      <c r="E53" s="51">
        <f>E52*'Overheads, Profit'!E$8</f>
        <v>0</v>
      </c>
      <c r="F53" s="51">
        <f>F52*'Overheads, Profit'!F$8</f>
        <v>0</v>
      </c>
      <c r="G53" s="51">
        <f>G52*'Overheads, Profit'!G$8</f>
        <v>0</v>
      </c>
      <c r="H53" s="123">
        <f>SUM(C53:G53)</f>
        <v>0</v>
      </c>
      <c r="I53" s="51">
        <f>I52*'Overheads, Profit'!H$8</f>
        <v>0</v>
      </c>
      <c r="J53" s="51">
        <f>J52*'Overheads, Profit'!I$8</f>
        <v>0</v>
      </c>
      <c r="K53" s="138">
        <f t="shared" ref="K53:K54" si="2">SUM(H53:J53)</f>
        <v>0</v>
      </c>
    </row>
    <row r="54" spans="1:11" ht="58.5" customHeight="1">
      <c r="A54" s="2"/>
      <c r="B54" s="95" t="s">
        <v>51</v>
      </c>
      <c r="C54" s="51">
        <f>(C53+C52)*'Overheads, Profit'!C$9</f>
        <v>0</v>
      </c>
      <c r="D54" s="51">
        <f>(D53+D52)*'Overheads, Profit'!D$9</f>
        <v>0</v>
      </c>
      <c r="E54" s="51">
        <f>(E53+E52)*'Overheads, Profit'!E$9</f>
        <v>0</v>
      </c>
      <c r="F54" s="51">
        <f>(F53+F52)*'Overheads, Profit'!F$9</f>
        <v>0</v>
      </c>
      <c r="G54" s="51">
        <f>(G53+G52)*'Overheads, Profit'!G$9</f>
        <v>0</v>
      </c>
      <c r="H54" s="123">
        <f>SUM(C54:G54)</f>
        <v>0</v>
      </c>
      <c r="I54" s="51">
        <f>(I53+I52)*'Overheads, Profit'!H$9</f>
        <v>0</v>
      </c>
      <c r="J54" s="51">
        <f>(J53+J52)*'Overheads, Profit'!I$9</f>
        <v>0</v>
      </c>
      <c r="K54" s="138">
        <f t="shared" si="2"/>
        <v>0</v>
      </c>
    </row>
    <row r="55" spans="1:11" s="6" customFormat="1" ht="22.5" customHeight="1">
      <c r="A55" s="153"/>
      <c r="B55" s="122" t="s">
        <v>92</v>
      </c>
      <c r="C55" s="123">
        <f t="shared" ref="C55:K55" si="3">C52+C53+C54</f>
        <v>0</v>
      </c>
      <c r="D55" s="123">
        <f t="shared" si="3"/>
        <v>0</v>
      </c>
      <c r="E55" s="123">
        <f t="shared" si="3"/>
        <v>0</v>
      </c>
      <c r="F55" s="123">
        <f t="shared" si="3"/>
        <v>0</v>
      </c>
      <c r="G55" s="123">
        <f t="shared" si="3"/>
        <v>0</v>
      </c>
      <c r="H55" s="123">
        <f t="shared" si="3"/>
        <v>0</v>
      </c>
      <c r="I55" s="123">
        <f t="shared" si="3"/>
        <v>0</v>
      </c>
      <c r="J55" s="123">
        <f t="shared" si="3"/>
        <v>0</v>
      </c>
      <c r="K55" s="123">
        <f t="shared" si="3"/>
        <v>0</v>
      </c>
    </row>
    <row r="56" spans="1:11" ht="27" customHeight="1">
      <c r="A56" s="2"/>
      <c r="B56" s="2"/>
      <c r="C56" s="106"/>
      <c r="D56" s="1143"/>
      <c r="E56" s="1143"/>
      <c r="F56" s="1143"/>
      <c r="G56" s="1143"/>
      <c r="H56" s="2"/>
      <c r="I56" s="171"/>
      <c r="J56" s="171"/>
      <c r="K56" s="2"/>
    </row>
    <row r="57" spans="1:11" ht="13.5" hidden="1" customHeight="1">
      <c r="A57" s="2"/>
      <c r="B57" s="2"/>
      <c r="C57" s="107"/>
      <c r="D57" s="1143"/>
      <c r="E57" s="1143"/>
      <c r="F57" s="1143"/>
      <c r="G57" s="1143"/>
      <c r="H57" s="171"/>
      <c r="I57" s="171"/>
      <c r="J57" s="171"/>
      <c r="K57" s="2"/>
    </row>
    <row r="58" spans="1:11" ht="12.75" customHeight="1">
      <c r="A58" s="2"/>
      <c r="B58" s="2"/>
      <c r="C58" s="108"/>
      <c r="D58" s="1143"/>
      <c r="E58" s="1143"/>
      <c r="F58" s="1143"/>
      <c r="G58" s="1143"/>
      <c r="H58" s="171"/>
      <c r="I58" s="171"/>
      <c r="J58" s="171"/>
      <c r="K58" s="2"/>
    </row>
    <row r="59" spans="1:11" ht="13.5" customHeight="1">
      <c r="A59" s="2"/>
      <c r="B59" s="2"/>
      <c r="C59" s="108"/>
      <c r="D59" s="1143"/>
      <c r="E59" s="1143"/>
      <c r="F59" s="1143"/>
      <c r="G59" s="1143"/>
      <c r="H59" s="171"/>
      <c r="I59" s="171"/>
      <c r="J59" s="171"/>
      <c r="K59" s="2"/>
    </row>
    <row r="60" spans="1:11" ht="12.75" customHeight="1">
      <c r="A60" s="2"/>
      <c r="B60" s="154"/>
      <c r="C60" s="109"/>
      <c r="D60" s="1143"/>
      <c r="E60" s="1143"/>
      <c r="F60" s="1143"/>
      <c r="G60" s="1143"/>
      <c r="H60" s="171"/>
      <c r="I60" s="171"/>
      <c r="J60" s="171"/>
      <c r="K60" s="2"/>
    </row>
    <row r="61" spans="1:11" ht="13.5" customHeight="1">
      <c r="A61" s="2"/>
      <c r="B61" s="154"/>
      <c r="C61" s="109"/>
      <c r="D61" s="1143"/>
      <c r="E61" s="1143"/>
      <c r="F61" s="1143"/>
      <c r="G61" s="1143"/>
      <c r="H61" s="171"/>
      <c r="I61" s="171"/>
      <c r="J61" s="171"/>
      <c r="K61" s="2"/>
    </row>
    <row r="62" spans="1:11">
      <c r="A62" s="2"/>
      <c r="B62" s="133"/>
      <c r="C62" s="155"/>
      <c r="D62" s="18"/>
      <c r="E62" s="18"/>
      <c r="F62" s="18"/>
      <c r="G62" s="18"/>
      <c r="H62" s="155"/>
      <c r="I62" s="18"/>
      <c r="J62" s="18"/>
      <c r="K62" s="2"/>
    </row>
  </sheetData>
  <sheetProtection algorithmName="SHA-512" hashValue="YvtZbfoOKyaGO5bBd/4qlv9o5qDz4YDSf/E7SwaGA3Mx2pjeHyPpbEMsKyYby05WVvbHNLpZBcnY85s9OlCK9Q==" saltValue="xSkwks10rvG71LukiuOy3A==" spinCount="100000" sheet="1" formatCells="0" formatColumns="0" formatRows="0" insertColumns="0" insertRows="0" insertHyperlinks="0" deleteColumns="0" deleteRows="0"/>
  <mergeCells count="7">
    <mergeCell ref="D61:G61"/>
    <mergeCell ref="C3:K3"/>
    <mergeCell ref="D56:G56"/>
    <mergeCell ref="D57:G57"/>
    <mergeCell ref="D58:G58"/>
    <mergeCell ref="D59:G59"/>
    <mergeCell ref="D60:G60"/>
  </mergeCells>
  <pageMargins left="0.74803149606299213" right="0.74803149606299213" top="0.82677165354330717" bottom="0.9055118110236221" header="0.51181102362204722" footer="0.31496062992125984"/>
  <pageSetup paperSize="9" scale="28"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f900a38-2e39-4bd9-b559-14b8ff86e2df">
      <Terms xmlns="http://schemas.microsoft.com/office/infopath/2007/PartnerControls"/>
    </lcf76f155ced4ddcb4097134ff3c332f>
    <TaxCatchAll xmlns="04738c6d-ecc8-46f1-821f-82e308eab3d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6D657F91D7D8548AF0F23C6085800B8" ma:contentTypeVersion="13" ma:contentTypeDescription="Create a new document." ma:contentTypeScope="" ma:versionID="f4385bb03d38827f44ec87a51558f2c8">
  <xsd:schema xmlns:xsd="http://www.w3.org/2001/XMLSchema" xmlns:xs="http://www.w3.org/2001/XMLSchema" xmlns:p="http://schemas.microsoft.com/office/2006/metadata/properties" xmlns:ns2="df900a38-2e39-4bd9-b559-14b8ff86e2df" xmlns:ns3="d8ef6a73-42a2-4cc3-be37-51c6be0df2d6" xmlns:ns4="04738c6d-ecc8-46f1-821f-82e308eab3d9" targetNamespace="http://schemas.microsoft.com/office/2006/metadata/properties" ma:root="true" ma:fieldsID="ac3f7ae99714a50732e44c00caa66d64" ns2:_="" ns3:_="" ns4:_="">
    <xsd:import namespace="df900a38-2e39-4bd9-b559-14b8ff86e2df"/>
    <xsd:import namespace="d8ef6a73-42a2-4cc3-be37-51c6be0df2d6"/>
    <xsd:import namespace="04738c6d-ecc8-46f1-821f-82e308eab3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900a38-2e39-4bd9-b559-14b8ff86e2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9ff0b8c-5d72-4038-b2cd-f57bf310c636"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ef6a73-42a2-4cc3-be37-51c6be0df2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4738c6d-ecc8-46f1-821f-82e308eab3d9"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8e483c4e-5375-4ccc-893d-03876cd506ed}" ma:internalName="TaxCatchAll" ma:showField="CatchAllData" ma:web="d8ef6a73-42a2-4cc3-be37-51c6be0df2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E2C8E7-CBAD-4B06-9AD4-76CDC64B09D1}">
  <ds:schemaRefs>
    <ds:schemaRef ds:uri="http://purl.org/dc/elements/1.1/"/>
    <ds:schemaRef ds:uri="http://schemas.microsoft.com/office/infopath/2007/PartnerControls"/>
    <ds:schemaRef ds:uri="http://purl.org/dc/terms/"/>
    <ds:schemaRef ds:uri="http://schemas.microsoft.com/office/2006/metadata/properties"/>
    <ds:schemaRef ds:uri="04738c6d-ecc8-46f1-821f-82e308eab3d9"/>
    <ds:schemaRef ds:uri="http://schemas.microsoft.com/office/2006/documentManagement/types"/>
    <ds:schemaRef ds:uri="df900a38-2e39-4bd9-b559-14b8ff86e2df"/>
    <ds:schemaRef ds:uri="http://schemas.openxmlformats.org/package/2006/metadata/core-properties"/>
    <ds:schemaRef ds:uri="d8ef6a73-42a2-4cc3-be37-51c6be0df2d6"/>
    <ds:schemaRef ds:uri="http://www.w3.org/XML/1998/namespace"/>
    <ds:schemaRef ds:uri="http://purl.org/dc/dcmitype/"/>
  </ds:schemaRefs>
</ds:datastoreItem>
</file>

<file path=customXml/itemProps2.xml><?xml version="1.0" encoding="utf-8"?>
<ds:datastoreItem xmlns:ds="http://schemas.openxmlformats.org/officeDocument/2006/customXml" ds:itemID="{DF98AD78-9AD3-4764-8A8E-07C4EE16FF80}">
  <ds:schemaRefs>
    <ds:schemaRef ds:uri="http://schemas.microsoft.com/sharepoint/v3/contenttype/forms"/>
  </ds:schemaRefs>
</ds:datastoreItem>
</file>

<file path=customXml/itemProps3.xml><?xml version="1.0" encoding="utf-8"?>
<ds:datastoreItem xmlns:ds="http://schemas.openxmlformats.org/officeDocument/2006/customXml" ds:itemID="{F8184B23-B156-4A68-B80B-85ADA016C0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900a38-2e39-4bd9-b559-14b8ff86e2df"/>
    <ds:schemaRef ds:uri="d8ef6a73-42a2-4cc3-be37-51c6be0df2d6"/>
    <ds:schemaRef ds:uri="04738c6d-ecc8-46f1-821f-82e308eab3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8</vt:i4>
      </vt:variant>
    </vt:vector>
  </HeadingPairs>
  <TitlesOfParts>
    <vt:vector size="46" baseType="lpstr">
      <vt:lpstr>Title Page</vt:lpstr>
      <vt:lpstr>Summary of Services</vt:lpstr>
      <vt:lpstr>SUMMARY Euro Indexed VL-02 ON</vt:lpstr>
      <vt:lpstr>SUMMARY Euro Unindex VL-02 ON</vt:lpstr>
      <vt:lpstr>SUMMARY Euro Indexed VL-02 OFF</vt:lpstr>
      <vt:lpstr>SUMMARY Euro Unindex VL-02 OFF</vt:lpstr>
      <vt:lpstr>SUMMARY GBP (Indexed)</vt:lpstr>
      <vt:lpstr>SUMMARY GBP (Unindexed)</vt:lpstr>
      <vt:lpstr>Establishment Price (Unindexed)</vt:lpstr>
      <vt:lpstr>Establishment Price (Indexed)</vt:lpstr>
      <vt:lpstr>Inflation Indicies</vt:lpstr>
      <vt:lpstr>Overheads, Profit</vt:lpstr>
      <vt:lpstr>Mobilisation and Exit</vt:lpstr>
      <vt:lpstr>Module A - Management Services</vt:lpstr>
      <vt:lpstr>Module B - Help Desk</vt:lpstr>
      <vt:lpstr>Module F - Housing</vt:lpstr>
      <vt:lpstr>Module F - DAS</vt:lpstr>
      <vt:lpstr>Module H Soft FM Summary</vt:lpstr>
      <vt:lpstr>HL-01 Cleaning (Summary)</vt:lpstr>
      <vt:lpstr>HL-01 Cleaning</vt:lpstr>
      <vt:lpstr>HL-01 Laundry &amp; Dry Cleaning</vt:lpstr>
      <vt:lpstr>HL-01 Tailoring</vt:lpstr>
      <vt:lpstr>HL-02 Extraneous Services</vt:lpstr>
      <vt:lpstr>HL-02 Ablution Rates</vt:lpstr>
      <vt:lpstr>HL-07 Mess and Accom Services </vt:lpstr>
      <vt:lpstr>HL-07A Functions</vt:lpstr>
      <vt:lpstr>HL-08 CRL Catering (Core &amp; Op)</vt:lpstr>
      <vt:lpstr>HL-08 CRL Catering (Core)</vt:lpstr>
      <vt:lpstr>HL-08 CRL (Retail)</vt:lpstr>
      <vt:lpstr>HL-08F CRL (CCM)</vt:lpstr>
      <vt:lpstr>HL-08G (Short Term Catering)</vt:lpstr>
      <vt:lpstr>HL-10 Waste Management</vt:lpstr>
      <vt:lpstr>KL-03 Stores Management</vt:lpstr>
      <vt:lpstr>KL-05 GFE</vt:lpstr>
      <vt:lpstr>Module I Summary</vt:lpstr>
      <vt:lpstr>Module I STAR Rates Misc</vt:lpstr>
      <vt:lpstr>Module VL-02 Operations</vt:lpstr>
      <vt:lpstr>Module V (VL01-Preparations)</vt:lpstr>
      <vt:lpstr>'Module V (VL01-Preparations)'!Print_Area</vt:lpstr>
      <vt:lpstr>Year1</vt:lpstr>
      <vt:lpstr>Year2</vt:lpstr>
      <vt:lpstr>Year3</vt:lpstr>
      <vt:lpstr>Year4</vt:lpstr>
      <vt:lpstr>Year5</vt:lpstr>
      <vt:lpstr>Year6</vt:lpstr>
      <vt:lpstr>Year7</vt:lpstr>
    </vt:vector>
  </TitlesOfParts>
  <Manager/>
  <Company>WYG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Nick.Smith211@mod.gov.uk;Oliver.Sheppard100@mod.gov.uk</dc:creator>
  <cp:keywords/>
  <dc:description/>
  <cp:lastModifiedBy>Hine, Brenda C2 (DIO Comrcl-O T OPC2)</cp:lastModifiedBy>
  <cp:revision/>
  <dcterms:created xsi:type="dcterms:W3CDTF">2011-10-08T10:55:01Z</dcterms:created>
  <dcterms:modified xsi:type="dcterms:W3CDTF">2024-09-11T12:56:07Z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 Category">
    <vt:lpwstr>1;#Defence estate|d85ee219-dbb3-4c72-af76-6d516c77b87a</vt:lpwstr>
  </property>
  <property fmtid="{D5CDD505-2E9C-101B-9397-08002B2CF9AE}" pid="3" name="Subject Keywords">
    <vt:lpwstr>21;#Defence estate|8917dc3f-c9ea-46f6-993c-ad52c366069e</vt:lpwstr>
  </property>
  <property fmtid="{D5CDD505-2E9C-101B-9397-08002B2CF9AE}" pid="4" name="_dlc_policyId">
    <vt:lpwstr/>
  </property>
  <property fmtid="{D5CDD505-2E9C-101B-9397-08002B2CF9AE}" pid="5" name="ContentTypeId">
    <vt:lpwstr>0x01010046D657F91D7D8548AF0F23C6085800B8</vt:lpwstr>
  </property>
  <property fmtid="{D5CDD505-2E9C-101B-9397-08002B2CF9AE}" pid="6" name="ItemRetentionFormula">
    <vt:lpwstr/>
  </property>
  <property fmtid="{D5CDD505-2E9C-101B-9397-08002B2CF9AE}" pid="7" name="Business Owner">
    <vt:lpwstr>4;#DIO SD FPG|721059b0-e281-4791-be8c-37c26ed04c74</vt:lpwstr>
  </property>
  <property fmtid="{D5CDD505-2E9C-101B-9397-08002B2CF9AE}" pid="8" name="fileplanid">
    <vt:lpwstr>6;#03_03 Manage Projects|3a8611ff-8e6f-45a3-9dfb-4bf16d4d4c12</vt:lpwstr>
  </property>
  <property fmtid="{D5CDD505-2E9C-101B-9397-08002B2CF9AE}" pid="9" name="TaxKeyword">
    <vt:lpwstr/>
  </property>
  <property fmtid="{D5CDD505-2E9C-101B-9397-08002B2CF9AE}" pid="10" name="MSIP_Label_8e28611e-2819-430a-bdf7-3581be6cbbdd_Enabled">
    <vt:lpwstr>true</vt:lpwstr>
  </property>
  <property fmtid="{D5CDD505-2E9C-101B-9397-08002B2CF9AE}" pid="11" name="MSIP_Label_8e28611e-2819-430a-bdf7-3581be6cbbdd_SetDate">
    <vt:lpwstr>2022-07-26T08:43:16Z</vt:lpwstr>
  </property>
  <property fmtid="{D5CDD505-2E9C-101B-9397-08002B2CF9AE}" pid="12" name="MSIP_Label_8e28611e-2819-430a-bdf7-3581be6cbbdd_Method">
    <vt:lpwstr>Privileged</vt:lpwstr>
  </property>
  <property fmtid="{D5CDD505-2E9C-101B-9397-08002B2CF9AE}" pid="13" name="MSIP_Label_8e28611e-2819-430a-bdf7-3581be6cbbdd_Name">
    <vt:lpwstr>MOD-1-NWR-‘NON-WORK  RELATED’</vt:lpwstr>
  </property>
  <property fmtid="{D5CDD505-2E9C-101B-9397-08002B2CF9AE}" pid="14" name="MSIP_Label_8e28611e-2819-430a-bdf7-3581be6cbbdd_SiteId">
    <vt:lpwstr>be7760ed-5953-484b-ae95-d0a16dfa09e5</vt:lpwstr>
  </property>
  <property fmtid="{D5CDD505-2E9C-101B-9397-08002B2CF9AE}" pid="15" name="MSIP_Label_8e28611e-2819-430a-bdf7-3581be6cbbdd_ActionId">
    <vt:lpwstr>6922bca4-73cb-42c5-bbcb-13eadb9afbd3</vt:lpwstr>
  </property>
  <property fmtid="{D5CDD505-2E9C-101B-9397-08002B2CF9AE}" pid="16" name="MSIP_Label_8e28611e-2819-430a-bdf7-3581be6cbbdd_ContentBits">
    <vt:lpwstr>0</vt:lpwstr>
  </property>
  <property fmtid="{D5CDD505-2E9C-101B-9397-08002B2CF9AE}" pid="17" name="MediaServiceImageTags">
    <vt:lpwstr/>
  </property>
</Properties>
</file>