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ncent Hunt\Documents\Ealing 2016\ITPD and PQQ development\"/>
    </mc:Choice>
  </mc:AlternateContent>
  <bookViews>
    <workbookView xWindow="0" yWindow="0" windowWidth="16815" windowHeight="7155"/>
  </bookViews>
  <sheets>
    <sheet name="Summary" sheetId="2" r:id="rId1"/>
    <sheet name="Additional IT support" sheetId="18" r:id="rId2"/>
    <sheet name=" TUPE for new joiners" sheetId="16" r:id="rId3"/>
    <sheet name="Implementation Costs" sheetId="15" r:id="rId4"/>
    <sheet name="Gold" sheetId="11" r:id="rId5"/>
    <sheet name="Silver" sheetId="3" r:id="rId6"/>
    <sheet name="Bronze" sheetId="1" r:id="rId7"/>
    <sheet name="Team Leader" sheetId="4" r:id="rId8"/>
    <sheet name="More complex calls" sheetId="5" r:id="rId9"/>
    <sheet name="Market research" sheetId="6" r:id="rId10"/>
    <sheet name="Social media activity" sheetId="7" r:id="rId11"/>
    <sheet name="Management" sheetId="10" r:id="rId12"/>
    <sheet name="Rostering" sheetId="17" r:id="rId13"/>
    <sheet name="Admin tasks for out of hours" sheetId="8" r:id="rId14"/>
  </sheet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B14" i="2" s="1"/>
  <c r="A1" i="18" l="1"/>
  <c r="D25" i="2" l="1"/>
  <c r="D24" i="2"/>
  <c r="D23" i="2"/>
  <c r="D22" i="2"/>
  <c r="F5" i="15" l="1"/>
  <c r="F3" i="15"/>
  <c r="D21" i="2"/>
  <c r="F7" i="17" l="1"/>
  <c r="B16" i="2" s="1"/>
  <c r="A1" i="17"/>
  <c r="G10" i="10" l="1"/>
  <c r="G9" i="10"/>
  <c r="G8" i="10"/>
  <c r="G7" i="10"/>
  <c r="G6" i="10"/>
  <c r="D3" i="7"/>
  <c r="F4" i="15"/>
  <c r="G11" i="10" l="1"/>
  <c r="B17" i="2" s="1"/>
  <c r="F6" i="15"/>
  <c r="B18" i="2" s="1"/>
  <c r="J7" i="2"/>
  <c r="F8" i="2" s="1"/>
  <c r="I7" i="2"/>
  <c r="F8" i="16"/>
  <c r="B19" i="2" s="1"/>
  <c r="B1" i="16"/>
  <c r="B21" i="2" l="1"/>
  <c r="F7" i="2"/>
  <c r="B20" i="2" s="1"/>
  <c r="E4" i="11"/>
  <c r="B1" i="11"/>
  <c r="F1" i="10"/>
  <c r="E5" i="11" l="1"/>
  <c r="B9" i="2" s="1"/>
  <c r="E5" i="8"/>
  <c r="E4" i="8"/>
  <c r="E3" i="7"/>
  <c r="E2" i="7"/>
  <c r="D5" i="6"/>
  <c r="D4" i="6"/>
  <c r="D5" i="5"/>
  <c r="D4" i="5"/>
  <c r="D4" i="4"/>
  <c r="D4" i="3"/>
  <c r="D5" i="3" s="1"/>
  <c r="B8" i="2" s="1"/>
  <c r="D6" i="1"/>
  <c r="A1" i="8"/>
  <c r="A1" i="6"/>
  <c r="A1" i="5"/>
  <c r="A1" i="4"/>
  <c r="A1" i="3"/>
  <c r="A1" i="2"/>
  <c r="E6" i="8" l="1"/>
  <c r="B15" i="2" s="1"/>
  <c r="E4" i="7"/>
  <c r="B13" i="2" s="1"/>
  <c r="D6" i="6"/>
  <c r="B12" i="2" s="1"/>
  <c r="D5" i="4"/>
  <c r="B10" i="2" s="1"/>
  <c r="D7" i="1"/>
  <c r="B7" i="2" s="1"/>
  <c r="D6" i="5"/>
  <c r="B11" i="2" s="1"/>
  <c r="B22" i="2" l="1"/>
</calcChain>
</file>

<file path=xl/sharedStrings.xml><?xml version="1.0" encoding="utf-8"?>
<sst xmlns="http://schemas.openxmlformats.org/spreadsheetml/2006/main" count="120" uniqueCount="100">
  <si>
    <t>Element</t>
  </si>
  <si>
    <t>Bronze</t>
  </si>
  <si>
    <t>Silver</t>
  </si>
  <si>
    <t>More complex calls</t>
  </si>
  <si>
    <t>Market research</t>
  </si>
  <si>
    <t>Social media activity</t>
  </si>
  <si>
    <t>Admin tasks</t>
  </si>
  <si>
    <t>Price £</t>
  </si>
  <si>
    <t>Input your prices into the yellow boxes thus</t>
  </si>
  <si>
    <t>Your bid back price</t>
  </si>
  <si>
    <t>Indicative quantity</t>
  </si>
  <si>
    <t xml:space="preserve"> Silver call description</t>
  </si>
  <si>
    <t>Market research description</t>
  </si>
  <si>
    <t>Social media monitoring description</t>
  </si>
  <si>
    <t>Admin task description</t>
  </si>
  <si>
    <t>Item</t>
  </si>
  <si>
    <t>Summary Description</t>
  </si>
  <si>
    <t>Monthly management price</t>
  </si>
  <si>
    <t>Unit</t>
  </si>
  <si>
    <t>Description</t>
  </si>
  <si>
    <t>Here please!</t>
  </si>
  <si>
    <t>Overall percentage discount as per description</t>
  </si>
  <si>
    <t xml:space="preserve">Management </t>
  </si>
  <si>
    <t xml:space="preserve">Multiply by </t>
  </si>
  <si>
    <t>TOTAL</t>
  </si>
  <si>
    <t>Gold</t>
  </si>
  <si>
    <t>TUPE</t>
  </si>
  <si>
    <r>
      <t>7.</t>
    </r>
    <r>
      <rPr>
        <b/>
        <sz val="7"/>
        <rFont val="Times New Roman"/>
        <family val="1"/>
      </rPr>
      <t xml:space="preserve">        </t>
    </r>
    <r>
      <rPr>
        <b/>
        <sz val="8"/>
        <rFont val="Arial"/>
        <family val="2"/>
      </rPr>
      <t>TUPE Prices</t>
    </r>
  </si>
  <si>
    <t>Per TUPE’d staff member per month</t>
  </si>
  <si>
    <t>Discount effect 1</t>
  </si>
  <si>
    <t>Discount effect 2</t>
  </si>
  <si>
    <t>Discount effect</t>
  </si>
  <si>
    <t>G+S/2</t>
  </si>
  <si>
    <t>Redundancy cost to be reimbursed by the Councils on actual numbers made redundant for a single TUPE’d staff member based on the following characteristics: Age 45, Working 35 hours per week, Female, Salary inc. supplements £26,000, Pension contributions 20% of salary, 10 years in the local authority pension scheme, Holiday entitlement 25 days per year, No additional benefits or entitlements.</t>
  </si>
  <si>
    <t xml:space="preserve">Existing </t>
  </si>
  <si>
    <t>Custom</t>
  </si>
  <si>
    <t>Live service description</t>
  </si>
  <si>
    <t xml:space="preserve">New service description </t>
  </si>
  <si>
    <t>Sub- totals</t>
  </si>
  <si>
    <t>C/F</t>
  </si>
  <si>
    <t xml:space="preserve">Price </t>
  </si>
  <si>
    <t>Homelessness</t>
  </si>
  <si>
    <t>Major emergency</t>
  </si>
  <si>
    <t>Your bid back price per call</t>
  </si>
  <si>
    <t>Indicative quantity per annum</t>
  </si>
  <si>
    <t>To undertake a market research project as per the specification on the basis of 100 calls to include the generation of an analytical report (also as per specification)</t>
  </si>
  <si>
    <t>To undertake a market research project as per the specificationon the basis of 250 calls to include the generation of an analytical report (also as per specification)</t>
  </si>
  <si>
    <t>To monitor all Tweets relating to a partner organisation for a 24 hour period as per specification</t>
  </si>
  <si>
    <t>Per day</t>
  </si>
  <si>
    <t>Per Tweet</t>
  </si>
  <si>
    <t>To respond to Tweets as per specification</t>
  </si>
  <si>
    <t>per e-mail</t>
  </si>
  <si>
    <t>Responding to e-mails as per specification</t>
  </si>
  <si>
    <t>Indicative annual quantity</t>
  </si>
  <si>
    <t>Redirecting customer calls to the website</t>
  </si>
  <si>
    <t>per call</t>
  </si>
  <si>
    <t>OOH Calls - Gold Live Agent Service Standard –  price per call  - as per specification</t>
  </si>
  <si>
    <t>OOH Calls – Silver Live Agent Service Standard –   price per call  as per specification</t>
  </si>
  <si>
    <t>OOH Calls – BronzeLive Agent Service Standard –   price per call  as per specification</t>
  </si>
  <si>
    <t xml:space="preserve">OOH Calls – Team Leader Platinum Service Standard –  price per call as per specification  </t>
  </si>
  <si>
    <t>More complex calls description- as per specification</t>
  </si>
  <si>
    <t>11-13 inclusive</t>
  </si>
  <si>
    <t>14-15 inclusive</t>
  </si>
  <si>
    <t>16-17 inclusive</t>
  </si>
  <si>
    <t>18-19 inclusive</t>
  </si>
  <si>
    <t>20+</t>
  </si>
  <si>
    <t>Annual price per participant in the band</t>
  </si>
  <si>
    <t>Working total</t>
  </si>
  <si>
    <r>
      <t>1.</t>
    </r>
    <r>
      <rPr>
        <b/>
        <sz val="11"/>
        <rFont val="Times New Roman"/>
        <family val="1"/>
      </rPr>
      <t xml:space="preserve">    </t>
    </r>
    <r>
      <rPr>
        <b/>
        <sz val="11"/>
        <rFont val="Arial"/>
        <family val="2"/>
      </rPr>
      <t>Management Prices</t>
    </r>
  </si>
  <si>
    <t>Iindicative Quantity for evaluation purposesndic</t>
  </si>
  <si>
    <t>Total C/F into evaluation mechanism for finance</t>
  </si>
  <si>
    <t>(Average of Gold and Silver unit prices)</t>
  </si>
  <si>
    <t>For new joiners only</t>
  </si>
  <si>
    <t>Compliance check on management costs- if red not compliant on affordability</t>
  </si>
  <si>
    <t>Rostering</t>
  </si>
  <si>
    <t>The monthly cost of maintaining a an electronic staff roster per PO</t>
  </si>
  <si>
    <t>£</t>
  </si>
  <si>
    <r>
      <t>Team Leader</t>
    </r>
    <r>
      <rPr>
        <sz val="11"/>
        <color rgb="FFFF0000"/>
        <rFont val="Calibri"/>
        <family val="2"/>
        <scheme val="minor"/>
      </rPr>
      <t>/Platinum</t>
    </r>
  </si>
  <si>
    <r>
      <rPr>
        <sz val="11"/>
        <color rgb="FFFF0000"/>
        <rFont val="Calibri"/>
        <family val="2"/>
        <scheme val="minor"/>
      </rPr>
      <t xml:space="preserve">No. </t>
    </r>
    <r>
      <rPr>
        <sz val="11"/>
        <color theme="1"/>
        <rFont val="Calibri"/>
        <family val="2"/>
        <scheme val="minor"/>
      </rPr>
      <t>employees being transferred</t>
    </r>
  </si>
  <si>
    <r>
      <t>Team Leader</t>
    </r>
    <r>
      <rPr>
        <sz val="11"/>
        <color rgb="FFFF0000"/>
        <rFont val="Calibri"/>
        <family val="2"/>
        <scheme val="minor"/>
      </rPr>
      <t>/Platinum</t>
    </r>
    <r>
      <rPr>
        <sz val="11"/>
        <color theme="1"/>
        <rFont val="Calibri"/>
        <family val="2"/>
        <scheme val="minor"/>
      </rPr>
      <t xml:space="preserve"> call description</t>
    </r>
  </si>
  <si>
    <r>
      <t>Discount Percentage A to apply to unit prices for the total volume of all</t>
    </r>
    <r>
      <rPr>
        <sz val="11"/>
        <color theme="1"/>
        <rFont val="Calibri"/>
        <family val="2"/>
      </rPr>
      <t xml:space="preserve"> calls handled at both Gold and Silver standards for all Participating Organisations in any </t>
    </r>
    <r>
      <rPr>
        <sz val="11"/>
        <color rgb="FFFF0000"/>
        <rFont val="Calibri"/>
        <family val="2"/>
      </rPr>
      <t>one</t>
    </r>
    <r>
      <rPr>
        <sz val="11"/>
        <color theme="1"/>
        <rFont val="Calibri"/>
        <family val="2"/>
      </rPr>
      <t xml:space="preserve"> year period, in the volume band:    450001- 600,000</t>
    </r>
  </si>
  <si>
    <r>
      <t xml:space="preserve">Discount Percentage B to apply to unit prices for the total volume of all </t>
    </r>
    <r>
      <rPr>
        <sz val="11"/>
        <color theme="1"/>
        <rFont val="Calibri"/>
        <family val="2"/>
      </rPr>
      <t xml:space="preserve">calls handled at both Gold and Silver standards for all Participating Organisations in any </t>
    </r>
    <r>
      <rPr>
        <sz val="11"/>
        <color rgb="FFFF0000"/>
        <rFont val="Calibri"/>
        <family val="2"/>
      </rPr>
      <t>one</t>
    </r>
    <r>
      <rPr>
        <sz val="11"/>
        <color theme="1"/>
        <rFont val="Calibri"/>
        <family val="2"/>
      </rPr>
      <t xml:space="preserve"> year period, in the volume band:   600,001 and above</t>
    </r>
  </si>
  <si>
    <t>Numbers of service descriptions applying</t>
  </si>
  <si>
    <t>Number of POs who have entered into a Services Agreement</t>
  </si>
  <si>
    <t>If above cells red non compliant</t>
  </si>
  <si>
    <t xml:space="preserve">Band A  existing service elements </t>
  </si>
  <si>
    <t>Band B- blend existing service elements to  bespoke service elements</t>
  </si>
  <si>
    <t>Band C -Bespoke service elements</t>
  </si>
  <si>
    <t>Implementation costs (new joiners)</t>
  </si>
  <si>
    <t>Hourly rate for skilled technical support activity</t>
  </si>
  <si>
    <r>
      <t>15.</t>
    </r>
    <r>
      <rPr>
        <sz val="7"/>
        <color theme="1"/>
        <rFont val="Times New Roman"/>
        <family val="1"/>
      </rPr>
      <t xml:space="preserve">   </t>
    </r>
    <r>
      <rPr>
        <sz val="10"/>
        <color rgb="FF000000"/>
        <rFont val="Calibri"/>
        <family val="2"/>
        <scheme val="minor"/>
      </rPr>
      <t>In the event that any additional, skilled technical support activities are requested by a Participating Organisation and the request is beyond the scope of the Services, an additional hourly price   shall be charged by the Service Provider for the provision of such services. This hourly rate shall apply to such activities as:</t>
    </r>
  </si>
  <si>
    <t>1.the construction of interfaces between different IT systems</t>
  </si>
  <si>
    <t xml:space="preserve">2. IT consultancy </t>
  </si>
  <si>
    <t>3.The set up or tailoring of existing IT systems</t>
  </si>
  <si>
    <t>Additional IT Support</t>
  </si>
  <si>
    <t>Additional IT support</t>
  </si>
  <si>
    <t>Bid Back Financial Table V Final 17th January 2017</t>
  </si>
  <si>
    <t>Please note: management costs of more than £1200 in cell E6,E7,E8.E9, E10 will be considered non compliant</t>
  </si>
  <si>
    <t>Please note: management costs of more than £1200 in cell E6,E7,E8.E9, E10   (management sheet) will be considered non compliant</t>
  </si>
  <si>
    <t>The password to unlock the yellow cells is Ealing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</si>
</sst>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1"/>
      <color theme="1"/>
      <name val="Calibri"/>
      <family val="2"/>
      <scheme val="minor"/>
    </font>
    <font>
      <sz val="12"/>
      <color theme="1"/>
      <name val="Arial"/>
      <family val="2"/>
    </font>
    <font>
      <b/>
      <sz val="8"/>
      <name val="Arial"/>
      <family val="2"/>
    </font>
    <font>
      <sz val="10"/>
      <name val="Arial"/>
      <family val="2"/>
    </font>
    <font>
      <sz val="8"/>
      <name val="Arial"/>
      <family val="2"/>
    </font>
    <font>
      <sz val="11"/>
      <name val="Calibri"/>
      <family val="2"/>
      <scheme val="minor"/>
    </font>
    <font>
      <b/>
      <sz val="11"/>
      <name val="Arial"/>
      <family val="2"/>
    </font>
    <font>
      <b/>
      <sz val="11"/>
      <name val="Times New Roman"/>
      <family val="1"/>
    </font>
    <font>
      <sz val="11"/>
      <name val="Arial"/>
      <family val="2"/>
    </font>
    <font>
      <b/>
      <sz val="7"/>
      <name val="Times New Roman"/>
      <family val="1"/>
    </font>
    <font>
      <sz val="11"/>
      <color theme="1"/>
      <name val="Calibri"/>
      <family val="2"/>
    </font>
    <font>
      <b/>
      <sz val="16"/>
      <color rgb="FFFF0000"/>
      <name val="Calibri"/>
      <family val="2"/>
      <scheme val="minor"/>
    </font>
    <font>
      <b/>
      <sz val="11"/>
      <color rgb="FFFF0000"/>
      <name val="Arial"/>
      <family val="2"/>
    </font>
    <font>
      <sz val="11"/>
      <color rgb="FFFF0000"/>
      <name val="Calibri"/>
      <family val="2"/>
      <scheme val="minor"/>
    </font>
    <font>
      <sz val="11"/>
      <color rgb="FFFF0000"/>
      <name val="Calibri"/>
      <family val="2"/>
    </font>
    <font>
      <b/>
      <sz val="14"/>
      <color rgb="FFFF0000"/>
      <name val="Calibri"/>
      <family val="2"/>
      <scheme val="minor"/>
    </font>
    <font>
      <b/>
      <sz val="10"/>
      <color rgb="FF000000"/>
      <name val="Calibri"/>
      <family val="2"/>
      <scheme val="minor"/>
    </font>
    <font>
      <sz val="7"/>
      <color theme="1"/>
      <name val="Times New Roman"/>
      <family val="1"/>
    </font>
    <font>
      <sz val="10"/>
      <color rgb="FF000000"/>
      <name val="Calibri"/>
      <family val="2"/>
      <scheme val="minor"/>
    </font>
    <font>
      <b/>
      <sz val="11"/>
      <color rgb="FFFF000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59999389629810485"/>
        <bgColor indexed="64"/>
      </patternFill>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67">
    <xf numFmtId="0" fontId="0" fillId="0" borderId="0" xfId="0"/>
    <xf numFmtId="0" fontId="0" fillId="2" borderId="0" xfId="0" applyFill="1"/>
    <xf numFmtId="0" fontId="0" fillId="2" borderId="0" xfId="0" applyFill="1" applyAlignment="1">
      <alignment horizontal="center" vertical="center" wrapText="1"/>
    </xf>
    <xf numFmtId="0" fontId="0" fillId="3" borderId="1" xfId="0" applyFill="1" applyBorder="1" applyAlignment="1">
      <alignment horizontal="center" vertical="center" wrapText="1"/>
    </xf>
    <xf numFmtId="0" fontId="1" fillId="0" borderId="0" xfId="0" applyFont="1" applyAlignment="1">
      <alignment wrapText="1"/>
    </xf>
    <xf numFmtId="0" fontId="0" fillId="2" borderId="0" xfId="0" applyFill="1" applyAlignment="1">
      <alignment horizontal="center" vertical="center"/>
    </xf>
    <xf numFmtId="0" fontId="0" fillId="3" borderId="1" xfId="0"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 fillId="3" borderId="7"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0" borderId="1" xfId="0" applyFont="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horizontal="center" vertical="top" wrapText="1"/>
    </xf>
    <xf numFmtId="0" fontId="0" fillId="0" borderId="0" xfId="0" applyProtection="1">
      <protection locked="0"/>
    </xf>
    <xf numFmtId="4" fontId="0" fillId="2" borderId="3" xfId="0" applyNumberFormat="1" applyFill="1" applyBorder="1" applyAlignment="1">
      <alignment horizontal="center" vertical="center"/>
    </xf>
    <xf numFmtId="4" fontId="3" fillId="0" borderId="1" xfId="0" applyNumberFormat="1" applyFont="1" applyBorder="1" applyAlignment="1">
      <alignment horizontal="center" vertical="center" wrapText="1"/>
    </xf>
    <xf numFmtId="0" fontId="2" fillId="0" borderId="0" xfId="0" applyFont="1" applyAlignment="1">
      <alignment horizontal="left" indent="2"/>
    </xf>
    <xf numFmtId="0" fontId="0"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4" fillId="0" borderId="0" xfId="0" applyFont="1"/>
    <xf numFmtId="0" fontId="2" fillId="0" borderId="9" xfId="0" applyFont="1" applyBorder="1" applyAlignment="1" applyProtection="1">
      <alignment horizontal="center" vertical="top" wrapText="1"/>
      <protection locked="0"/>
    </xf>
    <xf numFmtId="0" fontId="4" fillId="0" borderId="8" xfId="0" applyFont="1" applyBorder="1" applyAlignment="1">
      <alignment vertical="top" wrapText="1"/>
    </xf>
    <xf numFmtId="0" fontId="4" fillId="0" borderId="10" xfId="0" applyFont="1" applyBorder="1" applyAlignment="1">
      <alignment vertical="top" wrapText="1"/>
    </xf>
    <xf numFmtId="3" fontId="3" fillId="0" borderId="10"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 fillId="3"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1" fillId="2" borderId="0" xfId="0" applyFont="1" applyFill="1"/>
    <xf numFmtId="0" fontId="0" fillId="4" borderId="1" xfId="0" applyFont="1" applyFill="1" applyBorder="1" applyAlignment="1">
      <alignment horizontal="center" vertical="center" wrapText="1"/>
    </xf>
    <xf numFmtId="164" fontId="0" fillId="3" borderId="1" xfId="0" applyNumberFormat="1" applyFont="1" applyFill="1" applyBorder="1" applyAlignment="1">
      <alignment horizontal="center" vertical="center" wrapText="1"/>
    </xf>
    <xf numFmtId="164" fontId="0" fillId="2" borderId="0" xfId="0" applyNumberFormat="1" applyFont="1" applyFill="1" applyAlignment="1">
      <alignment horizontal="center" vertical="center" wrapText="1"/>
    </xf>
    <xf numFmtId="4" fontId="0" fillId="2" borderId="1" xfId="0" applyNumberFormat="1" applyFont="1" applyFill="1" applyBorder="1" applyAlignment="1">
      <alignment horizontal="center" vertical="center" wrapText="1"/>
    </xf>
    <xf numFmtId="2" fontId="0" fillId="2" borderId="1" xfId="0" applyNumberFormat="1" applyFont="1" applyFill="1" applyBorder="1" applyAlignment="1">
      <alignment horizontal="center" vertical="center" wrapText="1"/>
    </xf>
    <xf numFmtId="2" fontId="0" fillId="2" borderId="0" xfId="0" applyNumberFormat="1" applyFont="1" applyFill="1" applyAlignment="1">
      <alignment horizontal="center" vertical="center" wrapText="1"/>
    </xf>
    <xf numFmtId="164" fontId="0" fillId="3" borderId="1" xfId="0" applyNumberFormat="1" applyFill="1" applyBorder="1" applyAlignment="1">
      <alignment horizontal="center" vertical="center" wrapText="1"/>
    </xf>
    <xf numFmtId="164" fontId="3" fillId="3" borderId="1" xfId="0" applyNumberFormat="1" applyFont="1" applyFill="1" applyBorder="1" applyAlignment="1" applyProtection="1">
      <alignment horizontal="center" vertical="center" wrapText="1"/>
      <protection locked="0"/>
    </xf>
    <xf numFmtId="2" fontId="0" fillId="3" borderId="1"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6" fillId="2" borderId="0" xfId="0" applyFont="1" applyFill="1" applyBorder="1" applyAlignment="1">
      <alignment vertical="center"/>
    </xf>
    <xf numFmtId="0" fontId="5" fillId="2" borderId="0" xfId="0" applyFont="1" applyFill="1" applyBorder="1"/>
    <xf numFmtId="0" fontId="8" fillId="2" borderId="0" xfId="0" applyFont="1" applyFill="1" applyBorder="1" applyAlignment="1">
      <alignment vertical="center" wrapText="1"/>
    </xf>
    <xf numFmtId="0" fontId="5" fillId="2" borderId="0" xfId="0" applyFont="1" applyFill="1" applyBorder="1" applyAlignment="1">
      <alignment vertical="top" wrapText="1"/>
    </xf>
    <xf numFmtId="164" fontId="5" fillId="2" borderId="0" xfId="0" applyNumberFormat="1" applyFont="1" applyFill="1" applyBorder="1" applyAlignment="1">
      <alignment horizontal="center" vertical="center" wrapText="1"/>
    </xf>
    <xf numFmtId="164" fontId="0" fillId="2" borderId="0" xfId="0" applyNumberFormat="1" applyFill="1" applyAlignment="1">
      <alignment horizontal="center" vertical="center"/>
    </xf>
    <xf numFmtId="0" fontId="12" fillId="2" borderId="0" xfId="0" applyFont="1" applyFill="1" applyBorder="1" applyAlignment="1">
      <alignment vertical="center"/>
    </xf>
    <xf numFmtId="0" fontId="1" fillId="0" borderId="1" xfId="0" applyFont="1" applyBorder="1" applyAlignment="1">
      <alignment horizontal="center" vertical="center" wrapText="1"/>
    </xf>
    <xf numFmtId="0" fontId="6" fillId="2" borderId="0" xfId="0" applyFont="1" applyFill="1" applyBorder="1" applyAlignment="1">
      <alignment horizontal="left" vertical="center" indent="2"/>
    </xf>
    <xf numFmtId="164" fontId="5" fillId="3" borderId="11" xfId="0" applyNumberFormat="1" applyFont="1" applyFill="1" applyBorder="1" applyAlignment="1">
      <alignment horizontal="center" vertical="center" wrapText="1"/>
    </xf>
    <xf numFmtId="4" fontId="0" fillId="2" borderId="1" xfId="0" applyNumberFormat="1" applyFill="1" applyBorder="1" applyAlignment="1">
      <alignment horizontal="center" vertical="center"/>
    </xf>
    <xf numFmtId="0" fontId="0" fillId="5" borderId="0" xfId="0" applyFill="1" applyAlignment="1">
      <alignment horizontal="center" vertical="center" wrapText="1"/>
    </xf>
    <xf numFmtId="0" fontId="0" fillId="3" borderId="4" xfId="0" applyFill="1" applyBorder="1" applyAlignment="1">
      <alignment horizontal="center" vertical="center" wrapText="1"/>
    </xf>
    <xf numFmtId="0" fontId="0" fillId="2" borderId="0" xfId="0" applyFill="1" applyAlignment="1">
      <alignment wrapText="1"/>
    </xf>
    <xf numFmtId="164" fontId="0" fillId="6" borderId="1" xfId="0" applyNumberFormat="1" applyFont="1" applyFill="1" applyBorder="1" applyAlignment="1">
      <alignment horizontal="center" vertical="center" wrapText="1"/>
    </xf>
    <xf numFmtId="2" fontId="0" fillId="6" borderId="1" xfId="0" applyNumberFormat="1" applyFont="1" applyFill="1" applyBorder="1" applyAlignment="1">
      <alignment horizontal="center" vertical="center" wrapText="1"/>
    </xf>
    <xf numFmtId="4" fontId="0" fillId="6" borderId="1" xfId="0" applyNumberFormat="1" applyFont="1" applyFill="1" applyBorder="1" applyAlignment="1">
      <alignment horizontal="center" vertical="center" wrapText="1"/>
    </xf>
    <xf numFmtId="4" fontId="15" fillId="7" borderId="3" xfId="0" applyNumberFormat="1" applyFont="1" applyFill="1" applyBorder="1" applyAlignment="1">
      <alignment horizontal="center" vertical="center"/>
    </xf>
    <xf numFmtId="0" fontId="0" fillId="5" borderId="0" xfId="0" applyFill="1" applyAlignment="1">
      <alignment horizontal="center" vertical="center"/>
    </xf>
    <xf numFmtId="0" fontId="16" fillId="0" borderId="0" xfId="0" applyFont="1" applyAlignment="1">
      <alignment horizontal="center" vertical="center" wrapText="1"/>
    </xf>
    <xf numFmtId="0" fontId="0" fillId="0" borderId="0" xfId="0" applyAlignment="1">
      <alignment horizontal="center" vertical="center" wrapText="1"/>
    </xf>
    <xf numFmtId="0" fontId="0" fillId="3" borderId="4" xfId="0" applyFill="1" applyBorder="1" applyAlignment="1">
      <alignment horizontal="center" vertical="center"/>
    </xf>
    <xf numFmtId="0" fontId="8" fillId="2" borderId="0" xfId="0" applyFont="1" applyFill="1" applyBorder="1" applyAlignment="1">
      <alignment vertical="center" wrapText="1"/>
    </xf>
    <xf numFmtId="0" fontId="19" fillId="8" borderId="4" xfId="0" applyFont="1" applyFill="1" applyBorder="1" applyAlignment="1">
      <alignment horizontal="center" vertical="center" wrapText="1"/>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abSelected="1" topLeftCell="A5" zoomScale="115" zoomScaleNormal="115" workbookViewId="0">
      <selection activeCell="E8" sqref="E8"/>
    </sheetView>
  </sheetViews>
  <sheetFormatPr defaultColWidth="25.7109375" defaultRowHeight="15" x14ac:dyDescent="0.25"/>
  <cols>
    <col min="1" max="2" width="25.7109375" style="5"/>
    <col min="3" max="3" width="40.42578125" style="5" customWidth="1"/>
    <col min="4" max="4" width="56" style="5" customWidth="1"/>
    <col min="5" max="16384" width="25.7109375" style="5"/>
  </cols>
  <sheetData>
    <row r="1" spans="1:10" ht="69" customHeight="1" x14ac:dyDescent="0.25">
      <c r="A1" s="2" t="str">
        <f>Bronze!A1</f>
        <v>Bid Back Financial Table V Final 17th January 2017</v>
      </c>
    </row>
    <row r="3" spans="1:10" ht="30.75" thickBot="1" x14ac:dyDescent="0.3">
      <c r="A3" s="2" t="s">
        <v>8</v>
      </c>
      <c r="C3" s="6" t="s">
        <v>20</v>
      </c>
    </row>
    <row r="4" spans="1:10" ht="30.75" thickBot="1" x14ac:dyDescent="0.3">
      <c r="A4" s="66" t="s">
        <v>99</v>
      </c>
      <c r="B4" s="7"/>
      <c r="C4" s="7"/>
      <c r="J4" s="5" t="s">
        <v>71</v>
      </c>
    </row>
    <row r="5" spans="1:10" x14ac:dyDescent="0.25">
      <c r="A5" s="7"/>
      <c r="B5" s="7"/>
      <c r="C5" s="7"/>
    </row>
    <row r="6" spans="1:10" ht="54" customHeight="1" thickBot="1" x14ac:dyDescent="0.3">
      <c r="A6" s="8" t="s">
        <v>0</v>
      </c>
      <c r="B6" s="8" t="s">
        <v>7</v>
      </c>
      <c r="C6" s="9"/>
      <c r="E6" s="2" t="s">
        <v>21</v>
      </c>
      <c r="F6" s="5" t="s">
        <v>31</v>
      </c>
      <c r="J6" s="5" t="s">
        <v>32</v>
      </c>
    </row>
    <row r="7" spans="1:10" ht="90" customHeight="1" thickBot="1" x14ac:dyDescent="0.3">
      <c r="A7" s="8" t="s">
        <v>1</v>
      </c>
      <c r="B7" s="10">
        <f>Bronze!D7</f>
        <v>0</v>
      </c>
      <c r="C7" s="9"/>
      <c r="D7" s="27" t="s">
        <v>80</v>
      </c>
      <c r="E7" s="28">
        <v>0</v>
      </c>
      <c r="F7" s="48">
        <f>-(E7/100)*I7*J7</f>
        <v>0</v>
      </c>
      <c r="G7" s="5">
        <v>450001</v>
      </c>
      <c r="H7" s="5">
        <v>600000</v>
      </c>
      <c r="I7" s="5">
        <f>(G7+H7)/2</f>
        <v>525000.5</v>
      </c>
      <c r="J7" s="48">
        <f>(Gold!C4+Silver!B4)/2</f>
        <v>0</v>
      </c>
    </row>
    <row r="8" spans="1:10" ht="90" customHeight="1" thickBot="1" x14ac:dyDescent="0.3">
      <c r="A8" s="8" t="s">
        <v>2</v>
      </c>
      <c r="B8" s="10">
        <f>Silver!D5</f>
        <v>0</v>
      </c>
      <c r="C8" s="9"/>
      <c r="D8" s="29" t="s">
        <v>81</v>
      </c>
      <c r="E8" s="11">
        <v>0</v>
      </c>
      <c r="F8" s="48">
        <f>-(E8/100*G8)*J7</f>
        <v>0</v>
      </c>
      <c r="G8" s="5">
        <v>600001</v>
      </c>
    </row>
    <row r="9" spans="1:10" x14ac:dyDescent="0.25">
      <c r="A9" s="8" t="s">
        <v>25</v>
      </c>
      <c r="B9" s="10">
        <f>Gold!E5</f>
        <v>0</v>
      </c>
      <c r="C9" s="9"/>
      <c r="D9" s="21"/>
      <c r="E9" s="21"/>
    </row>
    <row r="10" spans="1:10" x14ac:dyDescent="0.25">
      <c r="A10" s="8" t="s">
        <v>77</v>
      </c>
      <c r="B10" s="10">
        <f>'Team Leader'!D5</f>
        <v>0</v>
      </c>
      <c r="C10" s="9"/>
    </row>
    <row r="11" spans="1:10" x14ac:dyDescent="0.25">
      <c r="A11" s="8" t="s">
        <v>3</v>
      </c>
      <c r="B11" s="10">
        <f>'More complex calls'!D6</f>
        <v>0</v>
      </c>
      <c r="C11" s="9"/>
    </row>
    <row r="12" spans="1:10" x14ac:dyDescent="0.25">
      <c r="A12" s="8" t="s">
        <v>4</v>
      </c>
      <c r="B12" s="10">
        <f>'Market research'!D6</f>
        <v>0</v>
      </c>
      <c r="C12" s="9"/>
    </row>
    <row r="13" spans="1:10" x14ac:dyDescent="0.25">
      <c r="A13" s="8" t="s">
        <v>5</v>
      </c>
      <c r="B13" s="10">
        <f>'Social media activity'!E4</f>
        <v>0</v>
      </c>
      <c r="C13" s="9"/>
    </row>
    <row r="14" spans="1:10" x14ac:dyDescent="0.25">
      <c r="A14" s="8" t="s">
        <v>95</v>
      </c>
      <c r="B14" s="10">
        <f>'Additional IT support'!E9</f>
        <v>0</v>
      </c>
      <c r="C14" s="9"/>
    </row>
    <row r="15" spans="1:10" x14ac:dyDescent="0.25">
      <c r="A15" s="8" t="s">
        <v>6</v>
      </c>
      <c r="B15" s="10">
        <f>'Admin tasks for out of hours'!E6</f>
        <v>0</v>
      </c>
      <c r="C15" s="9"/>
    </row>
    <row r="16" spans="1:10" x14ac:dyDescent="0.25">
      <c r="A16" s="8" t="s">
        <v>74</v>
      </c>
      <c r="B16" s="10">
        <f>Rostering!F7</f>
        <v>0</v>
      </c>
      <c r="C16" s="9"/>
    </row>
    <row r="17" spans="1:5" x14ac:dyDescent="0.25">
      <c r="A17" s="8" t="s">
        <v>22</v>
      </c>
      <c r="B17" s="17">
        <f>Management!G11</f>
        <v>0</v>
      </c>
      <c r="C17" s="9"/>
    </row>
    <row r="18" spans="1:5" ht="30" x14ac:dyDescent="0.25">
      <c r="A18" s="12" t="s">
        <v>88</v>
      </c>
      <c r="B18" s="17">
        <f>'Implementation Costs'!F6</f>
        <v>0</v>
      </c>
      <c r="C18" s="9"/>
    </row>
    <row r="19" spans="1:5" x14ac:dyDescent="0.25">
      <c r="A19" s="8" t="s">
        <v>26</v>
      </c>
      <c r="B19" s="53">
        <f>' TUPE for new joiners'!F8</f>
        <v>0</v>
      </c>
      <c r="D19" s="5" t="s">
        <v>98</v>
      </c>
      <c r="E19" s="9"/>
    </row>
    <row r="20" spans="1:5" x14ac:dyDescent="0.25">
      <c r="A20" s="8" t="s">
        <v>29</v>
      </c>
      <c r="B20" s="10">
        <f>F7</f>
        <v>0</v>
      </c>
      <c r="C20" s="9"/>
      <c r="D20" s="5" t="s">
        <v>73</v>
      </c>
    </row>
    <row r="21" spans="1:5" x14ac:dyDescent="0.25">
      <c r="A21" s="8" t="s">
        <v>30</v>
      </c>
      <c r="B21" s="10">
        <f>F8</f>
        <v>0</v>
      </c>
      <c r="C21" s="9"/>
      <c r="D21" s="8">
        <f>Management!E6</f>
        <v>0</v>
      </c>
    </row>
    <row r="22" spans="1:5" ht="30" x14ac:dyDescent="0.25">
      <c r="A22" s="12" t="s">
        <v>70</v>
      </c>
      <c r="B22" s="60">
        <f>SUM(B7:B21)</f>
        <v>0</v>
      </c>
      <c r="C22" s="9"/>
      <c r="D22" s="8">
        <f>Management!E7</f>
        <v>0</v>
      </c>
    </row>
    <row r="23" spans="1:5" x14ac:dyDescent="0.25">
      <c r="A23" s="8"/>
      <c r="B23" s="10"/>
      <c r="C23" s="9"/>
      <c r="D23" s="8">
        <f>Management!E8</f>
        <v>0</v>
      </c>
    </row>
    <row r="24" spans="1:5" x14ac:dyDescent="0.25">
      <c r="A24" s="8"/>
      <c r="B24" s="10"/>
      <c r="C24" s="9"/>
      <c r="D24" s="8">
        <f>Management!E9</f>
        <v>0</v>
      </c>
    </row>
    <row r="25" spans="1:5" x14ac:dyDescent="0.25">
      <c r="A25" s="8"/>
      <c r="B25" s="10"/>
      <c r="C25" s="9"/>
      <c r="D25" s="8">
        <f>Management!E10</f>
        <v>0</v>
      </c>
    </row>
    <row r="26" spans="1:5" x14ac:dyDescent="0.25">
      <c r="A26" s="8"/>
      <c r="B26" s="10"/>
      <c r="C26" s="9"/>
      <c r="D26" s="5" t="s">
        <v>84</v>
      </c>
    </row>
    <row r="27" spans="1:5" x14ac:dyDescent="0.25">
      <c r="A27" s="8"/>
      <c r="B27" s="10"/>
      <c r="C27" s="9"/>
    </row>
    <row r="28" spans="1:5" x14ac:dyDescent="0.25">
      <c r="A28" s="8"/>
      <c r="B28" s="10"/>
      <c r="C28" s="9"/>
    </row>
    <row r="29" spans="1:5" x14ac:dyDescent="0.25">
      <c r="A29" s="8"/>
      <c r="B29" s="10"/>
      <c r="C29" s="9"/>
    </row>
    <row r="30" spans="1:5" x14ac:dyDescent="0.25">
      <c r="A30" s="8"/>
      <c r="B30" s="10"/>
      <c r="C30" s="9"/>
    </row>
    <row r="31" spans="1:5" x14ac:dyDescent="0.25">
      <c r="C31" s="9"/>
    </row>
  </sheetData>
  <sheetProtection algorithmName="SHA-512" hashValue="919ymTpeyM2P26VeTclFiFoaJDFB3eKmXwse5tWB1MKdkWoqS/3uC9eheQZiiA0QXPC6u5LrWUf8VLBZdl+8dA==" saltValue="QMeh2ZjJ55tpfiih1NOZyw==" spinCount="100000" sheet="1" objects="1" scenarios="1"/>
  <protectedRanges>
    <protectedRange algorithmName="SHA-512" hashValue="FsUuz4PsP+/7U54ZLnw7KTPd7UExuZ8HUnxgvHxlnmYQWeHyy328XBYLW84NCLVeb9/zHIUi8J6oXr/5UvBO6w==" saltValue="fYgugTm6cUoA+E+ttfrU7A==" spinCount="100000" sqref="E7:E8" name="Range1"/>
  </protectedRanges>
  <conditionalFormatting sqref="D21">
    <cfRule type="cellIs" dxfId="10" priority="3" operator="greaterThan">
      <formula>1301</formula>
    </cfRule>
    <cfRule type="cellIs" dxfId="9" priority="4" operator="lessThan">
      <formula>1301</formula>
    </cfRule>
    <cfRule type="cellIs" dxfId="8" priority="5" operator="greaterThan">
      <formula>1301</formula>
    </cfRule>
    <cfRule type="cellIs" dxfId="7" priority="6" operator="greaterThan">
      <formula>1300</formula>
    </cfRule>
    <cfRule type="cellIs" dxfId="6" priority="7" operator="lessThan">
      <formula>1000</formula>
    </cfRule>
    <cfRule type="cellIs" dxfId="5" priority="8" operator="greaterThan">
      <formula>1000</formula>
    </cfRule>
  </conditionalFormatting>
  <conditionalFormatting sqref="D21:D25">
    <cfRule type="cellIs" dxfId="3" priority="2" operator="greaterThan">
      <formula>1300</formula>
    </cfRule>
    <cfRule type="cellIs" dxfId="4" priority="1" operator="greaterThan">
      <formula>1200</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4" sqref="B4:B5"/>
    </sheetView>
  </sheetViews>
  <sheetFormatPr defaultColWidth="25.7109375" defaultRowHeight="15" x14ac:dyDescent="0.25"/>
  <cols>
    <col min="1" max="16384" width="25.7109375" style="1"/>
  </cols>
  <sheetData>
    <row r="1" spans="1:4" x14ac:dyDescent="0.25">
      <c r="A1" s="1" t="str">
        <f>Bronze!A1</f>
        <v>Bid Back Financial Table V Final 17th January 2017</v>
      </c>
    </row>
    <row r="3" spans="1:4" ht="30" x14ac:dyDescent="0.25">
      <c r="A3" s="2" t="s">
        <v>12</v>
      </c>
      <c r="B3" s="2" t="s">
        <v>9</v>
      </c>
      <c r="C3" s="2" t="s">
        <v>10</v>
      </c>
      <c r="D3" s="2"/>
    </row>
    <row r="4" spans="1:4" ht="105" x14ac:dyDescent="0.25">
      <c r="A4" s="12" t="s">
        <v>45</v>
      </c>
      <c r="B4" s="37">
        <v>0</v>
      </c>
      <c r="C4" s="12">
        <v>50</v>
      </c>
      <c r="D4" s="12">
        <f>B4*C4</f>
        <v>0</v>
      </c>
    </row>
    <row r="5" spans="1:4" ht="105" x14ac:dyDescent="0.25">
      <c r="A5" s="12" t="s">
        <v>46</v>
      </c>
      <c r="B5" s="3">
        <v>0</v>
      </c>
      <c r="C5" s="12">
        <v>50</v>
      </c>
      <c r="D5" s="12">
        <f t="shared" ref="D5" si="0">B5*C5</f>
        <v>0</v>
      </c>
    </row>
    <row r="6" spans="1:4" x14ac:dyDescent="0.25">
      <c r="A6" s="12"/>
      <c r="B6" s="12"/>
      <c r="C6" s="12" t="s">
        <v>39</v>
      </c>
      <c r="D6" s="12">
        <f>SUM(D4:D5)</f>
        <v>0</v>
      </c>
    </row>
  </sheetData>
  <sheetProtection algorithmName="SHA-512" hashValue="aINftRCJoJYSVlUhfG+nwZBoL7l2foJwgRg/1txtrK1b6mrOgLryBlhKzoEt3Q3/mcfNjaWcayZPQAM+BkIZ9g==" saltValue="Ry4kGeBR5ORNJ6RGPnGVrw==" spinCount="100000" sheet="1" objects="1" scenarios="1"/>
  <protectedRanges>
    <protectedRange algorithmName="SHA-512" hashValue="9SPGLF1sx2cBzqgnGggw65jphvTIcLRHt8ktTbi5s7rRxYEltHXBzMq5s5X/dnLlBOLIyrlZ0kimzZMi3kgkjw==" saltValue="+5X5rZc+6xqwfkQisIIG8g==" spinCount="100000" sqref="B4:B5" name="Range1"/>
  </protectedRange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B2" sqref="B2:B3"/>
    </sheetView>
  </sheetViews>
  <sheetFormatPr defaultColWidth="25.7109375" defaultRowHeight="15" x14ac:dyDescent="0.25"/>
  <cols>
    <col min="1" max="16384" width="25.7109375" style="1"/>
  </cols>
  <sheetData>
    <row r="1" spans="1:5" ht="30" x14ac:dyDescent="0.25">
      <c r="A1" s="2" t="s">
        <v>13</v>
      </c>
      <c r="B1" s="2" t="s">
        <v>9</v>
      </c>
      <c r="C1" s="2"/>
      <c r="D1" s="2" t="s">
        <v>10</v>
      </c>
      <c r="E1" s="2"/>
    </row>
    <row r="2" spans="1:5" ht="60" x14ac:dyDescent="0.25">
      <c r="A2" s="12" t="s">
        <v>47</v>
      </c>
      <c r="B2" s="39">
        <v>0</v>
      </c>
      <c r="C2" s="12" t="s">
        <v>48</v>
      </c>
      <c r="D2" s="12">
        <v>365</v>
      </c>
      <c r="E2" s="12">
        <f>B2*D2</f>
        <v>0</v>
      </c>
    </row>
    <row r="3" spans="1:5" ht="30" x14ac:dyDescent="0.25">
      <c r="A3" s="12" t="s">
        <v>50</v>
      </c>
      <c r="B3" s="39">
        <v>0</v>
      </c>
      <c r="C3" s="12" t="s">
        <v>49</v>
      </c>
      <c r="D3" s="12">
        <f>D2*20</f>
        <v>7300</v>
      </c>
      <c r="E3" s="12">
        <f t="shared" ref="E3" si="0">B3*D3</f>
        <v>0</v>
      </c>
    </row>
    <row r="4" spans="1:5" x14ac:dyDescent="0.25">
      <c r="A4" s="12"/>
      <c r="B4" s="12"/>
      <c r="C4" s="12"/>
      <c r="D4" s="12" t="s">
        <v>39</v>
      </c>
      <c r="E4" s="12">
        <f>SUM(E2:E3)</f>
        <v>0</v>
      </c>
    </row>
  </sheetData>
  <sheetProtection algorithmName="SHA-512" hashValue="XeAIE4LxPiMSEXyVqwQn2s1n1cIvP5xdhwA0kIUsLa6C9QaybVs7CemZbNE1EuLuFDv1r8wqiJr5icrUyDIKtA==" saltValue="yLH8DK+nIczn2BXsQfvn+Q==" spinCount="100000" sheet="1" objects="1" scenarios="1"/>
  <protectedRanges>
    <protectedRange algorithmName="SHA-512" hashValue="2eFpPR9kHfFcPG2uppdJ66XhXV/53RHJa0xRPub2dz2/2QA6z4oWlikQ4B/KR5Zq0r7QDutSixQY5poRS1eSAA==" saltValue="vRRVu2KAcHlE11TyAqc43A==" spinCount="100000" sqref="B2:B3" name="Range1"/>
  </protectedRange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15" zoomScaleNormal="115" workbookViewId="0">
      <selection activeCell="E6" sqref="E6:E10"/>
    </sheetView>
  </sheetViews>
  <sheetFormatPr defaultColWidth="25.7109375" defaultRowHeight="15" x14ac:dyDescent="0.25"/>
  <cols>
    <col min="1" max="16384" width="25.7109375" style="41"/>
  </cols>
  <sheetData>
    <row r="1" spans="1:9" ht="30" x14ac:dyDescent="0.25">
      <c r="F1" s="41" t="str">
        <f>Bronze!A1</f>
        <v>Bid Back Financial Table V Final 17th January 2017</v>
      </c>
    </row>
    <row r="3" spans="1:9" x14ac:dyDescent="0.25">
      <c r="A3" s="51" t="s">
        <v>68</v>
      </c>
      <c r="B3" s="44"/>
      <c r="C3" s="44"/>
      <c r="D3" s="44"/>
    </row>
    <row r="4" spans="1:9" x14ac:dyDescent="0.25">
      <c r="A4" s="43"/>
      <c r="B4" s="42"/>
      <c r="C4" s="44"/>
      <c r="D4" s="44"/>
    </row>
    <row r="5" spans="1:9" ht="45.75" thickBot="1" x14ac:dyDescent="0.3">
      <c r="A5" s="45"/>
      <c r="B5" s="45" t="s">
        <v>17</v>
      </c>
      <c r="C5" s="45"/>
      <c r="D5" s="56" t="s">
        <v>83</v>
      </c>
      <c r="E5" s="41" t="s">
        <v>66</v>
      </c>
      <c r="F5" s="42" t="s">
        <v>69</v>
      </c>
      <c r="G5" s="42" t="s">
        <v>67</v>
      </c>
      <c r="H5" s="42"/>
      <c r="I5" s="42"/>
    </row>
    <row r="6" spans="1:9" ht="15.75" thickBot="1" x14ac:dyDescent="0.3">
      <c r="A6" s="65"/>
      <c r="B6" s="45"/>
      <c r="C6" s="65"/>
      <c r="D6" s="45" t="s">
        <v>61</v>
      </c>
      <c r="E6" s="52">
        <v>0</v>
      </c>
      <c r="F6" s="42">
        <v>13</v>
      </c>
      <c r="G6" s="47">
        <f>E6*F6</f>
        <v>0</v>
      </c>
      <c r="H6" s="42"/>
      <c r="I6" s="42"/>
    </row>
    <row r="7" spans="1:9" ht="15.75" thickBot="1" x14ac:dyDescent="0.3">
      <c r="A7" s="65"/>
      <c r="B7" s="45"/>
      <c r="C7" s="65"/>
      <c r="D7" s="45" t="s">
        <v>62</v>
      </c>
      <c r="E7" s="52">
        <v>0</v>
      </c>
      <c r="F7" s="42">
        <v>5</v>
      </c>
      <c r="G7" s="47">
        <f t="shared" ref="G7:G10" si="0">E7*F7</f>
        <v>0</v>
      </c>
      <c r="H7" s="42"/>
      <c r="I7" s="42"/>
    </row>
    <row r="8" spans="1:9" ht="15.75" thickBot="1" x14ac:dyDescent="0.3">
      <c r="A8" s="65"/>
      <c r="B8" s="46"/>
      <c r="C8" s="65"/>
      <c r="D8" s="45" t="s">
        <v>63</v>
      </c>
      <c r="E8" s="52">
        <v>0</v>
      </c>
      <c r="F8" s="42">
        <v>4</v>
      </c>
      <c r="G8" s="47">
        <f t="shared" si="0"/>
        <v>0</v>
      </c>
      <c r="H8" s="42"/>
      <c r="I8" s="42"/>
    </row>
    <row r="9" spans="1:9" ht="15.75" thickBot="1" x14ac:dyDescent="0.3">
      <c r="A9" s="65"/>
      <c r="B9" s="46"/>
      <c r="C9" s="65"/>
      <c r="D9" s="45" t="s">
        <v>64</v>
      </c>
      <c r="E9" s="52">
        <v>0</v>
      </c>
      <c r="F9" s="42">
        <v>3</v>
      </c>
      <c r="G9" s="47">
        <f t="shared" si="0"/>
        <v>0</v>
      </c>
      <c r="H9" s="42"/>
      <c r="I9" s="42"/>
    </row>
    <row r="10" spans="1:9" x14ac:dyDescent="0.25">
      <c r="A10" s="65"/>
      <c r="B10" s="46"/>
      <c r="C10" s="65"/>
      <c r="D10" s="45" t="s">
        <v>65</v>
      </c>
      <c r="E10" s="52">
        <v>0</v>
      </c>
      <c r="F10" s="42">
        <v>2</v>
      </c>
      <c r="G10" s="47">
        <f t="shared" si="0"/>
        <v>0</v>
      </c>
      <c r="H10" s="42"/>
      <c r="I10" s="42"/>
    </row>
    <row r="11" spans="1:9" x14ac:dyDescent="0.25">
      <c r="A11" s="43"/>
      <c r="B11" s="44"/>
      <c r="C11" s="44"/>
      <c r="D11" s="44"/>
      <c r="F11" s="42" t="s">
        <v>39</v>
      </c>
      <c r="G11" s="47">
        <f>SUM(G6:G10)</f>
        <v>0</v>
      </c>
      <c r="H11" s="42"/>
      <c r="I11" s="42"/>
    </row>
    <row r="12" spans="1:9" x14ac:dyDescent="0.25">
      <c r="A12" s="43"/>
      <c r="B12" s="44"/>
      <c r="C12" s="44"/>
      <c r="D12" s="44"/>
      <c r="F12" s="42"/>
      <c r="G12" s="42"/>
      <c r="H12" s="42"/>
      <c r="I12" s="42"/>
    </row>
    <row r="13" spans="1:9" x14ac:dyDescent="0.25">
      <c r="A13" s="43"/>
      <c r="B13" s="44"/>
      <c r="C13" s="44"/>
      <c r="D13" s="44"/>
      <c r="F13" s="42"/>
      <c r="G13" s="42"/>
      <c r="H13" s="42"/>
      <c r="I13" s="42"/>
    </row>
    <row r="14" spans="1:9" x14ac:dyDescent="0.25">
      <c r="A14" s="49" t="s">
        <v>97</v>
      </c>
      <c r="B14" s="44"/>
      <c r="C14" s="44"/>
      <c r="D14" s="44"/>
      <c r="F14" s="42"/>
      <c r="G14" s="42"/>
      <c r="H14" s="42"/>
      <c r="I14" s="42"/>
    </row>
    <row r="15" spans="1:9" x14ac:dyDescent="0.25">
      <c r="A15" s="45"/>
      <c r="B15" s="46"/>
      <c r="C15" s="45"/>
      <c r="D15" s="46"/>
      <c r="F15" s="42"/>
      <c r="G15" s="42"/>
      <c r="H15" s="42"/>
      <c r="I15" s="42"/>
    </row>
    <row r="16" spans="1:9" x14ac:dyDescent="0.25">
      <c r="A16" s="43"/>
      <c r="B16" s="44"/>
      <c r="C16" s="44"/>
      <c r="D16" s="44"/>
      <c r="F16" s="42"/>
      <c r="G16" s="42"/>
      <c r="H16" s="42"/>
      <c r="I16" s="42"/>
    </row>
    <row r="17" spans="6:9" x14ac:dyDescent="0.25">
      <c r="F17" s="42"/>
      <c r="G17" s="42"/>
      <c r="H17" s="42"/>
      <c r="I17" s="42"/>
    </row>
    <row r="18" spans="6:9" x14ac:dyDescent="0.25">
      <c r="F18" s="42"/>
      <c r="G18" s="42"/>
      <c r="H18" s="42"/>
      <c r="I18" s="42"/>
    </row>
    <row r="19" spans="6:9" x14ac:dyDescent="0.25">
      <c r="F19" s="42"/>
      <c r="G19" s="42"/>
      <c r="H19" s="42"/>
      <c r="I19" s="42"/>
    </row>
    <row r="20" spans="6:9" x14ac:dyDescent="0.25">
      <c r="F20" s="42"/>
      <c r="G20" s="42"/>
      <c r="H20" s="42"/>
      <c r="I20" s="42"/>
    </row>
    <row r="21" spans="6:9" x14ac:dyDescent="0.25">
      <c r="F21" s="42"/>
      <c r="G21" s="42"/>
      <c r="H21" s="42"/>
      <c r="I21" s="42"/>
    </row>
    <row r="22" spans="6:9" x14ac:dyDescent="0.25">
      <c r="F22" s="42"/>
      <c r="G22" s="42"/>
      <c r="H22" s="42"/>
      <c r="I22" s="42"/>
    </row>
    <row r="23" spans="6:9" x14ac:dyDescent="0.25">
      <c r="F23" s="42"/>
      <c r="G23" s="42"/>
      <c r="H23" s="42"/>
      <c r="I23" s="42"/>
    </row>
    <row r="24" spans="6:9" x14ac:dyDescent="0.25">
      <c r="F24" s="42"/>
      <c r="G24" s="42"/>
      <c r="H24" s="42"/>
      <c r="I24" s="42"/>
    </row>
    <row r="25" spans="6:9" x14ac:dyDescent="0.25">
      <c r="F25" s="42"/>
      <c r="G25" s="42"/>
      <c r="H25" s="42"/>
      <c r="I25" s="42"/>
    </row>
    <row r="26" spans="6:9" x14ac:dyDescent="0.25">
      <c r="F26" s="42"/>
      <c r="G26" s="42"/>
      <c r="H26" s="42"/>
      <c r="I26" s="42"/>
    </row>
    <row r="27" spans="6:9" x14ac:dyDescent="0.25">
      <c r="F27" s="42"/>
      <c r="G27" s="42"/>
      <c r="H27" s="42"/>
      <c r="I27" s="42"/>
    </row>
  </sheetData>
  <sheetProtection algorithmName="SHA-512" hashValue="BbNmr5MM26Le5s8/Yn5EtH2fAemLkfHBi2CGBMfK6fXzkHg1vloOuYqIf5xcHThrZJN9yOgRyBLsDoOuVQ6yZg==" saltValue="SEAQdxcoLFG4/LELWHHgaQ==" spinCount="100000" sheet="1" objects="1" scenarios="1"/>
  <protectedRanges>
    <protectedRange algorithmName="SHA-512" hashValue="K+eKDvIxxRJvFsPIrBNexvcx8uKdDjdmcWHOOvj9My4GuJF56jfZnP+90lCmlR9iBe0dFqJITtBnd2TNnQfPAQ==" saltValue="I7u3laUYb7A8op8r1Im76w==" spinCount="100000" sqref="E6:E10" name="Range1"/>
  </protectedRanges>
  <mergeCells count="2">
    <mergeCell ref="A6:A10"/>
    <mergeCell ref="C6:C10"/>
  </mergeCells>
  <conditionalFormatting sqref="E6">
    <cfRule type="cellIs" dxfId="20" priority="14" operator="greaterThan">
      <formula>1300</formula>
    </cfRule>
    <cfRule type="cellIs" dxfId="19" priority="19" operator="greaterThan">
      <formula>1301</formula>
    </cfRule>
    <cfRule type="cellIs" dxfId="18" priority="9" operator="greaterThan">
      <formula>1201</formula>
    </cfRule>
  </conditionalFormatting>
  <conditionalFormatting sqref="E7:E10">
    <cfRule type="cellIs" dxfId="17" priority="10" operator="greaterThan">
      <formula>1300</formula>
    </cfRule>
    <cfRule type="cellIs" dxfId="16" priority="11" operator="greaterThan">
      <formula>1301</formula>
    </cfRule>
  </conditionalFormatting>
  <conditionalFormatting sqref="E7">
    <cfRule type="cellIs" dxfId="15" priority="8" operator="greaterThan">
      <formula>1201</formula>
    </cfRule>
  </conditionalFormatting>
  <conditionalFormatting sqref="E8">
    <cfRule type="cellIs" dxfId="14" priority="7" operator="greaterThan">
      <formula>1201</formula>
    </cfRule>
  </conditionalFormatting>
  <conditionalFormatting sqref="E9">
    <cfRule type="cellIs" dxfId="13" priority="6" operator="greaterThan">
      <formula>1201</formula>
    </cfRule>
  </conditionalFormatting>
  <conditionalFormatting sqref="E10">
    <cfRule type="cellIs" dxfId="12" priority="5" operator="greaterThan">
      <formula>1201</formula>
    </cfRule>
  </conditionalFormatting>
  <conditionalFormatting sqref="E6:E10">
    <cfRule type="cellIs" dxfId="11" priority="4" operator="greaterThan">
      <formula>1200</formula>
    </cfRule>
  </conditionalFormatting>
  <conditionalFormatting sqref="E7:E10">
    <cfRule type="cellIs" dxfId="0" priority="1" operator="greaterThan">
      <formula>1201</formula>
    </cfRule>
    <cfRule type="cellIs" dxfId="2" priority="2" operator="greaterThan">
      <formula>1300</formula>
    </cfRule>
    <cfRule type="cellIs" dxfId="1" priority="3" operator="greaterThan">
      <formula>1301</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C7" sqref="C7"/>
    </sheetView>
  </sheetViews>
  <sheetFormatPr defaultColWidth="25.7109375" defaultRowHeight="15" x14ac:dyDescent="0.25"/>
  <cols>
    <col min="1" max="16384" width="25.7109375" style="54"/>
  </cols>
  <sheetData>
    <row r="1" spans="1:6" ht="30" x14ac:dyDescent="0.25">
      <c r="A1" s="54" t="str">
        <f>Bronze!A1</f>
        <v>Bid Back Financial Table V Final 17th January 2017</v>
      </c>
    </row>
    <row r="5" spans="1:6" ht="45" x14ac:dyDescent="0.25">
      <c r="A5" s="54" t="s">
        <v>75</v>
      </c>
    </row>
    <row r="6" spans="1:6" ht="15.75" thickBot="1" x14ac:dyDescent="0.3">
      <c r="C6" s="54" t="s">
        <v>76</v>
      </c>
    </row>
    <row r="7" spans="1:6" ht="15.75" thickBot="1" x14ac:dyDescent="0.3">
      <c r="C7" s="55">
        <v>0</v>
      </c>
      <c r="D7" s="54">
        <v>12</v>
      </c>
      <c r="E7" s="54">
        <v>5</v>
      </c>
      <c r="F7" s="54">
        <f>C7*D7*E7</f>
        <v>0</v>
      </c>
    </row>
  </sheetData>
  <sheetProtection algorithmName="SHA-512" hashValue="0WsRVAT78EaneN7ov+6drijNOKTG5cQSRwFYdKRbhp3jwpAujRXtv+ATu72s//1aZxL6ulZLasV4A7JC02KMUw==" saltValue="jdiKj0JSAR30+/LN5e3/Gg==" spinCount="100000" sheet="1" objects="1" scenarios="1"/>
  <protectedRanges>
    <protectedRange algorithmName="SHA-512" hashValue="tRZR5gPlBWVVlZTC3m8jk15OYh1dRvdL5tBRS6ENaddabwv7G79q53+jwpcVwXl/yJdYzK/YKbpmh+mt9z1qAg==" saltValue="Jzu7Q2AysaDDd7pTWXc+jA==" spinCount="100000" sqref="C7" name="Range1"/>
  </protectedRange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2" workbookViewId="0">
      <selection activeCell="B4" sqref="B4:B5"/>
    </sheetView>
  </sheetViews>
  <sheetFormatPr defaultColWidth="25.7109375" defaultRowHeight="15" x14ac:dyDescent="0.25"/>
  <cols>
    <col min="1" max="16384" width="25.7109375" style="1"/>
  </cols>
  <sheetData>
    <row r="1" spans="1:5" x14ac:dyDescent="0.25">
      <c r="A1" s="1" t="str">
        <f>Bronze!A1</f>
        <v>Bid Back Financial Table V Final 17th January 2017</v>
      </c>
    </row>
    <row r="3" spans="1:5" x14ac:dyDescent="0.25">
      <c r="A3" s="2" t="s">
        <v>14</v>
      </c>
      <c r="B3" s="2" t="s">
        <v>9</v>
      </c>
      <c r="C3" s="2"/>
      <c r="D3" s="2" t="s">
        <v>53</v>
      </c>
      <c r="E3" s="2"/>
    </row>
    <row r="4" spans="1:5" ht="30" x14ac:dyDescent="0.25">
      <c r="A4" s="12" t="s">
        <v>52</v>
      </c>
      <c r="B4" s="37">
        <v>0</v>
      </c>
      <c r="C4" s="40" t="s">
        <v>51</v>
      </c>
      <c r="D4" s="12">
        <v>7300</v>
      </c>
      <c r="E4" s="12">
        <f>B4*D4</f>
        <v>0</v>
      </c>
    </row>
    <row r="5" spans="1:5" ht="30" x14ac:dyDescent="0.25">
      <c r="A5" s="12" t="s">
        <v>54</v>
      </c>
      <c r="B5" s="37">
        <v>0</v>
      </c>
      <c r="C5" s="40" t="s">
        <v>55</v>
      </c>
      <c r="D5" s="12">
        <v>7300</v>
      </c>
      <c r="E5" s="12">
        <f t="shared" ref="E5" si="0">B5*D5</f>
        <v>0</v>
      </c>
    </row>
    <row r="6" spans="1:5" x14ac:dyDescent="0.25">
      <c r="A6" s="12"/>
      <c r="B6" s="12"/>
      <c r="C6" s="12"/>
      <c r="D6" s="12" t="s">
        <v>39</v>
      </c>
      <c r="E6" s="12">
        <f>SUM(E4:E5)</f>
        <v>0</v>
      </c>
    </row>
  </sheetData>
  <sheetProtection algorithmName="SHA-512" hashValue="GS/TkNRMkd+nFQWMpDUw2hYBy4g9jMt4If8eKNqxGLFwh33fGCGqO0jWlB2fMOCi7q09P/QdyfRfKLtBEBnD+w==" saltValue="IWi7T+R1VixRJpex06bg9Q==" spinCount="100000" sheet="1" objects="1" scenarios="1"/>
  <protectedRanges>
    <protectedRange algorithmName="SHA-512" hashValue="f/U73V7XAzw4Y/zVzS3+llyElkUiI1V/ElslP1OGiNgGNGgJw5GoWUt2D0PJD08cH2HIGadAlaV3UF9EkrlPhg==" saltValue="1EfUHo31fJooSD229A8XUg==" spinCount="100000" sqref="B4:B5" name="Range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7" workbookViewId="0">
      <selection activeCell="C9" sqref="C9"/>
    </sheetView>
  </sheetViews>
  <sheetFormatPr defaultColWidth="25.7109375" defaultRowHeight="15" x14ac:dyDescent="0.25"/>
  <cols>
    <col min="1" max="16384" width="25.7109375" style="61"/>
  </cols>
  <sheetData>
    <row r="1" spans="1:5" x14ac:dyDescent="0.25">
      <c r="A1" s="61" t="str">
        <f>Bronze!A1</f>
        <v>Bid Back Financial Table V Final 17th January 2017</v>
      </c>
    </row>
    <row r="3" spans="1:5" x14ac:dyDescent="0.25">
      <c r="A3" s="61" t="s">
        <v>94</v>
      </c>
    </row>
    <row r="5" spans="1:5" ht="25.5" x14ac:dyDescent="0.25">
      <c r="A5" s="62" t="s">
        <v>89</v>
      </c>
    </row>
    <row r="6" spans="1:5" ht="155.25" x14ac:dyDescent="0.25">
      <c r="A6" s="63" t="s">
        <v>90</v>
      </c>
    </row>
    <row r="7" spans="1:5" ht="45" x14ac:dyDescent="0.25">
      <c r="A7" s="54" t="s">
        <v>91</v>
      </c>
      <c r="B7" s="54"/>
    </row>
    <row r="8" spans="1:5" ht="15.75" thickBot="1" x14ac:dyDescent="0.3">
      <c r="A8" s="54" t="s">
        <v>92</v>
      </c>
      <c r="B8" s="54"/>
      <c r="C8" s="61" t="s">
        <v>76</v>
      </c>
    </row>
    <row r="9" spans="1:5" ht="30.75" thickBot="1" x14ac:dyDescent="0.3">
      <c r="A9" s="54" t="s">
        <v>93</v>
      </c>
      <c r="B9" s="54"/>
      <c r="C9" s="64">
        <v>0</v>
      </c>
      <c r="D9" s="61">
        <v>50</v>
      </c>
      <c r="E9" s="61">
        <f>C9*D9</f>
        <v>0</v>
      </c>
    </row>
  </sheetData>
  <sheetProtection algorithmName="SHA-512" hashValue="sKENVAmezpZU2MTOvRhvPTh+qGxcnldB/MW4QqKc3/qB4yg+0d4SxeCGod9oKT+5C/CM5KlZJxES76PyfHWYag==" saltValue="tV4xc5faqwaaZJTz2Ee+lQ==" spinCount="100000" sheet="1" objects="1" scenarios="1"/>
  <protectedRanges>
    <protectedRange algorithmName="SHA-512" hashValue="SA2KOKWl3Qq9NESmOxmwgsTYS9b0lzQe1kEA3QP62/hkRGjNK26xO9VR385MuFVhUyxYz+2gndm/ipgvCNsO0A==" saltValue="Q4MKcDsyFbWuXC1gNoSOYQ==" spinCount="100000" sqref="C9" name="Range1"/>
  </protectedRange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8" sqref="D8"/>
    </sheetView>
  </sheetViews>
  <sheetFormatPr defaultColWidth="25.7109375" defaultRowHeight="15" x14ac:dyDescent="0.25"/>
  <cols>
    <col min="1" max="16384" width="25.7109375" style="1"/>
  </cols>
  <sheetData>
    <row r="1" spans="1:6" x14ac:dyDescent="0.25">
      <c r="B1" s="1" t="str">
        <f>Bronze!A1</f>
        <v>Bid Back Financial Table V Final 17th January 2017</v>
      </c>
    </row>
    <row r="5" spans="1:6" x14ac:dyDescent="0.25">
      <c r="A5" s="19" t="s">
        <v>27</v>
      </c>
      <c r="B5"/>
      <c r="C5"/>
      <c r="D5" s="16"/>
      <c r="E5"/>
      <c r="F5"/>
    </row>
    <row r="6" spans="1:6" x14ac:dyDescent="0.25">
      <c r="A6" s="22"/>
      <c r="B6"/>
      <c r="C6"/>
      <c r="D6" s="16"/>
      <c r="E6"/>
      <c r="F6"/>
    </row>
    <row r="7" spans="1:6" x14ac:dyDescent="0.25">
      <c r="A7" s="13" t="s">
        <v>15</v>
      </c>
      <c r="B7" s="14" t="s">
        <v>16</v>
      </c>
      <c r="C7" s="15" t="s">
        <v>18</v>
      </c>
      <c r="D7" s="23" t="s">
        <v>40</v>
      </c>
      <c r="E7" s="15" t="s">
        <v>23</v>
      </c>
      <c r="F7" s="15" t="s">
        <v>24</v>
      </c>
    </row>
    <row r="8" spans="1:6" ht="146.25" x14ac:dyDescent="0.25">
      <c r="A8" s="24">
        <v>7.1</v>
      </c>
      <c r="B8" s="25" t="s">
        <v>33</v>
      </c>
      <c r="C8" s="25" t="s">
        <v>28</v>
      </c>
      <c r="D8" s="38">
        <v>0</v>
      </c>
      <c r="E8" s="26">
        <v>10</v>
      </c>
      <c r="F8" s="18">
        <f>D8*E8</f>
        <v>0</v>
      </c>
    </row>
    <row r="11" spans="1:6" x14ac:dyDescent="0.25">
      <c r="B11" s="1" t="s">
        <v>78</v>
      </c>
      <c r="D11" s="1">
        <v>25</v>
      </c>
    </row>
    <row r="14" spans="1:6" ht="40.5" customHeight="1" x14ac:dyDescent="0.35">
      <c r="A14" s="30" t="s">
        <v>72</v>
      </c>
    </row>
  </sheetData>
  <sheetProtection algorithmName="SHA-512" hashValue="TZeJMUCcOh2Cyu0dcycWxBkfsSCJKAf/xwwKQ59LCJ9RTlokAWjn1/6JNfXpf4jYyjo4/DxpcgF9wxyKB1pD+A==" saltValue="s/NAXWJUOhPiCW+P5DKsGQ==" spinCount="100000" sheet="1" objects="1" scenarios="1"/>
  <protectedRanges>
    <protectedRange algorithmName="SHA-512" hashValue="YUa/hMwK+Y6Ht39B+k6DWh3inUfB1FBSxh9CIdoHKYFQbBg2yapCplaf/IN+7vy2v9gioHzNM+nWq63qs91ErA==" saltValue="TDNhMMhWhiVEAm3Vw6eXbw==" spinCount="100000" sqref="D8" name="Range1"/>
  </protectedRange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zoomScaleNormal="100" workbookViewId="0">
      <selection activeCell="D4" sqref="D4:D5"/>
    </sheetView>
  </sheetViews>
  <sheetFormatPr defaultColWidth="25.7109375" defaultRowHeight="15" x14ac:dyDescent="0.25"/>
  <cols>
    <col min="1" max="16384" width="25.7109375" style="20"/>
  </cols>
  <sheetData>
    <row r="1" spans="1:6" x14ac:dyDescent="0.25">
      <c r="B1" s="20" t="s">
        <v>34</v>
      </c>
      <c r="D1" s="20" t="s">
        <v>35</v>
      </c>
    </row>
    <row r="2" spans="1:6" ht="30" x14ac:dyDescent="0.25">
      <c r="B2" s="31" t="s">
        <v>36</v>
      </c>
      <c r="C2" s="31" t="s">
        <v>82</v>
      </c>
      <c r="D2" s="31" t="s">
        <v>37</v>
      </c>
      <c r="E2" s="31" t="s">
        <v>82</v>
      </c>
      <c r="F2" s="31" t="s">
        <v>38</v>
      </c>
    </row>
    <row r="3" spans="1:6" ht="30" x14ac:dyDescent="0.25">
      <c r="A3" s="20" t="s">
        <v>85</v>
      </c>
      <c r="B3" s="32">
        <v>0</v>
      </c>
      <c r="C3" s="34">
        <v>2</v>
      </c>
      <c r="D3" s="57"/>
      <c r="E3" s="58"/>
      <c r="F3" s="35">
        <f>(B3*C3)</f>
        <v>0</v>
      </c>
    </row>
    <row r="4" spans="1:6" ht="45" x14ac:dyDescent="0.25">
      <c r="A4" s="20" t="s">
        <v>86</v>
      </c>
      <c r="B4" s="32">
        <v>0</v>
      </c>
      <c r="C4" s="34">
        <v>2</v>
      </c>
      <c r="D4" s="32">
        <v>0</v>
      </c>
      <c r="E4" s="35">
        <v>5</v>
      </c>
      <c r="F4" s="35">
        <f t="shared" ref="F4" si="0">(B4*C4)+(D4*E4)</f>
        <v>0</v>
      </c>
    </row>
    <row r="5" spans="1:6" ht="30" x14ac:dyDescent="0.25">
      <c r="A5" s="20" t="s">
        <v>87</v>
      </c>
      <c r="B5" s="57">
        <v>0</v>
      </c>
      <c r="C5" s="59">
        <v>0</v>
      </c>
      <c r="D5" s="32">
        <v>0</v>
      </c>
      <c r="E5" s="35">
        <v>5</v>
      </c>
      <c r="F5" s="35">
        <f>(D5*E5)</f>
        <v>0</v>
      </c>
    </row>
    <row r="6" spans="1:6" x14ac:dyDescent="0.25">
      <c r="B6" s="33"/>
      <c r="C6" s="33"/>
      <c r="D6" s="33"/>
      <c r="E6" s="33" t="s">
        <v>39</v>
      </c>
      <c r="F6" s="36">
        <f>SUM(F3:F5)</f>
        <v>0</v>
      </c>
    </row>
    <row r="7" spans="1:6" x14ac:dyDescent="0.25">
      <c r="B7" s="33"/>
      <c r="C7" s="33"/>
      <c r="D7" s="33"/>
      <c r="E7" s="33"/>
    </row>
  </sheetData>
  <sheetProtection algorithmName="SHA-512" hashValue="RxR4qYJWNb9VOaalevy1slGVgE31lcsFroquhhiIADZ2zOruCvPpy03/KKAZONyypDfvh06XEXLbbYFcRFAXWQ==" saltValue="dGnBnXgaISqxeBNMRfUY+A==" spinCount="100000" sheet="1" objects="1" scenarios="1"/>
  <protectedRanges>
    <protectedRange algorithmName="SHA-512" hashValue="BKArxSv6uTlqpD43ZLalON+uswY0jSidFXZurKqPpz+1ct8cwH+GqNpM/4CYW/zc/SmBneIn1svLe1zklakizA==" saltValue="zXMSBwF+Aj9HNNG32x2FWw==" spinCount="100000" sqref="D4:D5" name="Range2"/>
    <protectedRange algorithmName="SHA-512" hashValue="6iTvqBKLNSVTZlmSYbsYtm77pzau++mXUuHoWt5tKRv6d7+JlEQWU6KDiuBYvR/9rpbIuOnIweqKWZ7p7DDJbw==" saltValue="soeMrzgJfeP+bRNi8NSvsA==" spinCount="100000" sqref="B3:B4" name="Range1"/>
  </protectedRange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
  <sheetViews>
    <sheetView workbookViewId="0">
      <selection activeCell="C4" sqref="C4"/>
    </sheetView>
  </sheetViews>
  <sheetFormatPr defaultColWidth="25.7109375" defaultRowHeight="15" x14ac:dyDescent="0.25"/>
  <cols>
    <col min="1" max="16384" width="25.7109375" style="1"/>
  </cols>
  <sheetData>
    <row r="1" spans="2:5" x14ac:dyDescent="0.25">
      <c r="B1" s="1" t="str">
        <f>Bronze!A1</f>
        <v>Bid Back Financial Table V Final 17th January 2017</v>
      </c>
    </row>
    <row r="3" spans="2:5" x14ac:dyDescent="0.25">
      <c r="B3" s="2" t="s">
        <v>19</v>
      </c>
      <c r="C3" s="2" t="s">
        <v>9</v>
      </c>
      <c r="D3" s="2" t="s">
        <v>10</v>
      </c>
      <c r="E3" s="2"/>
    </row>
    <row r="4" spans="2:5" ht="60" x14ac:dyDescent="0.25">
      <c r="B4" s="50" t="s">
        <v>56</v>
      </c>
      <c r="C4" s="37">
        <v>0</v>
      </c>
      <c r="D4" s="2">
        <v>1122000</v>
      </c>
      <c r="E4" s="2">
        <f>C4*D4</f>
        <v>0</v>
      </c>
    </row>
    <row r="5" spans="2:5" x14ac:dyDescent="0.25">
      <c r="B5" s="2"/>
      <c r="C5" s="2"/>
      <c r="D5" s="2"/>
      <c r="E5" s="2">
        <f>SUM(E4:E4)</f>
        <v>0</v>
      </c>
    </row>
  </sheetData>
  <sheetProtection algorithmName="SHA-512" hashValue="FJfXLFKUWR3/qzFTEDjr2+QcYQ37Ow1YHE9f5oXo8lKBXHBcNm8in3tEsl62b0c9nUb/rX1SszyZlNAPqt6REQ==" saltValue="+pMNLieW4OgJcSo7v2/mBg==" spinCount="100000" sheet="1" objects="1" scenarios="1"/>
  <protectedRanges>
    <protectedRange algorithmName="SHA-512" hashValue="WyRZT84dxrULDqqx08la/P0n+eTLXfhGvCl0n/k7HzznSAGIhm84/lfDXhsW53yWSAcST4ovvinHlZT1Hw9d2w==" saltValue="b+PmVTteKIjIQezdFhtJiw==" spinCount="100000" sqref="C4" name="Range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B4" sqref="B4"/>
    </sheetView>
  </sheetViews>
  <sheetFormatPr defaultColWidth="25.7109375" defaultRowHeight="15" x14ac:dyDescent="0.25"/>
  <cols>
    <col min="1" max="16384" width="25.7109375" style="1"/>
  </cols>
  <sheetData>
    <row r="1" spans="1:4" x14ac:dyDescent="0.25">
      <c r="A1" s="1" t="str">
        <f>Bronze!A1</f>
        <v>Bid Back Financial Table V Final 17th January 2017</v>
      </c>
    </row>
    <row r="3" spans="1:4" x14ac:dyDescent="0.25">
      <c r="A3" s="2" t="s">
        <v>11</v>
      </c>
      <c r="B3" s="2" t="s">
        <v>9</v>
      </c>
      <c r="C3" s="2" t="s">
        <v>10</v>
      </c>
      <c r="D3" s="2"/>
    </row>
    <row r="4" spans="1:4" ht="60.75" x14ac:dyDescent="0.25">
      <c r="A4" s="4" t="s">
        <v>57</v>
      </c>
      <c r="B4" s="37">
        <v>0</v>
      </c>
      <c r="C4" s="2">
        <v>563000</v>
      </c>
      <c r="D4" s="2">
        <f>B4*C4</f>
        <v>0</v>
      </c>
    </row>
    <row r="5" spans="1:4" x14ac:dyDescent="0.25">
      <c r="A5" s="2"/>
      <c r="B5" s="2"/>
      <c r="C5" s="2"/>
      <c r="D5" s="2">
        <f>SUM(D4:D4)</f>
        <v>0</v>
      </c>
    </row>
  </sheetData>
  <sheetProtection algorithmName="SHA-512" hashValue="D8c2MoLlStsQoJ+xeAbYaZ8zvbvIILM043D9Mws20a7SDVRem1SNihte4Rxbi9jgi5o3/kMin50ehnBw6l+Clg==" saltValue="yBZFWfeIKt6JNCFkJKl6yQ==" spinCount="100000" sheet="1" objects="1" scenarios="1"/>
  <protectedRanges>
    <protectedRange algorithmName="SHA-512" hashValue="0BApsiX3U5Gony5dGgBvDSz6kWFKcfvwgBYNA+dLlPaalBSgL83tJO7Ba99OImK+PFn3Txg/pE7bcqgr8Vqzaw==" saltValue="HPaDVtpx+WiCiaHDw8PfGw==" spinCount="100000" sqref="B4" name="Range1"/>
  </protectedRange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85" zoomScaleNormal="85" workbookViewId="0">
      <selection activeCell="B6" sqref="B6"/>
    </sheetView>
  </sheetViews>
  <sheetFormatPr defaultColWidth="25.7109375" defaultRowHeight="15" x14ac:dyDescent="0.25"/>
  <cols>
    <col min="1" max="16384" width="25.7109375" style="2"/>
  </cols>
  <sheetData>
    <row r="1" spans="1:4" ht="55.5" customHeight="1" x14ac:dyDescent="0.25">
      <c r="A1" s="2" t="s">
        <v>96</v>
      </c>
    </row>
    <row r="2" spans="1:4" x14ac:dyDescent="0.25">
      <c r="A2" s="2" t="s">
        <v>1</v>
      </c>
    </row>
    <row r="5" spans="1:4" x14ac:dyDescent="0.25">
      <c r="A5" s="2" t="s">
        <v>19</v>
      </c>
      <c r="B5" s="2" t="s">
        <v>9</v>
      </c>
      <c r="C5" s="2" t="s">
        <v>10</v>
      </c>
    </row>
    <row r="6" spans="1:4" ht="75" x14ac:dyDescent="0.2">
      <c r="A6" s="4" t="s">
        <v>58</v>
      </c>
      <c r="B6" s="37">
        <v>0</v>
      </c>
      <c r="C6" s="2">
        <v>200000</v>
      </c>
      <c r="D6" s="2">
        <f>B6*C6</f>
        <v>0</v>
      </c>
    </row>
    <row r="7" spans="1:4" x14ac:dyDescent="0.25">
      <c r="D7" s="2">
        <f>SUM(D6:D6)</f>
        <v>0</v>
      </c>
    </row>
  </sheetData>
  <sheetProtection algorithmName="SHA-512" hashValue="fiayRUgdaLhKoGa/kQCZTiRrLArUJTOSzN0lBAbbqI0TisrOXQ0FnMkc/Cct//RzzhcppAjzQCjwPO6Vw8toPg==" saltValue="aRNQX/aPmCuA82AlyoITFQ==" spinCount="100000" sheet="1" objects="1" scenarios="1"/>
  <protectedRanges>
    <protectedRange algorithmName="SHA-512" hashValue="Vibst1JFzTpyzCYDLYxqNVwQ5McxZSRC9i9M6yThaL0XwOcrpaL4Bwm98dVVEx2naBKwTEaSprltGCOaoYHgaw==" saltValue="4uOO4efvLDZpPRJibhisfA==" spinCount="100000" sqref="B6" name="Range1"/>
  </protectedRange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B4" sqref="B4"/>
    </sheetView>
  </sheetViews>
  <sheetFormatPr defaultColWidth="25.7109375" defaultRowHeight="15" x14ac:dyDescent="0.25"/>
  <cols>
    <col min="1" max="1" width="88.85546875" style="1" customWidth="1"/>
    <col min="2" max="16384" width="25.7109375" style="1"/>
  </cols>
  <sheetData>
    <row r="1" spans="1:4" x14ac:dyDescent="0.25">
      <c r="A1" s="1" t="str">
        <f>Bronze!A1</f>
        <v>Bid Back Financial Table V Final 17th January 2017</v>
      </c>
    </row>
    <row r="3" spans="1:4" x14ac:dyDescent="0.25">
      <c r="A3" s="2" t="s">
        <v>79</v>
      </c>
      <c r="B3" s="2" t="s">
        <v>9</v>
      </c>
      <c r="C3" s="2" t="s">
        <v>10</v>
      </c>
      <c r="D3" s="2"/>
    </row>
    <row r="4" spans="1:4" ht="96" customHeight="1" x14ac:dyDescent="0.25">
      <c r="A4" s="50" t="s">
        <v>59</v>
      </c>
      <c r="B4" s="37">
        <v>0</v>
      </c>
      <c r="C4" s="2">
        <v>20000</v>
      </c>
      <c r="D4" s="2">
        <f>B4*C4</f>
        <v>0</v>
      </c>
    </row>
    <row r="5" spans="1:4" x14ac:dyDescent="0.25">
      <c r="A5" s="2"/>
      <c r="B5" s="2"/>
      <c r="C5" s="2"/>
      <c r="D5" s="2">
        <f>SUM(D4:D4)</f>
        <v>0</v>
      </c>
    </row>
  </sheetData>
  <sheetProtection algorithmName="SHA-512" hashValue="vA1Xz5o3r3MGn/Y0VSyD4gYvyKAUYlwtXBrnxLnMJy4X17iKW980lmzaAxcWldD06GGip9qU6lODGaAVWwdxwg==" saltValue="4BSN34VWTfmusNevKelhNg==" spinCount="100000" sheet="1" objects="1" scenarios="1"/>
  <protectedRanges>
    <protectedRange algorithmName="SHA-512" hashValue="fgwAi4+dfPa0Hoq/iS0ay5nJAh3k3DEzJT7epTknLphadvaOCGAJi4RLnwOg4Ky+5x0+fGwAZksRPxZTsaXHtw==" saltValue="imodsihIR9OMUb591WgfLQ==" spinCount="100000" sqref="B4" name="Range1"/>
  </protectedRange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4" sqref="B4:B5"/>
    </sheetView>
  </sheetViews>
  <sheetFormatPr defaultColWidth="25.7109375" defaultRowHeight="15" x14ac:dyDescent="0.25"/>
  <cols>
    <col min="1" max="16384" width="25.7109375" style="1"/>
  </cols>
  <sheetData>
    <row r="1" spans="1:4" x14ac:dyDescent="0.25">
      <c r="A1" s="1" t="str">
        <f>Bronze!A1</f>
        <v>Bid Back Financial Table V Final 17th January 2017</v>
      </c>
    </row>
    <row r="3" spans="1:4" ht="45" x14ac:dyDescent="0.25">
      <c r="A3" s="12" t="s">
        <v>60</v>
      </c>
      <c r="B3" s="12" t="s">
        <v>43</v>
      </c>
      <c r="C3" s="12" t="s">
        <v>44</v>
      </c>
      <c r="D3" s="12"/>
    </row>
    <row r="4" spans="1:4" x14ac:dyDescent="0.25">
      <c r="A4" s="12" t="s">
        <v>41</v>
      </c>
      <c r="B4" s="37">
        <v>0</v>
      </c>
      <c r="C4" s="12">
        <v>2400</v>
      </c>
      <c r="D4" s="12">
        <f>B4*C4</f>
        <v>0</v>
      </c>
    </row>
    <row r="5" spans="1:4" x14ac:dyDescent="0.25">
      <c r="A5" s="12" t="s">
        <v>42</v>
      </c>
      <c r="B5" s="37">
        <v>0</v>
      </c>
      <c r="C5" s="12">
        <v>10</v>
      </c>
      <c r="D5" s="12">
        <f t="shared" ref="D5" si="0">B5*C5</f>
        <v>0</v>
      </c>
    </row>
    <row r="6" spans="1:4" x14ac:dyDescent="0.25">
      <c r="A6" s="12"/>
      <c r="B6" s="12"/>
      <c r="C6" s="12" t="s">
        <v>39</v>
      </c>
      <c r="D6" s="12">
        <f>SUM(D4:D5)</f>
        <v>0</v>
      </c>
    </row>
  </sheetData>
  <sheetProtection algorithmName="SHA-512" hashValue="qav2PkiTb0bkzo5RznR3wYqnSMrHGUUSfzIIqkA0uSaGwh+cRjbKyAu9ZDxB9rZ+T4JCBZ2JuO8GJkfpmCq8gA==" saltValue="Nqs8e7E5PAdrjBqAGP/FWA==" spinCount="100000" sheet="1" objects="1" scenarios="1"/>
  <protectedRanges>
    <protectedRange algorithmName="SHA-512" hashValue="DOwYJb9EA5tX0CvoKPEeadEeVHS4TkSWzPVl2l5FPkNZUbSyx/1p7pbof8EY8v4t9r2zUtDaG29i6KClFF+EUA==" saltValue="7+4rzs9B3nO4FeI62Vv4vg==" spinCount="100000" sqref="B4:B5" name="Range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Additional IT support</vt:lpstr>
      <vt:lpstr> TUPE for new joiners</vt:lpstr>
      <vt:lpstr>Implementation Costs</vt:lpstr>
      <vt:lpstr>Gold</vt:lpstr>
      <vt:lpstr>Silver</vt:lpstr>
      <vt:lpstr>Bronze</vt:lpstr>
      <vt:lpstr>Team Leader</vt:lpstr>
      <vt:lpstr>More complex calls</vt:lpstr>
      <vt:lpstr>Market research</vt:lpstr>
      <vt:lpstr>Social media activity</vt:lpstr>
      <vt:lpstr>Management</vt:lpstr>
      <vt:lpstr>Rostering</vt:lpstr>
      <vt:lpstr>Admin tasks for out of hours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Hunt</dc:creator>
  <cp:lastModifiedBy>Vincent Hunt</cp:lastModifiedBy>
  <dcterms:created xsi:type="dcterms:W3CDTF">2016-07-03T21:13:49Z</dcterms:created>
  <dcterms:modified xsi:type="dcterms:W3CDTF">2017-01-17T14:07:16Z</dcterms:modified>
</cp:coreProperties>
</file>