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wwforguk-my.sharepoint.com/personal/jrazzell_wwf_org_uk/Documents/Documents/Policies &amp; Contract/"/>
    </mc:Choice>
  </mc:AlternateContent>
  <xr:revisionPtr revIDLastSave="0" documentId="13_ncr:1_{A27CAF03-81D7-419F-B7F4-103CCB100EFF}" xr6:coauthVersionLast="47" xr6:coauthVersionMax="47" xr10:uidLastSave="{00000000-0000-0000-0000-000000000000}"/>
  <bookViews>
    <workbookView xWindow="-110" yWindow="-110" windowWidth="19420" windowHeight="10420" activeTab="3"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6" l="1"/>
  <c r="C48" i="6"/>
  <c r="C69" i="6" l="1"/>
  <c r="C68" i="6"/>
  <c r="B52" i="6" l="1" a="1"/>
  <c r="C63" i="6" s="1"/>
  <c r="A52" i="6" a="1"/>
  <c r="A52" i="6" s="1"/>
  <c r="B52" i="6" l="1"/>
  <c r="C64" i="6"/>
  <c r="C70" i="6"/>
  <c r="B25" i="6" a="1"/>
  <c r="A25" i="6" a="1"/>
  <c r="A25" i="6" s="1"/>
  <c r="C16" i="6"/>
  <c r="C15" i="6"/>
  <c r="C14" i="6"/>
  <c r="B14" i="6"/>
  <c r="B4" i="6"/>
  <c r="C4" i="6" s="1"/>
  <c r="B5" i="6"/>
  <c r="C5" i="6" s="1"/>
  <c r="B6" i="6"/>
  <c r="C6" i="6" s="1"/>
  <c r="D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D12" i="6" l="1"/>
  <c r="C37" i="1" s="1"/>
  <c r="D10" i="6"/>
  <c r="C35" i="1"/>
  <c r="C35" i="6"/>
  <c r="C36" i="6"/>
  <c r="C44" i="6"/>
  <c r="C37" i="6"/>
  <c r="C45" i="6"/>
  <c r="C38" i="6"/>
  <c r="C46" i="6"/>
  <c r="C31" i="6"/>
  <c r="C27" i="6"/>
  <c r="C34" i="6"/>
  <c r="C30" i="6"/>
  <c r="C26" i="6"/>
  <c r="C33" i="6"/>
  <c r="C29" i="6"/>
  <c r="C32" i="6"/>
  <c r="C28" i="6"/>
  <c r="B25" i="6"/>
  <c r="C52" i="6"/>
  <c r="C62" i="6"/>
  <c r="C61" i="6"/>
  <c r="C23" i="6"/>
  <c r="D23" i="6" s="1"/>
  <c r="C34" i="1" s="1"/>
  <c r="C59" i="6"/>
  <c r="C60" i="6"/>
  <c r="C56" i="6"/>
  <c r="C57" i="6"/>
  <c r="C55" i="6"/>
  <c r="C54" i="6"/>
  <c r="C58" i="6"/>
  <c r="C53" i="6"/>
  <c r="G22" i="6" l="1"/>
  <c r="C36" i="1"/>
  <c r="C71" i="6"/>
  <c r="D71" i="6" s="1"/>
  <c r="C40" i="1" s="1"/>
  <c r="C50" i="6"/>
  <c r="D50" i="6" s="1"/>
  <c r="C39" i="1" s="1"/>
  <c r="C74" i="6" l="1"/>
  <c r="C75" i="6" l="1"/>
  <c r="C31" i="1" s="1"/>
  <c r="C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<sst xmlns="http://schemas.openxmlformats.org/spreadsheetml/2006/main" count="412" uniqueCount="268">
  <si>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</si>
  <si>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</si>
  <si>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</si>
  <si>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</si>
  <si>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</si>
  <si>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</si>
  <si>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</si>
  <si>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</si>
  <si>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</si>
  <si>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</si>
  <si>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</si>
  <si>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</si>
  <si>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</si>
  <si>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</si>
  <si>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</si>
  <si>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</si>
  <si>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</si>
  <si>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</si>
  <si>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</si>
  <si>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</si>
  <si>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</si>
  <si>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</si>
  <si>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</si>
  <si>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</si>
  <si>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</si>
  <si>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</si>
  <si>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</si>
  <si>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</si>
  <si>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</si>
  <si>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</si>
  <si>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</si>
  <si>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</si>
  <si>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</si>
  <si>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</si>
  <si>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</si>
  <si>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</si>
  <si>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</si>
  <si>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</si>
  <si>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</si>
  <si>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</si>
  <si>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</si>
  <si>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</si>
  <si>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</si>
  <si>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</si>
  <si>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</si>
  <si>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</si>
  <si>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</si>
  <si>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</si>
  <si>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</si>
  <si>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</si>
  <si>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</si>
  <si>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</si>
  <si>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</si>
  <si>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</si>
  <si>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</si>
  <si>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</si>
  <si>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</si>
  <si>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</si>
  <si>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</si>
  <si>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</si>
  <si>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</si>
  <si>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</si>
  <si>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</si>
  <si>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</si>
  <si>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</si>
  <si>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</si>
  <si>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</si>
  <si>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</si>
  <si>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</si>
  <si>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</si>
  <si>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</si>
  <si>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</si>
  <si>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</si>
  <si>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</si>
  <si>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</si>
  <si>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</si>
  <si>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</si>
  <si>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</si>
  <si>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</si>
  <si>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</si>
  <si>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</si>
  <si>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</si>
  <si>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</si>
  <si>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</si>
  <si>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</si>
  <si>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</si>
  <si>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</si>
  <si>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</si>
  <si>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</si>
  <si>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</si>
  <si>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</si>
  <si>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</si>
  <si>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</si>
  <si>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</si>
  <si>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</si>
  <si>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</si>
  <si>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</si>
  <si>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</si>
  <si>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</si>
  <si>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</si>
  <si>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</si>
  <si>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</si>
  <si>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</si>
  <si>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</si>
  <si>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</si>
  <si>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</si>
  <si>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</si>
  <si>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</si>
  <si>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</si>
  <si>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</si>
  <si>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</si>
  <si>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</si>
  <si>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</si>
  <si>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</si>
  <si>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</si>
  <si>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</si>
  <si>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</si>
  <si>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</si>
  <si>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</si>
  <si>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</si>
  <si>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</si>
  <si>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</si>
  <si>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</si>
  <si>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</si>
  <si>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</si>
  <si>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</si>
  <si>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</si>
  <si>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</si>
  <si>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</si>
  <si>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</si>
  <si>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</si>
  <si>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</si>
  <si>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</si>
  <si>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</si>
  <si>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</si>
  <si>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</si>
  <si>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</si>
  <si>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</si>
  <si>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</si>
  <si>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</si>
  <si>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</si>
  <si>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</si>
  <si>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</si>
  <si>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</si>
  <si>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</si>
  <si>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</si>
  <si>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</si>
  <si>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</si>
  <si>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</si>
  <si>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</si>
  <si>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</si>
  <si>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</si>
  <si>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</si>
  <si>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</si>
  <si>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</si>
  <si>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</si>
  <si>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</si>
  <si>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</si>
  <si>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</si>
  <si>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</si>
  <si>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</si>
  <si>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</si>
  <si>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</si>
  <si>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</si>
  <si>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</si>
  <si>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</si>
  <si>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</si>
  <si>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</si>
  <si>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</si>
  <si>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</si>
  <si>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</si>
  <si>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</si>
  <si>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</si>
  <si>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</si>
  <si>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</si>
  <si>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</si>
  <si>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</si>
  <si>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</si>
  <si>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</si>
  <si>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</si>
  <si>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</si>
  <si>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</si>
  <si>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</si>
  <si>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</si>
  <si>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</si>
  <si>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</si>
  <si>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</si>
  <si>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</si>
  <si>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</si>
  <si>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</si>
  <si>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</si>
  <si>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</si>
  <si>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</si>
  <si>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</si>
  <si>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</si>
  <si>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</si>
  <si>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</si>
  <si>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</si>
  <si>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</si>
  <si>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</si>
  <si>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</si>
  <si>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</si>
  <si>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</si>
  <si>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</si>
  <si>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</si>
  <si>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</si>
  <si>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</si>
  <si>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</si>
  <si>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</si>
  <si>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</si>
  <si>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</si>
  <si>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</si>
  <si>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</si>
  <si>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</si>
  <si>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</si>
  <si>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</si>
  <si>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</si>
  <si>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</si>
  <si>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</si>
  <si>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</si>
  <si>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</si>
  <si>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</si>
  <si>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</si>
  <si>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</si>
  <si>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</si>
  <si>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</si>
  <si>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</si>
  <si>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</si>
  <si>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</si>
  <si>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</si>
  <si>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</si>
  <si>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</si>
  <si>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</si>
  <si>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</si>
  <si>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</si>
  <si>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</si>
  <si>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</si>
  <si>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</si>
  <si>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</si>
  <si>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</si>
  <si>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</si>
  <si>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</si>
  <si>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</si>
  <si>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</si>
  <si>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</si>
  <si>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</si>
  <si>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</si>
  <si>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</si>
  <si>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</si>
  <si>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</si>
  <si>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</si>
  <si>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</si>
  <si>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</si>
  <si>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</si>
  <si>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</si>
  <si>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</si>
  <si>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</si>
  <si>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</si>
  <si>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</si>
  <si>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</si>
  <si>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</si>
  <si>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</si>
  <si>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</si>
  <si>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</si>
  <si>
    <t>Solutions</t>
  </si>
  <si>
    <t>Potential actions</t>
  </si>
  <si>
    <t>Potential actions (if applicable):</t>
  </si>
  <si>
    <t>How does your organisation support staff health and wellbeing?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</si>
</sst>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56">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0" borderId="0" xfId="0" applyFill="1" applyAlignment="1">
      <alignment vertical="center" wrapText="1"/>
    </xf>
    <xf numFmtId="0" fontId="0" fillId="0" borderId="0" xfId="0" applyFill="1"/>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0"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applyFill="1" applyAlignme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0" fillId="0" borderId="1" xfId="0" applyFill="1" applyBorder="1"/>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0" borderId="1" xfId="0" applyFill="1" applyBorder="1" applyAlignment="1">
      <alignment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Fill="1"/>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0" xfId="0" applyFill="1" applyAlignment="1">
      <alignment horizontal="right"/>
    </xf>
    <xf numFmtId="0" fontId="0" fillId="0" borderId="1" xfId="0" applyBorder="1" applyAlignment="1">
      <alignment horizontal="center" vertical="center"/>
    </xf>
    <xf numFmtId="0" fontId="0" fillId="0" borderId="0" xfId="0" applyFill="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opLeftCell="B10" workbookViewId="0">
      <selection activeCell="D36" sqref="D36"/>
    </sheetView>
  </sheetViews>
  <sheetFormatPr defaultRowHeight="14.5" x14ac:dyDescent="0.35"/>
  <cols>
    <col min="2" max="2" width="82.453125" customWidth="1"/>
    <col min="3" max="3" width="31.26953125" customWidth="1"/>
    <col min="4" max="4" width="27.7265625" customWidth="1"/>
  </cols>
  <sheetData>
    <row r="2" spans="2:4" ht="20" x14ac:dyDescent="0.4">
      <c r="B2" s="16"/>
      <c r="C2" s="16"/>
    </row>
    <row r="3" spans="2:4" ht="14.25" customHeight="1" x14ac:dyDescent="0.35"/>
    <row r="4" spans="2:4" ht="14.25" customHeight="1" x14ac:dyDescent="0.35"/>
    <row r="5" spans="2:4" ht="14.25" customHeight="1" x14ac:dyDescent="0.35"/>
    <row r="6" spans="2:4" ht="14.25" customHeight="1" x14ac:dyDescent="0.35"/>
    <row r="7" spans="2:4" ht="14.25" customHeight="1" x14ac:dyDescent="0.35"/>
    <row r="8" spans="2:4" ht="14.25" customHeight="1" x14ac:dyDescent="0.35"/>
    <row r="9" spans="2:4" ht="14.25" customHeight="1" x14ac:dyDescent="0.35"/>
    <row r="11" spans="2:4" ht="18.5" x14ac:dyDescent="0.45">
      <c r="B11" s="14" t="s">
        <v>0</v>
      </c>
    </row>
    <row r="12" spans="2:4" x14ac:dyDescent="0.35">
      <c r="B12" s="9" t="s">
        <v>1</v>
      </c>
      <c r="C12" s="10"/>
      <c r="D12" s="11"/>
    </row>
    <row r="13" spans="2:4" x14ac:dyDescent="0.35">
      <c r="B13" s="9" t="s">
        <v>2</v>
      </c>
      <c r="C13" s="10" t="s">
        <v>3</v>
      </c>
      <c r="D13" s="12" t="s">
        <v>4</v>
      </c>
    </row>
    <row r="14" spans="2:4" x14ac:dyDescent="0.35">
      <c r="B14" s="10" t="s">
        <v>5</v>
      </c>
      <c r="C14" s="10"/>
      <c r="D14" s="11"/>
    </row>
    <row r="15" spans="2:4" x14ac:dyDescent="0.35">
      <c r="B15" s="52" t="s">
        <v>6</v>
      </c>
      <c r="C15" s="52"/>
      <c r="D15" s="11"/>
    </row>
    <row r="16" spans="2:4" x14ac:dyDescent="0.35">
      <c r="B16" s="51" t="s">
        <v>7</v>
      </c>
      <c r="C16" s="51"/>
      <c r="D16" s="11"/>
    </row>
    <row r="18" spans="2:3" x14ac:dyDescent="0.35">
      <c r="B18" s="13" t="s">
        <v>8</v>
      </c>
      <c r="C18" s="10"/>
    </row>
    <row r="20" spans="2:3" x14ac:dyDescent="0.35">
      <c r="B20" s="54" t="s">
        <v>9</v>
      </c>
      <c r="C20" s="30" t="s">
        <v>10</v>
      </c>
    </row>
    <row r="21" spans="2:3" x14ac:dyDescent="0.35">
      <c r="B21" s="54"/>
      <c r="C21" s="31" t="s">
        <v>11</v>
      </c>
    </row>
    <row r="22" spans="2:3" x14ac:dyDescent="0.35">
      <c r="B22" s="54"/>
      <c r="C22" s="32" t="s">
        <v>12</v>
      </c>
    </row>
    <row r="25" spans="2:3" ht="18.5" x14ac:dyDescent="0.45">
      <c r="B25" s="15" t="s">
        <v>13</v>
      </c>
    </row>
    <row r="26" spans="2:3" x14ac:dyDescent="0.35">
      <c r="B26" s="9" t="s">
        <v>14</v>
      </c>
      <c r="C26" s="10"/>
    </row>
    <row r="27" spans="2:3" x14ac:dyDescent="0.35">
      <c r="B27" s="9" t="s">
        <v>15</v>
      </c>
      <c r="C27" s="10"/>
    </row>
    <row r="30" spans="2:3" x14ac:dyDescent="0.35">
      <c r="B30" s="35" t="s">
        <v>16</v>
      </c>
      <c r="C30" s="35">
        <f>Scoring!C74</f>
        <v>0</v>
      </c>
    </row>
    <row r="31" spans="2:3" x14ac:dyDescent="0.35">
      <c r="B31" s="41" t="s">
        <v>17</v>
      </c>
      <c r="C31" s="43" t="str">
        <f>Scoring!C75</f>
        <v xml:space="preserve">Concerning result - evaluate responses, identify problematic areas, set improvement targets </v>
      </c>
    </row>
    <row r="32" spans="2:3" x14ac:dyDescent="0.35">
      <c r="B32" s="41"/>
      <c r="C32" s="43"/>
    </row>
    <row r="33" spans="2:3" x14ac:dyDescent="0.35">
      <c r="B33" s="50" t="s">
        <v>18</v>
      </c>
      <c r="C33" s="43"/>
    </row>
    <row r="34" spans="2:3" x14ac:dyDescent="0.35">
      <c r="B34" s="44" t="s">
        <v>10</v>
      </c>
      <c r="C34" s="45" t="str">
        <f>Scoring!D23</f>
        <v xml:space="preserve">Concerning result - evaluate responses, identify problematic areas, set improvement targets </v>
      </c>
    </row>
    <row r="35" spans="2:3" s="4" customFormat="1" x14ac:dyDescent="0.35">
      <c r="B35" s="55" t="s">
        <v>266</v>
      </c>
      <c r="C35" s="4" t="str">
        <f>Scoring!D6</f>
        <v>N/A</v>
      </c>
    </row>
    <row r="36" spans="2:3" s="4" customFormat="1" x14ac:dyDescent="0.35">
      <c r="B36" s="55"/>
      <c r="C36" s="4" t="str">
        <f>Scoring!D10</f>
        <v>N/A</v>
      </c>
    </row>
    <row r="37" spans="2:3" s="4" customFormat="1" x14ac:dyDescent="0.35">
      <c r="B37" s="55"/>
      <c r="C37" s="4" t="str">
        <f>Scoring!D12</f>
        <v>N/A</v>
      </c>
    </row>
    <row r="38" spans="2:3" s="4" customFormat="1" x14ac:dyDescent="0.35">
      <c r="B38" s="53"/>
    </row>
    <row r="39" spans="2:3" x14ac:dyDescent="0.35">
      <c r="B39" s="46" t="s">
        <v>11</v>
      </c>
      <c r="C39" s="47" t="str">
        <f>Scoring!D50</f>
        <v xml:space="preserve">Concerning result - evaluate responses, identify problematic areas, set improvement targets </v>
      </c>
    </row>
    <row r="40" spans="2:3" x14ac:dyDescent="0.35">
      <c r="B40" s="48" t="s">
        <v>12</v>
      </c>
      <c r="C40" s="49" t="str">
        <f>Scoring!D71</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C16" sqref="C16"/>
    </sheetView>
  </sheetViews>
  <sheetFormatPr defaultRowHeight="14.5" x14ac:dyDescent="0.35"/>
  <cols>
    <col min="2" max="2" width="84.81640625" bestFit="1" customWidth="1"/>
    <col min="3" max="3" width="62.1796875" customWidth="1"/>
    <col min="4" max="4" width="60.26953125" bestFit="1" customWidth="1"/>
  </cols>
  <sheetData>
    <row r="5" spans="1:4" s="7" customFormat="1" ht="27" customHeight="1" x14ac:dyDescent="0.35">
      <c r="B5" s="18" t="s">
        <v>19</v>
      </c>
      <c r="C5" s="18" t="s">
        <v>20</v>
      </c>
      <c r="D5" s="18" t="s">
        <v>21</v>
      </c>
    </row>
    <row r="6" spans="1:4" x14ac:dyDescent="0.35">
      <c r="A6" s="10">
        <v>1</v>
      </c>
      <c r="B6" s="10" t="s">
        <v>22</v>
      </c>
      <c r="C6" s="10"/>
      <c r="D6" s="10"/>
    </row>
    <row r="7" spans="1:4" x14ac:dyDescent="0.35">
      <c r="A7" s="10">
        <v>2</v>
      </c>
      <c r="B7" s="10" t="s">
        <v>23</v>
      </c>
      <c r="C7" s="10"/>
      <c r="D7" s="10"/>
    </row>
    <row r="8" spans="1:4" x14ac:dyDescent="0.35">
      <c r="A8" s="10">
        <v>3</v>
      </c>
      <c r="B8" s="10" t="s">
        <v>24</v>
      </c>
      <c r="C8" s="10"/>
      <c r="D8" s="10"/>
    </row>
    <row r="9" spans="1:4" x14ac:dyDescent="0.35">
      <c r="A9" s="10">
        <v>4</v>
      </c>
      <c r="B9" s="10" t="s">
        <v>25</v>
      </c>
      <c r="C9" s="10"/>
      <c r="D9" s="10"/>
    </row>
    <row r="10" spans="1:4" x14ac:dyDescent="0.35">
      <c r="A10" s="10">
        <v>5</v>
      </c>
      <c r="B10" s="10" t="s">
        <v>26</v>
      </c>
      <c r="C10" s="10"/>
      <c r="D10" s="10"/>
    </row>
    <row r="11" spans="1:4" x14ac:dyDescent="0.35">
      <c r="A11" s="10">
        <v>6</v>
      </c>
      <c r="B11" s="10" t="s">
        <v>27</v>
      </c>
      <c r="C11" s="10"/>
      <c r="D11" s="10"/>
    </row>
    <row r="12" spans="1:4" ht="29" x14ac:dyDescent="0.35">
      <c r="A12" s="10"/>
      <c r="B12" s="17" t="s">
        <v>28</v>
      </c>
      <c r="C12" s="10"/>
      <c r="D12" s="10"/>
    </row>
    <row r="13" spans="1:4" x14ac:dyDescent="0.35">
      <c r="A13" s="10">
        <v>7</v>
      </c>
      <c r="B13" s="10" t="s">
        <v>29</v>
      </c>
      <c r="C13" s="10"/>
      <c r="D13" s="10"/>
    </row>
    <row r="14" spans="1:4" x14ac:dyDescent="0.35">
      <c r="A14" s="10">
        <v>8</v>
      </c>
      <c r="B14" s="10" t="s">
        <v>30</v>
      </c>
      <c r="C14" s="10"/>
      <c r="D14" s="10"/>
    </row>
    <row r="15" spans="1:4" x14ac:dyDescent="0.35">
      <c r="A15" s="10">
        <v>9</v>
      </c>
      <c r="B15" s="10" t="s">
        <v>31</v>
      </c>
      <c r="C15" s="10"/>
      <c r="D15" s="10"/>
    </row>
    <row r="16" spans="1:4" x14ac:dyDescent="0.35">
      <c r="A16" s="10">
        <v>10</v>
      </c>
      <c r="B16" s="10" t="s">
        <v>32</v>
      </c>
      <c r="C16" s="10"/>
      <c r="D16" s="10"/>
    </row>
    <row r="17" spans="1:4" x14ac:dyDescent="0.35">
      <c r="A17" s="10">
        <v>11</v>
      </c>
      <c r="B17" s="10" t="s">
        <v>33</v>
      </c>
      <c r="C17" s="10"/>
      <c r="D17" s="10"/>
    </row>
    <row r="18" spans="1:4" x14ac:dyDescent="0.35">
      <c r="A18" s="10">
        <v>12</v>
      </c>
      <c r="B18" s="10" t="s">
        <v>34</v>
      </c>
      <c r="C18" s="10"/>
      <c r="D18" s="10"/>
    </row>
    <row r="19" spans="1:4" x14ac:dyDescent="0.35">
      <c r="A19" s="10">
        <v>13</v>
      </c>
      <c r="B19" s="10" t="s">
        <v>35</v>
      </c>
      <c r="C19" s="10"/>
      <c r="D19" s="10"/>
    </row>
    <row r="20" spans="1:4" ht="29" x14ac:dyDescent="0.35">
      <c r="A20" s="24">
        <v>14</v>
      </c>
      <c r="B20" s="29" t="s">
        <v>36</v>
      </c>
      <c r="C20" s="10"/>
      <c r="D20" s="10"/>
    </row>
    <row r="23" spans="1:4" ht="29" x14ac:dyDescent="0.35">
      <c r="B23" s="27" t="s">
        <v>37</v>
      </c>
      <c r="C23" s="28" t="s">
        <v>20</v>
      </c>
      <c r="D23" s="28" t="s">
        <v>21</v>
      </c>
    </row>
    <row r="24" spans="1:4" x14ac:dyDescent="0.35">
      <c r="A24" s="10">
        <v>15</v>
      </c>
      <c r="B24" s="10" t="s">
        <v>38</v>
      </c>
      <c r="C24" s="10"/>
      <c r="D24" s="10"/>
    </row>
    <row r="25" spans="1:4" x14ac:dyDescent="0.35">
      <c r="A25" s="10">
        <v>16</v>
      </c>
      <c r="B25" s="10" t="s">
        <v>39</v>
      </c>
      <c r="C25" s="10"/>
      <c r="D25" s="10"/>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4.5" x14ac:dyDescent="0.35"/>
  <cols>
    <col min="1" max="1" width="9.1796875" style="8"/>
    <col min="2" max="2" width="128.26953125" bestFit="1" customWidth="1"/>
    <col min="3" max="3" width="59.81640625" customWidth="1"/>
    <col min="4" max="4" width="56.81640625" customWidth="1"/>
  </cols>
  <sheetData>
    <row r="5" spans="1:4" ht="29" x14ac:dyDescent="0.35">
      <c r="A5" s="19"/>
      <c r="B5" s="21" t="s">
        <v>19</v>
      </c>
      <c r="C5" s="21" t="s">
        <v>20</v>
      </c>
      <c r="D5" s="21" t="s">
        <v>40</v>
      </c>
    </row>
    <row r="6" spans="1:4" x14ac:dyDescent="0.35">
      <c r="A6" s="19">
        <v>1</v>
      </c>
      <c r="B6" s="10" t="s">
        <v>41</v>
      </c>
      <c r="C6" s="10"/>
      <c r="D6" s="10"/>
    </row>
    <row r="7" spans="1:4" x14ac:dyDescent="0.35">
      <c r="A7" s="19"/>
      <c r="B7" s="19" t="s">
        <v>42</v>
      </c>
      <c r="C7" s="10"/>
      <c r="D7" s="10"/>
    </row>
    <row r="8" spans="1:4" x14ac:dyDescent="0.35">
      <c r="A8" s="19"/>
      <c r="B8" s="19" t="s">
        <v>43</v>
      </c>
      <c r="C8" s="10"/>
      <c r="D8" s="10"/>
    </row>
    <row r="9" spans="1:4" x14ac:dyDescent="0.35">
      <c r="A9" s="19"/>
      <c r="B9" s="19" t="s">
        <v>44</v>
      </c>
      <c r="C9" s="10"/>
      <c r="D9" s="10"/>
    </row>
    <row r="10" spans="1:4" x14ac:dyDescent="0.35">
      <c r="A10" s="19"/>
      <c r="B10" s="19" t="s">
        <v>45</v>
      </c>
      <c r="C10" s="10"/>
      <c r="D10" s="10"/>
    </row>
    <row r="11" spans="1:4" x14ac:dyDescent="0.35">
      <c r="A11" s="19"/>
      <c r="B11" s="19" t="s">
        <v>46</v>
      </c>
      <c r="C11" s="10"/>
      <c r="D11" s="10"/>
    </row>
    <row r="12" spans="1:4" x14ac:dyDescent="0.35">
      <c r="A12" s="19"/>
      <c r="B12" s="19" t="s">
        <v>47</v>
      </c>
      <c r="C12" s="10"/>
      <c r="D12" s="10"/>
    </row>
    <row r="13" spans="1:4" x14ac:dyDescent="0.35">
      <c r="A13" s="19"/>
      <c r="B13" s="19" t="s">
        <v>48</v>
      </c>
      <c r="C13" s="10"/>
      <c r="D13" s="10"/>
    </row>
    <row r="14" spans="1:4" x14ac:dyDescent="0.35">
      <c r="A14" s="19"/>
      <c r="B14" s="19" t="s">
        <v>49</v>
      </c>
      <c r="C14" s="10"/>
      <c r="D14" s="10"/>
    </row>
    <row r="15" spans="1:4" x14ac:dyDescent="0.35">
      <c r="A15" s="19"/>
      <c r="B15" s="19" t="s">
        <v>50</v>
      </c>
      <c r="C15" s="10"/>
      <c r="D15" s="10"/>
    </row>
    <row r="16" spans="1:4" x14ac:dyDescent="0.35">
      <c r="A16" s="19"/>
      <c r="B16" s="19" t="s">
        <v>51</v>
      </c>
      <c r="C16" s="10"/>
      <c r="D16" s="10"/>
    </row>
    <row r="17" spans="1:4" x14ac:dyDescent="0.35">
      <c r="A17" s="19">
        <v>2</v>
      </c>
      <c r="B17" s="10" t="s">
        <v>52</v>
      </c>
      <c r="C17" s="10"/>
      <c r="D17" s="10"/>
    </row>
    <row r="18" spans="1:4" x14ac:dyDescent="0.35">
      <c r="A18" s="19">
        <v>3</v>
      </c>
      <c r="B18" s="10" t="s">
        <v>53</v>
      </c>
      <c r="C18" s="10"/>
      <c r="D18" s="10"/>
    </row>
    <row r="19" spans="1:4" x14ac:dyDescent="0.35">
      <c r="A19" s="19">
        <v>4</v>
      </c>
      <c r="B19" s="10" t="s">
        <v>54</v>
      </c>
      <c r="C19" s="10"/>
      <c r="D19" s="10"/>
    </row>
    <row r="20" spans="1:4" x14ac:dyDescent="0.35">
      <c r="A20" s="19">
        <v>5</v>
      </c>
      <c r="B20" s="10" t="s">
        <v>267</v>
      </c>
      <c r="C20" s="10"/>
      <c r="D20" s="10"/>
    </row>
    <row r="21" spans="1:4" x14ac:dyDescent="0.35">
      <c r="A21" s="19">
        <v>6</v>
      </c>
      <c r="B21" s="10" t="s">
        <v>55</v>
      </c>
      <c r="C21" s="10"/>
      <c r="D21" s="10"/>
    </row>
    <row r="22" spans="1:4" x14ac:dyDescent="0.35">
      <c r="A22" s="19">
        <v>7</v>
      </c>
      <c r="B22" s="24" t="s">
        <v>56</v>
      </c>
      <c r="C22" s="10"/>
      <c r="D22" s="10"/>
    </row>
    <row r="25" spans="1:4" ht="29" x14ac:dyDescent="0.35">
      <c r="A25" s="19"/>
      <c r="B25" s="25" t="s">
        <v>37</v>
      </c>
      <c r="C25" s="26" t="s">
        <v>20</v>
      </c>
      <c r="D25" s="26" t="s">
        <v>21</v>
      </c>
    </row>
    <row r="26" spans="1:4" x14ac:dyDescent="0.35">
      <c r="A26" s="19">
        <v>8</v>
      </c>
      <c r="B26" s="20" t="s">
        <v>57</v>
      </c>
      <c r="C26" s="10"/>
      <c r="D26" s="10"/>
    </row>
    <row r="27" spans="1:4" x14ac:dyDescent="0.35">
      <c r="A27" s="19">
        <v>9</v>
      </c>
      <c r="B27" s="10" t="s">
        <v>58</v>
      </c>
      <c r="C27" s="10"/>
      <c r="D27" s="10"/>
    </row>
    <row r="28" spans="1:4" x14ac:dyDescent="0.35">
      <c r="A28" s="19">
        <v>10</v>
      </c>
      <c r="B28" s="10" t="s">
        <v>59</v>
      </c>
      <c r="C28" s="10"/>
      <c r="D28" s="10"/>
    </row>
    <row r="29" spans="1:4" x14ac:dyDescent="0.35">
      <c r="A29" s="19"/>
      <c r="B29" s="19" t="s">
        <v>60</v>
      </c>
      <c r="C29" s="10"/>
      <c r="D29" s="10"/>
    </row>
    <row r="30" spans="1:4" x14ac:dyDescent="0.35">
      <c r="A30" s="19">
        <v>11</v>
      </c>
      <c r="B30" s="10" t="s">
        <v>61</v>
      </c>
      <c r="C30" s="10"/>
      <c r="D30" s="10"/>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tabSelected="1" workbookViewId="0">
      <selection activeCell="D10" sqref="D10"/>
    </sheetView>
  </sheetViews>
  <sheetFormatPr defaultRowHeight="14.5" x14ac:dyDescent="0.35"/>
  <cols>
    <col min="2" max="2" width="85.81640625" bestFit="1" customWidth="1"/>
    <col min="3" max="3" width="63.1796875" customWidth="1"/>
    <col min="4" max="4" width="68.54296875" customWidth="1"/>
  </cols>
  <sheetData>
    <row r="5" spans="1:4" ht="29" x14ac:dyDescent="0.35">
      <c r="A5" s="10"/>
      <c r="B5" s="23" t="s">
        <v>19</v>
      </c>
      <c r="C5" s="23" t="s">
        <v>20</v>
      </c>
      <c r="D5" s="23" t="s">
        <v>21</v>
      </c>
    </row>
    <row r="6" spans="1:4" x14ac:dyDescent="0.35">
      <c r="A6" s="10">
        <v>1</v>
      </c>
      <c r="B6" s="10" t="s">
        <v>62</v>
      </c>
      <c r="C6" s="10"/>
      <c r="D6" s="10"/>
    </row>
    <row r="7" spans="1:4" x14ac:dyDescent="0.35">
      <c r="A7" s="10">
        <v>2</v>
      </c>
      <c r="B7" s="10" t="s">
        <v>63</v>
      </c>
      <c r="C7" s="10"/>
      <c r="D7" s="10"/>
    </row>
    <row r="8" spans="1:4" x14ac:dyDescent="0.35">
      <c r="A8" s="10">
        <v>3</v>
      </c>
      <c r="B8" s="10" t="s">
        <v>64</v>
      </c>
      <c r="C8" s="10"/>
      <c r="D8" s="10"/>
    </row>
    <row r="9" spans="1:4" x14ac:dyDescent="0.35">
      <c r="A9" s="10">
        <v>4</v>
      </c>
      <c r="B9" s="10" t="s">
        <v>65</v>
      </c>
      <c r="C9" s="10"/>
      <c r="D9" s="10"/>
    </row>
    <row r="10" spans="1:4" x14ac:dyDescent="0.35">
      <c r="A10" s="10">
        <v>5</v>
      </c>
      <c r="B10" s="10" t="s">
        <v>66</v>
      </c>
      <c r="C10" s="10"/>
      <c r="D10" s="10"/>
    </row>
    <row r="11" spans="1:4" x14ac:dyDescent="0.35">
      <c r="A11" s="10">
        <v>6</v>
      </c>
      <c r="B11" s="10" t="s">
        <v>67</v>
      </c>
      <c r="C11" s="10"/>
      <c r="D11" s="10"/>
    </row>
    <row r="12" spans="1:4" ht="29" x14ac:dyDescent="0.35">
      <c r="A12" s="10">
        <v>7</v>
      </c>
      <c r="B12" s="22" t="s">
        <v>68</v>
      </c>
      <c r="C12" s="10"/>
      <c r="D12" s="10"/>
    </row>
    <row r="13" spans="1:4" x14ac:dyDescent="0.35">
      <c r="A13" s="10">
        <v>8</v>
      </c>
      <c r="B13" s="24" t="s">
        <v>69</v>
      </c>
      <c r="C13" s="10"/>
      <c r="D13" s="10"/>
    </row>
    <row r="14" spans="1:4" x14ac:dyDescent="0.35">
      <c r="A14" s="10">
        <v>9</v>
      </c>
      <c r="B14" s="24" t="s">
        <v>70</v>
      </c>
      <c r="C14" s="10"/>
      <c r="D14" s="10"/>
    </row>
    <row r="15" spans="1:4" x14ac:dyDescent="0.35">
      <c r="A15" s="10">
        <v>10</v>
      </c>
      <c r="B15" s="24" t="s">
        <v>71</v>
      </c>
      <c r="C15" s="10"/>
      <c r="D15" s="10"/>
    </row>
    <row r="16" spans="1:4" x14ac:dyDescent="0.35">
      <c r="A16" s="10">
        <v>11</v>
      </c>
      <c r="B16" s="24" t="s">
        <v>72</v>
      </c>
      <c r="C16" s="10"/>
      <c r="D16" s="10"/>
    </row>
    <row r="17" spans="1:4" x14ac:dyDescent="0.35">
      <c r="A17" s="10">
        <v>12</v>
      </c>
      <c r="B17" s="24" t="s">
        <v>73</v>
      </c>
      <c r="C17" s="10"/>
      <c r="D17" s="10"/>
    </row>
    <row r="18" spans="1:4" x14ac:dyDescent="0.35">
      <c r="A18" s="10">
        <v>13</v>
      </c>
      <c r="B18" s="24" t="s">
        <v>74</v>
      </c>
      <c r="C18" s="10"/>
      <c r="D18" s="10"/>
    </row>
    <row r="19" spans="1:4" x14ac:dyDescent="0.35">
      <c r="A19" s="10">
        <v>14</v>
      </c>
      <c r="B19" s="29" t="s">
        <v>75</v>
      </c>
      <c r="C19" s="10"/>
      <c r="D19" s="10"/>
    </row>
    <row r="22" spans="1:4" ht="29" x14ac:dyDescent="0.35">
      <c r="A22" s="10">
        <v>15</v>
      </c>
      <c r="B22" s="22" t="s">
        <v>76</v>
      </c>
      <c r="C22" s="10"/>
      <c r="D22" s="10"/>
    </row>
    <row r="23" spans="1:4" x14ac:dyDescent="0.35">
      <c r="A23" s="24">
        <v>16</v>
      </c>
      <c r="B23" s="10" t="s">
        <v>77</v>
      </c>
      <c r="C23" s="10"/>
      <c r="D23" s="10"/>
    </row>
    <row r="24" spans="1:4" ht="43.5" x14ac:dyDescent="0.35">
      <c r="A24" s="24">
        <v>17</v>
      </c>
      <c r="B24" s="22" t="s">
        <v>78</v>
      </c>
      <c r="C24" s="10"/>
      <c r="D24" s="10"/>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6"/>
  <sheetViews>
    <sheetView topLeftCell="A19" workbookViewId="0">
      <selection activeCell="C40" sqref="C40"/>
    </sheetView>
  </sheetViews>
  <sheetFormatPr defaultRowHeight="14.5" x14ac:dyDescent="0.35"/>
  <cols>
    <col min="1" max="1" width="22.26953125" customWidth="1"/>
    <col min="2" max="2" width="26.26953125" customWidth="1"/>
  </cols>
  <sheetData>
    <row r="1" spans="1:4" x14ac:dyDescent="0.35">
      <c r="A1" s="33" t="s">
        <v>79</v>
      </c>
      <c r="B1" s="33" t="s">
        <v>80</v>
      </c>
      <c r="C1" s="33" t="s">
        <v>81</v>
      </c>
      <c r="D1" s="33" t="s">
        <v>265</v>
      </c>
    </row>
    <row r="2" spans="1:4" x14ac:dyDescent="0.35">
      <c r="A2" s="33" t="s">
        <v>10</v>
      </c>
      <c r="B2" s="33"/>
      <c r="C2" s="33"/>
    </row>
    <row r="3" spans="1:4" x14ac:dyDescent="0.35">
      <c r="A3">
        <f>Environmental!A6</f>
        <v>1</v>
      </c>
      <c r="B3">
        <f>Environmental!C6</f>
        <v>0</v>
      </c>
      <c r="C3" t="b">
        <f>IF(B3="Yes",1,IF(B3="No",0))</f>
        <v>0</v>
      </c>
    </row>
    <row r="4" spans="1:4" x14ac:dyDescent="0.35">
      <c r="A4">
        <f>Environmental!A7</f>
        <v>2</v>
      </c>
      <c r="B4">
        <f>Environmental!C7</f>
        <v>0</v>
      </c>
      <c r="C4" t="str">
        <f>IF(B4="No",0,IF(B4="Yes (not certified)",1,IF(B4="Yes (Green Dragon/ EMAS/ BS8555)",2,IF(B4="Yes (ISO 14001)",2,""))))</f>
        <v/>
      </c>
    </row>
    <row r="5" spans="1:4" x14ac:dyDescent="0.35">
      <c r="A5">
        <f>Environmental!A8</f>
        <v>3</v>
      </c>
      <c r="B5">
        <f>Environmental!C8</f>
        <v>0</v>
      </c>
      <c r="C5" t="str">
        <f>IF(B5="No",0,IF(B5="Yes (monitored)",1,IF(B5="Yes (monitored &amp; targets set to reduce)",2,IF(B5="Yes (monitored &amp; targets set &amp; performance publicly reported)",3,""))))</f>
        <v/>
      </c>
    </row>
    <row r="6" spans="1:4" x14ac:dyDescent="0.35">
      <c r="A6">
        <f>Environmental!A9</f>
        <v>4</v>
      </c>
      <c r="B6">
        <f>Environmental!C9</f>
        <v>0</v>
      </c>
      <c r="C6" t="b">
        <f>IF(B6="No",0,IF(B6="Yes (unverified target)",1,IF(B6="Yes (verified target - SBTI or CDP or similar)","2")))</f>
        <v>0</v>
      </c>
      <c r="D6" t="str">
        <f>IF(C6=0,"Set an emissions target","N/A")</f>
        <v>N/A</v>
      </c>
    </row>
    <row r="7" spans="1:4" x14ac:dyDescent="0.35">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x14ac:dyDescent="0.35">
      <c r="A8">
        <f>Environmental!A11</f>
        <v>6</v>
      </c>
      <c r="B8">
        <f>Environmental!C11</f>
        <v>0</v>
      </c>
      <c r="C8" t="str">
        <f>IF(B8="No",0,IF(B8="Yes (monitor)",1,IF(B8="Yes (monitor and manage)",2,IF(B8="Yes (monitor &amp; manage &amp; report)",3,""))))</f>
        <v/>
      </c>
    </row>
    <row r="9" spans="1:4" x14ac:dyDescent="0.35">
      <c r="A9">
        <f>Environmental!A12</f>
        <v>0</v>
      </c>
      <c r="B9">
        <f>Environmental!C12</f>
        <v>0</v>
      </c>
    </row>
    <row r="10" spans="1:4" x14ac:dyDescent="0.35">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c r="D10" t="str">
        <f>IF(C10=0,"Switch to renewable energy supplier","N/A")</f>
        <v>N/A</v>
      </c>
    </row>
    <row r="11" spans="1:4" x14ac:dyDescent="0.35">
      <c r="A11">
        <f>Environmental!A14</f>
        <v>8</v>
      </c>
      <c r="B11">
        <f>Environmental!C14</f>
        <v>0</v>
      </c>
      <c r="C11" t="str">
        <f>IF(B11="No",0,IF(B11="Yes (unverified)",1,IF(B11="Yes (verified ISO 9001 or similar)",2,"")))</f>
        <v/>
      </c>
    </row>
    <row r="12" spans="1:4" x14ac:dyDescent="0.35">
      <c r="A12">
        <f>Environmental!A15</f>
        <v>9</v>
      </c>
      <c r="B12">
        <f>Environmental!C15</f>
        <v>0</v>
      </c>
      <c r="C12" t="str">
        <f>IF(B12="No",0,IF(B12="Sometimes",1,IF(B12="Mostly",2,IF(B12="Always",3,""))))</f>
        <v/>
      </c>
      <c r="D12" t="str">
        <f>IF(C12&lt;3,"Set a paper policy to only use FSC or recycled paper","N/A")</f>
        <v>N/A</v>
      </c>
    </row>
    <row r="13" spans="1:4" x14ac:dyDescent="0.35">
      <c r="A13">
        <f>Environmental!A16</f>
        <v>10</v>
      </c>
      <c r="B13">
        <f>Environmental!C16</f>
        <v>0</v>
      </c>
      <c r="C13" t="str">
        <f>IF(B13="No",0,IF(B13="No (but sustainable procurement advice given)",1,IF(B13="Yes (environmental policy checked)",2,IF(B13="Yes (policy and performance checked for suppliers",3,""))))</f>
        <v/>
      </c>
    </row>
    <row r="14" spans="1:4" x14ac:dyDescent="0.35">
      <c r="A14">
        <f>Environmental!A17</f>
        <v>11</v>
      </c>
      <c r="B14">
        <f>Environmental!C17</f>
        <v>0</v>
      </c>
      <c r="C14">
        <f>IF(ISBLANK(Environmental!C17),0,1)</f>
        <v>0</v>
      </c>
    </row>
    <row r="15" spans="1:4" x14ac:dyDescent="0.35">
      <c r="A15">
        <f>Environmental!A18</f>
        <v>12</v>
      </c>
      <c r="B15">
        <f>Environmental!C18</f>
        <v>0</v>
      </c>
      <c r="C15">
        <f>IF(ISBLANK(Environmental!C18),0,1)</f>
        <v>0</v>
      </c>
    </row>
    <row r="16" spans="1:4" x14ac:dyDescent="0.35">
      <c r="A16">
        <f>Environmental!A19</f>
        <v>13</v>
      </c>
      <c r="B16">
        <f>Environmental!C19</f>
        <v>0</v>
      </c>
      <c r="C16">
        <f>IF(ISBLANK(Environmental!C19),0,1)</f>
        <v>0</v>
      </c>
    </row>
    <row r="17" spans="1:7" x14ac:dyDescent="0.35">
      <c r="A17">
        <f>Environmental!A20</f>
        <v>14</v>
      </c>
      <c r="B17">
        <f>Environmental!C20</f>
        <v>0</v>
      </c>
    </row>
    <row r="18" spans="1:7" x14ac:dyDescent="0.35">
      <c r="A18">
        <f>Environmental!A21</f>
        <v>0</v>
      </c>
      <c r="B18">
        <f>Environmental!C21</f>
        <v>0</v>
      </c>
    </row>
    <row r="19" spans="1:7" x14ac:dyDescent="0.35">
      <c r="A19">
        <f>Environmental!A22</f>
        <v>0</v>
      </c>
      <c r="B19">
        <f>Environmental!C22</f>
        <v>0</v>
      </c>
    </row>
    <row r="20" spans="1:7" x14ac:dyDescent="0.35">
      <c r="A20">
        <f>Environmental!A23</f>
        <v>0</v>
      </c>
      <c r="B20" t="str">
        <f>Environmental!C23</f>
        <v>Response (drop down list)</v>
      </c>
    </row>
    <row r="21" spans="1:7" x14ac:dyDescent="0.35">
      <c r="A21">
        <f>Environmental!A24</f>
        <v>15</v>
      </c>
      <c r="B21">
        <f>Environmental!C24</f>
        <v>0</v>
      </c>
      <c r="C21" t="str">
        <f>IF(B21="No",0,IF(B21="Yes - please give details",1,""))</f>
        <v/>
      </c>
      <c r="G21" t="s">
        <v>264</v>
      </c>
    </row>
    <row r="22" spans="1:7" x14ac:dyDescent="0.35">
      <c r="A22">
        <f>Environmental!A25</f>
        <v>16</v>
      </c>
      <c r="B22">
        <f>Environmental!C25</f>
        <v>0</v>
      </c>
      <c r="C22" t="str">
        <f>IF(B22="No",0,IF(B22="Yes - please give details",1,""))</f>
        <v/>
      </c>
      <c r="E22" t="s">
        <v>82</v>
      </c>
      <c r="F22">
        <v>29</v>
      </c>
      <c r="G22" t="str">
        <f>_xlfn.CONCAT(D6,D10,D12)</f>
        <v>N/AN/AN/A</v>
      </c>
    </row>
    <row r="23" spans="1:7" x14ac:dyDescent="0.35">
      <c r="B23" s="34" t="s">
        <v>83</v>
      </c>
      <c r="C23" s="34">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7" x14ac:dyDescent="0.35">
      <c r="A24" s="33" t="s">
        <v>11</v>
      </c>
    </row>
    <row r="25" spans="1:7" x14ac:dyDescent="0.35">
      <c r="A25" cm="1">
        <f t="array" ref="A25:A49">Social!A6:A30</f>
        <v>1</v>
      </c>
      <c r="B25" cm="1">
        <f t="array" ref="B25:B49">Social!C6:C30</f>
        <v>0</v>
      </c>
    </row>
    <row r="26" spans="1:7" x14ac:dyDescent="0.35">
      <c r="A26">
        <v>0</v>
      </c>
      <c r="B26">
        <v>0</v>
      </c>
      <c r="C26" t="str">
        <f>IF(B26="No",0,IF(B26="Policy",1,IF(B26="Policy and procedure",2,"")))</f>
        <v/>
      </c>
    </row>
    <row r="27" spans="1:7" x14ac:dyDescent="0.35">
      <c r="A27">
        <v>0</v>
      </c>
      <c r="B27">
        <v>0</v>
      </c>
      <c r="C27" t="str">
        <f t="shared" ref="C27:C34" si="0">IF(B27="No",0,IF(B27="Policy",1,IF(B27="Policy and procedure",2,"")))</f>
        <v/>
      </c>
    </row>
    <row r="28" spans="1:7" x14ac:dyDescent="0.35">
      <c r="A28">
        <v>0</v>
      </c>
      <c r="B28">
        <v>0</v>
      </c>
      <c r="C28" t="str">
        <f t="shared" si="0"/>
        <v/>
      </c>
    </row>
    <row r="29" spans="1:7" x14ac:dyDescent="0.35">
      <c r="A29">
        <v>0</v>
      </c>
      <c r="B29">
        <v>0</v>
      </c>
      <c r="C29" t="str">
        <f t="shared" si="0"/>
        <v/>
      </c>
    </row>
    <row r="30" spans="1:7" x14ac:dyDescent="0.35">
      <c r="A30">
        <v>0</v>
      </c>
      <c r="B30">
        <v>0</v>
      </c>
      <c r="C30" t="str">
        <f t="shared" si="0"/>
        <v/>
      </c>
    </row>
    <row r="31" spans="1:7" x14ac:dyDescent="0.35">
      <c r="A31">
        <v>0</v>
      </c>
      <c r="B31">
        <v>0</v>
      </c>
      <c r="C31" t="str">
        <f t="shared" si="0"/>
        <v/>
      </c>
    </row>
    <row r="32" spans="1:7" x14ac:dyDescent="0.35">
      <c r="A32">
        <v>0</v>
      </c>
      <c r="B32">
        <v>0</v>
      </c>
      <c r="C32" t="str">
        <f t="shared" si="0"/>
        <v/>
      </c>
    </row>
    <row r="33" spans="1:6" x14ac:dyDescent="0.35">
      <c r="A33">
        <v>0</v>
      </c>
      <c r="B33">
        <v>0</v>
      </c>
      <c r="C33" t="str">
        <f t="shared" si="0"/>
        <v/>
      </c>
    </row>
    <row r="34" spans="1:6" x14ac:dyDescent="0.35">
      <c r="A34">
        <v>0</v>
      </c>
      <c r="B34">
        <v>0</v>
      </c>
      <c r="C34" t="str">
        <f t="shared" si="0"/>
        <v/>
      </c>
    </row>
    <row r="35" spans="1:6" x14ac:dyDescent="0.35">
      <c r="A35">
        <v>0</v>
      </c>
      <c r="B35">
        <v>0</v>
      </c>
      <c r="C35" t="str">
        <f>IF(B35="No",0,IF(B35="Policy",1,IF(B35="Policy and procedure",2,IF(B35="Policy and procedure as well as ISO 27001 certified",3,""))))</f>
        <v/>
      </c>
    </row>
    <row r="36" spans="1:6" x14ac:dyDescent="0.35">
      <c r="A36">
        <v>2</v>
      </c>
      <c r="B36">
        <v>0</v>
      </c>
      <c r="C36" t="str">
        <f>IF(B36="No",0,IF(B36="Yes (statement or policy)",1,IF(B36="Yes (policy and process to assess compliance)",2,"")))</f>
        <v/>
      </c>
    </row>
    <row r="37" spans="1:6" x14ac:dyDescent="0.35">
      <c r="A37">
        <v>3</v>
      </c>
      <c r="B37">
        <v>0</v>
      </c>
      <c r="C37" t="str">
        <f>IF(B37="No",0,IF(B37="Yes",1,""))</f>
        <v/>
      </c>
    </row>
    <row r="38" spans="1:6" x14ac:dyDescent="0.35">
      <c r="A38">
        <v>4</v>
      </c>
      <c r="B38">
        <v>0</v>
      </c>
      <c r="C38" t="str">
        <f>IF(B38="No",0,IF(B38="Yes - please give details",1,""))</f>
        <v/>
      </c>
    </row>
    <row r="39" spans="1:6" x14ac:dyDescent="0.35">
      <c r="A39">
        <v>5</v>
      </c>
      <c r="B39">
        <v>0</v>
      </c>
      <c r="C39">
        <f>IF(ISBLANK(Social!C22),0,1)</f>
        <v>0</v>
      </c>
    </row>
    <row r="40" spans="1:6" x14ac:dyDescent="0.35">
      <c r="A40">
        <v>6</v>
      </c>
      <c r="B40">
        <v>0</v>
      </c>
    </row>
    <row r="41" spans="1:6" x14ac:dyDescent="0.35">
      <c r="A41">
        <v>7</v>
      </c>
      <c r="B41">
        <v>0</v>
      </c>
    </row>
    <row r="42" spans="1:6" x14ac:dyDescent="0.35">
      <c r="A42">
        <v>0</v>
      </c>
      <c r="B42">
        <v>0</v>
      </c>
    </row>
    <row r="43" spans="1:6" x14ac:dyDescent="0.35">
      <c r="A43">
        <v>0</v>
      </c>
      <c r="B43">
        <v>0</v>
      </c>
    </row>
    <row r="44" spans="1:6" x14ac:dyDescent="0.35">
      <c r="A44">
        <v>0</v>
      </c>
      <c r="B44" t="str">
        <v>Response (drop down list)</v>
      </c>
      <c r="C44" t="str">
        <f>IF(B43="No",0,IF(B43="Yes (procedures and policies in place)",1,IF(B43="Yes (procedures &amp; policies and certified social management system)",2,"")))</f>
        <v/>
      </c>
    </row>
    <row r="45" spans="1:6" x14ac:dyDescent="0.35">
      <c r="A45">
        <v>8</v>
      </c>
      <c r="B45">
        <v>0</v>
      </c>
      <c r="C45" t="str">
        <f>IF(B44="No",0,IF(B44="Yes (internal social audits undertaken)",1,IF(B44="Yes (3rd party social audits - SMETA/ETI/SA8000/TfS/BSCI or other please state which)",2,"")))</f>
        <v/>
      </c>
    </row>
    <row r="46" spans="1:6" x14ac:dyDescent="0.35">
      <c r="A46">
        <v>9</v>
      </c>
      <c r="B46">
        <v>0</v>
      </c>
      <c r="C46" t="str">
        <f>IF(B45="No",0,IF(B45="Yes - please give details",1,""))</f>
        <v/>
      </c>
    </row>
    <row r="47" spans="1:6" x14ac:dyDescent="0.35">
      <c r="A47">
        <v>10</v>
      </c>
      <c r="B47">
        <v>0</v>
      </c>
    </row>
    <row r="48" spans="1:6" x14ac:dyDescent="0.35">
      <c r="A48">
        <v>0</v>
      </c>
      <c r="B48">
        <v>0</v>
      </c>
      <c r="C48">
        <f>IF(ISBLANK(Social!C31),0,1)</f>
        <v>0</v>
      </c>
      <c r="E48" t="s">
        <v>82</v>
      </c>
      <c r="F48">
        <v>26</v>
      </c>
    </row>
    <row r="49" spans="1:4" x14ac:dyDescent="0.35">
      <c r="A49">
        <v>11</v>
      </c>
      <c r="B49">
        <v>0</v>
      </c>
    </row>
    <row r="50" spans="1:4" x14ac:dyDescent="0.35">
      <c r="B50" s="34" t="s">
        <v>84</v>
      </c>
      <c r="C50" s="34">
        <f>SUM(C25:C46)</f>
        <v>0</v>
      </c>
      <c r="D50" t="str">
        <f>IF(C50&gt;=20, "Excellent responses", IF(C50&gt;=15, "Good responses", IF(C50&gt;9, "Room for improvement - suggestion: set a joint target", "Concerning result - evaluate responses, identify problematic areas, set improvement targets ")))</f>
        <v xml:space="preserve">Concerning result - evaluate responses, identify problematic areas, set improvement targets </v>
      </c>
    </row>
    <row r="51" spans="1:4" x14ac:dyDescent="0.35">
      <c r="A51" t="s">
        <v>12</v>
      </c>
      <c r="B51" s="42"/>
      <c r="C51" s="42"/>
    </row>
    <row r="52" spans="1:4" x14ac:dyDescent="0.35">
      <c r="A52" cm="1">
        <f t="array" ref="A52:A70">Economic!A6:A24</f>
        <v>1</v>
      </c>
      <c r="B52" cm="1">
        <f t="array" ref="B52:B70">Economic!C6:C24</f>
        <v>0</v>
      </c>
      <c r="C52" t="str">
        <f>IF(B52="No",0,IF(B52="Yes (B-Corp)",1,IF(B52="Yes (social enterprise)",1,"")))</f>
        <v/>
      </c>
    </row>
    <row r="53" spans="1:4" x14ac:dyDescent="0.35">
      <c r="A53">
        <v>2</v>
      </c>
      <c r="B53">
        <v>0</v>
      </c>
      <c r="C53" t="str">
        <f>IF(B53="No",0,IF(B53="Yes",1,""))</f>
        <v/>
      </c>
    </row>
    <row r="54" spans="1:4" x14ac:dyDescent="0.35">
      <c r="A54">
        <v>3</v>
      </c>
      <c r="B54">
        <v>0</v>
      </c>
      <c r="C54" t="str">
        <f>IF(B54="No",0,IF(B54="Yes",1,IF(B54="Yes - Living Wage Employer member",1,"")))</f>
        <v/>
      </c>
    </row>
    <row r="55" spans="1:4" x14ac:dyDescent="0.35">
      <c r="A55">
        <v>4</v>
      </c>
      <c r="B55">
        <v>0</v>
      </c>
      <c r="C55" t="str">
        <f>IF(B55="No",0,IF(B55="Yes",1,IF(B55="Unsure",0,"")))</f>
        <v/>
      </c>
    </row>
    <row r="56" spans="1:4" x14ac:dyDescent="0.35">
      <c r="A56">
        <v>5</v>
      </c>
      <c r="B56">
        <v>0</v>
      </c>
      <c r="C56" t="str">
        <f>IF(B56="No",0,IF(B56="Yes",1,IF(B56="Unsure",0,"")))</f>
        <v/>
      </c>
    </row>
    <row r="57" spans="1:4" x14ac:dyDescent="0.35">
      <c r="A57">
        <v>6</v>
      </c>
      <c r="B57">
        <v>0</v>
      </c>
      <c r="C57" t="str">
        <f>IF(B57="No",0,IF(B57="Yes",1,IF(B57="Unsure",0,"")))</f>
        <v/>
      </c>
    </row>
    <row r="58" spans="1:4" x14ac:dyDescent="0.35">
      <c r="A58">
        <v>7</v>
      </c>
      <c r="B58">
        <v>0</v>
      </c>
      <c r="C58" t="str">
        <f>IF(B58="No",0,IF(B58="Yes (guidelines for staff)",1,IF(B58="Yes (sustainable procurement policy or similar)",2,IF(B58="Yes (sustainable procurement policy and process in place to ensure best practice)",3,""))))</f>
        <v/>
      </c>
    </row>
    <row r="59" spans="1:4" x14ac:dyDescent="0.35">
      <c r="A59">
        <v>8</v>
      </c>
      <c r="B59">
        <v>0</v>
      </c>
      <c r="C59" t="str">
        <f>IF(B59="No",0,IF(B59="Yes - please give details",1,""))</f>
        <v/>
      </c>
    </row>
    <row r="60" spans="1:4" x14ac:dyDescent="0.35">
      <c r="A60">
        <v>9</v>
      </c>
      <c r="B60">
        <v>0</v>
      </c>
      <c r="C60" t="str">
        <f>IF(B60="No",0,IF(B60="Yes",1,""))</f>
        <v/>
      </c>
    </row>
    <row r="61" spans="1:4" x14ac:dyDescent="0.35">
      <c r="A61">
        <v>10</v>
      </c>
      <c r="B61">
        <v>0</v>
      </c>
      <c r="C61" t="str">
        <f>IF(B61="61+ days",0,IF(B61="31-60 days",1,IF(B61="0-30 days",2,"")))</f>
        <v/>
      </c>
    </row>
    <row r="62" spans="1:4" x14ac:dyDescent="0.35">
      <c r="A62">
        <v>11</v>
      </c>
      <c r="B62">
        <v>0</v>
      </c>
      <c r="C62" t="str">
        <f>IF(B62="No",0,IF(B62="Yes - please give details",1,""))</f>
        <v/>
      </c>
    </row>
    <row r="63" spans="1:4" x14ac:dyDescent="0.35">
      <c r="A63">
        <v>12</v>
      </c>
      <c r="B63">
        <v>0</v>
      </c>
      <c r="C63" t="str">
        <f>IF(B63="No",0,IF(B63="Yes",1,""))</f>
        <v/>
      </c>
    </row>
    <row r="64" spans="1:4" x14ac:dyDescent="0.35">
      <c r="A64">
        <v>13</v>
      </c>
      <c r="B64">
        <v>0</v>
      </c>
      <c r="C64" t="str">
        <f>IF(B64="No",0,IF(B64="Not applicable",1,IF(B64="Yes",2,"")))</f>
        <v/>
      </c>
    </row>
    <row r="65" spans="1:10" x14ac:dyDescent="0.35">
      <c r="A65">
        <v>14</v>
      </c>
      <c r="B65">
        <v>0</v>
      </c>
    </row>
    <row r="66" spans="1:10" x14ac:dyDescent="0.35">
      <c r="A66">
        <v>0</v>
      </c>
      <c r="B66">
        <v>0</v>
      </c>
    </row>
    <row r="67" spans="1:10" x14ac:dyDescent="0.35">
      <c r="A67">
        <v>0</v>
      </c>
      <c r="B67">
        <v>0</v>
      </c>
    </row>
    <row r="68" spans="1:10" x14ac:dyDescent="0.35">
      <c r="A68">
        <v>15</v>
      </c>
      <c r="B68">
        <v>0</v>
      </c>
      <c r="C68">
        <f>IF(ISBLANK(Economic!C24),0,1)</f>
        <v>0</v>
      </c>
    </row>
    <row r="69" spans="1:10" x14ac:dyDescent="0.35">
      <c r="A69">
        <v>16</v>
      </c>
      <c r="B69">
        <v>0</v>
      </c>
      <c r="C69">
        <f>IF(ISBLANK(Economic!C25),0,1)</f>
        <v>0</v>
      </c>
    </row>
    <row r="70" spans="1:10" x14ac:dyDescent="0.35">
      <c r="A70">
        <v>17</v>
      </c>
      <c r="B70">
        <v>0</v>
      </c>
      <c r="C70" t="str">
        <f>IF(B70="No",1,IF(B70="Yes - please give details",0,""))</f>
        <v/>
      </c>
      <c r="E70" t="s">
        <v>82</v>
      </c>
      <c r="F70">
        <v>17</v>
      </c>
    </row>
    <row r="71" spans="1:10" x14ac:dyDescent="0.35">
      <c r="B71" s="34" t="s">
        <v>85</v>
      </c>
      <c r="C71" s="34">
        <f>SUM(C52:C64)</f>
        <v>0</v>
      </c>
      <c r="D71" t="str">
        <f>IF(C71&gt;=14, "Excellent responses", IF(C71&gt;=10, "Good responses", IF(C71&gt;6, "Room for improvement - suggestion: set a joint target", "Concerning result - evaluate responses, identify problematic areas, set improvement targets ")))</f>
        <v xml:space="preserve">Concerning result - evaluate responses, identify problematic areas, set improvement targets </v>
      </c>
    </row>
    <row r="72" spans="1:10" x14ac:dyDescent="0.35">
      <c r="B72" s="34"/>
      <c r="C72" s="34"/>
    </row>
    <row r="73" spans="1:10" x14ac:dyDescent="0.35">
      <c r="E73" t="s">
        <v>86</v>
      </c>
      <c r="F73">
        <v>72</v>
      </c>
      <c r="H73" s="36" t="s">
        <v>87</v>
      </c>
      <c r="I73" s="40" t="s">
        <v>88</v>
      </c>
      <c r="J73" s="40" t="s">
        <v>89</v>
      </c>
    </row>
    <row r="74" spans="1:10" x14ac:dyDescent="0.35">
      <c r="B74" s="34" t="s">
        <v>90</v>
      </c>
      <c r="C74" s="34">
        <f>C71+C50+C23</f>
        <v>0</v>
      </c>
      <c r="E74" t="s">
        <v>91</v>
      </c>
      <c r="F74">
        <v>40</v>
      </c>
      <c r="H74" s="36" t="s">
        <v>92</v>
      </c>
      <c r="I74" s="39" t="s">
        <v>93</v>
      </c>
      <c r="J74" s="39" t="s">
        <v>94</v>
      </c>
    </row>
    <row r="75" spans="1:10" x14ac:dyDescent="0.35">
      <c r="B75" t="s">
        <v>95</v>
      </c>
      <c r="C75" t="str">
        <f>IF(C74&gt;=50, "Excellent responses", IF(C74&gt;=30, "Good responses", IF(C74&gt;10, "Room for improvement - suggestion: set a joint target", "Concerning result - evaluate responses, identify problematic areas, set improvement targets ")))</f>
        <v xml:space="preserve">Concerning result - evaluate responses, identify problematic areas, set improvement targets </v>
      </c>
      <c r="E75" t="s">
        <v>96</v>
      </c>
      <c r="F75">
        <v>10</v>
      </c>
      <c r="H75" s="36" t="s">
        <v>97</v>
      </c>
      <c r="I75" s="38" t="s">
        <v>98</v>
      </c>
      <c r="J75" s="38" t="s">
        <v>99</v>
      </c>
    </row>
    <row r="76" spans="1:10" x14ac:dyDescent="0.35">
      <c r="E76" t="s">
        <v>100</v>
      </c>
      <c r="F76">
        <v>0</v>
      </c>
      <c r="H76" s="36" t="s">
        <v>101</v>
      </c>
      <c r="I76" s="37" t="s">
        <v>102</v>
      </c>
      <c r="J76" s="37" t="s">
        <v>103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4.5" x14ac:dyDescent="0.35"/>
  <cols>
    <col min="1" max="1" width="27.81640625" customWidth="1"/>
    <col min="2" max="2" width="82.81640625" style="4" customWidth="1"/>
    <col min="3" max="3" width="14" customWidth="1"/>
  </cols>
  <sheetData>
    <row r="1" spans="1:3" x14ac:dyDescent="0.35">
      <c r="A1" s="1"/>
      <c r="B1" s="5" t="s">
        <v>14</v>
      </c>
      <c r="C1" s="6" t="s">
        <v>104</v>
      </c>
    </row>
    <row r="2" spans="1:3" x14ac:dyDescent="0.35">
      <c r="A2" s="1" t="s">
        <v>105</v>
      </c>
      <c r="B2" s="3" t="s">
        <v>106</v>
      </c>
    </row>
    <row r="3" spans="1:3" x14ac:dyDescent="0.35">
      <c r="A3" s="1" t="s">
        <v>105</v>
      </c>
      <c r="B3" s="3" t="s">
        <v>107</v>
      </c>
    </row>
    <row r="4" spans="1:3" x14ac:dyDescent="0.35">
      <c r="A4" s="1" t="s">
        <v>105</v>
      </c>
      <c r="B4" s="3" t="s">
        <v>108</v>
      </c>
    </row>
    <row r="5" spans="1:3" x14ac:dyDescent="0.35">
      <c r="A5" s="1" t="s">
        <v>105</v>
      </c>
      <c r="B5" s="3" t="s">
        <v>109</v>
      </c>
    </row>
    <row r="6" spans="1:3" x14ac:dyDescent="0.35">
      <c r="A6" s="1" t="s">
        <v>105</v>
      </c>
      <c r="B6" s="3" t="s">
        <v>110</v>
      </c>
    </row>
    <row r="7" spans="1:3" x14ac:dyDescent="0.35">
      <c r="A7" s="1" t="s">
        <v>105</v>
      </c>
      <c r="B7" s="3" t="s">
        <v>111</v>
      </c>
    </row>
    <row r="8" spans="1:3" x14ac:dyDescent="0.35">
      <c r="A8" s="1" t="s">
        <v>105</v>
      </c>
      <c r="B8" s="3" t="s">
        <v>112</v>
      </c>
    </row>
    <row r="9" spans="1:3" x14ac:dyDescent="0.35">
      <c r="A9" s="1" t="s">
        <v>105</v>
      </c>
      <c r="B9" s="3" t="s">
        <v>113</v>
      </c>
    </row>
    <row r="10" spans="1:3" x14ac:dyDescent="0.35">
      <c r="A10" s="1" t="s">
        <v>105</v>
      </c>
      <c r="B10" s="3" t="s">
        <v>114</v>
      </c>
    </row>
    <row r="11" spans="1:3" x14ac:dyDescent="0.35">
      <c r="A11" s="1" t="s">
        <v>105</v>
      </c>
      <c r="B11" s="3" t="s">
        <v>115</v>
      </c>
    </row>
    <row r="12" spans="1:3" x14ac:dyDescent="0.35">
      <c r="A12" s="1" t="s">
        <v>105</v>
      </c>
      <c r="B12" s="3" t="s">
        <v>116</v>
      </c>
    </row>
    <row r="13" spans="1:3" x14ac:dyDescent="0.35">
      <c r="A13" s="1" t="s">
        <v>105</v>
      </c>
      <c r="B13" s="3" t="s">
        <v>117</v>
      </c>
    </row>
    <row r="14" spans="1:3" x14ac:dyDescent="0.35">
      <c r="A14" s="1" t="s">
        <v>105</v>
      </c>
      <c r="B14" s="3" t="s">
        <v>118</v>
      </c>
    </row>
    <row r="15" spans="1:3" x14ac:dyDescent="0.35">
      <c r="A15" s="1" t="s">
        <v>119</v>
      </c>
      <c r="B15" s="3" t="s">
        <v>120</v>
      </c>
    </row>
    <row r="16" spans="1:3" x14ac:dyDescent="0.35">
      <c r="A16" s="1" t="s">
        <v>119</v>
      </c>
      <c r="B16" s="3" t="s">
        <v>121</v>
      </c>
    </row>
    <row r="17" spans="1:2" x14ac:dyDescent="0.35">
      <c r="A17" s="1" t="s">
        <v>122</v>
      </c>
      <c r="B17" s="3" t="s">
        <v>123</v>
      </c>
    </row>
    <row r="18" spans="1:2" x14ac:dyDescent="0.35">
      <c r="A18" s="1" t="s">
        <v>122</v>
      </c>
      <c r="B18" s="3" t="s">
        <v>124</v>
      </c>
    </row>
    <row r="19" spans="1:2" x14ac:dyDescent="0.35">
      <c r="A19" s="1" t="s">
        <v>122</v>
      </c>
      <c r="B19" s="3" t="s">
        <v>125</v>
      </c>
    </row>
    <row r="20" spans="1:2" x14ac:dyDescent="0.35">
      <c r="A20" s="1" t="s">
        <v>122</v>
      </c>
      <c r="B20" s="3" t="s">
        <v>126</v>
      </c>
    </row>
    <row r="21" spans="1:2" x14ac:dyDescent="0.35">
      <c r="A21" s="1" t="s">
        <v>122</v>
      </c>
      <c r="B21" s="3" t="s">
        <v>127</v>
      </c>
    </row>
    <row r="22" spans="1:2" x14ac:dyDescent="0.35">
      <c r="A22" s="1" t="s">
        <v>128</v>
      </c>
      <c r="B22" s="3" t="s">
        <v>129</v>
      </c>
    </row>
    <row r="23" spans="1:2" x14ac:dyDescent="0.35">
      <c r="A23" s="1" t="s">
        <v>128</v>
      </c>
      <c r="B23" s="3" t="s">
        <v>130</v>
      </c>
    </row>
    <row r="24" spans="1:2" x14ac:dyDescent="0.35">
      <c r="A24" s="1" t="s">
        <v>128</v>
      </c>
      <c r="B24" s="3" t="s">
        <v>131</v>
      </c>
    </row>
    <row r="25" spans="1:2" x14ac:dyDescent="0.35">
      <c r="A25" s="1" t="s">
        <v>128</v>
      </c>
      <c r="B25" s="3" t="s">
        <v>132</v>
      </c>
    </row>
    <row r="26" spans="1:2" x14ac:dyDescent="0.35">
      <c r="A26" s="1" t="s">
        <v>128</v>
      </c>
      <c r="B26" s="3" t="s">
        <v>133</v>
      </c>
    </row>
    <row r="27" spans="1:2" x14ac:dyDescent="0.35">
      <c r="A27" s="1" t="s">
        <v>128</v>
      </c>
      <c r="B27" s="3" t="s">
        <v>134</v>
      </c>
    </row>
    <row r="28" spans="1:2" x14ac:dyDescent="0.35">
      <c r="A28" s="1" t="s">
        <v>128</v>
      </c>
      <c r="B28" s="3" t="s">
        <v>135</v>
      </c>
    </row>
    <row r="29" spans="1:2" x14ac:dyDescent="0.35">
      <c r="A29" s="1" t="s">
        <v>128</v>
      </c>
      <c r="B29" s="3" t="s">
        <v>136</v>
      </c>
    </row>
    <row r="30" spans="1:2" x14ac:dyDescent="0.35">
      <c r="A30" s="1" t="s">
        <v>128</v>
      </c>
      <c r="B30" s="3" t="s">
        <v>137</v>
      </c>
    </row>
    <row r="31" spans="1:2" x14ac:dyDescent="0.35">
      <c r="A31" s="1" t="s">
        <v>138</v>
      </c>
      <c r="B31" s="3" t="s">
        <v>139</v>
      </c>
    </row>
    <row r="32" spans="1:2" x14ac:dyDescent="0.35">
      <c r="A32" s="1" t="s">
        <v>138</v>
      </c>
      <c r="B32" s="3" t="s">
        <v>140</v>
      </c>
    </row>
    <row r="33" spans="1:2" x14ac:dyDescent="0.35">
      <c r="A33" s="1" t="s">
        <v>141</v>
      </c>
      <c r="B33" s="3" t="s">
        <v>142</v>
      </c>
    </row>
    <row r="34" spans="1:2" x14ac:dyDescent="0.35">
      <c r="A34" s="1" t="s">
        <v>141</v>
      </c>
      <c r="B34" s="3" t="s">
        <v>143</v>
      </c>
    </row>
    <row r="35" spans="1:2" x14ac:dyDescent="0.35">
      <c r="A35" s="1" t="s">
        <v>141</v>
      </c>
      <c r="B35" s="3" t="s">
        <v>144</v>
      </c>
    </row>
    <row r="36" spans="1:2" x14ac:dyDescent="0.35">
      <c r="A36" s="1" t="s">
        <v>141</v>
      </c>
      <c r="B36" s="3" t="s">
        <v>145</v>
      </c>
    </row>
    <row r="37" spans="1:2" x14ac:dyDescent="0.35">
      <c r="A37" s="1" t="s">
        <v>141</v>
      </c>
      <c r="B37" s="3" t="s">
        <v>146</v>
      </c>
    </row>
    <row r="38" spans="1:2" x14ac:dyDescent="0.35">
      <c r="A38" s="1" t="s">
        <v>141</v>
      </c>
      <c r="B38" s="3" t="s">
        <v>147</v>
      </c>
    </row>
    <row r="39" spans="1:2" x14ac:dyDescent="0.35">
      <c r="A39" s="1" t="s">
        <v>141</v>
      </c>
      <c r="B39" s="3" t="s">
        <v>148</v>
      </c>
    </row>
    <row r="40" spans="1:2" x14ac:dyDescent="0.35">
      <c r="A40" s="1" t="s">
        <v>149</v>
      </c>
      <c r="B40" s="3" t="s">
        <v>150</v>
      </c>
    </row>
    <row r="41" spans="1:2" x14ac:dyDescent="0.35">
      <c r="A41" s="1" t="s">
        <v>149</v>
      </c>
      <c r="B41" s="3" t="s">
        <v>151</v>
      </c>
    </row>
    <row r="42" spans="1:2" x14ac:dyDescent="0.35">
      <c r="A42" s="1" t="s">
        <v>149</v>
      </c>
      <c r="B42" s="3" t="s">
        <v>152</v>
      </c>
    </row>
    <row r="43" spans="1:2" x14ac:dyDescent="0.35">
      <c r="A43" s="1" t="s">
        <v>149</v>
      </c>
      <c r="B43" s="3" t="s">
        <v>153</v>
      </c>
    </row>
    <row r="44" spans="1:2" x14ac:dyDescent="0.35">
      <c r="A44" s="1" t="s">
        <v>149</v>
      </c>
      <c r="B44" s="3" t="s">
        <v>154</v>
      </c>
    </row>
    <row r="45" spans="1:2" x14ac:dyDescent="0.35">
      <c r="A45" s="1" t="s">
        <v>149</v>
      </c>
      <c r="B45" s="3" t="s">
        <v>155</v>
      </c>
    </row>
    <row r="46" spans="1:2" x14ac:dyDescent="0.35">
      <c r="A46" s="1" t="s">
        <v>149</v>
      </c>
      <c r="B46" s="3" t="s">
        <v>156</v>
      </c>
    </row>
    <row r="47" spans="1:2" x14ac:dyDescent="0.35">
      <c r="A47" s="1" t="s">
        <v>149</v>
      </c>
      <c r="B47" s="3" t="s">
        <v>157</v>
      </c>
    </row>
    <row r="48" spans="1:2" x14ac:dyDescent="0.35">
      <c r="A48" s="1" t="s">
        <v>149</v>
      </c>
      <c r="B48" s="3" t="s">
        <v>158</v>
      </c>
    </row>
    <row r="49" spans="1:2" x14ac:dyDescent="0.35">
      <c r="A49" s="1" t="s">
        <v>159</v>
      </c>
      <c r="B49" s="3" t="s">
        <v>160</v>
      </c>
    </row>
    <row r="50" spans="1:2" x14ac:dyDescent="0.35">
      <c r="A50" s="1" t="s">
        <v>159</v>
      </c>
      <c r="B50" s="3" t="s">
        <v>161</v>
      </c>
    </row>
    <row r="51" spans="1:2" x14ac:dyDescent="0.35">
      <c r="A51" s="1" t="s">
        <v>159</v>
      </c>
      <c r="B51" s="3" t="s">
        <v>162</v>
      </c>
    </row>
    <row r="52" spans="1:2" x14ac:dyDescent="0.35">
      <c r="A52" s="1" t="s">
        <v>159</v>
      </c>
      <c r="B52" s="3" t="s">
        <v>163</v>
      </c>
    </row>
    <row r="53" spans="1:2" x14ac:dyDescent="0.35">
      <c r="A53" s="1" t="s">
        <v>159</v>
      </c>
      <c r="B53" s="3" t="s">
        <v>164</v>
      </c>
    </row>
    <row r="54" spans="1:2" x14ac:dyDescent="0.35">
      <c r="A54" s="1" t="s">
        <v>159</v>
      </c>
      <c r="B54" s="3" t="s">
        <v>165</v>
      </c>
    </row>
    <row r="55" spans="1:2" x14ac:dyDescent="0.35">
      <c r="A55" s="1" t="s">
        <v>159</v>
      </c>
      <c r="B55" s="3" t="s">
        <v>166</v>
      </c>
    </row>
    <row r="56" spans="1:2" x14ac:dyDescent="0.35">
      <c r="A56" s="1" t="s">
        <v>167</v>
      </c>
      <c r="B56" s="3" t="s">
        <v>168</v>
      </c>
    </row>
    <row r="57" spans="1:2" x14ac:dyDescent="0.35">
      <c r="A57" s="1" t="s">
        <v>167</v>
      </c>
      <c r="B57" s="3" t="s">
        <v>169</v>
      </c>
    </row>
    <row r="58" spans="1:2" x14ac:dyDescent="0.35">
      <c r="A58" s="1" t="s">
        <v>167</v>
      </c>
      <c r="B58" s="3" t="s">
        <v>170</v>
      </c>
    </row>
    <row r="59" spans="1:2" x14ac:dyDescent="0.35">
      <c r="A59" s="1" t="s">
        <v>167</v>
      </c>
      <c r="B59" s="3" t="s">
        <v>171</v>
      </c>
    </row>
    <row r="60" spans="1:2" x14ac:dyDescent="0.35">
      <c r="A60" s="1" t="s">
        <v>167</v>
      </c>
      <c r="B60" s="3" t="s">
        <v>172</v>
      </c>
    </row>
    <row r="61" spans="1:2" x14ac:dyDescent="0.35">
      <c r="A61" s="1" t="s">
        <v>167</v>
      </c>
      <c r="B61" s="3" t="s">
        <v>173</v>
      </c>
    </row>
    <row r="62" spans="1:2" x14ac:dyDescent="0.35">
      <c r="A62" s="1" t="s">
        <v>167</v>
      </c>
      <c r="B62" s="3" t="s">
        <v>174</v>
      </c>
    </row>
    <row r="63" spans="1:2" x14ac:dyDescent="0.35">
      <c r="A63" s="1" t="s">
        <v>167</v>
      </c>
      <c r="B63" s="3" t="s">
        <v>175</v>
      </c>
    </row>
    <row r="64" spans="1:2" x14ac:dyDescent="0.35">
      <c r="A64" s="1" t="s">
        <v>167</v>
      </c>
      <c r="B64" s="3" t="s">
        <v>176</v>
      </c>
    </row>
    <row r="65" spans="1:2" x14ac:dyDescent="0.35">
      <c r="A65" s="1" t="s">
        <v>167</v>
      </c>
      <c r="B65" s="3" t="s">
        <v>177</v>
      </c>
    </row>
    <row r="66" spans="1:2" x14ac:dyDescent="0.35">
      <c r="A66" s="1" t="s">
        <v>167</v>
      </c>
      <c r="B66" s="3" t="s">
        <v>178</v>
      </c>
    </row>
    <row r="67" spans="1:2" ht="29" x14ac:dyDescent="0.35">
      <c r="A67" s="1" t="s">
        <v>179</v>
      </c>
      <c r="B67" s="3" t="s">
        <v>180</v>
      </c>
    </row>
    <row r="68" spans="1:2" ht="29" x14ac:dyDescent="0.35">
      <c r="A68" s="1" t="s">
        <v>179</v>
      </c>
      <c r="B68" s="3" t="s">
        <v>181</v>
      </c>
    </row>
    <row r="69" spans="1:2" ht="29" x14ac:dyDescent="0.35">
      <c r="A69" s="1" t="s">
        <v>179</v>
      </c>
      <c r="B69" s="3" t="s">
        <v>182</v>
      </c>
    </row>
    <row r="70" spans="1:2" x14ac:dyDescent="0.35">
      <c r="A70" s="1" t="s">
        <v>183</v>
      </c>
      <c r="B70" s="3" t="s">
        <v>184</v>
      </c>
    </row>
    <row r="71" spans="1:2" x14ac:dyDescent="0.35">
      <c r="A71" s="1" t="s">
        <v>183</v>
      </c>
      <c r="B71" s="3" t="s">
        <v>185</v>
      </c>
    </row>
    <row r="72" spans="1:2" x14ac:dyDescent="0.35">
      <c r="A72" s="1" t="s">
        <v>183</v>
      </c>
      <c r="B72" s="3" t="s">
        <v>186</v>
      </c>
    </row>
    <row r="73" spans="1:2" x14ac:dyDescent="0.35">
      <c r="A73" s="1" t="s">
        <v>187</v>
      </c>
      <c r="B73" s="3" t="s">
        <v>188</v>
      </c>
    </row>
    <row r="74" spans="1:2" x14ac:dyDescent="0.35">
      <c r="A74" s="1" t="s">
        <v>187</v>
      </c>
      <c r="B74" s="3" t="s">
        <v>189</v>
      </c>
    </row>
    <row r="75" spans="1:2" x14ac:dyDescent="0.35">
      <c r="A75" s="1" t="s">
        <v>190</v>
      </c>
      <c r="B75" s="3" t="s">
        <v>191</v>
      </c>
    </row>
    <row r="76" spans="1:2" x14ac:dyDescent="0.35">
      <c r="A76" s="1" t="s">
        <v>190</v>
      </c>
      <c r="B76" s="3" t="s">
        <v>192</v>
      </c>
    </row>
    <row r="77" spans="1:2" x14ac:dyDescent="0.35">
      <c r="A77" s="1" t="s">
        <v>190</v>
      </c>
      <c r="B77" s="3" t="s">
        <v>193</v>
      </c>
    </row>
    <row r="78" spans="1:2" x14ac:dyDescent="0.35">
      <c r="A78" s="1" t="s">
        <v>190</v>
      </c>
      <c r="B78" s="3" t="s">
        <v>194</v>
      </c>
    </row>
    <row r="79" spans="1:2" x14ac:dyDescent="0.35">
      <c r="A79" s="1" t="s">
        <v>190</v>
      </c>
      <c r="B79" s="3" t="s">
        <v>195</v>
      </c>
    </row>
    <row r="80" spans="1:2" x14ac:dyDescent="0.35">
      <c r="A80" s="1" t="s">
        <v>190</v>
      </c>
      <c r="B80" s="3" t="s">
        <v>196</v>
      </c>
    </row>
    <row r="81" spans="1:2" x14ac:dyDescent="0.35">
      <c r="A81" s="1" t="s">
        <v>190</v>
      </c>
      <c r="B81" s="3" t="s">
        <v>197</v>
      </c>
    </row>
    <row r="82" spans="1:2" x14ac:dyDescent="0.35">
      <c r="A82" s="1" t="s">
        <v>190</v>
      </c>
      <c r="B82" s="3" t="s">
        <v>198</v>
      </c>
    </row>
    <row r="83" spans="1:2" x14ac:dyDescent="0.35">
      <c r="A83" s="1" t="s">
        <v>190</v>
      </c>
      <c r="B83" s="3" t="s">
        <v>199</v>
      </c>
    </row>
    <row r="84" spans="1:2" x14ac:dyDescent="0.35">
      <c r="A84" s="1" t="s">
        <v>190</v>
      </c>
      <c r="B84" s="3" t="s">
        <v>200</v>
      </c>
    </row>
    <row r="85" spans="1:2" x14ac:dyDescent="0.35">
      <c r="A85" s="1" t="s">
        <v>190</v>
      </c>
      <c r="B85" s="3" t="s">
        <v>201</v>
      </c>
    </row>
    <row r="86" spans="1:2" x14ac:dyDescent="0.35">
      <c r="A86" s="1" t="s">
        <v>190</v>
      </c>
      <c r="B86" s="3" t="s">
        <v>202</v>
      </c>
    </row>
    <row r="87" spans="1:2" x14ac:dyDescent="0.35">
      <c r="A87" s="1" t="s">
        <v>190</v>
      </c>
      <c r="B87" s="3" t="s">
        <v>203</v>
      </c>
    </row>
    <row r="88" spans="1:2" x14ac:dyDescent="0.35">
      <c r="A88" s="1" t="s">
        <v>190</v>
      </c>
      <c r="B88" s="3" t="s">
        <v>204</v>
      </c>
    </row>
    <row r="89" spans="1:2" x14ac:dyDescent="0.35">
      <c r="A89" s="1" t="s">
        <v>190</v>
      </c>
      <c r="B89" s="3" t="s">
        <v>205</v>
      </c>
    </row>
    <row r="90" spans="1:2" x14ac:dyDescent="0.35">
      <c r="A90" s="2" t="s">
        <v>190</v>
      </c>
      <c r="B90" s="3" t="s">
        <v>206</v>
      </c>
    </row>
    <row r="91" spans="1:2" x14ac:dyDescent="0.35">
      <c r="A91" s="1" t="s">
        <v>190</v>
      </c>
      <c r="B91" s="3" t="s">
        <v>207</v>
      </c>
    </row>
    <row r="92" spans="1:2" x14ac:dyDescent="0.35">
      <c r="A92" s="1" t="s">
        <v>190</v>
      </c>
      <c r="B92" s="3" t="s">
        <v>208</v>
      </c>
    </row>
    <row r="93" spans="1:2" x14ac:dyDescent="0.35">
      <c r="A93" s="2" t="s">
        <v>190</v>
      </c>
      <c r="B93" s="3" t="s">
        <v>209</v>
      </c>
    </row>
    <row r="94" spans="1:2" x14ac:dyDescent="0.35">
      <c r="A94" s="1" t="s">
        <v>190</v>
      </c>
      <c r="B94" s="3" t="s">
        <v>210</v>
      </c>
    </row>
    <row r="95" spans="1:2" x14ac:dyDescent="0.35">
      <c r="A95" s="1" t="s">
        <v>190</v>
      </c>
      <c r="B95" s="3" t="s">
        <v>211</v>
      </c>
    </row>
    <row r="96" spans="1:2" x14ac:dyDescent="0.35">
      <c r="A96" s="1" t="s">
        <v>190</v>
      </c>
      <c r="B96" s="3" t="s">
        <v>212</v>
      </c>
    </row>
    <row r="97" spans="1:2" x14ac:dyDescent="0.35">
      <c r="A97" s="1" t="s">
        <v>213</v>
      </c>
      <c r="B97" s="3" t="s">
        <v>214</v>
      </c>
    </row>
    <row r="98" spans="1:2" x14ac:dyDescent="0.35">
      <c r="A98" s="1" t="s">
        <v>213</v>
      </c>
      <c r="B98" s="3" t="s">
        <v>215</v>
      </c>
    </row>
    <row r="99" spans="1:2" x14ac:dyDescent="0.35">
      <c r="A99" s="1" t="s">
        <v>213</v>
      </c>
      <c r="B99" s="3" t="s">
        <v>216</v>
      </c>
    </row>
    <row r="100" spans="1:2" x14ac:dyDescent="0.35">
      <c r="A100" s="1" t="s">
        <v>213</v>
      </c>
      <c r="B100" s="3" t="s">
        <v>217</v>
      </c>
    </row>
    <row r="101" spans="1:2" x14ac:dyDescent="0.35">
      <c r="A101" s="1" t="s">
        <v>213</v>
      </c>
      <c r="B101" s="3" t="s">
        <v>218</v>
      </c>
    </row>
    <row r="102" spans="1:2" x14ac:dyDescent="0.35">
      <c r="A102" s="1" t="s">
        <v>213</v>
      </c>
      <c r="B102" s="3" t="s">
        <v>219</v>
      </c>
    </row>
    <row r="103" spans="1:2" x14ac:dyDescent="0.35">
      <c r="A103" s="1" t="s">
        <v>213</v>
      </c>
      <c r="B103" s="3" t="s">
        <v>220</v>
      </c>
    </row>
    <row r="104" spans="1:2" x14ac:dyDescent="0.35">
      <c r="A104" s="1" t="s">
        <v>213</v>
      </c>
      <c r="B104" s="3" t="s">
        <v>221</v>
      </c>
    </row>
    <row r="105" spans="1:2" x14ac:dyDescent="0.35">
      <c r="A105" s="1" t="s">
        <v>213</v>
      </c>
      <c r="B105" s="3" t="s">
        <v>222</v>
      </c>
    </row>
    <row r="106" spans="1:2" x14ac:dyDescent="0.35">
      <c r="A106" s="1" t="s">
        <v>213</v>
      </c>
      <c r="B106" s="3" t="s">
        <v>223</v>
      </c>
    </row>
    <row r="107" spans="1:2" x14ac:dyDescent="0.35">
      <c r="A107" s="1" t="s">
        <v>213</v>
      </c>
      <c r="B107" s="3" t="s">
        <v>224</v>
      </c>
    </row>
    <row r="108" spans="1:2" x14ac:dyDescent="0.35">
      <c r="A108" s="1" t="s">
        <v>213</v>
      </c>
      <c r="B108" s="3" t="s">
        <v>225</v>
      </c>
    </row>
    <row r="109" spans="1:2" x14ac:dyDescent="0.35">
      <c r="A109" s="1" t="s">
        <v>213</v>
      </c>
      <c r="B109" s="3" t="s">
        <v>226</v>
      </c>
    </row>
    <row r="110" spans="1:2" x14ac:dyDescent="0.35">
      <c r="A110" s="1" t="s">
        <v>213</v>
      </c>
      <c r="B110" s="3" t="s">
        <v>227</v>
      </c>
    </row>
    <row r="111" spans="1:2" x14ac:dyDescent="0.35">
      <c r="A111" s="1" t="s">
        <v>213</v>
      </c>
      <c r="B111" s="3" t="s">
        <v>228</v>
      </c>
    </row>
    <row r="112" spans="1:2" x14ac:dyDescent="0.35">
      <c r="A112" s="1" t="s">
        <v>213</v>
      </c>
      <c r="B112" s="3" t="s">
        <v>229</v>
      </c>
    </row>
    <row r="113" spans="1:2" x14ac:dyDescent="0.35">
      <c r="A113" s="1" t="s">
        <v>213</v>
      </c>
      <c r="B113" s="3" t="s">
        <v>230</v>
      </c>
    </row>
    <row r="114" spans="1:2" x14ac:dyDescent="0.35">
      <c r="A114" s="1" t="s">
        <v>213</v>
      </c>
      <c r="B114" s="3" t="s">
        <v>231</v>
      </c>
    </row>
    <row r="115" spans="1:2" x14ac:dyDescent="0.35">
      <c r="A115" s="1" t="s">
        <v>213</v>
      </c>
      <c r="B115" s="3" t="s">
        <v>232</v>
      </c>
    </row>
    <row r="116" spans="1:2" ht="29" x14ac:dyDescent="0.35">
      <c r="A116" s="1" t="s">
        <v>213</v>
      </c>
      <c r="B116" s="3" t="s">
        <v>233</v>
      </c>
    </row>
    <row r="117" spans="1:2" ht="29" x14ac:dyDescent="0.35">
      <c r="A117" s="1" t="s">
        <v>213</v>
      </c>
      <c r="B117" s="3" t="s">
        <v>234</v>
      </c>
    </row>
    <row r="118" spans="1:2" x14ac:dyDescent="0.35">
      <c r="A118" s="1" t="s">
        <v>213</v>
      </c>
      <c r="B118" s="3" t="s">
        <v>235</v>
      </c>
    </row>
    <row r="119" spans="1:2" x14ac:dyDescent="0.35">
      <c r="A119" s="1" t="s">
        <v>213</v>
      </c>
      <c r="B119" s="3" t="s">
        <v>236</v>
      </c>
    </row>
    <row r="120" spans="1:2" x14ac:dyDescent="0.35">
      <c r="A120" s="1" t="s">
        <v>213</v>
      </c>
      <c r="B120" s="3" t="s">
        <v>237</v>
      </c>
    </row>
    <row r="121" spans="1:2" x14ac:dyDescent="0.35">
      <c r="A121" s="1" t="s">
        <v>213</v>
      </c>
      <c r="B121" s="3" t="s">
        <v>238</v>
      </c>
    </row>
    <row r="122" spans="1:2" x14ac:dyDescent="0.35">
      <c r="A122" s="1" t="s">
        <v>213</v>
      </c>
      <c r="B122" s="3" t="s">
        <v>239</v>
      </c>
    </row>
    <row r="123" spans="1:2" x14ac:dyDescent="0.35">
      <c r="A123" s="1" t="s">
        <v>240</v>
      </c>
      <c r="B123" s="3" t="s">
        <v>240</v>
      </c>
    </row>
    <row r="124" spans="1:2" x14ac:dyDescent="0.35">
      <c r="A124" s="1" t="s">
        <v>240</v>
      </c>
      <c r="B124" s="3" t="s">
        <v>241</v>
      </c>
    </row>
    <row r="125" spans="1:2" x14ac:dyDescent="0.35">
      <c r="A125" s="1" t="s">
        <v>240</v>
      </c>
      <c r="B125" s="3" t="s">
        <v>242</v>
      </c>
    </row>
    <row r="126" spans="1:2" x14ac:dyDescent="0.35">
      <c r="A126" s="1" t="s">
        <v>240</v>
      </c>
      <c r="B126" s="3" t="s">
        <v>243</v>
      </c>
    </row>
    <row r="127" spans="1:2" x14ac:dyDescent="0.35">
      <c r="A127" s="1" t="s">
        <v>244</v>
      </c>
      <c r="B127" s="3" t="s">
        <v>245</v>
      </c>
    </row>
    <row r="128" spans="1:2" x14ac:dyDescent="0.35">
      <c r="A128" s="1" t="s">
        <v>244</v>
      </c>
      <c r="B128" s="3" t="s">
        <v>246</v>
      </c>
    </row>
    <row r="129" spans="1:2" x14ac:dyDescent="0.35">
      <c r="A129" s="1" t="s">
        <v>244</v>
      </c>
      <c r="B129" s="3" t="s">
        <v>247</v>
      </c>
    </row>
    <row r="130" spans="1:2" x14ac:dyDescent="0.35">
      <c r="A130" s="1" t="s">
        <v>244</v>
      </c>
      <c r="B130" s="3" t="s">
        <v>248</v>
      </c>
    </row>
    <row r="131" spans="1:2" x14ac:dyDescent="0.35">
      <c r="A131" s="1" t="s">
        <v>244</v>
      </c>
      <c r="B131" s="3" t="s">
        <v>249</v>
      </c>
    </row>
    <row r="132" spans="1:2" x14ac:dyDescent="0.35">
      <c r="A132" s="1" t="s">
        <v>250</v>
      </c>
      <c r="B132" s="3" t="s">
        <v>251</v>
      </c>
    </row>
    <row r="133" spans="1:2" x14ac:dyDescent="0.35">
      <c r="A133" s="1" t="s">
        <v>250</v>
      </c>
      <c r="B133" s="3" t="s">
        <v>252</v>
      </c>
    </row>
    <row r="134" spans="1:2" x14ac:dyDescent="0.35">
      <c r="A134" s="1" t="s">
        <v>250</v>
      </c>
      <c r="B134" s="3" t="s">
        <v>253</v>
      </c>
    </row>
    <row r="135" spans="1:2" x14ac:dyDescent="0.35">
      <c r="A135" s="1" t="s">
        <v>250</v>
      </c>
      <c r="B135" s="3" t="s">
        <v>254</v>
      </c>
    </row>
    <row r="136" spans="1:2" x14ac:dyDescent="0.35">
      <c r="A136" s="1" t="s">
        <v>250</v>
      </c>
      <c r="B136" s="3" t="s">
        <v>255</v>
      </c>
    </row>
    <row r="137" spans="1:2" x14ac:dyDescent="0.35">
      <c r="A137" s="1" t="s">
        <v>250</v>
      </c>
      <c r="B137" s="3" t="s">
        <v>256</v>
      </c>
    </row>
    <row r="138" spans="1:2" x14ac:dyDescent="0.35">
      <c r="A138" s="1" t="s">
        <v>250</v>
      </c>
      <c r="B138" s="3" t="s">
        <v>257</v>
      </c>
    </row>
    <row r="139" spans="1:2" x14ac:dyDescent="0.35">
      <c r="A139" s="1" t="s">
        <v>250</v>
      </c>
      <c r="B139" s="3" t="s">
        <v>258</v>
      </c>
    </row>
    <row r="140" spans="1:2" x14ac:dyDescent="0.35">
      <c r="A140" s="1" t="s">
        <v>259</v>
      </c>
      <c r="B140" s="3" t="s">
        <v>260</v>
      </c>
    </row>
    <row r="141" spans="1:2" x14ac:dyDescent="0.35">
      <c r="A141" s="1" t="s">
        <v>259</v>
      </c>
      <c r="B141" s="3" t="s">
        <v>261</v>
      </c>
    </row>
    <row r="142" spans="1:2" x14ac:dyDescent="0.35">
      <c r="A142" s="1" t="s">
        <v>259</v>
      </c>
      <c r="B142" s="3" t="s">
        <v>262</v>
      </c>
    </row>
    <row r="143" spans="1:2" x14ac:dyDescent="0.35">
      <c r="A143" s="1" t="s">
        <v>259</v>
      </c>
      <c r="B143" s="3" t="s">
        <v>263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3182ccb-90f3-424d-b980-d7cd99672c54" ContentTypeId="0x010100EF3726457B8C4C4892749E6B4865C3FC" PreviousValue="false"/>
</file>

<file path=customXml/itemProps1.xml><?xml version="1.0" encoding="utf-8"?>
<ds:datastoreItem xmlns:ds="http://schemas.openxmlformats.org/officeDocument/2006/customXml" ds:itemID="{DB46B2B9-506B-401E-B096-0622B986A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02c46-ea31-457a-96fd-e00e235ba8f1"/>
    <ds:schemaRef ds:uri="f98906e5-ed58-42b1-96d1-47aa8e093963"/>
    <ds:schemaRef ds:uri="6a4c85c0-f216-4a5d-a54e-8668d0f2c4c0"/>
    <ds:schemaRef ds:uri="91d1462f-35b2-4559-a4ea-6fddab9d98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6AF0DF-B2A5-460A-A55E-4BEB860F701E}">
  <ds:schemaRefs>
    <ds:schemaRef ds:uri="http://schemas.microsoft.com/office/2006/metadata/properties"/>
    <ds:schemaRef ds:uri="http://schemas.microsoft.com/office/infopath/2007/PartnerControls"/>
    <ds:schemaRef ds:uri="d2702c46-ea31-457a-96fd-e00e235ba8f1"/>
    <ds:schemaRef ds:uri="f98906e5-ed58-42b1-96d1-47aa8e093963"/>
  </ds:schemaRefs>
</ds:datastoreItem>
</file>

<file path=customXml/itemProps3.xml><?xml version="1.0" encoding="utf-8"?>
<ds:datastoreItem xmlns:ds="http://schemas.openxmlformats.org/officeDocument/2006/customXml" ds:itemID="{5A5DBA28-4227-4157-93C0-C59C284E07E5}">
  <ds:schemaRefs>
    <ds:schemaRef ds:uri="http://schemas.microsoft.com/sharepoint/v3/contenttype/forms"/>
  </ds:schemaRefs>
</ds:datastoreItem>
</file>

<file path=customXml/itemProps4.xml><?xml version="1.0" encoding="utf-8"?>
<ds:datastoreItem xmlns:ds="http://schemas.openxmlformats.org/officeDocument/2006/customXml" ds:itemID="{5B0C8AA8-3D12-41E1-9B56-B85E1367867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 org</vt:lpstr>
      <vt:lpstr>Environmental</vt:lpstr>
      <vt:lpstr>Social</vt:lpstr>
      <vt:lpstr>Economic</vt:lpstr>
      <vt:lpstr>Scoring</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Jemma Razzell</cp:lastModifiedBy>
  <cp:revision/>
  <dcterms:created xsi:type="dcterms:W3CDTF">2021-01-28T14:57:17Z</dcterms:created>
  <dcterms:modified xsi:type="dcterms:W3CDTF">2022-03-22T15:25:53Z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