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Projects\PMF Projects\PR0038 - Southern Windermere Trails\6. Delivery\1. Procurement\Main Contract Section 2\"/>
    </mc:Choice>
  </mc:AlternateContent>
  <bookViews>
    <workbookView xWindow="0" yWindow="0" windowWidth="20490" windowHeight="7760" tabRatio="601" firstSheet="2" activeTab="2"/>
  </bookViews>
  <sheets>
    <sheet name="Works " sheetId="29" r:id="rId1"/>
    <sheet name="Construction Phasing" sheetId="22" r:id="rId2"/>
    <sheet name="Section 2" sheetId="26" r:id="rId3"/>
  </sheets>
  <definedNames>
    <definedName name="_xlnm._FilterDatabase" localSheetId="2" hidden="1">'Section 2'!$A$1:$G$79</definedName>
    <definedName name="_xlnm.Print_Area" localSheetId="2">'Section 2'!$A$1:$G$78</definedName>
    <definedName name="_xlnm.Print_Titles" localSheetId="2">'Section 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26" l="1"/>
  <c r="M108" i="26" l="1"/>
  <c r="C32" i="29" l="1"/>
  <c r="A32" i="29"/>
  <c r="A31" i="29"/>
  <c r="A30" i="29"/>
  <c r="C29" i="29"/>
  <c r="A29" i="29"/>
  <c r="C28" i="29"/>
  <c r="A28" i="29"/>
  <c r="A27" i="29"/>
  <c r="C26" i="29"/>
  <c r="A26" i="29"/>
  <c r="C25" i="29"/>
  <c r="B25" i="29"/>
  <c r="A25" i="29"/>
  <c r="C24" i="29"/>
  <c r="B24" i="29"/>
  <c r="A24" i="29"/>
  <c r="C23" i="29"/>
  <c r="B23" i="29"/>
  <c r="A23" i="29"/>
  <c r="C22" i="29"/>
  <c r="B22" i="29"/>
  <c r="A22" i="29"/>
  <c r="C21" i="29"/>
  <c r="B21" i="29"/>
  <c r="A21" i="29"/>
  <c r="C20" i="29"/>
  <c r="B20" i="29"/>
  <c r="A20" i="29"/>
  <c r="A19" i="29"/>
  <c r="A18" i="29"/>
  <c r="C17" i="29"/>
  <c r="A17" i="29"/>
  <c r="A16" i="29"/>
  <c r="A15" i="29"/>
  <c r="A14" i="29"/>
  <c r="C13" i="29"/>
  <c r="A13" i="29"/>
  <c r="C12" i="29"/>
  <c r="A12" i="29"/>
  <c r="C11" i="29"/>
  <c r="A11" i="29"/>
  <c r="C10" i="29"/>
  <c r="A10" i="29"/>
  <c r="C9" i="29"/>
  <c r="A9" i="29"/>
  <c r="C8" i="29"/>
  <c r="A8" i="29"/>
  <c r="C7" i="29"/>
  <c r="A7" i="29"/>
  <c r="C6" i="29"/>
  <c r="A6" i="29"/>
  <c r="C5" i="29"/>
  <c r="A5" i="29"/>
  <c r="C4" i="29"/>
  <c r="C3" i="29"/>
  <c r="D3" i="29" s="1"/>
  <c r="B3" i="29"/>
  <c r="A3" i="29"/>
  <c r="W3" i="22"/>
  <c r="V3" i="22"/>
  <c r="T3" i="22"/>
  <c r="C36" i="22"/>
  <c r="C4" i="22"/>
  <c r="C3" i="22"/>
  <c r="D3" i="22" s="1"/>
  <c r="B3" i="22"/>
  <c r="U3" i="22" s="1"/>
  <c r="A3" i="22"/>
  <c r="C32" i="22"/>
  <c r="C29" i="22"/>
  <c r="C28" i="22"/>
  <c r="C26" i="22"/>
  <c r="B47" i="22"/>
  <c r="B45" i="22"/>
  <c r="B40" i="22"/>
  <c r="A32" i="22"/>
  <c r="A31" i="22"/>
  <c r="A30" i="22"/>
  <c r="A29" i="22"/>
  <c r="A28" i="22"/>
  <c r="A27" i="22"/>
  <c r="A26" i="22"/>
  <c r="C25" i="22"/>
  <c r="C24" i="22"/>
  <c r="C23" i="22"/>
  <c r="C22" i="22"/>
  <c r="C21" i="22"/>
  <c r="C20" i="22"/>
  <c r="A25" i="22"/>
  <c r="B25" i="22"/>
  <c r="U25" i="22" s="1"/>
  <c r="A24" i="22"/>
  <c r="A23" i="22"/>
  <c r="B23" i="22"/>
  <c r="W23" i="22" s="1"/>
  <c r="A22" i="22"/>
  <c r="A21" i="22"/>
  <c r="A20" i="22"/>
  <c r="C7" i="22"/>
  <c r="A7" i="22"/>
  <c r="C17" i="22"/>
  <c r="A19" i="22"/>
  <c r="A18" i="22"/>
  <c r="A17" i="22"/>
  <c r="C15" i="29"/>
  <c r="C16" i="29"/>
  <c r="C14" i="22"/>
  <c r="C13" i="22"/>
  <c r="A13" i="22"/>
  <c r="C12" i="22"/>
  <c r="C11" i="22"/>
  <c r="C10" i="22"/>
  <c r="C9" i="22"/>
  <c r="C8" i="22"/>
  <c r="C6" i="22"/>
  <c r="A16" i="22"/>
  <c r="A15" i="22"/>
  <c r="A14" i="22"/>
  <c r="A10" i="22"/>
  <c r="A9" i="22"/>
  <c r="A8" i="22"/>
  <c r="A6" i="22"/>
  <c r="A5" i="22"/>
  <c r="A11" i="22"/>
  <c r="A12" i="22"/>
  <c r="C5" i="22"/>
  <c r="B75" i="26"/>
  <c r="B63" i="26"/>
  <c r="B64" i="26" s="1"/>
  <c r="B65" i="26" s="1"/>
  <c r="B66" i="26" s="1"/>
  <c r="B67" i="26" s="1"/>
  <c r="B68" i="26" s="1"/>
  <c r="B69" i="26" s="1"/>
  <c r="B70" i="26" s="1"/>
  <c r="B71" i="26" s="1"/>
  <c r="B55" i="26"/>
  <c r="B57" i="26" s="1"/>
  <c r="B58" i="26" s="1"/>
  <c r="B59" i="26" s="1"/>
  <c r="B108" i="26"/>
  <c r="B42" i="26" s="1"/>
  <c r="B43" i="26" s="1"/>
  <c r="B44" i="26" s="1"/>
  <c r="B45" i="26" s="1"/>
  <c r="B46" i="26" s="1"/>
  <c r="B47" i="26" s="1"/>
  <c r="B48" i="26" s="1"/>
  <c r="B49" i="26" s="1"/>
  <c r="B50" i="26" s="1"/>
  <c r="B51" i="26" s="1"/>
  <c r="B104" i="26"/>
  <c r="B105" i="26" s="1"/>
  <c r="B35" i="26" s="1"/>
  <c r="B21" i="26"/>
  <c r="B22" i="26" s="1"/>
  <c r="B23" i="26" s="1"/>
  <c r="B3" i="26"/>
  <c r="B4" i="26" s="1"/>
  <c r="B5" i="26" s="1"/>
  <c r="B6" i="26" s="1"/>
  <c r="B7" i="26" s="1"/>
  <c r="B24" i="26" l="1"/>
  <c r="B25" i="26" s="1"/>
  <c r="T4" i="22"/>
  <c r="C16" i="22"/>
  <c r="C14" i="29"/>
  <c r="C15" i="22"/>
  <c r="V23" i="22"/>
  <c r="D4" i="29"/>
  <c r="D5" i="29" s="1"/>
  <c r="D6" i="29" s="1"/>
  <c r="D7" i="29" s="1"/>
  <c r="D8" i="29" s="1"/>
  <c r="D9" i="29" s="1"/>
  <c r="D10" i="29" s="1"/>
  <c r="D11" i="29" s="1"/>
  <c r="D12" i="29" s="1"/>
  <c r="D13" i="29" s="1"/>
  <c r="T24" i="22"/>
  <c r="U23" i="22"/>
  <c r="W25" i="22"/>
  <c r="V25" i="22"/>
  <c r="T26" i="22"/>
  <c r="D4" i="22"/>
  <c r="D5" i="22" s="1"/>
  <c r="D6" i="22" s="1"/>
  <c r="D7" i="22" s="1"/>
  <c r="D8" i="22" s="1"/>
  <c r="D9" i="22" s="1"/>
  <c r="D10" i="22" s="1"/>
  <c r="D11" i="22" s="1"/>
  <c r="D12" i="22" s="1"/>
  <c r="D13" i="22" s="1"/>
  <c r="D14" i="22" s="1"/>
  <c r="D15" i="22" s="1"/>
  <c r="D16" i="22" l="1"/>
  <c r="D17" i="22" s="1"/>
  <c r="D14" i="29"/>
  <c r="D15" i="29" s="1"/>
  <c r="D16" i="29" s="1"/>
  <c r="D17" i="29" s="1"/>
  <c r="C19" i="29"/>
  <c r="C19" i="22"/>
  <c r="C18" i="29"/>
  <c r="C18" i="22"/>
  <c r="C31" i="29"/>
  <c r="C31" i="22"/>
  <c r="C27" i="29"/>
  <c r="C27" i="22"/>
  <c r="C30" i="29"/>
  <c r="C30" i="22"/>
  <c r="F46" i="26"/>
  <c r="F68" i="26"/>
  <c r="F15" i="26"/>
  <c r="F62" i="26"/>
  <c r="F63" i="26"/>
  <c r="D18" i="22" l="1"/>
  <c r="D19" i="22" s="1"/>
  <c r="D20" i="22" s="1"/>
  <c r="D21" i="22" s="1"/>
  <c r="D22" i="22" s="1"/>
  <c r="D23" i="22" s="1"/>
  <c r="D24" i="22" s="1"/>
  <c r="D25" i="22" s="1"/>
  <c r="D26" i="22" s="1"/>
  <c r="D27" i="22" s="1"/>
  <c r="D28" i="22" s="1"/>
  <c r="D29" i="22" s="1"/>
  <c r="D30" i="22" s="1"/>
  <c r="D31" i="22" s="1"/>
  <c r="D32" i="22" s="1"/>
  <c r="B12" i="22"/>
  <c r="D18" i="29"/>
  <c r="D19" i="29" s="1"/>
  <c r="D20" i="29" s="1"/>
  <c r="D21" i="29" s="1"/>
  <c r="D22" i="29" s="1"/>
  <c r="D23" i="29" s="1"/>
  <c r="D24" i="29" s="1"/>
  <c r="D25" i="29" s="1"/>
  <c r="D26" i="29" s="1"/>
  <c r="D27" i="29" s="1"/>
  <c r="D28" i="29" s="1"/>
  <c r="D29" i="29" s="1"/>
  <c r="D30" i="29" s="1"/>
  <c r="D31" i="29" s="1"/>
  <c r="D32" i="29" s="1"/>
  <c r="B12" i="29" l="1"/>
  <c r="B14" i="22"/>
  <c r="U14" i="22" s="1"/>
  <c r="B14" i="29"/>
  <c r="V12" i="22"/>
  <c r="U12" i="22"/>
  <c r="T13" i="22"/>
  <c r="W12" i="22"/>
  <c r="W14" i="22" l="1"/>
  <c r="V14" i="22"/>
  <c r="T15" i="22"/>
  <c r="B8" i="22" l="1"/>
  <c r="B8" i="29"/>
  <c r="B9" i="22" l="1"/>
  <c r="B9" i="29"/>
  <c r="B5" i="22"/>
  <c r="B5" i="29"/>
  <c r="B7" i="22"/>
  <c r="B7" i="29"/>
  <c r="B10" i="29"/>
  <c r="B10" i="22"/>
  <c r="B6" i="29"/>
  <c r="B6" i="22"/>
  <c r="B11" i="22"/>
  <c r="B11" i="29"/>
  <c r="V8" i="22"/>
  <c r="U8" i="22"/>
  <c r="T9" i="22"/>
  <c r="W8" i="22"/>
  <c r="B42" i="22"/>
  <c r="W11" i="22" l="1"/>
  <c r="T12" i="22"/>
  <c r="U11" i="22"/>
  <c r="V11" i="22"/>
  <c r="U5" i="22"/>
  <c r="V5" i="22"/>
  <c r="T6" i="22"/>
  <c r="W5" i="22"/>
  <c r="U6" i="22"/>
  <c r="V6" i="22"/>
  <c r="W6" i="22"/>
  <c r="T7" i="22"/>
  <c r="W7" i="22"/>
  <c r="V7" i="22"/>
  <c r="U7" i="22"/>
  <c r="T8" i="22"/>
  <c r="U10" i="22"/>
  <c r="W10" i="22"/>
  <c r="T11" i="22"/>
  <c r="V10" i="22"/>
  <c r="U9" i="22"/>
  <c r="W9" i="22"/>
  <c r="V9" i="22"/>
  <c r="T10" i="22"/>
  <c r="Y10" i="22" l="1"/>
  <c r="B30" i="22" l="1"/>
  <c r="B30" i="29"/>
  <c r="U30" i="22" l="1"/>
  <c r="W30" i="22"/>
  <c r="T31" i="22"/>
  <c r="V30" i="22"/>
  <c r="Y54" i="22" l="1"/>
  <c r="Y53" i="22"/>
  <c r="W52" i="22"/>
  <c r="W55" i="22" s="1"/>
  <c r="Y52" i="22" l="1"/>
  <c r="Y55" i="22" s="1"/>
  <c r="B33" i="22" l="1"/>
  <c r="U33" i="22" l="1"/>
  <c r="V33" i="22"/>
  <c r="W33" i="22"/>
  <c r="B24" i="22" l="1"/>
  <c r="B22" i="22"/>
  <c r="B21" i="22"/>
  <c r="B20" i="22"/>
  <c r="B4" i="29" l="1"/>
  <c r="B41" i="22"/>
  <c r="B52" i="22" s="1"/>
  <c r="U21" i="22"/>
  <c r="T22" i="22"/>
  <c r="V21" i="22"/>
  <c r="W21" i="22"/>
  <c r="U22" i="22"/>
  <c r="T23" i="22"/>
  <c r="V22" i="22"/>
  <c r="W22" i="22"/>
  <c r="V20" i="22"/>
  <c r="W20" i="22"/>
  <c r="U20" i="22"/>
  <c r="T21" i="22"/>
  <c r="V24" i="22"/>
  <c r="T25" i="22"/>
  <c r="Y25" i="22" s="1"/>
  <c r="W24" i="22"/>
  <c r="U24" i="22"/>
  <c r="B4" i="22"/>
  <c r="V4" i="22" l="1"/>
  <c r="W4" i="22"/>
  <c r="U4" i="22"/>
  <c r="T5" i="22"/>
  <c r="Y23" i="22"/>
  <c r="Y22" i="22"/>
  <c r="Y21" i="22"/>
  <c r="Y24" i="22"/>
  <c r="B17" i="29" l="1"/>
  <c r="B18" i="22"/>
  <c r="T19" i="22" s="1"/>
  <c r="B18" i="29"/>
  <c r="B19" i="29"/>
  <c r="B19" i="22"/>
  <c r="U18" i="22"/>
  <c r="B44" i="22"/>
  <c r="Y4" i="22"/>
  <c r="B17" i="22"/>
  <c r="B16" i="22" l="1"/>
  <c r="B16" i="29"/>
  <c r="W18" i="22"/>
  <c r="V18" i="22"/>
  <c r="W19" i="22"/>
  <c r="U19" i="22"/>
  <c r="V19" i="22"/>
  <c r="T20" i="22"/>
  <c r="Y20" i="22" s="1"/>
  <c r="U17" i="22"/>
  <c r="T18" i="22"/>
  <c r="Y18" i="22" s="1"/>
  <c r="V17" i="22"/>
  <c r="W17" i="22"/>
  <c r="B15" i="29" l="1"/>
  <c r="B15" i="22"/>
  <c r="W16" i="22"/>
  <c r="U16" i="22"/>
  <c r="T17" i="22"/>
  <c r="V16" i="22"/>
  <c r="Y19" i="22"/>
  <c r="V15" i="22" l="1"/>
  <c r="W15" i="22"/>
  <c r="T16" i="22"/>
  <c r="U15" i="22"/>
  <c r="Y17" i="22"/>
  <c r="B13" i="29" l="1"/>
  <c r="B43" i="22" l="1"/>
  <c r="B53" i="22" s="1"/>
  <c r="B13" i="22"/>
  <c r="U13" i="22" l="1"/>
  <c r="T14" i="22"/>
  <c r="V13" i="22"/>
  <c r="W13" i="22"/>
  <c r="Y15" i="22"/>
  <c r="Y16" i="22" l="1"/>
  <c r="Y14" i="22"/>
  <c r="Y13" i="22" l="1"/>
  <c r="B29" i="29" l="1"/>
  <c r="B29" i="22"/>
  <c r="Y7" i="22"/>
  <c r="B31" i="29"/>
  <c r="B32" i="29" l="1"/>
  <c r="B32" i="22"/>
  <c r="U29" i="22"/>
  <c r="T30" i="22"/>
  <c r="V29" i="22"/>
  <c r="W29" i="22"/>
  <c r="B31" i="22"/>
  <c r="B28" i="29"/>
  <c r="V32" i="22" l="1"/>
  <c r="W32" i="22"/>
  <c r="T33" i="22"/>
  <c r="Y33" i="22" s="1"/>
  <c r="U32" i="22"/>
  <c r="W31" i="22"/>
  <c r="U31" i="22"/>
  <c r="T32" i="22"/>
  <c r="V31" i="22"/>
  <c r="B26" i="29"/>
  <c r="Y6" i="22"/>
  <c r="B28" i="22" l="1"/>
  <c r="Y5" i="22"/>
  <c r="Y31" i="22"/>
  <c r="V28" i="22" l="1"/>
  <c r="U28" i="22"/>
  <c r="W28" i="22"/>
  <c r="T29" i="22"/>
  <c r="Y29" i="22" s="1"/>
  <c r="Y30" i="22"/>
  <c r="Y32" i="22"/>
  <c r="B27" i="29" l="1"/>
  <c r="B26" i="22"/>
  <c r="B27" i="22"/>
  <c r="U26" i="22" l="1"/>
  <c r="T27" i="22"/>
  <c r="V26" i="22"/>
  <c r="W26" i="22"/>
  <c r="W27" i="22"/>
  <c r="V27" i="22"/>
  <c r="U27" i="22"/>
  <c r="T28" i="22"/>
  <c r="Y28" i="22" s="1"/>
  <c r="B36" i="22"/>
  <c r="B46" i="22" l="1"/>
  <c r="Y27" i="22"/>
  <c r="B54" i="22" l="1"/>
  <c r="B48" i="22"/>
  <c r="Y26" i="22"/>
  <c r="U34" i="22" l="1"/>
  <c r="V34" i="22"/>
  <c r="T34" i="22"/>
  <c r="W34" i="22" l="1"/>
  <c r="T40" i="22" s="1"/>
  <c r="Y34" i="22"/>
</calcChain>
</file>

<file path=xl/sharedStrings.xml><?xml version="1.0" encoding="utf-8"?>
<sst xmlns="http://schemas.openxmlformats.org/spreadsheetml/2006/main" count="895" uniqueCount="417">
  <si>
    <t>Construction</t>
  </si>
  <si>
    <t>Sub Section</t>
  </si>
  <si>
    <t>Cost</t>
  </si>
  <si>
    <t>Chainage</t>
  </si>
  <si>
    <t>Section</t>
  </si>
  <si>
    <t>Car Park</t>
  </si>
  <si>
    <t>Woodland</t>
  </si>
  <si>
    <t>Path Section</t>
  </si>
  <si>
    <t>000-075</t>
  </si>
  <si>
    <t>Pasture</t>
  </si>
  <si>
    <t>145</t>
  </si>
  <si>
    <t>Metal boundary fence in poor repair with trees / shrubs growing in and through.</t>
  </si>
  <si>
    <t>item</t>
  </si>
  <si>
    <t>Qty(s)</t>
  </si>
  <si>
    <t>1</t>
  </si>
  <si>
    <t>Unit</t>
  </si>
  <si>
    <t>m</t>
  </si>
  <si>
    <t>170</t>
  </si>
  <si>
    <t>Current - Description</t>
  </si>
  <si>
    <t xml:space="preserve">Treatment </t>
  </si>
  <si>
    <t>None</t>
  </si>
  <si>
    <t>Traffic Management</t>
  </si>
  <si>
    <t>s qm</t>
  </si>
  <si>
    <t>sq m</t>
  </si>
  <si>
    <t>Car park</t>
  </si>
  <si>
    <t>Public Highway</t>
  </si>
  <si>
    <t>350</t>
  </si>
  <si>
    <t xml:space="preserve">Track bed / metal fence with trees / shrubs </t>
  </si>
  <si>
    <t>Telegraph poles on track bed.</t>
  </si>
  <si>
    <t>Section 2</t>
  </si>
  <si>
    <t>Construction Cost</t>
  </si>
  <si>
    <t>Build Complexity</t>
  </si>
  <si>
    <t>1 Simple – 5 Complex</t>
  </si>
  <si>
    <t>Quarter 1</t>
  </si>
  <si>
    <t>Quarter 2</t>
  </si>
  <si>
    <t>Quarter 3</t>
  </si>
  <si>
    <t>Quarter 4</t>
  </si>
  <si>
    <t>Construction parallel to railway.  Work on railway trackbed / access through visitor attractions.  Working period outwith peak visitor season.</t>
  </si>
  <si>
    <t>Level Ground – phased for summer to with aim of having drier weather conditions.</t>
  </si>
  <si>
    <t>Existing trackway – limited works.  No restrictions on working.</t>
  </si>
  <si>
    <t>In highway – signage only.  Signage in place once sections 4B and 5A are completed.</t>
  </si>
  <si>
    <t>Confined working area along path line</t>
  </si>
  <si>
    <t>Slopes / gradients – phased for summer to with aim of having drier weather conditions.</t>
  </si>
  <si>
    <t>No surface treatment – phased for completion once sections 5 and 6 are in place.</t>
  </si>
  <si>
    <t>In Highway – new cycle route.  Phased for completion once sections 5 and 6 are in place.</t>
  </si>
  <si>
    <t>Ramp structure to bring route down to field level from road level.  Phased for optimum ground conditions.</t>
  </si>
  <si>
    <t>Gradients / small bridge structure (standard design).  Phased for optimum ground conditions.  Bridge construction during in river working period.</t>
  </si>
  <si>
    <t>Revetment / working next to river / cross slopes.  Phased for optimum ground conditions.  Bank edge construction during in river working period. .</t>
  </si>
  <si>
    <t>Roadside cycleway sections.  Phased to avoid peak visitor period.</t>
  </si>
  <si>
    <t>Level Ground, small areas of root protection path.  Phased to avoid peak visitor period.</t>
  </si>
  <si>
    <t xml:space="preserve">Revetment / working next to water body.  Phased for optimum ground conditions.  Bank edge construction during in river working period  </t>
  </si>
  <si>
    <t>Ramp / changes in level / crossing existing culverts / removal of structure.  Phased to avoid peak visitor period.</t>
  </si>
  <si>
    <t>1-6 TW</t>
  </si>
  <si>
    <t>Trail Reference</t>
  </si>
  <si>
    <t>Section 1</t>
  </si>
  <si>
    <t>Section 3</t>
  </si>
  <si>
    <t>Section 4</t>
  </si>
  <si>
    <t>Section 5</t>
  </si>
  <si>
    <t>Section 6</t>
  </si>
  <si>
    <t>Summary of Delivery Phasing</t>
  </si>
  <si>
    <t>2A</t>
  </si>
  <si>
    <t>2B</t>
  </si>
  <si>
    <t>2D</t>
  </si>
  <si>
    <t>Q1</t>
  </si>
  <si>
    <t>Q2</t>
  </si>
  <si>
    <t>Q3</t>
  </si>
  <si>
    <t>Q4</t>
  </si>
  <si>
    <t>Profile Sum</t>
  </si>
  <si>
    <t>Captial Works</t>
  </si>
  <si>
    <t>Equipment</t>
  </si>
  <si>
    <t>Fees</t>
  </si>
  <si>
    <t>£444,694, not £ 439,035 (£5,656 variance).</t>
  </si>
  <si>
    <t>75-300</t>
  </si>
  <si>
    <t>Path - aggregate (3.0m width)</t>
  </si>
  <si>
    <t>300</t>
  </si>
  <si>
    <t>300-400</t>
  </si>
  <si>
    <t>400-450</t>
  </si>
  <si>
    <t>450-470</t>
  </si>
  <si>
    <t>cubic m</t>
  </si>
  <si>
    <t>Length</t>
  </si>
  <si>
    <t>2E</t>
  </si>
  <si>
    <t>470-490</t>
  </si>
  <si>
    <t>490-520</t>
  </si>
  <si>
    <t>2C-p</t>
  </si>
  <si>
    <t>1070</t>
  </si>
  <si>
    <t>Gate - field (in E fence)</t>
  </si>
  <si>
    <t>2C-r</t>
  </si>
  <si>
    <t>Gates - Field, pair, 10'
(N &amp; S of Path)</t>
  </si>
  <si>
    <t>2C-s</t>
  </si>
  <si>
    <t>1180-1325</t>
  </si>
  <si>
    <t>1320-1325</t>
  </si>
  <si>
    <t>1325-1340</t>
  </si>
  <si>
    <t>15</t>
  </si>
  <si>
    <t>1340-1470</t>
  </si>
  <si>
    <t>1340-1355</t>
  </si>
  <si>
    <t>1358-1367</t>
  </si>
  <si>
    <t>1340-1485</t>
  </si>
  <si>
    <t>1470-1485</t>
  </si>
  <si>
    <t>1390-1460</t>
  </si>
  <si>
    <t>2F</t>
  </si>
  <si>
    <t>Path - Root Protection (3.0m width)</t>
  </si>
  <si>
    <t>Embankment (70m x 3.5m x 0.75) + box culverts x 3 and stone retaining wall.</t>
  </si>
  <si>
    <t xml:space="preserve">Embankment - Ramp down @ 1:15 / stone facing </t>
  </si>
  <si>
    <t>Fencing - Palasade</t>
  </si>
  <si>
    <t xml:space="preserve">Signage - Information Panel </t>
  </si>
  <si>
    <t>Seating - Bench</t>
  </si>
  <si>
    <t>Seating - bench</t>
  </si>
  <si>
    <t>Embanment - consruction along railway - root protection (145m x 3m x 0.75m)</t>
  </si>
  <si>
    <t xml:space="preserve">Fencing - Parkland </t>
  </si>
  <si>
    <t>Site Perparation - Veg Clearance</t>
  </si>
  <si>
    <t xml:space="preserve">Site Preparation - site clearance </t>
  </si>
  <si>
    <t>Procurement Package</t>
  </si>
  <si>
    <t>1485-1835</t>
  </si>
  <si>
    <t>(m)</t>
  </si>
  <si>
    <t>II</t>
  </si>
  <si>
    <t>I</t>
  </si>
  <si>
    <t>III</t>
  </si>
  <si>
    <t>1  X</t>
  </si>
  <si>
    <t>Distance</t>
  </si>
  <si>
    <t>Procurement</t>
  </si>
  <si>
    <t>Value</t>
  </si>
  <si>
    <t xml:space="preserve">Notes </t>
  </si>
  <si>
    <t>Technical build - includes bridge fabrication and working by railway</t>
  </si>
  <si>
    <t xml:space="preserve">Non technical build </t>
  </si>
  <si>
    <t>Non technical build, small scale bridge / drainage works and some construction</t>
  </si>
  <si>
    <t>with above</t>
  </si>
  <si>
    <t>Vegetation clearance in the are of Newby Bridge / Way marking</t>
  </si>
  <si>
    <t>No surface treatment.  Waymarking and adjustments to the marina access gate to allow users to pass through easity.  Exit is by the N facing access gate.</t>
  </si>
  <si>
    <t xml:space="preserve">Follows trampled path line to railway then the railway fence to end of section at wall.  Detailed drawings from Hough Tullett.  Requires embankment creation.  </t>
  </si>
  <si>
    <t xml:space="preserve">Route to roadside - see cycle audit for exit point.  </t>
  </si>
  <si>
    <t>Route to station - the section along the embankment is to be a feature section with interpetation to maximise the views over Landing How.  Tree work to clear rhodies and trees.  Railway operation will limit periods of working.</t>
  </si>
  <si>
    <t>Over bridge on railway and then continues through parks to junction with 2C-r (goes to roadside) and 2C-s (goes to the station).   Access mid way along section from roadside gate.  Railway operation will limit periods of working.</t>
  </si>
  <si>
    <t>NO</t>
  </si>
  <si>
    <t>YES</t>
  </si>
  <si>
    <t>YES (parts of)</t>
  </si>
  <si>
    <t>In section</t>
  </si>
  <si>
    <t>Swan Hotel</t>
  </si>
  <si>
    <t>Parks / Woodland Trust Southern Stack Yard</t>
  </si>
  <si>
    <t>Parks / Woodland Trust Southern Stack Yard / Station Yard</t>
  </si>
  <si>
    <t xml:space="preserve">Woodland Trust Northern Stack Yard </t>
  </si>
  <si>
    <t xml:space="preserve">Woodland Trust Northern Stack Yard / Field by High Dam </t>
  </si>
  <si>
    <t>YMCA South Camp track in section 6B or former South Camp construction compound in Section 6E</t>
  </si>
  <si>
    <t>YMCA former South Camp construction compound in Section 6E / North Camp Car Park 6F</t>
  </si>
  <si>
    <t>YMCA former South Camp construction compound in Section 6E</t>
  </si>
  <si>
    <t>Compound Location
(to be agreed with land owners)</t>
  </si>
  <si>
    <t>Access Restrictions 
(to be agreed with land owners)</t>
  </si>
  <si>
    <t>Confirm access with landowner</t>
  </si>
  <si>
    <t>Confirm timings with CCC Highways</t>
  </si>
  <si>
    <t>Confirm with hotel - building work currently on site then will have visitors.</t>
  </si>
  <si>
    <t>Confirm with hotel - building work currently on site then will have visitors.  Works next to Railway.</t>
  </si>
  <si>
    <r>
      <rPr>
        <b/>
        <sz val="11"/>
        <color theme="1"/>
        <rFont val="Calibri"/>
        <family val="2"/>
        <scheme val="minor"/>
      </rPr>
      <t>First 50m:</t>
    </r>
    <r>
      <rPr>
        <sz val="11"/>
        <color theme="1"/>
        <rFont val="Calibri"/>
        <family val="2"/>
        <scheme val="minor"/>
      </rPr>
      <t xml:space="preserve"> Confirm with hotel - building work currently on site then will have visitors.  Works next to Railway.
</t>
    </r>
    <r>
      <rPr>
        <b/>
        <sz val="11"/>
        <color theme="1"/>
        <rFont val="Calibri"/>
        <family val="2"/>
        <scheme val="minor"/>
      </rPr>
      <t xml:space="preserve">Rest of Section: </t>
    </r>
    <r>
      <rPr>
        <sz val="11"/>
        <color theme="1"/>
        <rFont val="Calibri"/>
        <family val="2"/>
        <scheme val="minor"/>
      </rPr>
      <t xml:space="preserve">Access from roadside via farm gate midway along section 2C-p.  Should be no issues with timings
</t>
    </r>
  </si>
  <si>
    <t>Works Next to Railway</t>
  </si>
  <si>
    <t>Works on Railway</t>
  </si>
  <si>
    <t xml:space="preserve">Works in Station Car Park.  Likely to be limited until after October.  Must fit in around boat serviceing (boats are taken out of the water and put onto the car park).  Railway shuts down Jan / Feb. </t>
  </si>
  <si>
    <t>Liaise with Famer</t>
  </si>
  <si>
    <t xml:space="preserve">Liaise with Hotel - should be no issues </t>
  </si>
  <si>
    <t>Liaise with woodland trust.  Try to avoid Peak Summer Period.</t>
  </si>
  <si>
    <t>Liaise with farmer - Aug / Sept / Oct likely to be best (drier ground).</t>
  </si>
  <si>
    <t>Sept / Oct / Nov to avoid peak visitor period</t>
  </si>
  <si>
    <t>Sept / Oct / Nov to avoid peak visitor period.  NO ACCESS FROM NORTH ONLY SOUTH</t>
  </si>
  <si>
    <t>Sept / Oct / Nov to avoid peak visitor period NO ACCESS FROM NORTH ONLY SOUTH</t>
  </si>
  <si>
    <t xml:space="preserve">DISCUSS WITH YMCA </t>
  </si>
  <si>
    <t>DISCUSS WITH YMCA - IN RIVER WORK WILL NEED TO BE AUG / SEPT</t>
  </si>
  <si>
    <t>DISCUSS WITH YMCA - IN RIVER WORK WILL NEED TO BE AUG / SEPT.  NO ACCESS THROUGH 6A.</t>
  </si>
  <si>
    <t>NO ACCESS THROUGH FIELD - MACHINES IN AND OUT FROM SECTION 6B.  MATERIALS CAN BE LOADED OVER WALL.</t>
  </si>
  <si>
    <t>TREE WORKS</t>
  </si>
  <si>
    <t>VEG CLEARANCE AT BRIDGE END</t>
  </si>
  <si>
    <t>VEG CLEARANCE AND SOME TREE WORK AT N END OF SECTION</t>
  </si>
  <si>
    <t>DETAILED DRAWINGS</t>
  </si>
  <si>
    <t xml:space="preserve">REVETMENT - Hough Tullet </t>
  </si>
  <si>
    <t>BRIDGE - Hough Tullet
GRADIENT / DESCENT &amp; SECTION TO PATH JUNCTION - Hough Tullett</t>
  </si>
  <si>
    <t>CLIMB TO ROADSIDE / EXIT - Hough Tullett</t>
  </si>
  <si>
    <t>PATH ACROSS PARKS AND ALONG EMBANKMENT - Hough Tullett</t>
  </si>
  <si>
    <t>ALONG EMBANKMENT - Hough Tullett</t>
  </si>
  <si>
    <t>BY TRACK - Hough Tullett</t>
  </si>
  <si>
    <t>NONE</t>
  </si>
  <si>
    <t>CLIMB PAST WATER TANKS - Hough Tullett</t>
  </si>
  <si>
    <t xml:space="preserve">GATE / DESCENT TO TRAIL LEVEL - Hough Tullett </t>
  </si>
  <si>
    <t xml:space="preserve">Field by High Dam </t>
  </si>
  <si>
    <t xml:space="preserve">RAMP FROM ROAD - Hough Tullett </t>
  </si>
  <si>
    <t>ROUTE THROUGH TPO AREA &amp; LAST 150M OF PATH TO END OF SECTION - Hough Tullett.
BRIDGE / STREAM CROSSING - LDNPA STD DESIGNS</t>
  </si>
  <si>
    <t xml:space="preserve">WHOLE SECTION - Hough Tullett </t>
  </si>
  <si>
    <t>ALTERNATIVE LINE RUNNING NEXT TO ROAD &amp; DESCENT TO ROAD SIDE via ROPE COURSE - Hough Tullett</t>
  </si>
  <si>
    <t>ROUTE ACROSS CAR PARK - Hough Tullett</t>
  </si>
  <si>
    <t>TREE WORKS AT NO END OF SECTION TO THE WEST OF WATER LOGGED AREA</t>
  </si>
  <si>
    <t>TREE REMOVAL AND RHODIE CLEARANCE</t>
  </si>
  <si>
    <t>VEG CLEARANCE</t>
  </si>
  <si>
    <t xml:space="preserve">VEG CLEARANCE </t>
  </si>
  <si>
    <t xml:space="preserve">SMALL TREES TO REMOVE </t>
  </si>
  <si>
    <t xml:space="preserve">VEG CLEARNACE </t>
  </si>
  <si>
    <t xml:space="preserve">CUTTING BACK TO GIVE HEADROOM </t>
  </si>
  <si>
    <t>ROAD SIDE SHRUB / TREE REMOVAL</t>
  </si>
  <si>
    <t xml:space="preserve">YES - ISLOATED TREES </t>
  </si>
  <si>
    <t>FDC Consent
(TO BE APPLIED FOR)</t>
  </si>
  <si>
    <t>Planning Permission
(TO BE APPLIED FOR)</t>
  </si>
  <si>
    <t>UTILITIES AND SERVICES</t>
  </si>
  <si>
    <t>CHECK</t>
  </si>
  <si>
    <t xml:space="preserve">CHECK </t>
  </si>
  <si>
    <t>CHECK WITH HOTEL</t>
  </si>
  <si>
    <t>CHECK - ASSUMED NONE</t>
  </si>
  <si>
    <t>CHECK - ADDITIONAL WATER SUPPLY PIPE TO RUN FROM THE EXISTING ROADSIDE TROUGH TO A NEW ONE IN THE NEWLY CREATED PARKS FIELD</t>
  </si>
  <si>
    <t>CHECK - TELEGRAPH POLES BY RAILWAY</t>
  </si>
  <si>
    <t>CHECK - TELEGRAPH POLES BY RAILWAY.  GREY CABINET AT NORTH OF SECTION.  GREEN CONTROL CABINET FOR PLANT AT BOTTOM OF YARD.</t>
  </si>
  <si>
    <t>CHECK WITH STATION</t>
  </si>
  <si>
    <t>DRAINS IN FIELD / VALVE TO RELIEVE FLOODING OFF ROAD IN WALL BACK</t>
  </si>
  <si>
    <t>CHECK - NONE OBSERVED</t>
  </si>
  <si>
    <t>CHECK - REDUNDANT WATER TANKS BY ROUTE.</t>
  </si>
  <si>
    <t>TELEGRAPH POLES AT END OF SECTION.  NO OVERHEAD LINES</t>
  </si>
  <si>
    <t>EXISTING</t>
  </si>
  <si>
    <t>Aggregate surfaced bridleway</t>
  </si>
  <si>
    <t>Private drive - tarmac</t>
  </si>
  <si>
    <t>Private path - grassed / trampled</t>
  </si>
  <si>
    <t>Woodland / pasture / parkland + railway line</t>
  </si>
  <si>
    <t>Pasture / Parkland</t>
  </si>
  <si>
    <t>Scrub</t>
  </si>
  <si>
    <t xml:space="preserve">Railway Embankment / ballast </t>
  </si>
  <si>
    <t>Woodland / track or path through woodland</t>
  </si>
  <si>
    <t>Path through Woodland - aggregate but water logged in places</t>
  </si>
  <si>
    <t>Aggregate surfaced public footpath</t>
  </si>
  <si>
    <t>Public footpath - grass / trampled line / cart track</t>
  </si>
  <si>
    <t>Pasture - public footpath (to be diverted to field edge)</t>
  </si>
  <si>
    <t>Lane - public footpath</t>
  </si>
  <si>
    <t>Pasture / former permisive path (unsurfaced)</t>
  </si>
  <si>
    <t>Woodland / former permissive path (some aggregate sections)</t>
  </si>
  <si>
    <t>Woodland - surfaced path</t>
  </si>
  <si>
    <t>way marking.  Explore the possiblity of creating a fenced (simple post / 2 or 3 rail path up E side of car park.  People will be passing through car park.  Work on signage with owners.  Containers to be move from E to W side of car park.  Agreed informally with WLC.  Confirm?</t>
  </si>
  <si>
    <t xml:space="preserve">New access point to be created.  </t>
  </si>
  <si>
    <t>New access point to be created.  Site route to give house as much privacy as possible.  No grazzier for property.</t>
  </si>
  <si>
    <t xml:space="preserve">Cross slopes – Water tanks.  </t>
  </si>
  <si>
    <t>Cell web / no dig</t>
  </si>
  <si>
    <t>Check width - narrow to 1.2m / upgrad twin track.</t>
  </si>
  <si>
    <t>WORKS SUMMARY</t>
  </si>
  <si>
    <t>Repairs to existing tracks / Waymarking;</t>
  </si>
  <si>
    <t>OPTION 1</t>
  </si>
  <si>
    <t>OPTION 2</t>
  </si>
  <si>
    <t>OPTION 3</t>
  </si>
  <si>
    <t>Follow existing public highway / cycleway over Newby Bridge and along the N side of the A590 using existing cycle way and connections to wider cycle route network.</t>
  </si>
  <si>
    <t>OPPTION SELECTED</t>
  </si>
  <si>
    <t>Option 1 - no alternative route.  Commission Cycle Audit to identify any additional works that may be required.  Consult with CCC and Highways England.</t>
  </si>
  <si>
    <t>Follow Minor roads and existing cycle routes from Finsthwaite to Newby Bridge</t>
  </si>
  <si>
    <t>Section 3A, B, C, D &amp; 4A, B created as bridleway or public rights of way upgraded to bridlway.</t>
  </si>
  <si>
    <t>Minor road to Finsthwaite House and then Public Bridleway and minor road over to Newby Bridge.</t>
  </si>
  <si>
    <t>Following existing tarmac private roads within the Hotel grounds from Newby Bridge to the end of the Marina.</t>
  </si>
  <si>
    <t>On road from Newby Bridge / Swan Hotel to railway over bridge.  Follows embankment top on south side of railway to meet Section 2B at point if follows railway.</t>
  </si>
  <si>
    <t>OPPTIONS REJECTED</t>
  </si>
  <si>
    <t xml:space="preserve">Option 2 - in negotiation as follows existing and recently surfaced birdleway.  Minor repairs to route surfacing required.  Provides an alternative route for cyclists and horse riders to reach lakeside.
Option 3 - will be signed / waymarked as an 'smoother alterative' to option 2
</t>
  </si>
  <si>
    <t xml:space="preserve">Option 1 - initially progressed but dropped due to reluctance by landowners to have public access higher than Public Footpath.  
</t>
  </si>
  <si>
    <t>No alternative routes</t>
  </si>
  <si>
    <t>Option 1 - existing surfaced route.  Junction already froms part of cycle way.  Commission Cycle Audit to identify any additional works that may be required.</t>
  </si>
  <si>
    <t xml:space="preserve">Follow minor road from Newby Bridge to Lakeside and existing public rights of way where available. </t>
  </si>
  <si>
    <t>Option 2 - concerns about location of junction and bend.  Sightlines at bridge.
Option 3 - does not provide people with a traffic free alternative route.  Existting public footpath to the W of the C</t>
  </si>
  <si>
    <t>Follow existing trampled / mown path used by hotel visitors along the S side of the railway line.  Build up levels by creating an embankment above the 1:100 flood limit.  Continuing along side of railway to the boundary wall.</t>
  </si>
  <si>
    <t xml:space="preserve">Follow existing trampled / mown path used by hotel visitors along the S side of the railway line.  Follow trampled line to boundary wall.  Build up levels by creating an embankment above the 1:100 flood limit + 300mm freeboard.  </t>
  </si>
  <si>
    <t xml:space="preserve">Follow existing trampled / mown path used by hotel visitors along the S side of the railway line.  Follow trampled line to boundary wall.  Build up levels by creating a boardwalk above the 1:100 flood level + 300mm freeboard.  </t>
  </si>
  <si>
    <t>Option 2 - on going maintenace liability / costs.  Physical presence / appreance in the landscape.  
Option 3 - physical distrubance and construction is greater than option 1.  Larger reduction in area which is inudandated during floods.  It should be noted the volume of flood storage lost is still neglidgable with this option.</t>
  </si>
  <si>
    <t>Construct path in woodland to S of railway for approximately 20-30m and then cross railway via new over bridge.  Follow existing trampled line / grassed agricultural track N through field on it's W side.  To N agricultural access gate by Landing How.</t>
  </si>
  <si>
    <t>Construct path in woodland to S of railway for approximately 20-30m and then cross railway via new over bridge.  Follow bottom of slope / tree line on E side of field to agricultural access gate by Landing How.</t>
  </si>
  <si>
    <t>Contruct level crossing - foot / cycle / horse at end of Section 2B.  Ramp up into aggricultrual land then follow route alignment of either option 1 or option 2.</t>
  </si>
  <si>
    <t>Option 2 - visual distrubance to the parkland landscape.  Rouute would be visible through out it's length from Landing How.  
Option 3 - Intial discussions with Lakeside and Haverthwaite Railway ruled out level crossing.</t>
  </si>
  <si>
    <t>Option 1 - surfacing of the existing trampled line and following the boundary fence between along the railway line.   This route exploits natural topography to minimise flood risk.  Minimises the amounts of tree / vegetaion clearance. 
Undertake - topographic survey, detailed design, tree survey and preliminary ecological assessment prior to works.</t>
  </si>
  <si>
    <t>Option 1 - discussion held with operators of Lakeside and Haverthwaite Railway regarding level crossing.  Operator would not consent level crossing.  Alignment to the W side of agricultural land was selected as it minimised visual impact along the Parks.  Route alignment will be taken to keep the line out of root protection zone as far as practically possible.  Use existing track / path lines to lessen visual impact. 
Undertake - topographic survey, detailed design, tree survey and preliminary ecological assessment prior to works.</t>
  </si>
  <si>
    <t xml:space="preserve">Construct path from junction with 2C-p and 2C-s.  Ascend slope to roadside access gate. </t>
  </si>
  <si>
    <t xml:space="preserve">Construct path from junction with 2C-p and 2C-s.  Ascend slope and create new roadside access oppostite Woodland Trust site entrance.  </t>
  </si>
  <si>
    <t>Option 1 - access and site lines.  Trail users do not have a place to stand off the highway on the W side of road.</t>
  </si>
  <si>
    <t>Cross parks to railway embankment and follow to the NE corner of site.  New build path constructed on embankment and removal of rhododenrons.  New build causeway across boggy ground which is prone to flooding (rise and fall of ground water).</t>
  </si>
  <si>
    <t>Follow the boundary fence with Landing How and exit out of the NE corner of site.  Construct and embankment through boggy area prone to flooding New build causeway across boggy ground which is prone to flooding (rise and fall of ground water).  Boardward on screw piles under isloated oak tree.</t>
  </si>
  <si>
    <t>Cross parks to railway and follow track bed.  Removal of rhododenrons on embankment - prevent further encorachment onto path line and reduction in usable width.</t>
  </si>
  <si>
    <t xml:space="preserve">Option 1 - proximity to Landing How, construction works to raise path above 1:100 flood level, visual impact of works.
Option 3 - Railway operator ruled out after initial discussions. </t>
  </si>
  <si>
    <t xml:space="preserve">Contrruction of path on 3m wide level strip for 15m to connect with Railway cutting.  </t>
  </si>
  <si>
    <t xml:space="preserve">Option 2 - minimises new build work crossing boggy area.  Route on embankment offers views of Landing Hole and River Leven.  Allows maximum seperation of route from Landing How. 
Undertake - topographic survey, detailed design, tree survey and preliminary ecological assessment prior to works. </t>
  </si>
  <si>
    <t>Option 1 - no alternative route.  Engage with property owner to provide appropriate new boundary fencing.
Undertake - topographic survey, detailed design, tree survey and preliminary ecological assessment prior to works.</t>
  </si>
  <si>
    <t>Option 2 - improved site lines over option 1.  Woodland trust site access creates off highway point for trail users.
Undertake - topographic survey, cycle audit, detailed design, tree survey and preliminary ecological assessment prior to works.</t>
  </si>
  <si>
    <t>Constrction of path adjacent to railway line.  Ramp down from section 2D @ 1:10 gradient.  Pass through W of the three arches of the occupation bridge.  Ramp up to follow on top of existing ballast mound to W of track bed.  Insert box culverts in place of existing gaps to prevent impounding of water behind trail during flooding.</t>
  </si>
  <si>
    <t>Option 1 - no alternative route.  
Undertake - topographic survey, detailed design, tree survey and preliminary ecological assessment prior to works.</t>
  </si>
  <si>
    <t>Sign route through car park and idetnify options for seperating route as far as practically possible from traffic.</t>
  </si>
  <si>
    <t xml:space="preserve">Option 1 - Sign route through car park and idetnify options for seperating route as far as practically possible from traffic. </t>
  </si>
  <si>
    <t>Use existing level crossing to access pier area</t>
  </si>
  <si>
    <t>Option 2 - rejected by railway operator</t>
  </si>
  <si>
    <t xml:space="preserve">On road section from Lakeside to permissive path running parrallel to Great Knott Wood </t>
  </si>
  <si>
    <t>Route along the S and W field boundary.  Entering field opposite Lakeside Hotel / car park entrance.  Exit after 360m into Great Knott Wood</t>
  </si>
  <si>
    <t>Route along the E and N field boundary.  Entering field opposite Lakeside Hotel / car park entrance.  Exit after 210m into Great Knott Wood</t>
  </si>
  <si>
    <t xml:space="preserve">Option 2 - amount of construction required / visual impact.  
Option 3 - on road sections.  Retain as an option subject to appropriate traffic assessments.  </t>
  </si>
  <si>
    <t>Option 1 - Minimises the amount of consruction.  Follows boundary of existing developed areas.  Provides traffic free alternative to road.
Undertake -cycle audit, tree survey and preliminary ecological assessment prior to works.</t>
  </si>
  <si>
    <t>New build track from fence for 60m to meet exsiting aggregate access track.  Follow this to permisive path running parallel to road.</t>
  </si>
  <si>
    <t>Option 1 - graidents are managable and majority of route is already appropriately surfaced or can be upgraded with minimal disruption to woodland environment. 
Undertake - topographic survey, detailed design, tree survey and preliminary ecological assessment prior to works.</t>
  </si>
  <si>
    <t>On road to public footpath through Great Knott Wood to Finsthwaite.</t>
  </si>
  <si>
    <t>Restoration of existing roadside permissive path (already surfaced with aggregate)</t>
  </si>
  <si>
    <t>Option 1 - upgrades and removes water logging on existing path.  No dig techniqes through out using cellular confinement path.  Undertake - preliminary ecological assessment prior to works.</t>
  </si>
  <si>
    <t>Option 2 - users are taken of an already established path onto the road.</t>
  </si>
  <si>
    <t>Upgrade route to bridleway</t>
  </si>
  <si>
    <t>Follow existing public footpath (already surfaced with aggregate).  Replace stile into aggricultural land with 1.2m gate to create miles without stiles standard route.</t>
  </si>
  <si>
    <t>Option 2 - rejected after initial landowner discussions.
Option 3 - aim of route is to create an alternative route using quieter roads and making rights of way more suitable for year round visitor use.</t>
  </si>
  <si>
    <t>Option 1 - existing well surfaced public access route.
Undertake - tree survey and preliminary ecological assessment and detailed design of gate area prior to works (requires change of level / small scale ground works &lt;10sqm on existing path line)</t>
  </si>
  <si>
    <t>Follow existing public footpath trough meadow and pasture.</t>
  </si>
  <si>
    <t>Option 1 - existing well surfaced public access route.
Undertake - preliminary ecological assessment</t>
  </si>
  <si>
    <t>Follow existing public highway with 20mph speed limit to High Dam Car Park</t>
  </si>
  <si>
    <t>Continue on public road from end of Section 3D to Stott Park Bobin Mill and then to High Dam car park.</t>
  </si>
  <si>
    <t xml:space="preserve">Option 2 - reject on road section from end of 3D to Stott Park Bobin Mill.  </t>
  </si>
  <si>
    <t xml:space="preserve">Option 1 - use existing public highway with waymarking. 
Undertake - cycle audit   </t>
  </si>
  <si>
    <t>Follow existing public footpath - manage vegetaion and refresh surfacing.</t>
  </si>
  <si>
    <t>Upgrade to bridleway and make appropriate surfacing options</t>
  </si>
  <si>
    <t>Continue on public road between High Dam and High Stott Park</t>
  </si>
  <si>
    <t xml:space="preserve">Option 2 - rejected after initial landowner discussions.
</t>
  </si>
  <si>
    <t>Option 1 - uses existing public rights of way.  Provides traffic fee alternative for walkers.
Option 3 - use as route for cyclists and horse riders with appropriate signage and waymarking.
Undertake - cycle audit</t>
  </si>
  <si>
    <t>Option 1 - route more reslient.  Provides walkers with a reslient year round traffic free route.  
Option 3 - route already used by cyclists and horse riders</t>
  </si>
  <si>
    <t xml:space="preserve">Re-aligh existing footpath to E field boundary </t>
  </si>
  <si>
    <t>Follow existing public right of way</t>
  </si>
  <si>
    <t>Option 1 - route more reslient.  Provides walkers with a reslient year round traffic free route.  
Option 3 - route already used by cyclists and horse riders with appropriate signage and waymarking.
Undertake - cycle audit</t>
  </si>
  <si>
    <t xml:space="preserve">Option 1 - no alterantive, appropriate signage, surface route marking and waymarking.
Undertake - cycle audit.  </t>
  </si>
  <si>
    <t xml:space="preserve">Option 2 - Does not provide a traffic free alternative.  </t>
  </si>
  <si>
    <t>Upgrade existing permissive access route.  Upgrade steps to ramp down to field level.</t>
  </si>
  <si>
    <t>Option 1 - creates traffic free route.   Follows exisiting fenced permissive path.  Improves surfacing to make year round.  Undertake - cycle audit, detailed design, tree survey and preliminary ecological assessment prior to works.</t>
  </si>
  <si>
    <t xml:space="preserve">Upgrade existing permissive access route. </t>
  </si>
  <si>
    <t>Continue on public road to join section 6B at existing roadside access gate.</t>
  </si>
  <si>
    <t>Continue on public road to join section 6D at existing roadside access gate.</t>
  </si>
  <si>
    <t xml:space="preserve">At N end of pasture construct new build board walk on line of existing one through wet woodland.  </t>
  </si>
  <si>
    <t xml:space="preserve">Option 2 - requires new build works / widening and replacement of existign structures.  Loss of habitat.  Crosses area used for outdoor activities by YMCA - potential loss of space for on site activities.
Option 3 - Does not provide a traffic free alternative.  </t>
  </si>
  <si>
    <t>Upgrade of existing path</t>
  </si>
  <si>
    <t>MITIGATIONS</t>
  </si>
  <si>
    <t>TO ADD, CURRENTLY IN OPTIONS SELECTED COLUMN</t>
  </si>
  <si>
    <t>Option 1 - creates traffic free route.   Follows exisiting fenced permissive path.  Improves surfacing to make year round.  Undertake - tree survey, detailed design, tree survey and preliminary ecological assessment prior to works.  Apply for FDC consent for bridge.</t>
  </si>
  <si>
    <t xml:space="preserve">Option 1 - creates traffic free route.  Apply for FDC consent for bank works.  Undertake - topo survey, detailed design, tree survey and preliminary ecological assessment prior to works. </t>
  </si>
  <si>
    <t>Use exisitng private tarmac drive within site</t>
  </si>
  <si>
    <t>Opton 1 - route already has 5mp speed limit.  Add addiional warking and waymaking signage.</t>
  </si>
  <si>
    <t>Continue on public road to link with Section 5F and 6G</t>
  </si>
  <si>
    <t xml:space="preserve">Upgrade existing path along E side of field </t>
  </si>
  <si>
    <t>Create new path on W side of field.</t>
  </si>
  <si>
    <t>Option 2 - rejected by land owner.</t>
  </si>
  <si>
    <t>Option 1 - following discussions with landowner.  tree survey and preliminary ecological assessment prior to works.</t>
  </si>
  <si>
    <t>Upgrade exisitng surfaced aggregate path trough woodland</t>
  </si>
  <si>
    <t>Create new aggregate path along W boundary of site through area of wet woodland.</t>
  </si>
  <si>
    <t>metres</t>
  </si>
  <si>
    <t>Road juncion</t>
  </si>
  <si>
    <t>See 2A-1</t>
  </si>
  <si>
    <t xml:space="preserve">Private road - tarmac </t>
  </si>
  <si>
    <t>Barrier</t>
  </si>
  <si>
    <t>Private drive - tarmac, gated access</t>
  </si>
  <si>
    <t>Mown path through un managed amieity grassland</t>
  </si>
  <si>
    <t>Fencing - post and wire</t>
  </si>
  <si>
    <t xml:space="preserve">Pasture / Parkland - grazed </t>
  </si>
  <si>
    <t>Vehicle track, grassed, then sheep trod and grassland</t>
  </si>
  <si>
    <t>See 2C-p-4</t>
  </si>
  <si>
    <t>Repairs to retaining wall</t>
  </si>
  <si>
    <t xml:space="preserve">Stone retaining wall to W and iron feature in arch to E.  </t>
  </si>
  <si>
    <t>Screen plant cabinates (palasade fencing to 1.75m + gate at N end)</t>
  </si>
  <si>
    <t>Fence - timber, Landing How boundary wiith access gate.  Lat fence 1.8m high.</t>
  </si>
  <si>
    <t>See 2E-1</t>
  </si>
  <si>
    <t>Fencing - palasade with field gate at start of section.</t>
  </si>
  <si>
    <t>Ballast / embankment</t>
  </si>
  <si>
    <t>Occupation Bridge - Listed</t>
  </si>
  <si>
    <t>Tipped ballast</t>
  </si>
  <si>
    <t>Srub / material storage area</t>
  </si>
  <si>
    <t>See 2E-9</t>
  </si>
  <si>
    <t>Section 2:</t>
  </si>
  <si>
    <t>See 2C-r-2</t>
  </si>
  <si>
    <t>Boundary Wall with stock netting to the E side</t>
  </si>
  <si>
    <t>Pasture / Parkland - grazed (prone to waterlogging / flooding due to changes in water table)</t>
  </si>
  <si>
    <t xml:space="preserve">See 2C-s-1 </t>
  </si>
  <si>
    <t xml:space="preserve">Site Perparation - Tree Works.  Remove rhodendrons, trees which have grown into their tree guards.  </t>
  </si>
  <si>
    <t>See 2C-s-8</t>
  </si>
  <si>
    <t>Retaining wall / revetment on W side of railway line</t>
  </si>
  <si>
    <t>Access gate and track into Landing How (residents only)</t>
  </si>
  <si>
    <t>350-400</t>
  </si>
  <si>
    <t>520-1080</t>
  </si>
  <si>
    <t>Fencing - stock netting both sides of path</t>
  </si>
  <si>
    <t>1080-1172</t>
  </si>
  <si>
    <t>Fencing - Stock nettting both sides of path</t>
  </si>
  <si>
    <t>92</t>
  </si>
  <si>
    <t>Fencing - Stock netting both sides of path</t>
  </si>
  <si>
    <t xml:space="preserve">Path - Aggregate (width 3.0mt)
</t>
  </si>
  <si>
    <t>1160</t>
  </si>
  <si>
    <t>Fencing - Parkland (Metal Rails)(E of route on top of revetment 2C-s-10)</t>
  </si>
  <si>
    <t>Fencing - Parkland (Metal Rails)  (W of route at bottom of embankment)</t>
  </si>
  <si>
    <t>000-000</t>
  </si>
  <si>
    <t>075-075</t>
  </si>
  <si>
    <t>300-300</t>
  </si>
  <si>
    <t>600-600</t>
  </si>
  <si>
    <t>800-800</t>
  </si>
  <si>
    <t>1080-1080</t>
  </si>
  <si>
    <t>1172-1172</t>
  </si>
  <si>
    <t>1180-1180</t>
  </si>
  <si>
    <t>1485-1485</t>
  </si>
  <si>
    <t xml:space="preserve">Tarmac Drive - no surface treatment.  </t>
  </si>
  <si>
    <t>New Access Gate to/from Hotel Marina Widen Entrance - 1.8mt</t>
  </si>
  <si>
    <t>Field gate 1.8mt - 2way trombone handle</t>
  </si>
  <si>
    <t>Field gate</t>
  </si>
  <si>
    <t>Access point</t>
  </si>
  <si>
    <t>Unmanaged amenity grassland</t>
  </si>
  <si>
    <t>Lakeside &amp; Haverthwait Railway</t>
  </si>
  <si>
    <t>Gate - field opening into MUT so can be closed for stock movements
(E of Path)</t>
  </si>
  <si>
    <t>Gate - field Opening into MUT so can be closed for stock movements
(W of Path)</t>
  </si>
  <si>
    <t>Signage - Markings on road</t>
  </si>
  <si>
    <t>Grass embankment - View point across river leven</t>
  </si>
  <si>
    <t>Grass embankment - view point across river leven</t>
  </si>
  <si>
    <t>Path - aggregate (3.0m width) HT1195.1.102P</t>
  </si>
  <si>
    <t>2D - OPTION A</t>
  </si>
  <si>
    <t>2D - OPTION B</t>
  </si>
  <si>
    <t>Railway embankment</t>
  </si>
  <si>
    <t xml:space="preserve">Provisional Sum - relocate shipping container </t>
  </si>
  <si>
    <t>Provisonal Sum - road markings and signage for route through car park</t>
  </si>
  <si>
    <t>Interpretation Panel                                                        (see employers requirements - Design Guide)</t>
  </si>
  <si>
    <t>Signage - Finger Post - Distance/Direction            (see Employers Requirements- Design Guide)</t>
  </si>
  <si>
    <t>Signage - Warning Re-joining Public Road                      (see employers requirements - Design Guide)</t>
  </si>
  <si>
    <t xml:space="preserve">Signage - Finger Post - Start of Section                  (see employers requirements - Design Guide) </t>
  </si>
  <si>
    <t>Signage - Finger Post - Distance/Direction                                (see Employers Requirements- Design Guide)</t>
  </si>
  <si>
    <t>Contractors Design - Level circulation area on field side, 2 way bridle gate set back 5mt from road with boundary fence either side. Bollard in gap.</t>
  </si>
  <si>
    <t>Contractors Design (2.0m width)Bridge - steel beam steel deck (crumb rubber coat) steel side. Drawing Ref HT1195.1.101-Po1 RevA</t>
  </si>
  <si>
    <t>Signage Warning - Road crossing approaching           (see employers requirements design guide)</t>
  </si>
  <si>
    <t>Repair supply to water trough &amp; new supply to land between 2C-p and railway</t>
  </si>
  <si>
    <t>Contractors design boardwalk (2.5m width) rails either side 1.1mt high.  Drawing Ref HT1195.1.102P RevD</t>
  </si>
  <si>
    <t>Contracotrs Design Boardwalk (2.5m width) rails each side 1.1mt high</t>
  </si>
  <si>
    <t>1080-1120</t>
  </si>
  <si>
    <t>1120-1165</t>
  </si>
  <si>
    <t>1165-1180</t>
  </si>
  <si>
    <t>Grass embankment (Rhododenron)s (105m)</t>
  </si>
  <si>
    <t>Contractors Design Linear Bridge                      Drawing Ref. HT1195.1.102BP</t>
  </si>
  <si>
    <t>Signage - Warning- re-joining public car park                   (see employers requirements - Design Guide)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</si>
</sst>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_-&quot;£&quot;* #,##0_-;\-&quot;£&quot;* #,##0_-;_-&quot;£&quot;* &quot;-&quot;??_-;_-@_-"/>
  </numFmts>
  <fonts count="14" x14ac:knownFonts="1">
    <font>
      <sz val="11"/>
      <color theme="1"/>
      <name val="Calibri"/>
      <family val="2"/>
      <scheme val="minor"/>
    </font>
    <font>
      <b/>
      <sz val="11"/>
      <color theme="1"/>
      <name val="Calibri"/>
      <family val="2"/>
      <scheme val="minor"/>
    </font>
    <font>
      <b/>
      <sz val="11"/>
      <color rgb="FFFF0000"/>
      <name val="Calibri"/>
      <family val="2"/>
      <scheme val="minor"/>
    </font>
    <font>
      <sz val="11"/>
      <color theme="7"/>
      <name val="Calibri"/>
      <family val="2"/>
      <scheme val="minor"/>
    </font>
    <font>
      <b/>
      <sz val="11.5"/>
      <color theme="1"/>
      <name val="Arial"/>
      <family val="2"/>
    </font>
    <font>
      <sz val="11.5"/>
      <color theme="1"/>
      <name val="Arial"/>
      <family val="2"/>
    </font>
    <font>
      <b/>
      <sz val="18"/>
      <color theme="1"/>
      <name val="Arial"/>
      <family val="2"/>
    </font>
    <font>
      <b/>
      <sz val="11"/>
      <color theme="1"/>
      <name val="Arial"/>
      <family val="2"/>
    </font>
    <font>
      <sz val="11"/>
      <color theme="1"/>
      <name val="Arial"/>
      <family val="2"/>
    </font>
    <font>
      <sz val="11"/>
      <color theme="7"/>
      <name val="Arial"/>
      <family val="2"/>
    </font>
    <font>
      <b/>
      <sz val="18"/>
      <color theme="7"/>
      <name val="Arial"/>
      <family val="2"/>
    </font>
    <font>
      <sz val="12"/>
      <color theme="1"/>
      <name val="Arial"/>
      <family val="2"/>
    </font>
    <font>
      <sz val="11.5"/>
      <color theme="0"/>
      <name val="Arial"/>
      <family val="2"/>
    </font>
    <font>
      <b/>
      <sz val="11.5"/>
      <color theme="0"/>
      <name val="Arial"/>
      <family val="2"/>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DEEAF6"/>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rgb="FFBF95DF"/>
        <bgColor indexed="64"/>
      </patternFill>
    </fill>
    <fill>
      <patternFill patternType="solid">
        <fgColor rgb="FFFC78D6"/>
        <bgColor indexed="64"/>
      </patternFill>
    </fill>
    <fill>
      <patternFill patternType="solid">
        <fgColor theme="2" tint="-0.499984740745262"/>
        <bgColor indexed="64"/>
      </patternFill>
    </fill>
    <fill>
      <patternFill patternType="solid">
        <fgColor rgb="FF09B8E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3" tint="0.79998168889431442"/>
        <bgColor indexed="64"/>
      </patternFill>
    </fill>
  </fills>
  <borders count="1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15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wrapText="1"/>
    </xf>
    <xf numFmtId="0" fontId="0" fillId="0" borderId="0" xfId="0" applyAlignment="1">
      <alignment horizontal="right" vertical="center"/>
    </xf>
    <xf numFmtId="49" fontId="0" fillId="0" borderId="0" xfId="0" applyNumberFormat="1"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right" vertic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7" fontId="4" fillId="5"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Border="1" applyAlignment="1">
      <alignment vertical="center" wrapText="1"/>
    </xf>
    <xf numFmtId="0" fontId="0" fillId="3" borderId="7" xfId="0" applyFill="1" applyBorder="1" applyAlignment="1">
      <alignment horizontal="center" vertical="center" wrapText="1"/>
    </xf>
    <xf numFmtId="0" fontId="5" fillId="3" borderId="7" xfId="0" applyFont="1" applyFill="1" applyBorder="1" applyAlignment="1">
      <alignment horizontal="center" vertical="center" wrapText="1"/>
    </xf>
    <xf numFmtId="44" fontId="0" fillId="0" borderId="0" xfId="0" applyNumberFormat="1"/>
    <xf numFmtId="0" fontId="5" fillId="0" borderId="0" xfId="0" applyFont="1"/>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4" fillId="8" borderId="1" xfId="0" applyFont="1" applyFill="1" applyBorder="1" applyAlignment="1">
      <alignment horizontal="left" vertical="center" wrapText="1"/>
    </xf>
    <xf numFmtId="0" fontId="8" fillId="0" borderId="0" xfId="0" applyFont="1"/>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49" fontId="7" fillId="6" borderId="3" xfId="0" applyNumberFormat="1"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wrapText="1"/>
    </xf>
    <xf numFmtId="0" fontId="6" fillId="0" borderId="0" xfId="0" applyFont="1" applyAlignment="1">
      <alignment horizontal="center"/>
    </xf>
    <xf numFmtId="17" fontId="4" fillId="5" borderId="10" xfId="0" applyNumberFormat="1" applyFont="1" applyFill="1" applyBorder="1" applyAlignment="1">
      <alignment horizontal="center" vertical="center" wrapText="1"/>
    </xf>
    <xf numFmtId="17" fontId="4" fillId="5" borderId="9" xfId="0" applyNumberFormat="1" applyFont="1" applyFill="1" applyBorder="1" applyAlignment="1">
      <alignment horizontal="center" vertical="center" wrapText="1"/>
    </xf>
    <xf numFmtId="17" fontId="4" fillId="5" borderId="12" xfId="0" applyNumberFormat="1" applyFont="1" applyFill="1" applyBorder="1" applyAlignment="1">
      <alignment horizontal="center" vertical="center" wrapText="1"/>
    </xf>
    <xf numFmtId="44" fontId="0" fillId="0" borderId="0" xfId="0" applyNumberFormat="1" applyAlignment="1">
      <alignment horizontal="center" vertical="center"/>
    </xf>
    <xf numFmtId="44" fontId="0" fillId="0" borderId="5" xfId="0" applyNumberFormat="1" applyBorder="1" applyAlignment="1">
      <alignment horizontal="center"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0" borderId="5" xfId="0" applyNumberFormat="1" applyBorder="1" applyAlignment="1">
      <alignment horizontal="center" vertical="center"/>
    </xf>
    <xf numFmtId="10" fontId="0" fillId="0" borderId="0" xfId="0" applyNumberFormat="1" applyAlignment="1">
      <alignment horizontal="center" vertical="center"/>
    </xf>
    <xf numFmtId="10" fontId="0" fillId="0" borderId="5" xfId="0" applyNumberFormat="1" applyBorder="1" applyAlignment="1">
      <alignment horizontal="center" vertical="center"/>
    </xf>
    <xf numFmtId="9" fontId="0" fillId="0" borderId="0" xfId="0" applyNumberFormat="1" applyAlignment="1">
      <alignment horizontal="center" vertical="center"/>
    </xf>
    <xf numFmtId="0" fontId="2" fillId="0" borderId="0" xfId="0" applyFont="1" applyAlignment="1">
      <alignment horizontal="right" vertical="center"/>
    </xf>
    <xf numFmtId="0" fontId="0" fillId="0" borderId="5" xfId="0" applyBorder="1" applyAlignment="1">
      <alignment horizontal="center" vertical="center"/>
    </xf>
    <xf numFmtId="0" fontId="0" fillId="0" borderId="5" xfId="0" applyBorder="1"/>
    <xf numFmtId="0" fontId="0" fillId="0" borderId="5" xfId="0" applyBorder="1" applyAlignment="1">
      <alignment horizontal="right" vertical="center"/>
    </xf>
    <xf numFmtId="165" fontId="0" fillId="0" borderId="5" xfId="0" applyNumberFormat="1" applyBorder="1" applyAlignment="1">
      <alignment vertical="center"/>
    </xf>
    <xf numFmtId="3" fontId="0" fillId="0" borderId="0" xfId="0" applyNumberFormat="1" applyAlignment="1">
      <alignment horizontal="center" vertical="center"/>
    </xf>
    <xf numFmtId="0" fontId="11" fillId="0" borderId="0" xfId="0" applyFont="1"/>
    <xf numFmtId="164" fontId="0" fillId="0" borderId="0" xfId="0" applyNumberFormat="1" applyAlignment="1">
      <alignment horizontal="right"/>
    </xf>
    <xf numFmtId="164" fontId="0" fillId="0" borderId="5" xfId="0" applyNumberFormat="1" applyBorder="1" applyAlignment="1">
      <alignment horizontal="right" vertical="center"/>
    </xf>
    <xf numFmtId="164" fontId="0" fillId="0" borderId="5" xfId="0" applyNumberFormat="1" applyBorder="1" applyAlignment="1">
      <alignment horizontal="right"/>
    </xf>
    <xf numFmtId="165" fontId="0" fillId="0" borderId="3" xfId="0" applyNumberFormat="1" applyBorder="1" applyAlignment="1">
      <alignment horizontal="center" vertical="center"/>
    </xf>
    <xf numFmtId="0" fontId="0" fillId="0" borderId="3" xfId="0" applyBorder="1"/>
    <xf numFmtId="44" fontId="0" fillId="0" borderId="3" xfId="0" applyNumberFormat="1" applyBorder="1" applyAlignment="1">
      <alignment horizontal="center" vertical="center"/>
    </xf>
    <xf numFmtId="49" fontId="5" fillId="7"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7" fillId="6" borderId="3" xfId="0" applyFont="1" applyFill="1" applyBorder="1" applyAlignment="1">
      <alignment horizontal="left" vertical="center"/>
    </xf>
    <xf numFmtId="0" fontId="4" fillId="8" borderId="1" xfId="0" applyFont="1" applyFill="1" applyBorder="1" applyAlignment="1">
      <alignment horizontal="center" vertical="center" wrapText="1"/>
    </xf>
    <xf numFmtId="49" fontId="6" fillId="0" borderId="0" xfId="0" applyNumberFormat="1" applyFont="1" applyAlignment="1">
      <alignment horizontal="center" vertical="center"/>
    </xf>
    <xf numFmtId="2" fontId="5" fillId="0" borderId="12" xfId="0" applyNumberFormat="1" applyFont="1" applyBorder="1" applyAlignment="1">
      <alignment horizontal="center" vertical="center" wrapText="1"/>
    </xf>
    <xf numFmtId="2" fontId="0" fillId="0" borderId="0" xfId="0" applyNumberFormat="1"/>
    <xf numFmtId="2" fontId="1" fillId="0" borderId="0" xfId="0" applyNumberFormat="1" applyFont="1"/>
    <xf numFmtId="2" fontId="0" fillId="0" borderId="4" xfId="0" applyNumberFormat="1" applyBorder="1"/>
    <xf numFmtId="44" fontId="4" fillId="5" borderId="6" xfId="0" applyNumberFormat="1" applyFont="1" applyFill="1" applyBorder="1" applyAlignment="1">
      <alignment horizontal="center" vertical="center" wrapText="1"/>
    </xf>
    <xf numFmtId="44" fontId="4" fillId="5" borderId="7" xfId="0" applyNumberFormat="1" applyFont="1" applyFill="1" applyBorder="1" applyAlignment="1">
      <alignment horizontal="center" vertical="center" wrapText="1"/>
    </xf>
    <xf numFmtId="44" fontId="5" fillId="0" borderId="7" xfId="0" applyNumberFormat="1" applyFont="1" applyBorder="1" applyAlignment="1">
      <alignment horizontal="center" vertical="center" wrapText="1"/>
    </xf>
    <xf numFmtId="44" fontId="5" fillId="0" borderId="12" xfId="0" applyNumberFormat="1" applyFont="1" applyBorder="1" applyAlignment="1">
      <alignment horizontal="center" vertical="center" wrapText="1"/>
    </xf>
    <xf numFmtId="44" fontId="0" fillId="0" borderId="4" xfId="0" applyNumberFormat="1" applyBorder="1"/>
    <xf numFmtId="2" fontId="5" fillId="0" borderId="7" xfId="0" applyNumberFormat="1" applyFont="1" applyBorder="1" applyAlignment="1">
      <alignment horizontal="center" vertical="center" wrapText="1"/>
    </xf>
    <xf numFmtId="1" fontId="4" fillId="5" borderId="6" xfId="0" applyNumberFormat="1" applyFont="1" applyFill="1" applyBorder="1" applyAlignment="1">
      <alignment horizontal="center" vertical="center" wrapText="1"/>
    </xf>
    <xf numFmtId="1" fontId="4" fillId="5" borderId="7" xfId="0" applyNumberFormat="1" applyFont="1" applyFill="1" applyBorder="1" applyAlignment="1">
      <alignment horizontal="center" vertical="center" wrapText="1"/>
    </xf>
    <xf numFmtId="1" fontId="5" fillId="0" borderId="7" xfId="0" applyNumberFormat="1" applyFont="1" applyBorder="1" applyAlignment="1">
      <alignment horizontal="center" vertical="center" wrapText="1"/>
    </xf>
    <xf numFmtId="1" fontId="0" fillId="0" borderId="0" xfId="0" applyNumberFormat="1"/>
    <xf numFmtId="1" fontId="0" fillId="0" borderId="0" xfId="0" applyNumberFormat="1" applyBorder="1"/>
    <xf numFmtId="49" fontId="5" fillId="0" borderId="7" xfId="0" applyNumberFormat="1" applyFont="1" applyBorder="1" applyAlignment="1">
      <alignment horizontal="center" vertical="center" wrapText="1"/>
    </xf>
    <xf numFmtId="165" fontId="5" fillId="12" borderId="12" xfId="0" applyNumberFormat="1" applyFont="1" applyFill="1" applyBorder="1" applyAlignment="1">
      <alignment horizontal="center" vertical="center" wrapText="1"/>
    </xf>
    <xf numFmtId="165" fontId="5" fillId="10" borderId="12" xfId="0" applyNumberFormat="1" applyFont="1" applyFill="1" applyBorder="1" applyAlignment="1">
      <alignment horizontal="center" vertical="center" wrapText="1"/>
    </xf>
    <xf numFmtId="165" fontId="12" fillId="13" borderId="10" xfId="0" applyNumberFormat="1" applyFont="1" applyFill="1" applyBorder="1" applyAlignment="1">
      <alignment horizontal="center" vertical="center" wrapText="1"/>
    </xf>
    <xf numFmtId="165" fontId="4" fillId="12" borderId="7" xfId="0" applyNumberFormat="1" applyFont="1" applyFill="1" applyBorder="1" applyAlignment="1">
      <alignment horizontal="center" vertical="center" wrapText="1"/>
    </xf>
    <xf numFmtId="165" fontId="13" fillId="13" borderId="7" xfId="0" applyNumberFormat="1" applyFont="1" applyFill="1" applyBorder="1" applyAlignment="1">
      <alignment horizontal="center" vertical="center" wrapText="1"/>
    </xf>
    <xf numFmtId="165" fontId="4" fillId="10" borderId="7" xfId="0" applyNumberFormat="1" applyFont="1" applyFill="1" applyBorder="1" applyAlignment="1">
      <alignment horizontal="center" vertical="center" wrapText="1"/>
    </xf>
    <xf numFmtId="44" fontId="1" fillId="0" borderId="0" xfId="0" applyNumberFormat="1" applyFont="1"/>
    <xf numFmtId="165" fontId="1" fillId="0" borderId="0" xfId="0" applyNumberFormat="1" applyFont="1"/>
    <xf numFmtId="165" fontId="1" fillId="0" borderId="0" xfId="0" applyNumberFormat="1" applyFont="1" applyBorder="1"/>
    <xf numFmtId="165" fontId="5" fillId="12" borderId="10" xfId="0" applyNumberFormat="1" applyFont="1" applyFill="1" applyBorder="1" applyAlignment="1">
      <alignment horizontal="center" vertical="center" wrapText="1"/>
    </xf>
    <xf numFmtId="1" fontId="0" fillId="0" borderId="12" xfId="0" applyNumberFormat="1" applyBorder="1"/>
    <xf numFmtId="0" fontId="5" fillId="9" borderId="7" xfId="0" applyFont="1" applyFill="1" applyBorder="1" applyAlignment="1">
      <alignment vertical="center" wrapText="1"/>
    </xf>
    <xf numFmtId="0" fontId="5" fillId="11" borderId="7" xfId="0" applyFont="1" applyFill="1" applyBorder="1" applyAlignment="1">
      <alignment vertical="center" wrapText="1"/>
    </xf>
    <xf numFmtId="9" fontId="13" fillId="11" borderId="7"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5" fillId="0" borderId="5" xfId="0" applyFont="1" applyBorder="1" applyAlignment="1">
      <alignment horizontal="center" vertical="center" wrapText="1"/>
    </xf>
    <xf numFmtId="44" fontId="0" fillId="0" borderId="15" xfId="0" applyNumberFormat="1" applyBorder="1" applyAlignment="1">
      <alignment horizontal="center" vertical="center"/>
    </xf>
    <xf numFmtId="44" fontId="0" fillId="0" borderId="16" xfId="0" applyNumberFormat="1" applyBorder="1" applyAlignment="1">
      <alignment horizontal="center" vertical="center"/>
    </xf>
    <xf numFmtId="44" fontId="0" fillId="0" borderId="10" xfId="0" applyNumberFormat="1" applyBorder="1" applyAlignment="1">
      <alignment horizontal="center" vertical="center"/>
    </xf>
    <xf numFmtId="44" fontId="0" fillId="0" borderId="10" xfId="0" applyNumberFormat="1" applyBorder="1" applyAlignment="1">
      <alignment horizontal="center" vertical="center" wrapText="1"/>
    </xf>
    <xf numFmtId="44" fontId="0" fillId="0" borderId="10" xfId="0" applyNumberFormat="1" applyBorder="1" applyAlignment="1">
      <alignment horizontal="left" vertical="center" wrapText="1"/>
    </xf>
    <xf numFmtId="0" fontId="0" fillId="0" borderId="0" xfId="0" applyAlignment="1">
      <alignment horizontal="center" wrapText="1"/>
    </xf>
    <xf numFmtId="0" fontId="0" fillId="0" borderId="10" xfId="0" applyBorder="1" applyAlignment="1">
      <alignment horizontal="left" vertical="center" wrapText="1"/>
    </xf>
    <xf numFmtId="0" fontId="0" fillId="0" borderId="10" xfId="0" applyBorder="1" applyAlignment="1">
      <alignment horizontal="left" vertical="top" wrapText="1"/>
    </xf>
    <xf numFmtId="0" fontId="0" fillId="0" borderId="0" xfId="0" applyAlignment="1">
      <alignment horizontal="center" vertical="top" wrapText="1"/>
    </xf>
    <xf numFmtId="10" fontId="0" fillId="0" borderId="0" xfId="0" applyNumberFormat="1" applyAlignment="1">
      <alignment horizontal="left" vertical="top" wrapText="1"/>
    </xf>
    <xf numFmtId="49" fontId="6" fillId="0" borderId="0" xfId="0" applyNumberFormat="1" applyFont="1" applyAlignment="1">
      <alignment horizontal="left" vertical="center"/>
    </xf>
    <xf numFmtId="49" fontId="5" fillId="7" borderId="2" xfId="0" applyNumberFormat="1" applyFont="1" applyFill="1" applyBorder="1" applyAlignment="1">
      <alignment horizontal="center" vertical="center" wrapText="1"/>
    </xf>
    <xf numFmtId="0" fontId="5" fillId="7" borderId="2" xfId="0" applyFont="1" applyFill="1" applyBorder="1" applyAlignment="1">
      <alignment horizontal="left" vertical="center" wrapText="1"/>
    </xf>
    <xf numFmtId="0" fontId="5" fillId="7"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0" xfId="0" applyFont="1" applyFill="1" applyAlignment="1">
      <alignment wrapText="1"/>
    </xf>
    <xf numFmtId="0" fontId="4" fillId="8" borderId="1" xfId="0" applyFont="1" applyFill="1" applyBorder="1" applyAlignment="1">
      <alignment wrapText="1"/>
    </xf>
    <xf numFmtId="0" fontId="3" fillId="3" borderId="1" xfId="0" applyFont="1" applyFill="1" applyBorder="1" applyAlignment="1">
      <alignment wrapText="1"/>
    </xf>
    <xf numFmtId="49" fontId="3" fillId="3" borderId="1" xfId="0" applyNumberFormat="1" applyFont="1" applyFill="1" applyBorder="1" applyAlignment="1">
      <alignment horizontal="center" wrapText="1"/>
    </xf>
    <xf numFmtId="0" fontId="3" fillId="3" borderId="1" xfId="0" applyFont="1" applyFill="1" applyBorder="1" applyAlignment="1">
      <alignment horizontal="left" wrapText="1"/>
    </xf>
    <xf numFmtId="49" fontId="5" fillId="0" borderId="0" xfId="0" applyNumberFormat="1" applyFont="1" applyAlignment="1">
      <alignment wrapText="1"/>
    </xf>
    <xf numFmtId="0" fontId="10" fillId="3" borderId="1" xfId="0" applyFont="1" applyFill="1" applyBorder="1" applyAlignment="1">
      <alignment horizontal="center" wrapText="1"/>
    </xf>
    <xf numFmtId="0" fontId="9" fillId="3" borderId="1" xfId="0" applyFont="1" applyFill="1" applyBorder="1" applyAlignment="1">
      <alignment wrapText="1"/>
    </xf>
    <xf numFmtId="49" fontId="9" fillId="3" borderId="1" xfId="0" applyNumberFormat="1" applyFont="1" applyFill="1" applyBorder="1" applyAlignment="1">
      <alignment horizontal="center" wrapText="1"/>
    </xf>
    <xf numFmtId="0" fontId="9" fillId="3" borderId="1" xfId="0" applyFont="1" applyFill="1" applyBorder="1" applyAlignment="1">
      <alignment horizontal="left" wrapText="1"/>
    </xf>
    <xf numFmtId="0" fontId="10" fillId="3" borderId="1" xfId="0" applyFont="1" applyFill="1" applyBorder="1" applyAlignment="1">
      <alignment wrapText="1"/>
    </xf>
    <xf numFmtId="0" fontId="8" fillId="0" borderId="0" xfId="0" applyFont="1" applyAlignment="1">
      <alignment wrapText="1"/>
    </xf>
    <xf numFmtId="49" fontId="5" fillId="7" borderId="1" xfId="0" quotePrefix="1" applyNumberFormat="1" applyFont="1" applyFill="1" applyBorder="1" applyAlignment="1">
      <alignment horizontal="center" vertical="center" wrapText="1"/>
    </xf>
    <xf numFmtId="2" fontId="4" fillId="8" borderId="1" xfId="0" applyNumberFormat="1"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1" fontId="6" fillId="0" borderId="0" xfId="0" applyNumberFormat="1" applyFont="1" applyAlignment="1">
      <alignment horizontal="center" vertical="center"/>
    </xf>
    <xf numFmtId="49" fontId="5" fillId="4" borderId="1" xfId="0" quotePrefix="1" applyNumberFormat="1" applyFont="1" applyFill="1" applyBorder="1" applyAlignment="1">
      <alignment horizontal="center" vertical="center" wrapText="1"/>
    </xf>
    <xf numFmtId="0" fontId="5" fillId="0" borderId="2" xfId="0" applyFont="1" applyFill="1" applyBorder="1" applyAlignment="1">
      <alignment horizontal="center" vertical="center"/>
    </xf>
    <xf numFmtId="49" fontId="5" fillId="14"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15" borderId="2"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2" fontId="4" fillId="5" borderId="11" xfId="0" applyNumberFormat="1" applyFont="1" applyFill="1" applyBorder="1" applyAlignment="1">
      <alignment horizontal="center" vertical="center" wrapText="1"/>
    </xf>
    <xf numFmtId="2" fontId="4" fillId="5" borderId="12" xfId="0" applyNumberFormat="1"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6F88C"/>
      <color rgb="FFBF95DF"/>
      <color rgb="FFFC78D6"/>
      <color rgb="FF09B8E1"/>
      <color rgb="FF7E3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A25" zoomScale="110" zoomScaleNormal="110" workbookViewId="0">
      <pane xSplit="1" topLeftCell="Q1" activePane="topRight" state="frozen"/>
      <selection pane="topRight" activeCell="R32" sqref="R32"/>
    </sheetView>
  </sheetViews>
  <sheetFormatPr defaultRowHeight="14.5" x14ac:dyDescent="0.35"/>
  <cols>
    <col min="1" max="1" width="13.1796875" style="72" bestFit="1" customWidth="1"/>
    <col min="2" max="2" width="18.26953125" style="22" customWidth="1"/>
    <col min="3" max="4" width="18.26953125" style="84" customWidth="1"/>
    <col min="5" max="5" width="18.26953125" style="1" customWidth="1"/>
    <col min="6" max="6" width="18.26953125" customWidth="1"/>
    <col min="7" max="7" width="45.1796875" style="9" customWidth="1"/>
    <col min="8" max="8" width="100.81640625" customWidth="1"/>
    <col min="9" max="10" width="35.81640625" style="9" customWidth="1"/>
    <col min="11" max="12" width="37.81640625" style="9" customWidth="1"/>
    <col min="13" max="13" width="37.81640625" style="2" customWidth="1"/>
    <col min="14" max="14" width="37.81640625" style="5" customWidth="1"/>
    <col min="15" max="15" width="37.81640625" style="12" customWidth="1"/>
    <col min="16" max="16" width="44.1796875" style="7" customWidth="1"/>
    <col min="17" max="18" width="44" style="111" customWidth="1"/>
    <col min="19" max="21" width="49.54296875" style="8" customWidth="1"/>
    <col min="23" max="23" width="18.54296875" style="5" customWidth="1"/>
  </cols>
  <sheetData>
    <row r="1" spans="1:24" ht="29" x14ac:dyDescent="0.35">
      <c r="A1" s="146" t="s">
        <v>7</v>
      </c>
      <c r="B1" s="75" t="s">
        <v>30</v>
      </c>
      <c r="C1" s="81" t="s">
        <v>79</v>
      </c>
      <c r="D1" s="81" t="s">
        <v>118</v>
      </c>
      <c r="E1" s="14" t="s">
        <v>111</v>
      </c>
      <c r="F1" s="14" t="s">
        <v>31</v>
      </c>
      <c r="G1" s="142" t="s">
        <v>208</v>
      </c>
      <c r="H1" s="142" t="s">
        <v>231</v>
      </c>
      <c r="I1" s="142" t="s">
        <v>144</v>
      </c>
      <c r="J1" s="142" t="s">
        <v>145</v>
      </c>
      <c r="K1" s="142" t="s">
        <v>165</v>
      </c>
      <c r="L1" s="142" t="s">
        <v>168</v>
      </c>
      <c r="M1" s="142" t="s">
        <v>194</v>
      </c>
      <c r="N1" s="142" t="s">
        <v>193</v>
      </c>
      <c r="O1" s="142" t="s">
        <v>195</v>
      </c>
      <c r="P1" s="142" t="s">
        <v>233</v>
      </c>
      <c r="Q1" s="142" t="s">
        <v>234</v>
      </c>
      <c r="R1" s="142" t="s">
        <v>235</v>
      </c>
      <c r="S1" s="142" t="s">
        <v>237</v>
      </c>
      <c r="T1" s="142" t="s">
        <v>244</v>
      </c>
      <c r="U1" s="142" t="s">
        <v>318</v>
      </c>
      <c r="V1" s="5"/>
      <c r="X1" s="5"/>
    </row>
    <row r="2" spans="1:24" ht="29.5" thickBot="1" x14ac:dyDescent="0.4">
      <c r="A2" s="147"/>
      <c r="B2" s="76"/>
      <c r="C2" s="82" t="s">
        <v>113</v>
      </c>
      <c r="D2" s="82" t="s">
        <v>113</v>
      </c>
      <c r="E2" s="15"/>
      <c r="F2" s="15" t="s">
        <v>32</v>
      </c>
      <c r="G2" s="143"/>
      <c r="H2" s="143"/>
      <c r="I2" s="143"/>
      <c r="J2" s="143"/>
      <c r="K2" s="143"/>
      <c r="L2" s="143"/>
      <c r="M2" s="143"/>
      <c r="N2" s="148"/>
      <c r="O2" s="148"/>
      <c r="P2" s="143"/>
      <c r="Q2" s="143"/>
      <c r="R2" s="143"/>
      <c r="S2" s="143"/>
      <c r="T2" s="143"/>
      <c r="U2" s="143"/>
      <c r="V2" s="5"/>
      <c r="X2" s="5"/>
    </row>
    <row r="3" spans="1:24" ht="60" customHeight="1" thickBot="1" x14ac:dyDescent="0.4">
      <c r="A3" s="71" t="e">
        <f>#REF!</f>
        <v>#REF!</v>
      </c>
      <c r="B3" s="77" t="e">
        <f>#REF!</f>
        <v>#REF!</v>
      </c>
      <c r="C3" s="86" t="e">
        <f>#REF!</f>
        <v>#REF!</v>
      </c>
      <c r="D3" s="83" t="e">
        <f>C3</f>
        <v>#REF!</v>
      </c>
      <c r="E3" s="90" t="s">
        <v>114</v>
      </c>
      <c r="F3" s="18">
        <v>1</v>
      </c>
      <c r="G3" s="19" t="s">
        <v>209</v>
      </c>
      <c r="H3" s="19" t="s">
        <v>232</v>
      </c>
      <c r="I3" s="106" t="s">
        <v>135</v>
      </c>
      <c r="J3" s="106" t="s">
        <v>146</v>
      </c>
      <c r="K3" s="106" t="s">
        <v>132</v>
      </c>
      <c r="L3" s="106" t="s">
        <v>132</v>
      </c>
      <c r="M3" s="102" t="s">
        <v>132</v>
      </c>
      <c r="N3" s="103" t="s">
        <v>132</v>
      </c>
      <c r="O3" s="106" t="s">
        <v>196</v>
      </c>
      <c r="P3" s="110" t="s">
        <v>240</v>
      </c>
      <c r="Q3" s="110" t="s">
        <v>241</v>
      </c>
      <c r="R3" s="110" t="s">
        <v>239</v>
      </c>
      <c r="S3" s="110" t="s">
        <v>245</v>
      </c>
      <c r="T3" s="110" t="s">
        <v>246</v>
      </c>
      <c r="U3" s="110" t="s">
        <v>319</v>
      </c>
      <c r="W3" s="49"/>
    </row>
    <row r="4" spans="1:24" ht="60" customHeight="1" thickBot="1" x14ac:dyDescent="0.4">
      <c r="A4" s="71" t="s">
        <v>14</v>
      </c>
      <c r="B4" s="77" t="e">
        <f>#REF!</f>
        <v>#REF!</v>
      </c>
      <c r="C4" s="86" t="e">
        <f>#REF!</f>
        <v>#REF!</v>
      </c>
      <c r="D4" s="83" t="e">
        <f>D3+C4</f>
        <v>#REF!</v>
      </c>
      <c r="E4" s="91" t="s">
        <v>115</v>
      </c>
      <c r="F4" s="18">
        <v>1</v>
      </c>
      <c r="G4" s="19" t="s">
        <v>25</v>
      </c>
      <c r="H4" s="19" t="s">
        <v>126</v>
      </c>
      <c r="I4" s="106" t="s">
        <v>136</v>
      </c>
      <c r="J4" s="106" t="s">
        <v>147</v>
      </c>
      <c r="K4" s="106" t="s">
        <v>166</v>
      </c>
      <c r="L4" s="106" t="s">
        <v>132</v>
      </c>
      <c r="M4" s="102" t="s">
        <v>132</v>
      </c>
      <c r="N4" s="105" t="s">
        <v>132</v>
      </c>
      <c r="O4" s="106" t="s">
        <v>197</v>
      </c>
      <c r="P4" s="110" t="s">
        <v>236</v>
      </c>
      <c r="Q4" s="110" t="s">
        <v>20</v>
      </c>
      <c r="R4" s="110" t="s">
        <v>20</v>
      </c>
      <c r="S4" s="110" t="s">
        <v>238</v>
      </c>
      <c r="T4" s="110" t="s">
        <v>247</v>
      </c>
      <c r="U4" s="110"/>
      <c r="W4" s="49"/>
    </row>
    <row r="5" spans="1:24" ht="60" customHeight="1" thickBot="1" x14ac:dyDescent="0.4">
      <c r="A5" s="71" t="str">
        <f>'Section 2'!A11</f>
        <v>2A</v>
      </c>
      <c r="B5" s="77" t="e">
        <f>'Section 2'!#REF!</f>
        <v>#REF!</v>
      </c>
      <c r="C5" s="80" t="str">
        <f>'Section 2'!C11</f>
        <v>300</v>
      </c>
      <c r="D5" s="83" t="e">
        <f>D4+C5</f>
        <v>#REF!</v>
      </c>
      <c r="E5" s="91" t="s">
        <v>115</v>
      </c>
      <c r="F5" s="18">
        <v>2</v>
      </c>
      <c r="G5" s="19" t="s">
        <v>210</v>
      </c>
      <c r="H5" s="19" t="s">
        <v>127</v>
      </c>
      <c r="I5" s="106" t="s">
        <v>136</v>
      </c>
      <c r="J5" s="106" t="s">
        <v>148</v>
      </c>
      <c r="K5" s="106" t="s">
        <v>132</v>
      </c>
      <c r="L5" s="106" t="s">
        <v>132</v>
      </c>
      <c r="M5" s="102" t="s">
        <v>132</v>
      </c>
      <c r="N5" s="104" t="s">
        <v>132</v>
      </c>
      <c r="O5" s="106" t="s">
        <v>198</v>
      </c>
      <c r="P5" s="110" t="s">
        <v>242</v>
      </c>
      <c r="Q5" s="110" t="s">
        <v>243</v>
      </c>
      <c r="R5" s="110" t="s">
        <v>249</v>
      </c>
      <c r="S5" s="110" t="s">
        <v>248</v>
      </c>
      <c r="T5" s="110" t="s">
        <v>250</v>
      </c>
      <c r="U5" s="110"/>
      <c r="W5" s="49"/>
    </row>
    <row r="6" spans="1:24" ht="60" customHeight="1" thickBot="1" x14ac:dyDescent="0.4">
      <c r="A6" s="71" t="str">
        <f>'Section 2'!A18</f>
        <v>2B</v>
      </c>
      <c r="B6" s="77" t="e">
        <f>'Section 2'!#REF!</f>
        <v>#REF!</v>
      </c>
      <c r="C6" s="83" t="str">
        <f>'Section 2'!C18</f>
        <v>170</v>
      </c>
      <c r="D6" s="83" t="e">
        <f t="shared" ref="D6:D32" si="0">D5+C6</f>
        <v>#REF!</v>
      </c>
      <c r="E6" s="91" t="s">
        <v>115</v>
      </c>
      <c r="F6" s="21">
        <v>3</v>
      </c>
      <c r="G6" s="19" t="s">
        <v>211</v>
      </c>
      <c r="H6" s="19" t="s">
        <v>128</v>
      </c>
      <c r="I6" s="106" t="s">
        <v>136</v>
      </c>
      <c r="J6" s="106" t="s">
        <v>149</v>
      </c>
      <c r="K6" s="106" t="s">
        <v>167</v>
      </c>
      <c r="L6" s="106" t="s">
        <v>169</v>
      </c>
      <c r="M6" s="102" t="s">
        <v>133</v>
      </c>
      <c r="N6" s="104" t="s">
        <v>132</v>
      </c>
      <c r="O6" s="106" t="s">
        <v>198</v>
      </c>
      <c r="P6" s="110" t="s">
        <v>251</v>
      </c>
      <c r="Q6" s="110" t="s">
        <v>252</v>
      </c>
      <c r="R6" s="110" t="s">
        <v>253</v>
      </c>
      <c r="S6" s="110" t="s">
        <v>259</v>
      </c>
      <c r="T6" s="110" t="s">
        <v>254</v>
      </c>
      <c r="U6" s="110"/>
      <c r="W6" s="49"/>
    </row>
    <row r="7" spans="1:24" ht="60" customHeight="1" thickBot="1" x14ac:dyDescent="0.4">
      <c r="A7" s="71" t="str">
        <f>'Section 2'!A27</f>
        <v>2C-p</v>
      </c>
      <c r="B7" s="77" t="e">
        <f>'Section 2'!#REF!</f>
        <v>#REF!</v>
      </c>
      <c r="C7" s="83">
        <f>'Section 2'!C27</f>
        <v>610</v>
      </c>
      <c r="D7" s="83" t="e">
        <f t="shared" si="0"/>
        <v>#REF!</v>
      </c>
      <c r="E7" s="91" t="s">
        <v>115</v>
      </c>
      <c r="F7" s="21">
        <v>4</v>
      </c>
      <c r="G7" s="19" t="s">
        <v>212</v>
      </c>
      <c r="H7" s="19" t="s">
        <v>131</v>
      </c>
      <c r="I7" s="106" t="s">
        <v>137</v>
      </c>
      <c r="J7" s="107" t="s">
        <v>150</v>
      </c>
      <c r="K7" s="106" t="s">
        <v>184</v>
      </c>
      <c r="L7" s="106" t="s">
        <v>170</v>
      </c>
      <c r="M7" s="102" t="s">
        <v>133</v>
      </c>
      <c r="N7" s="104" t="s">
        <v>132</v>
      </c>
      <c r="O7" s="106" t="s">
        <v>199</v>
      </c>
      <c r="P7" s="109" t="s">
        <v>255</v>
      </c>
      <c r="Q7" s="109" t="s">
        <v>256</v>
      </c>
      <c r="R7" s="110" t="s">
        <v>257</v>
      </c>
      <c r="S7" s="110" t="s">
        <v>260</v>
      </c>
      <c r="T7" s="110" t="s">
        <v>258</v>
      </c>
      <c r="U7" s="110"/>
      <c r="W7" s="49"/>
    </row>
    <row r="8" spans="1:24" ht="60" customHeight="1" thickBot="1" x14ac:dyDescent="0.4">
      <c r="A8" s="71" t="str">
        <f>'Section 2'!A36</f>
        <v>2C-r</v>
      </c>
      <c r="B8" s="77" t="e">
        <f>'Section 2'!#REF!</f>
        <v>#REF!</v>
      </c>
      <c r="C8" s="83" t="str">
        <f>'Section 2'!C36</f>
        <v>92</v>
      </c>
      <c r="D8" s="83" t="e">
        <f t="shared" si="0"/>
        <v>#REF!</v>
      </c>
      <c r="E8" s="91" t="s">
        <v>115</v>
      </c>
      <c r="F8" s="18">
        <v>1</v>
      </c>
      <c r="G8" s="19" t="s">
        <v>213</v>
      </c>
      <c r="H8" s="19" t="s">
        <v>129</v>
      </c>
      <c r="I8" s="106" t="s">
        <v>137</v>
      </c>
      <c r="J8" s="106" t="s">
        <v>20</v>
      </c>
      <c r="K8" s="106" t="s">
        <v>132</v>
      </c>
      <c r="L8" s="106" t="s">
        <v>171</v>
      </c>
      <c r="M8" s="102" t="s">
        <v>133</v>
      </c>
      <c r="N8" s="104" t="s">
        <v>132</v>
      </c>
      <c r="O8" s="106" t="s">
        <v>200</v>
      </c>
      <c r="P8" s="110" t="s">
        <v>261</v>
      </c>
      <c r="Q8" s="109" t="s">
        <v>262</v>
      </c>
      <c r="R8" s="110" t="s">
        <v>20</v>
      </c>
      <c r="S8" s="110" t="s">
        <v>271</v>
      </c>
      <c r="T8" s="110" t="s">
        <v>263</v>
      </c>
      <c r="U8" s="110"/>
      <c r="W8" s="49"/>
    </row>
    <row r="9" spans="1:24" ht="60" customHeight="1" thickBot="1" x14ac:dyDescent="0.4">
      <c r="A9" s="71" t="str">
        <f>'Section 2'!A52</f>
        <v>2C-s</v>
      </c>
      <c r="B9" s="77" t="e">
        <f>'Section 2'!#REF!</f>
        <v>#REF!</v>
      </c>
      <c r="C9" s="83" t="str">
        <f>'Section 2'!C52</f>
        <v>145</v>
      </c>
      <c r="D9" s="83" t="e">
        <f t="shared" si="0"/>
        <v>#REF!</v>
      </c>
      <c r="E9" s="91" t="s">
        <v>115</v>
      </c>
      <c r="F9" s="18">
        <v>3</v>
      </c>
      <c r="G9" s="19" t="s">
        <v>213</v>
      </c>
      <c r="H9" s="19" t="s">
        <v>130</v>
      </c>
      <c r="I9" s="106" t="s">
        <v>137</v>
      </c>
      <c r="J9" s="106" t="s">
        <v>151</v>
      </c>
      <c r="K9" s="106" t="s">
        <v>185</v>
      </c>
      <c r="L9" s="106" t="s">
        <v>172</v>
      </c>
      <c r="M9" s="102" t="s">
        <v>133</v>
      </c>
      <c r="N9" s="104" t="s">
        <v>132</v>
      </c>
      <c r="O9" s="106" t="s">
        <v>201</v>
      </c>
      <c r="P9" s="109" t="s">
        <v>265</v>
      </c>
      <c r="Q9" s="110" t="s">
        <v>264</v>
      </c>
      <c r="R9" s="110" t="s">
        <v>266</v>
      </c>
      <c r="S9" s="110" t="s">
        <v>269</v>
      </c>
      <c r="T9" s="110" t="s">
        <v>267</v>
      </c>
      <c r="U9" s="110"/>
      <c r="W9" s="49"/>
    </row>
    <row r="10" spans="1:24" ht="60" customHeight="1" thickBot="1" x14ac:dyDescent="0.4">
      <c r="A10" s="71" t="str">
        <f>'Section 2'!A60</f>
        <v>2D</v>
      </c>
      <c r="B10" s="77" t="e">
        <f>'Section 2'!#REF!</f>
        <v>#REF!</v>
      </c>
      <c r="C10" s="83" t="str">
        <f>'Section 2'!C60</f>
        <v>15</v>
      </c>
      <c r="D10" s="83" t="e">
        <f t="shared" si="0"/>
        <v>#REF!</v>
      </c>
      <c r="E10" s="91" t="s">
        <v>115</v>
      </c>
      <c r="F10" s="18">
        <v>1</v>
      </c>
      <c r="G10" s="19" t="s">
        <v>214</v>
      </c>
      <c r="H10" s="19" t="s">
        <v>37</v>
      </c>
      <c r="I10" s="106" t="s">
        <v>138</v>
      </c>
      <c r="J10" s="106" t="s">
        <v>151</v>
      </c>
      <c r="K10" s="106" t="s">
        <v>186</v>
      </c>
      <c r="L10" s="106" t="s">
        <v>173</v>
      </c>
      <c r="M10" s="102" t="s">
        <v>133</v>
      </c>
      <c r="N10" s="104" t="s">
        <v>132</v>
      </c>
      <c r="O10" s="106" t="s">
        <v>201</v>
      </c>
      <c r="P10" s="110" t="s">
        <v>268</v>
      </c>
      <c r="Q10" s="110" t="s">
        <v>20</v>
      </c>
      <c r="R10" s="110" t="s">
        <v>20</v>
      </c>
      <c r="S10" s="110" t="s">
        <v>270</v>
      </c>
      <c r="T10" s="110" t="s">
        <v>247</v>
      </c>
      <c r="U10" s="110"/>
      <c r="W10" s="49"/>
    </row>
    <row r="11" spans="1:24" ht="60" customHeight="1" thickBot="1" x14ac:dyDescent="0.4">
      <c r="A11" s="71" t="str">
        <f>'Section 2'!A72</f>
        <v>2E</v>
      </c>
      <c r="B11" s="77" t="e">
        <f>'Section 2'!#REF!</f>
        <v>#REF!</v>
      </c>
      <c r="C11" s="83" t="str">
        <f>'Section 2'!C72</f>
        <v>145</v>
      </c>
      <c r="D11" s="83" t="e">
        <f t="shared" si="0"/>
        <v>#REF!</v>
      </c>
      <c r="E11" s="91" t="s">
        <v>115</v>
      </c>
      <c r="F11" s="18">
        <v>3</v>
      </c>
      <c r="G11" s="19" t="s">
        <v>215</v>
      </c>
      <c r="H11" s="19" t="s">
        <v>37</v>
      </c>
      <c r="I11" s="106" t="s">
        <v>138</v>
      </c>
      <c r="J11" s="106" t="s">
        <v>152</v>
      </c>
      <c r="K11" s="106" t="s">
        <v>187</v>
      </c>
      <c r="L11" s="106" t="s">
        <v>174</v>
      </c>
      <c r="M11" s="102" t="s">
        <v>133</v>
      </c>
      <c r="N11" s="104" t="s">
        <v>132</v>
      </c>
      <c r="O11" s="106" t="s">
        <v>202</v>
      </c>
      <c r="P11" s="109" t="s">
        <v>272</v>
      </c>
      <c r="Q11" s="110" t="s">
        <v>20</v>
      </c>
      <c r="R11" s="110" t="s">
        <v>20</v>
      </c>
      <c r="S11" s="110" t="s">
        <v>273</v>
      </c>
      <c r="T11" s="110" t="s">
        <v>247</v>
      </c>
      <c r="U11" s="110"/>
      <c r="W11" s="49"/>
    </row>
    <row r="12" spans="1:24" ht="60" customHeight="1" thickBot="1" x14ac:dyDescent="0.4">
      <c r="A12" s="71" t="str">
        <f>'Section 2'!A76</f>
        <v>2F</v>
      </c>
      <c r="B12" s="77" t="e">
        <f>'Section 2'!#REF!</f>
        <v>#REF!</v>
      </c>
      <c r="C12" s="83" t="str">
        <f>'Section 2'!C76</f>
        <v>350</v>
      </c>
      <c r="D12" s="83" t="e">
        <f t="shared" si="0"/>
        <v>#REF!</v>
      </c>
      <c r="E12" s="91" t="s">
        <v>115</v>
      </c>
      <c r="F12" s="18">
        <v>1</v>
      </c>
      <c r="G12" s="19" t="s">
        <v>24</v>
      </c>
      <c r="H12" s="19" t="s">
        <v>225</v>
      </c>
      <c r="I12" s="106" t="s">
        <v>138</v>
      </c>
      <c r="J12" s="106" t="s">
        <v>153</v>
      </c>
      <c r="K12" s="106" t="s">
        <v>132</v>
      </c>
      <c r="L12" s="106" t="s">
        <v>175</v>
      </c>
      <c r="M12" s="102" t="s">
        <v>132</v>
      </c>
      <c r="N12" s="104" t="s">
        <v>132</v>
      </c>
      <c r="O12" s="106" t="s">
        <v>203</v>
      </c>
      <c r="P12" s="110" t="s">
        <v>274</v>
      </c>
      <c r="Q12" s="110" t="s">
        <v>276</v>
      </c>
      <c r="R12" s="110" t="s">
        <v>20</v>
      </c>
      <c r="S12" s="110" t="s">
        <v>275</v>
      </c>
      <c r="T12" s="110" t="s">
        <v>277</v>
      </c>
      <c r="U12" s="110"/>
      <c r="W12" s="49"/>
    </row>
    <row r="13" spans="1:24" ht="60" customHeight="1" thickBot="1" x14ac:dyDescent="0.4">
      <c r="A13" s="71" t="e">
        <f>#REF!</f>
        <v>#REF!</v>
      </c>
      <c r="B13" s="78" t="e">
        <f>#REF!</f>
        <v>#REF!</v>
      </c>
      <c r="C13" s="83" t="e">
        <f>#REF!</f>
        <v>#REF!</v>
      </c>
      <c r="D13" s="83" t="e">
        <f t="shared" si="0"/>
        <v>#REF!</v>
      </c>
      <c r="E13" s="90" t="s">
        <v>114</v>
      </c>
      <c r="F13" s="18">
        <v>1</v>
      </c>
      <c r="G13" s="19" t="s">
        <v>9</v>
      </c>
      <c r="H13" s="19" t="s">
        <v>226</v>
      </c>
      <c r="I13" s="106" t="s">
        <v>139</v>
      </c>
      <c r="J13" s="106" t="s">
        <v>154</v>
      </c>
      <c r="K13" s="106" t="s">
        <v>132</v>
      </c>
      <c r="L13" s="106" t="s">
        <v>175</v>
      </c>
      <c r="M13" s="102" t="s">
        <v>133</v>
      </c>
      <c r="N13" s="104" t="s">
        <v>132</v>
      </c>
      <c r="O13" s="106" t="s">
        <v>204</v>
      </c>
      <c r="P13" s="144" t="s">
        <v>280</v>
      </c>
      <c r="Q13" s="144" t="s">
        <v>279</v>
      </c>
      <c r="R13" s="144" t="s">
        <v>278</v>
      </c>
      <c r="S13" s="144" t="s">
        <v>282</v>
      </c>
      <c r="T13" s="144" t="s">
        <v>281</v>
      </c>
      <c r="U13" s="144"/>
      <c r="W13" s="49"/>
    </row>
    <row r="14" spans="1:24" ht="60" customHeight="1" thickBot="1" x14ac:dyDescent="0.4">
      <c r="A14" s="71" t="e">
        <f>#REF!</f>
        <v>#REF!</v>
      </c>
      <c r="B14" s="78" t="e">
        <f>#REF!</f>
        <v>#REF!</v>
      </c>
      <c r="C14" s="83" t="e">
        <f>#REF!</f>
        <v>#REF!</v>
      </c>
      <c r="D14" s="83" t="e">
        <f t="shared" si="0"/>
        <v>#REF!</v>
      </c>
      <c r="E14" s="90" t="s">
        <v>114</v>
      </c>
      <c r="F14" s="18">
        <v>1</v>
      </c>
      <c r="G14" s="19" t="s">
        <v>9</v>
      </c>
      <c r="H14" s="19" t="s">
        <v>227</v>
      </c>
      <c r="I14" s="106" t="s">
        <v>139</v>
      </c>
      <c r="J14" s="106" t="s">
        <v>154</v>
      </c>
      <c r="K14" s="106" t="s">
        <v>132</v>
      </c>
      <c r="L14" s="106" t="s">
        <v>175</v>
      </c>
      <c r="M14" s="102" t="s">
        <v>133</v>
      </c>
      <c r="N14" s="104" t="s">
        <v>132</v>
      </c>
      <c r="O14" s="106" t="s">
        <v>205</v>
      </c>
      <c r="P14" s="145"/>
      <c r="Q14" s="145"/>
      <c r="R14" s="145"/>
      <c r="S14" s="145"/>
      <c r="T14" s="145"/>
      <c r="U14" s="145"/>
      <c r="W14" s="49"/>
    </row>
    <row r="15" spans="1:24" ht="60" customHeight="1" thickBot="1" x14ac:dyDescent="0.4">
      <c r="A15" s="71" t="e">
        <f>#REF!</f>
        <v>#REF!</v>
      </c>
      <c r="B15" s="78" t="e">
        <f>#REF!</f>
        <v>#REF!</v>
      </c>
      <c r="C15" s="83" t="e">
        <f>#REF!</f>
        <v>#REF!</v>
      </c>
      <c r="D15" s="83" t="e">
        <f t="shared" si="0"/>
        <v>#REF!</v>
      </c>
      <c r="E15" s="90" t="s">
        <v>114</v>
      </c>
      <c r="F15" s="18">
        <v>2</v>
      </c>
      <c r="G15" s="19" t="s">
        <v>216</v>
      </c>
      <c r="H15" s="19" t="s">
        <v>228</v>
      </c>
      <c r="I15" s="106" t="s">
        <v>139</v>
      </c>
      <c r="J15" s="106" t="s">
        <v>155</v>
      </c>
      <c r="K15" s="106" t="s">
        <v>188</v>
      </c>
      <c r="L15" s="106" t="s">
        <v>176</v>
      </c>
      <c r="M15" s="102" t="s">
        <v>133</v>
      </c>
      <c r="N15" s="104" t="s">
        <v>132</v>
      </c>
      <c r="O15" s="106" t="s">
        <v>206</v>
      </c>
      <c r="P15" s="109" t="s">
        <v>283</v>
      </c>
      <c r="Q15" s="110" t="s">
        <v>20</v>
      </c>
      <c r="R15" s="110" t="s">
        <v>20</v>
      </c>
      <c r="S15" s="110" t="s">
        <v>284</v>
      </c>
      <c r="T15" s="110" t="s">
        <v>247</v>
      </c>
      <c r="U15" s="110"/>
      <c r="W15" s="49"/>
    </row>
    <row r="16" spans="1:24" ht="60" customHeight="1" thickBot="1" x14ac:dyDescent="0.4">
      <c r="A16" s="71" t="e">
        <f>#REF!</f>
        <v>#REF!</v>
      </c>
      <c r="B16" s="78" t="e">
        <f>#REF!</f>
        <v>#REF!</v>
      </c>
      <c r="C16" s="83" t="e">
        <f>#REF!</f>
        <v>#REF!</v>
      </c>
      <c r="D16" s="83" t="e">
        <f t="shared" si="0"/>
        <v>#REF!</v>
      </c>
      <c r="E16" s="90" t="s">
        <v>114</v>
      </c>
      <c r="F16" s="18">
        <v>1</v>
      </c>
      <c r="G16" s="19" t="s">
        <v>217</v>
      </c>
      <c r="H16" s="19" t="s">
        <v>229</v>
      </c>
      <c r="I16" s="106" t="s">
        <v>139</v>
      </c>
      <c r="J16" s="106" t="s">
        <v>156</v>
      </c>
      <c r="K16" s="106" t="s">
        <v>132</v>
      </c>
      <c r="L16" s="106" t="s">
        <v>175</v>
      </c>
      <c r="M16" s="102" t="s">
        <v>132</v>
      </c>
      <c r="N16" s="104" t="s">
        <v>132</v>
      </c>
      <c r="O16" s="106" t="s">
        <v>207</v>
      </c>
      <c r="P16" s="110" t="s">
        <v>286</v>
      </c>
      <c r="Q16" s="110" t="s">
        <v>285</v>
      </c>
      <c r="R16" s="110" t="s">
        <v>20</v>
      </c>
      <c r="S16" s="110" t="s">
        <v>287</v>
      </c>
      <c r="T16" s="110" t="s">
        <v>288</v>
      </c>
      <c r="U16" s="110"/>
      <c r="W16" s="49"/>
    </row>
    <row r="17" spans="1:23" ht="60" customHeight="1" thickBot="1" x14ac:dyDescent="0.4">
      <c r="A17" s="71" t="e">
        <f>#REF!</f>
        <v>#REF!</v>
      </c>
      <c r="B17" s="77" t="e">
        <f>#REF!</f>
        <v>#REF!</v>
      </c>
      <c r="C17" s="83" t="e">
        <f>#REF!</f>
        <v>#REF!</v>
      </c>
      <c r="D17" s="83" t="e">
        <f t="shared" si="0"/>
        <v>#REF!</v>
      </c>
      <c r="E17" s="90" t="s">
        <v>114</v>
      </c>
      <c r="F17" s="18">
        <v>1</v>
      </c>
      <c r="G17" s="19" t="s">
        <v>218</v>
      </c>
      <c r="H17" s="19" t="s">
        <v>39</v>
      </c>
      <c r="I17" s="106" t="s">
        <v>139</v>
      </c>
      <c r="J17" s="106" t="s">
        <v>156</v>
      </c>
      <c r="K17" s="106" t="s">
        <v>132</v>
      </c>
      <c r="L17" s="106" t="s">
        <v>177</v>
      </c>
      <c r="M17" s="102" t="s">
        <v>132</v>
      </c>
      <c r="N17" s="104" t="s">
        <v>132</v>
      </c>
      <c r="O17" s="106" t="s">
        <v>205</v>
      </c>
      <c r="P17" s="110" t="s">
        <v>290</v>
      </c>
      <c r="Q17" s="110" t="s">
        <v>289</v>
      </c>
      <c r="R17" s="110" t="s">
        <v>296</v>
      </c>
      <c r="S17" s="110" t="s">
        <v>292</v>
      </c>
      <c r="T17" s="110" t="s">
        <v>291</v>
      </c>
      <c r="U17" s="110"/>
      <c r="W17" s="49"/>
    </row>
    <row r="18" spans="1:23" ht="60" customHeight="1" thickBot="1" x14ac:dyDescent="0.4">
      <c r="A18" s="71" t="e">
        <f>#REF!</f>
        <v>#REF!</v>
      </c>
      <c r="B18" s="77" t="e">
        <f>#REF!</f>
        <v>#REF!</v>
      </c>
      <c r="C18" s="83" t="e">
        <f>#REF!</f>
        <v>#REF!</v>
      </c>
      <c r="D18" s="83" t="e">
        <f t="shared" si="0"/>
        <v>#REF!</v>
      </c>
      <c r="E18" s="90" t="s">
        <v>114</v>
      </c>
      <c r="F18" s="18">
        <v>1</v>
      </c>
      <c r="G18" s="19" t="s">
        <v>219</v>
      </c>
      <c r="H18" s="19" t="s">
        <v>230</v>
      </c>
      <c r="I18" s="106" t="s">
        <v>140</v>
      </c>
      <c r="J18" s="106" t="s">
        <v>157</v>
      </c>
      <c r="K18" s="106" t="s">
        <v>132</v>
      </c>
      <c r="L18" s="106" t="s">
        <v>175</v>
      </c>
      <c r="M18" s="102" t="s">
        <v>133</v>
      </c>
      <c r="N18" s="104" t="s">
        <v>132</v>
      </c>
      <c r="O18" s="106" t="s">
        <v>205</v>
      </c>
      <c r="P18" s="110" t="s">
        <v>293</v>
      </c>
      <c r="Q18" s="110" t="s">
        <v>289</v>
      </c>
      <c r="R18" s="110" t="s">
        <v>296</v>
      </c>
      <c r="S18" s="110" t="s">
        <v>294</v>
      </c>
      <c r="T18" s="110" t="s">
        <v>291</v>
      </c>
      <c r="U18" s="110"/>
      <c r="W18" s="49"/>
    </row>
    <row r="19" spans="1:23" ht="60" customHeight="1" thickBot="1" x14ac:dyDescent="0.4">
      <c r="A19" s="71" t="e">
        <f>#REF!</f>
        <v>#REF!</v>
      </c>
      <c r="B19" s="77" t="e">
        <f>#REF!</f>
        <v>#REF!</v>
      </c>
      <c r="C19" s="83" t="e">
        <f>#REF!</f>
        <v>#REF!</v>
      </c>
      <c r="D19" s="83" t="e">
        <f t="shared" si="0"/>
        <v>#REF!</v>
      </c>
      <c r="E19" s="90" t="s">
        <v>114</v>
      </c>
      <c r="F19" s="18">
        <v>1</v>
      </c>
      <c r="G19" s="19" t="s">
        <v>25</v>
      </c>
      <c r="H19" s="19" t="s">
        <v>40</v>
      </c>
      <c r="I19" s="106" t="s">
        <v>178</v>
      </c>
      <c r="J19" s="106" t="s">
        <v>20</v>
      </c>
      <c r="K19" s="106" t="s">
        <v>132</v>
      </c>
      <c r="L19" s="106" t="s">
        <v>175</v>
      </c>
      <c r="M19" s="102" t="s">
        <v>132</v>
      </c>
      <c r="N19" s="105" t="s">
        <v>132</v>
      </c>
      <c r="O19" s="106" t="s">
        <v>197</v>
      </c>
      <c r="P19" s="110" t="s">
        <v>295</v>
      </c>
      <c r="Q19" s="110" t="s">
        <v>296</v>
      </c>
      <c r="R19" s="110" t="s">
        <v>20</v>
      </c>
      <c r="S19" s="110" t="s">
        <v>298</v>
      </c>
      <c r="T19" s="110" t="s">
        <v>297</v>
      </c>
      <c r="U19" s="110"/>
      <c r="W19" s="49"/>
    </row>
    <row r="20" spans="1:23" ht="60" customHeight="1" thickBot="1" x14ac:dyDescent="0.4">
      <c r="A20" s="71" t="e">
        <f>#REF!</f>
        <v>#REF!</v>
      </c>
      <c r="B20" s="77" t="e">
        <f>#REF!</f>
        <v>#REF!</v>
      </c>
      <c r="C20" s="83" t="e">
        <f>#REF!</f>
        <v>#REF!</v>
      </c>
      <c r="D20" s="83" t="e">
        <f t="shared" si="0"/>
        <v>#REF!</v>
      </c>
      <c r="E20" s="90" t="s">
        <v>114</v>
      </c>
      <c r="F20" s="18">
        <v>1</v>
      </c>
      <c r="G20" s="19" t="s">
        <v>217</v>
      </c>
      <c r="H20" s="19" t="s">
        <v>41</v>
      </c>
      <c r="I20" s="106" t="s">
        <v>178</v>
      </c>
      <c r="J20" s="106" t="s">
        <v>158</v>
      </c>
      <c r="K20" s="106" t="s">
        <v>189</v>
      </c>
      <c r="L20" s="106" t="s">
        <v>175</v>
      </c>
      <c r="M20" s="102" t="s">
        <v>132</v>
      </c>
      <c r="N20" s="105" t="s">
        <v>132</v>
      </c>
      <c r="O20" s="106" t="s">
        <v>205</v>
      </c>
      <c r="P20" s="110" t="s">
        <v>299</v>
      </c>
      <c r="Q20" s="110" t="s">
        <v>300</v>
      </c>
      <c r="R20" s="110" t="s">
        <v>301</v>
      </c>
      <c r="S20" s="8" t="s">
        <v>303</v>
      </c>
      <c r="T20" s="110" t="s">
        <v>302</v>
      </c>
      <c r="U20" s="110"/>
      <c r="W20" s="49"/>
    </row>
    <row r="21" spans="1:23" ht="60" customHeight="1" thickBot="1" x14ac:dyDescent="0.4">
      <c r="A21" s="71" t="e">
        <f>#REF!</f>
        <v>#REF!</v>
      </c>
      <c r="B21" s="77" t="e">
        <f>#REF!</f>
        <v>#REF!</v>
      </c>
      <c r="C21" s="83" t="e">
        <f>#REF!</f>
        <v>#REF!</v>
      </c>
      <c r="D21" s="83" t="e">
        <f t="shared" si="0"/>
        <v>#REF!</v>
      </c>
      <c r="E21" s="90" t="s">
        <v>114</v>
      </c>
      <c r="F21" s="17">
        <v>1</v>
      </c>
      <c r="G21" s="19" t="s">
        <v>220</v>
      </c>
      <c r="H21" s="19" t="s">
        <v>38</v>
      </c>
      <c r="I21" s="106" t="s">
        <v>178</v>
      </c>
      <c r="J21" s="106" t="s">
        <v>159</v>
      </c>
      <c r="K21" s="106" t="s">
        <v>190</v>
      </c>
      <c r="L21" s="106" t="s">
        <v>175</v>
      </c>
      <c r="M21" s="102" t="s">
        <v>133</v>
      </c>
      <c r="N21" s="105" t="s">
        <v>132</v>
      </c>
      <c r="O21" s="106" t="s">
        <v>205</v>
      </c>
      <c r="P21" s="110" t="s">
        <v>305</v>
      </c>
      <c r="Q21" s="110" t="s">
        <v>300</v>
      </c>
      <c r="R21" s="110" t="s">
        <v>301</v>
      </c>
      <c r="S21" s="110" t="s">
        <v>304</v>
      </c>
      <c r="T21" s="110" t="s">
        <v>302</v>
      </c>
      <c r="U21" s="110"/>
      <c r="W21" s="49"/>
    </row>
    <row r="22" spans="1:23" ht="60" customHeight="1" thickBot="1" x14ac:dyDescent="0.4">
      <c r="A22" s="71" t="e">
        <f>#REF!</f>
        <v>#REF!</v>
      </c>
      <c r="B22" s="77" t="e">
        <f>#REF!</f>
        <v>#REF!</v>
      </c>
      <c r="C22" s="83" t="e">
        <f>#REF!</f>
        <v>#REF!</v>
      </c>
      <c r="D22" s="83" t="e">
        <f t="shared" si="0"/>
        <v>#REF!</v>
      </c>
      <c r="E22" s="90" t="s">
        <v>114</v>
      </c>
      <c r="F22" s="17">
        <v>1</v>
      </c>
      <c r="G22" s="19" t="s">
        <v>220</v>
      </c>
      <c r="H22" s="19" t="s">
        <v>38</v>
      </c>
      <c r="I22" s="106" t="s">
        <v>178</v>
      </c>
      <c r="J22" s="106" t="s">
        <v>160</v>
      </c>
      <c r="K22" s="106" t="s">
        <v>190</v>
      </c>
      <c r="L22" s="106" t="s">
        <v>175</v>
      </c>
      <c r="M22" s="102" t="s">
        <v>133</v>
      </c>
      <c r="N22" s="105" t="s">
        <v>132</v>
      </c>
      <c r="O22" s="106" t="s">
        <v>205</v>
      </c>
      <c r="P22" s="110" t="s">
        <v>306</v>
      </c>
      <c r="Q22" s="110" t="s">
        <v>300</v>
      </c>
      <c r="R22" s="110" t="s">
        <v>301</v>
      </c>
      <c r="S22" s="110" t="s">
        <v>307</v>
      </c>
      <c r="T22" s="110" t="s">
        <v>302</v>
      </c>
      <c r="U22" s="110"/>
      <c r="W22" s="49"/>
    </row>
    <row r="23" spans="1:23" ht="60" customHeight="1" thickBot="1" x14ac:dyDescent="0.4">
      <c r="A23" s="71" t="e">
        <f>#REF!</f>
        <v>#REF!</v>
      </c>
      <c r="B23" s="77" t="e">
        <f>#REF!</f>
        <v>#REF!</v>
      </c>
      <c r="C23" s="83" t="e">
        <f>#REF!</f>
        <v>#REF!</v>
      </c>
      <c r="D23" s="83" t="e">
        <f t="shared" si="0"/>
        <v>#REF!</v>
      </c>
      <c r="E23" s="90" t="s">
        <v>114</v>
      </c>
      <c r="F23" s="17">
        <v>1</v>
      </c>
      <c r="G23" s="19" t="s">
        <v>221</v>
      </c>
      <c r="H23" s="19" t="s">
        <v>42</v>
      </c>
      <c r="I23" s="106" t="s">
        <v>178</v>
      </c>
      <c r="J23" s="106" t="s">
        <v>160</v>
      </c>
      <c r="K23" s="106" t="s">
        <v>190</v>
      </c>
      <c r="L23" s="106" t="s">
        <v>175</v>
      </c>
      <c r="M23" s="102" t="s">
        <v>132</v>
      </c>
      <c r="N23" s="105" t="s">
        <v>132</v>
      </c>
      <c r="O23" s="106" t="s">
        <v>196</v>
      </c>
      <c r="P23" s="110" t="s">
        <v>306</v>
      </c>
      <c r="Q23" s="110" t="s">
        <v>300</v>
      </c>
      <c r="R23" s="110" t="s">
        <v>301</v>
      </c>
      <c r="S23" s="110" t="s">
        <v>307</v>
      </c>
      <c r="T23" s="110" t="s">
        <v>302</v>
      </c>
      <c r="U23" s="110"/>
      <c r="W23" s="49"/>
    </row>
    <row r="24" spans="1:23" ht="60" customHeight="1" thickBot="1" x14ac:dyDescent="0.4">
      <c r="A24" s="71" t="e">
        <f>#REF!</f>
        <v>#REF!</v>
      </c>
      <c r="B24" s="77" t="e">
        <f>#REF!</f>
        <v>#REF!</v>
      </c>
      <c r="C24" s="83" t="e">
        <f>#REF!</f>
        <v>#REF!</v>
      </c>
      <c r="D24" s="83" t="e">
        <f t="shared" si="0"/>
        <v>#REF!</v>
      </c>
      <c r="E24" s="90" t="s">
        <v>114</v>
      </c>
      <c r="F24" s="17">
        <v>1</v>
      </c>
      <c r="G24" s="19" t="s">
        <v>221</v>
      </c>
      <c r="H24" s="19" t="s">
        <v>43</v>
      </c>
      <c r="I24" s="106" t="s">
        <v>178</v>
      </c>
      <c r="J24" s="106" t="s">
        <v>160</v>
      </c>
      <c r="K24" s="106" t="s">
        <v>175</v>
      </c>
      <c r="L24" s="106" t="s">
        <v>175</v>
      </c>
      <c r="M24" s="102" t="s">
        <v>132</v>
      </c>
      <c r="N24" s="105" t="s">
        <v>132</v>
      </c>
      <c r="O24" s="106" t="s">
        <v>196</v>
      </c>
      <c r="P24" s="110" t="s">
        <v>306</v>
      </c>
      <c r="Q24" s="110" t="s">
        <v>300</v>
      </c>
      <c r="R24" s="110" t="s">
        <v>301</v>
      </c>
      <c r="S24" s="110" t="s">
        <v>307</v>
      </c>
      <c r="T24" s="110" t="s">
        <v>302</v>
      </c>
      <c r="U24" s="110"/>
      <c r="W24" s="49"/>
    </row>
    <row r="25" spans="1:23" ht="60" customHeight="1" thickBot="1" x14ac:dyDescent="0.4">
      <c r="A25" s="71" t="e">
        <f>#REF!</f>
        <v>#REF!</v>
      </c>
      <c r="B25" s="77" t="e">
        <f>#REF!</f>
        <v>#REF!</v>
      </c>
      <c r="C25" s="83" t="e">
        <f>#REF!</f>
        <v>#REF!</v>
      </c>
      <c r="D25" s="83" t="e">
        <f t="shared" si="0"/>
        <v>#REF!</v>
      </c>
      <c r="E25" s="90" t="s">
        <v>114</v>
      </c>
      <c r="F25" s="20">
        <v>3</v>
      </c>
      <c r="G25" s="19" t="s">
        <v>25</v>
      </c>
      <c r="H25" s="19" t="s">
        <v>44</v>
      </c>
      <c r="I25" s="106" t="s">
        <v>178</v>
      </c>
      <c r="J25" s="106" t="s">
        <v>160</v>
      </c>
      <c r="K25" s="106" t="s">
        <v>175</v>
      </c>
      <c r="L25" s="106" t="s">
        <v>175</v>
      </c>
      <c r="M25" s="102" t="s">
        <v>132</v>
      </c>
      <c r="N25" s="105" t="s">
        <v>132</v>
      </c>
      <c r="O25" s="106" t="s">
        <v>196</v>
      </c>
      <c r="P25" s="110" t="s">
        <v>301</v>
      </c>
      <c r="Q25" s="110" t="s">
        <v>20</v>
      </c>
      <c r="R25" s="110" t="s">
        <v>20</v>
      </c>
      <c r="S25" s="110" t="s">
        <v>308</v>
      </c>
      <c r="T25" s="110" t="s">
        <v>302</v>
      </c>
      <c r="U25" s="110"/>
      <c r="W25" s="49"/>
    </row>
    <row r="26" spans="1:23" ht="60" customHeight="1" thickBot="1" x14ac:dyDescent="0.4">
      <c r="A26" s="71" t="e">
        <f>#REF!</f>
        <v>#REF!</v>
      </c>
      <c r="B26" s="77" t="e">
        <f>#REF!</f>
        <v>#REF!</v>
      </c>
      <c r="C26" s="83" t="e">
        <f>#REF!</f>
        <v>#REF!</v>
      </c>
      <c r="D26" s="83" t="e">
        <f t="shared" si="0"/>
        <v>#REF!</v>
      </c>
      <c r="E26" s="92" t="s">
        <v>116</v>
      </c>
      <c r="F26" s="17">
        <v>2</v>
      </c>
      <c r="G26" s="19" t="s">
        <v>222</v>
      </c>
      <c r="H26" s="19" t="s">
        <v>45</v>
      </c>
      <c r="I26" s="106" t="s">
        <v>141</v>
      </c>
      <c r="J26" s="106" t="s">
        <v>164</v>
      </c>
      <c r="K26" s="106" t="s">
        <v>191</v>
      </c>
      <c r="L26" s="106" t="s">
        <v>179</v>
      </c>
      <c r="M26" s="102" t="s">
        <v>133</v>
      </c>
      <c r="N26" s="105" t="s">
        <v>132</v>
      </c>
      <c r="O26" s="106" t="s">
        <v>196</v>
      </c>
      <c r="P26" s="110" t="s">
        <v>310</v>
      </c>
      <c r="Q26" s="110" t="s">
        <v>313</v>
      </c>
      <c r="R26" s="110" t="s">
        <v>20</v>
      </c>
      <c r="S26" s="110" t="s">
        <v>311</v>
      </c>
      <c r="T26" s="110" t="s">
        <v>309</v>
      </c>
      <c r="U26" s="110"/>
      <c r="W26" s="49"/>
    </row>
    <row r="27" spans="1:23" ht="60" customHeight="1" thickBot="1" x14ac:dyDescent="0.4">
      <c r="A27" s="71" t="e">
        <f>#REF!</f>
        <v>#REF!</v>
      </c>
      <c r="B27" s="77" t="e">
        <f>#REF!</f>
        <v>#REF!</v>
      </c>
      <c r="C27" s="83" t="e">
        <f>#REF!</f>
        <v>#REF!</v>
      </c>
      <c r="D27" s="83" t="e">
        <f t="shared" si="0"/>
        <v>#REF!</v>
      </c>
      <c r="E27" s="92" t="s">
        <v>116</v>
      </c>
      <c r="F27" s="17">
        <v>2</v>
      </c>
      <c r="G27" s="19" t="s">
        <v>222</v>
      </c>
      <c r="H27" s="19" t="s">
        <v>46</v>
      </c>
      <c r="I27" s="106" t="s">
        <v>141</v>
      </c>
      <c r="J27" s="106" t="s">
        <v>163</v>
      </c>
      <c r="K27" s="106" t="s">
        <v>191</v>
      </c>
      <c r="L27" s="106" t="s">
        <v>180</v>
      </c>
      <c r="M27" s="102" t="s">
        <v>133</v>
      </c>
      <c r="N27" s="105" t="s">
        <v>132</v>
      </c>
      <c r="O27" s="106" t="s">
        <v>196</v>
      </c>
      <c r="P27" s="110" t="s">
        <v>312</v>
      </c>
      <c r="Q27" s="110" t="s">
        <v>315</v>
      </c>
      <c r="R27" s="110" t="s">
        <v>314</v>
      </c>
      <c r="S27" s="110" t="s">
        <v>320</v>
      </c>
      <c r="T27" s="110" t="s">
        <v>316</v>
      </c>
      <c r="U27" s="110"/>
      <c r="W27" s="49"/>
    </row>
    <row r="28" spans="1:23" ht="60" customHeight="1" thickBot="1" x14ac:dyDescent="0.4">
      <c r="A28" s="71" t="e">
        <f>#REF!</f>
        <v>#REF!</v>
      </c>
      <c r="B28" s="77" t="e">
        <f>#REF!</f>
        <v>#REF!</v>
      </c>
      <c r="C28" s="83" t="e">
        <f>#REF!</f>
        <v>#REF!</v>
      </c>
      <c r="D28" s="83" t="e">
        <f t="shared" si="0"/>
        <v>#REF!</v>
      </c>
      <c r="E28" s="92" t="s">
        <v>116</v>
      </c>
      <c r="F28" s="20">
        <v>3</v>
      </c>
      <c r="G28" s="19" t="s">
        <v>223</v>
      </c>
      <c r="H28" s="19" t="s">
        <v>47</v>
      </c>
      <c r="I28" s="106" t="s">
        <v>141</v>
      </c>
      <c r="J28" s="106" t="s">
        <v>162</v>
      </c>
      <c r="K28" s="106" t="s">
        <v>133</v>
      </c>
      <c r="L28" s="106" t="s">
        <v>181</v>
      </c>
      <c r="M28" s="102" t="s">
        <v>133</v>
      </c>
      <c r="N28" s="105" t="s">
        <v>133</v>
      </c>
      <c r="O28" s="106" t="s">
        <v>196</v>
      </c>
      <c r="P28" s="110" t="s">
        <v>317</v>
      </c>
      <c r="Q28" s="110" t="s">
        <v>314</v>
      </c>
      <c r="R28" s="110" t="s">
        <v>20</v>
      </c>
      <c r="S28" s="110" t="s">
        <v>321</v>
      </c>
      <c r="T28" s="110" t="s">
        <v>309</v>
      </c>
      <c r="U28" s="110"/>
      <c r="W28" s="49"/>
    </row>
    <row r="29" spans="1:23" ht="60" customHeight="1" thickBot="1" x14ac:dyDescent="0.4">
      <c r="A29" s="71" t="e">
        <f>#REF!</f>
        <v>#REF!</v>
      </c>
      <c r="B29" s="77" t="e">
        <f>#REF!</f>
        <v>#REF!</v>
      </c>
      <c r="C29" s="83" t="e">
        <f>#REF!</f>
        <v>#REF!</v>
      </c>
      <c r="D29" s="83" t="e">
        <f t="shared" si="0"/>
        <v>#REF!</v>
      </c>
      <c r="E29" s="92" t="s">
        <v>116</v>
      </c>
      <c r="F29" s="17">
        <v>1</v>
      </c>
      <c r="G29" s="19" t="s">
        <v>210</v>
      </c>
      <c r="H29" s="19" t="s">
        <v>48</v>
      </c>
      <c r="I29" s="106" t="s">
        <v>141</v>
      </c>
      <c r="J29" s="106" t="s">
        <v>161</v>
      </c>
      <c r="K29" s="106" t="s">
        <v>175</v>
      </c>
      <c r="L29" s="106" t="s">
        <v>175</v>
      </c>
      <c r="M29" s="102" t="s">
        <v>132</v>
      </c>
      <c r="N29" s="105" t="s">
        <v>133</v>
      </c>
      <c r="O29" s="106" t="s">
        <v>196</v>
      </c>
      <c r="P29" s="110" t="s">
        <v>322</v>
      </c>
      <c r="Q29" s="110" t="s">
        <v>324</v>
      </c>
      <c r="R29" s="110" t="s">
        <v>20</v>
      </c>
      <c r="S29" s="110" t="s">
        <v>323</v>
      </c>
      <c r="T29" s="110" t="s">
        <v>309</v>
      </c>
      <c r="U29" s="110"/>
      <c r="W29" s="49"/>
    </row>
    <row r="30" spans="1:23" ht="60" customHeight="1" thickBot="1" x14ac:dyDescent="0.4">
      <c r="A30" s="71" t="e">
        <f>#REF!</f>
        <v>#REF!</v>
      </c>
      <c r="B30" s="77" t="e">
        <f>#REF!</f>
        <v>#REF!</v>
      </c>
      <c r="C30" s="83" t="e">
        <f>#REF!</f>
        <v>#REF!</v>
      </c>
      <c r="D30" s="83" t="e">
        <f t="shared" si="0"/>
        <v>#REF!</v>
      </c>
      <c r="E30" s="92" t="s">
        <v>116</v>
      </c>
      <c r="F30" s="17">
        <v>1</v>
      </c>
      <c r="G30" s="19" t="s">
        <v>9</v>
      </c>
      <c r="H30" s="19" t="s">
        <v>49</v>
      </c>
      <c r="I30" s="106" t="s">
        <v>143</v>
      </c>
      <c r="J30" s="106" t="s">
        <v>162</v>
      </c>
      <c r="K30" s="106" t="s">
        <v>192</v>
      </c>
      <c r="L30" s="106" t="s">
        <v>175</v>
      </c>
      <c r="M30" s="102" t="s">
        <v>133</v>
      </c>
      <c r="N30" s="105" t="s">
        <v>133</v>
      </c>
      <c r="O30" s="106" t="s">
        <v>196</v>
      </c>
      <c r="P30" s="110" t="s">
        <v>325</v>
      </c>
      <c r="Q30" s="110" t="s">
        <v>326</v>
      </c>
      <c r="R30" s="110" t="s">
        <v>20</v>
      </c>
      <c r="S30" s="110" t="s">
        <v>328</v>
      </c>
      <c r="T30" s="110" t="s">
        <v>327</v>
      </c>
      <c r="U30" s="110"/>
      <c r="W30" s="49"/>
    </row>
    <row r="31" spans="1:23" ht="60" customHeight="1" thickBot="1" x14ac:dyDescent="0.4">
      <c r="A31" s="71" t="e">
        <f>#REF!</f>
        <v>#REF!</v>
      </c>
      <c r="B31" s="77" t="e">
        <f>#REF!</f>
        <v>#REF!</v>
      </c>
      <c r="C31" s="83" t="e">
        <f>#REF!</f>
        <v>#REF!</v>
      </c>
      <c r="D31" s="83" t="e">
        <f t="shared" si="0"/>
        <v>#REF!</v>
      </c>
      <c r="E31" s="92" t="s">
        <v>116</v>
      </c>
      <c r="F31" s="20">
        <v>3</v>
      </c>
      <c r="G31" s="19" t="s">
        <v>224</v>
      </c>
      <c r="H31" s="19" t="s">
        <v>50</v>
      </c>
      <c r="I31" s="106" t="s">
        <v>142</v>
      </c>
      <c r="J31" s="106" t="s">
        <v>161</v>
      </c>
      <c r="K31" s="106" t="s">
        <v>133</v>
      </c>
      <c r="L31" s="106" t="s">
        <v>182</v>
      </c>
      <c r="M31" s="102" t="s">
        <v>134</v>
      </c>
      <c r="N31" s="105" t="s">
        <v>132</v>
      </c>
      <c r="O31" s="106" t="s">
        <v>196</v>
      </c>
      <c r="P31" s="109" t="s">
        <v>329</v>
      </c>
      <c r="Q31" s="110" t="s">
        <v>330</v>
      </c>
      <c r="R31" s="110" t="s">
        <v>20</v>
      </c>
      <c r="S31" s="110" t="s">
        <v>328</v>
      </c>
      <c r="T31" s="110" t="s">
        <v>327</v>
      </c>
      <c r="U31" s="110"/>
      <c r="W31" s="49"/>
    </row>
    <row r="32" spans="1:23" ht="60" customHeight="1" thickBot="1" x14ac:dyDescent="0.4">
      <c r="A32" s="71" t="e">
        <f>#REF!</f>
        <v>#REF!</v>
      </c>
      <c r="B32" s="77" t="e">
        <f>#REF!</f>
        <v>#REF!</v>
      </c>
      <c r="C32" s="83" t="e">
        <f>#REF!</f>
        <v>#REF!</v>
      </c>
      <c r="D32" s="83" t="e">
        <f t="shared" si="0"/>
        <v>#REF!</v>
      </c>
      <c r="E32" s="92" t="s">
        <v>116</v>
      </c>
      <c r="F32" s="17">
        <v>2</v>
      </c>
      <c r="G32" s="19" t="s">
        <v>224</v>
      </c>
      <c r="H32" s="19" t="s">
        <v>51</v>
      </c>
      <c r="I32" s="106" t="s">
        <v>142</v>
      </c>
      <c r="J32" s="106" t="s">
        <v>161</v>
      </c>
      <c r="K32" s="106" t="s">
        <v>192</v>
      </c>
      <c r="L32" s="106" t="s">
        <v>183</v>
      </c>
      <c r="M32" s="102" t="s">
        <v>133</v>
      </c>
      <c r="N32" s="105" t="s">
        <v>132</v>
      </c>
      <c r="O32" s="106" t="s">
        <v>196</v>
      </c>
      <c r="P32" s="109"/>
      <c r="Q32" s="110"/>
      <c r="R32" s="110"/>
      <c r="S32" s="110"/>
      <c r="T32" s="110" t="s">
        <v>309</v>
      </c>
      <c r="U32" s="110"/>
      <c r="W32" s="49"/>
    </row>
    <row r="33" spans="4:21" x14ac:dyDescent="0.35">
      <c r="E33" s="94"/>
      <c r="N33" s="2"/>
      <c r="O33" s="108"/>
      <c r="P33" s="6"/>
      <c r="S33" s="112"/>
      <c r="T33" s="112"/>
      <c r="U33" s="112"/>
    </row>
    <row r="34" spans="4:21" x14ac:dyDescent="0.35">
      <c r="E34" s="94"/>
      <c r="N34" s="2"/>
      <c r="O34" s="108"/>
      <c r="P34" s="6"/>
    </row>
    <row r="35" spans="4:21" x14ac:dyDescent="0.35">
      <c r="E35" s="94"/>
      <c r="N35" s="2"/>
      <c r="O35" s="108"/>
      <c r="P35" s="6"/>
    </row>
    <row r="36" spans="4:21" x14ac:dyDescent="0.35">
      <c r="D36" s="85"/>
      <c r="E36" s="95"/>
    </row>
    <row r="37" spans="4:21" x14ac:dyDescent="0.35">
      <c r="E37" s="94"/>
    </row>
  </sheetData>
  <mergeCells count="22">
    <mergeCell ref="A1:A2"/>
    <mergeCell ref="H1:H2"/>
    <mergeCell ref="G1:G2"/>
    <mergeCell ref="S1:S2"/>
    <mergeCell ref="R1:R2"/>
    <mergeCell ref="M1:M2"/>
    <mergeCell ref="N1:N2"/>
    <mergeCell ref="P1:P2"/>
    <mergeCell ref="Q1:Q2"/>
    <mergeCell ref="I1:I2"/>
    <mergeCell ref="J1:J2"/>
    <mergeCell ref="K1:K2"/>
    <mergeCell ref="L1:L2"/>
    <mergeCell ref="O1:O2"/>
    <mergeCell ref="U1:U2"/>
    <mergeCell ref="U13:U14"/>
    <mergeCell ref="T1:T2"/>
    <mergeCell ref="P13:P14"/>
    <mergeCell ref="Q13:Q14"/>
    <mergeCell ref="R13:R14"/>
    <mergeCell ref="S13:S14"/>
    <mergeCell ref="T13:T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1"/>
  <sheetViews>
    <sheetView topLeftCell="A22" zoomScale="110" zoomScaleNormal="110" workbookViewId="0">
      <pane xSplit="1" topLeftCell="B1" activePane="topRight" state="frozen"/>
      <selection pane="topRight" activeCell="S1" sqref="S1:S1048576"/>
    </sheetView>
  </sheetViews>
  <sheetFormatPr defaultRowHeight="14.5" x14ac:dyDescent="0.35"/>
  <cols>
    <col min="1" max="1" width="13.1796875" style="72" bestFit="1" customWidth="1"/>
    <col min="2" max="2" width="18.26953125" style="22" customWidth="1"/>
    <col min="3" max="4" width="18.26953125" style="84" customWidth="1"/>
    <col min="5" max="5" width="18.26953125" style="1" customWidth="1"/>
    <col min="6" max="6" width="18.26953125" customWidth="1"/>
    <col min="7" max="18" width="11.453125" customWidth="1"/>
    <col min="20" max="23" width="22" style="5" customWidth="1"/>
    <col min="25" max="25" width="18.54296875" style="5" customWidth="1"/>
    <col min="26" max="26" width="9.1796875" style="5"/>
    <col min="27" max="27" width="18.7265625" style="5" customWidth="1"/>
    <col min="29" max="29" width="18.7265625" style="5" customWidth="1"/>
    <col min="31" max="34" width="22" style="5" customWidth="1"/>
    <col min="36" max="36" width="18.54296875" style="5" customWidth="1"/>
    <col min="38" max="38" width="18.54296875" style="5" customWidth="1"/>
  </cols>
  <sheetData>
    <row r="1" spans="1:39" ht="29.5" thickBot="1" x14ac:dyDescent="0.4">
      <c r="A1" s="146" t="s">
        <v>7</v>
      </c>
      <c r="B1" s="75" t="s">
        <v>30</v>
      </c>
      <c r="C1" s="81" t="s">
        <v>79</v>
      </c>
      <c r="D1" s="81" t="s">
        <v>118</v>
      </c>
      <c r="E1" s="14" t="s">
        <v>111</v>
      </c>
      <c r="F1" s="14" t="s">
        <v>31</v>
      </c>
      <c r="G1" s="149" t="s">
        <v>33</v>
      </c>
      <c r="H1" s="150"/>
      <c r="I1" s="151"/>
      <c r="J1" s="149" t="s">
        <v>34</v>
      </c>
      <c r="K1" s="150"/>
      <c r="L1" s="151"/>
      <c r="M1" s="149" t="s">
        <v>35</v>
      </c>
      <c r="N1" s="150"/>
      <c r="O1" s="151"/>
      <c r="P1" s="149" t="s">
        <v>36</v>
      </c>
      <c r="Q1" s="150"/>
      <c r="R1" s="151"/>
      <c r="T1" s="41" t="s">
        <v>63</v>
      </c>
      <c r="U1" s="42" t="s">
        <v>64</v>
      </c>
      <c r="V1" s="42" t="s">
        <v>65</v>
      </c>
      <c r="W1" s="42" t="s">
        <v>66</v>
      </c>
      <c r="Y1" s="41" t="s">
        <v>67</v>
      </c>
      <c r="AB1" s="5"/>
      <c r="AD1" s="5"/>
      <c r="AI1" s="5"/>
      <c r="AK1" s="5"/>
      <c r="AM1" s="5"/>
    </row>
    <row r="2" spans="1:39" ht="29.5" thickBot="1" x14ac:dyDescent="0.4">
      <c r="A2" s="147"/>
      <c r="B2" s="76"/>
      <c r="C2" s="82" t="s">
        <v>113</v>
      </c>
      <c r="D2" s="82" t="s">
        <v>113</v>
      </c>
      <c r="E2" s="15"/>
      <c r="F2" s="15" t="s">
        <v>32</v>
      </c>
      <c r="G2" s="16">
        <v>44287</v>
      </c>
      <c r="H2" s="16">
        <v>44317</v>
      </c>
      <c r="I2" s="16">
        <v>44348</v>
      </c>
      <c r="J2" s="16">
        <v>44378</v>
      </c>
      <c r="K2" s="16">
        <v>44409</v>
      </c>
      <c r="L2" s="16">
        <v>44440</v>
      </c>
      <c r="M2" s="16">
        <v>44470</v>
      </c>
      <c r="N2" s="16">
        <v>44501</v>
      </c>
      <c r="O2" s="16">
        <v>44531</v>
      </c>
      <c r="P2" s="16">
        <v>44562</v>
      </c>
      <c r="Q2" s="16">
        <v>44593</v>
      </c>
      <c r="R2" s="16">
        <v>44621</v>
      </c>
      <c r="T2" s="43"/>
      <c r="U2" s="16"/>
      <c r="V2" s="16"/>
      <c r="W2" s="16"/>
      <c r="Y2" s="43"/>
      <c r="AB2" s="5"/>
      <c r="AD2" s="5"/>
      <c r="AI2" s="5"/>
      <c r="AK2" s="5"/>
      <c r="AM2" s="5"/>
    </row>
    <row r="3" spans="1:39" ht="60" customHeight="1" thickBot="1" x14ac:dyDescent="0.4">
      <c r="A3" s="71" t="e">
        <f>#REF!</f>
        <v>#REF!</v>
      </c>
      <c r="B3" s="77" t="e">
        <f>#REF!</f>
        <v>#REF!</v>
      </c>
      <c r="C3" s="86" t="e">
        <f>#REF!</f>
        <v>#REF!</v>
      </c>
      <c r="D3" s="83" t="e">
        <f>C3</f>
        <v>#REF!</v>
      </c>
      <c r="E3" s="90" t="s">
        <v>114</v>
      </c>
      <c r="F3" s="18">
        <v>1</v>
      </c>
      <c r="G3" s="98"/>
      <c r="H3" s="98"/>
      <c r="I3" s="98"/>
      <c r="J3" s="19"/>
      <c r="K3" s="19"/>
      <c r="L3" s="19"/>
      <c r="M3" s="99"/>
      <c r="N3" s="99"/>
      <c r="O3" s="100">
        <v>1</v>
      </c>
      <c r="P3" s="19"/>
      <c r="Q3" s="19"/>
      <c r="R3" s="19"/>
      <c r="T3" s="44">
        <f>B2*I2</f>
        <v>0</v>
      </c>
      <c r="U3" s="44" t="e">
        <f>$B3*L3</f>
        <v>#REF!</v>
      </c>
      <c r="V3" s="44" t="e">
        <f>$B3*O3</f>
        <v>#REF!</v>
      </c>
      <c r="W3" s="44" t="e">
        <f>$B3*R3</f>
        <v>#REF!</v>
      </c>
      <c r="Y3" s="44"/>
      <c r="AA3" s="47"/>
      <c r="AC3" s="47"/>
      <c r="AE3" s="44"/>
      <c r="AF3" s="44"/>
      <c r="AG3" s="44"/>
      <c r="AH3" s="44"/>
      <c r="AJ3" s="44"/>
      <c r="AL3" s="49"/>
    </row>
    <row r="4" spans="1:39" ht="60" customHeight="1" thickBot="1" x14ac:dyDescent="0.4">
      <c r="A4" s="71" t="s">
        <v>14</v>
      </c>
      <c r="B4" s="77" t="e">
        <f>#REF!</f>
        <v>#REF!</v>
      </c>
      <c r="C4" s="86" t="e">
        <f>#REF!</f>
        <v>#REF!</v>
      </c>
      <c r="D4" s="83" t="e">
        <f>D3+C4</f>
        <v>#REF!</v>
      </c>
      <c r="E4" s="91" t="s">
        <v>115</v>
      </c>
      <c r="F4" s="18">
        <v>1</v>
      </c>
      <c r="G4" s="98"/>
      <c r="H4" s="98"/>
      <c r="I4" s="98"/>
      <c r="J4" s="19"/>
      <c r="K4" s="19"/>
      <c r="L4" s="19"/>
      <c r="M4" s="19"/>
      <c r="N4" s="19"/>
      <c r="O4" s="19"/>
      <c r="P4" s="99"/>
      <c r="Q4" s="99"/>
      <c r="R4" s="100">
        <v>1</v>
      </c>
      <c r="T4" s="44" t="e">
        <f>B3*I3</f>
        <v>#REF!</v>
      </c>
      <c r="U4" s="44" t="e">
        <f t="shared" ref="U4:U33" si="0">$B4*L4</f>
        <v>#REF!</v>
      </c>
      <c r="V4" s="44" t="e">
        <f t="shared" ref="V4:V33" si="1">$B4*O4</f>
        <v>#REF!</v>
      </c>
      <c r="W4" s="44" t="e">
        <f t="shared" ref="W4:W33" si="2">$B4*R4</f>
        <v>#REF!</v>
      </c>
      <c r="Y4" s="44" t="e">
        <f t="shared" ref="Y4:Y33" si="3">SUM(T4:W4)</f>
        <v>#REF!</v>
      </c>
      <c r="AA4" s="47"/>
      <c r="AC4" s="47"/>
      <c r="AE4" s="44"/>
      <c r="AF4" s="44"/>
      <c r="AG4" s="44"/>
      <c r="AH4" s="44"/>
      <c r="AJ4" s="44"/>
      <c r="AL4" s="49"/>
    </row>
    <row r="5" spans="1:39" ht="60" customHeight="1" thickBot="1" x14ac:dyDescent="0.4">
      <c r="A5" s="71" t="str">
        <f>'Section 2'!A11</f>
        <v>2A</v>
      </c>
      <c r="B5" s="77" t="e">
        <f>'Section 2'!#REF!</f>
        <v>#REF!</v>
      </c>
      <c r="C5" s="80" t="str">
        <f>'Section 2'!C11</f>
        <v>300</v>
      </c>
      <c r="D5" s="83" t="e">
        <f>D4+C5</f>
        <v>#REF!</v>
      </c>
      <c r="E5" s="91" t="s">
        <v>115</v>
      </c>
      <c r="F5" s="18">
        <v>2</v>
      </c>
      <c r="G5" s="98"/>
      <c r="H5" s="98"/>
      <c r="I5" s="98"/>
      <c r="J5" s="19"/>
      <c r="K5" s="19"/>
      <c r="L5" s="19"/>
      <c r="M5" s="19"/>
      <c r="N5" s="19"/>
      <c r="O5" s="19"/>
      <c r="P5" s="99"/>
      <c r="Q5" s="99"/>
      <c r="R5" s="100">
        <v>1</v>
      </c>
      <c r="T5" s="44" t="e">
        <f t="shared" ref="T5:T33" si="4">B4*I4</f>
        <v>#REF!</v>
      </c>
      <c r="U5" s="44" t="e">
        <f t="shared" si="0"/>
        <v>#REF!</v>
      </c>
      <c r="V5" s="44" t="e">
        <f t="shared" si="1"/>
        <v>#REF!</v>
      </c>
      <c r="W5" s="44" t="e">
        <f t="shared" si="2"/>
        <v>#REF!</v>
      </c>
      <c r="Y5" s="44" t="e">
        <f t="shared" si="3"/>
        <v>#REF!</v>
      </c>
      <c r="AA5" s="47"/>
      <c r="AC5" s="47"/>
      <c r="AE5" s="44"/>
      <c r="AF5" s="44"/>
      <c r="AG5" s="44"/>
      <c r="AH5" s="44"/>
      <c r="AJ5" s="44"/>
      <c r="AL5" s="49"/>
    </row>
    <row r="6" spans="1:39" ht="60" customHeight="1" thickBot="1" x14ac:dyDescent="0.4">
      <c r="A6" s="71" t="str">
        <f>'Section 2'!A18</f>
        <v>2B</v>
      </c>
      <c r="B6" s="77" t="e">
        <f>'Section 2'!#REF!</f>
        <v>#REF!</v>
      </c>
      <c r="C6" s="83" t="str">
        <f>'Section 2'!C18</f>
        <v>170</v>
      </c>
      <c r="D6" s="83" t="e">
        <f t="shared" ref="D6:D32" si="5">D5+C6</f>
        <v>#REF!</v>
      </c>
      <c r="E6" s="91" t="s">
        <v>115</v>
      </c>
      <c r="F6" s="21">
        <v>3</v>
      </c>
      <c r="G6" s="98"/>
      <c r="H6" s="98"/>
      <c r="I6" s="98"/>
      <c r="J6" s="19"/>
      <c r="K6" s="19"/>
      <c r="L6" s="19"/>
      <c r="M6" s="99"/>
      <c r="N6" s="99"/>
      <c r="O6" s="100">
        <v>1</v>
      </c>
      <c r="P6" s="19"/>
      <c r="Q6" s="19"/>
      <c r="R6" s="19"/>
      <c r="T6" s="44" t="e">
        <f t="shared" si="4"/>
        <v>#REF!</v>
      </c>
      <c r="U6" s="44" t="e">
        <f t="shared" si="0"/>
        <v>#REF!</v>
      </c>
      <c r="V6" s="44" t="e">
        <f t="shared" si="1"/>
        <v>#REF!</v>
      </c>
      <c r="W6" s="44" t="e">
        <f t="shared" si="2"/>
        <v>#REF!</v>
      </c>
      <c r="Y6" s="44" t="e">
        <f t="shared" si="3"/>
        <v>#REF!</v>
      </c>
      <c r="AA6" s="47"/>
      <c r="AC6" s="47"/>
      <c r="AE6" s="44"/>
      <c r="AF6" s="44"/>
      <c r="AG6" s="44"/>
      <c r="AH6" s="44"/>
      <c r="AJ6" s="44"/>
      <c r="AL6" s="49"/>
    </row>
    <row r="7" spans="1:39" ht="60" customHeight="1" thickBot="1" x14ac:dyDescent="0.4">
      <c r="A7" s="71" t="str">
        <f>'Section 2'!A27</f>
        <v>2C-p</v>
      </c>
      <c r="B7" s="77" t="e">
        <f>'Section 2'!#REF!</f>
        <v>#REF!</v>
      </c>
      <c r="C7" s="83">
        <f>'Section 2'!C27</f>
        <v>610</v>
      </c>
      <c r="D7" s="83" t="e">
        <f t="shared" si="5"/>
        <v>#REF!</v>
      </c>
      <c r="E7" s="91" t="s">
        <v>115</v>
      </c>
      <c r="F7" s="21">
        <v>4</v>
      </c>
      <c r="G7" s="98"/>
      <c r="H7" s="98"/>
      <c r="I7" s="98"/>
      <c r="J7" s="19"/>
      <c r="K7" s="100"/>
      <c r="L7" s="100">
        <v>0.2</v>
      </c>
      <c r="M7" s="101"/>
      <c r="N7" s="101"/>
      <c r="O7" s="100">
        <v>0.5</v>
      </c>
      <c r="P7" s="101"/>
      <c r="Q7" s="101"/>
      <c r="R7" s="100">
        <v>0.3</v>
      </c>
      <c r="T7" s="44" t="e">
        <f t="shared" si="4"/>
        <v>#REF!</v>
      </c>
      <c r="U7" s="44" t="e">
        <f t="shared" si="0"/>
        <v>#REF!</v>
      </c>
      <c r="V7" s="44" t="e">
        <f t="shared" si="1"/>
        <v>#REF!</v>
      </c>
      <c r="W7" s="44" t="e">
        <f t="shared" si="2"/>
        <v>#REF!</v>
      </c>
      <c r="Y7" s="44" t="e">
        <f t="shared" si="3"/>
        <v>#REF!</v>
      </c>
      <c r="AA7" s="47"/>
      <c r="AC7" s="47"/>
      <c r="AE7" s="44"/>
      <c r="AF7" s="44"/>
      <c r="AG7" s="44"/>
      <c r="AH7" s="44"/>
      <c r="AJ7" s="44"/>
      <c r="AL7" s="49"/>
    </row>
    <row r="8" spans="1:39" ht="60" customHeight="1" thickBot="1" x14ac:dyDescent="0.4">
      <c r="A8" s="71" t="str">
        <f>'Section 2'!A36</f>
        <v>2C-r</v>
      </c>
      <c r="B8" s="77" t="e">
        <f>'Section 2'!#REF!</f>
        <v>#REF!</v>
      </c>
      <c r="C8" s="83" t="str">
        <f>'Section 2'!C36</f>
        <v>92</v>
      </c>
      <c r="D8" s="83" t="e">
        <f t="shared" si="5"/>
        <v>#REF!</v>
      </c>
      <c r="E8" s="91" t="s">
        <v>115</v>
      </c>
      <c r="F8" s="18">
        <v>1</v>
      </c>
      <c r="G8" s="98"/>
      <c r="H8" s="98"/>
      <c r="I8" s="98"/>
      <c r="J8" s="19"/>
      <c r="K8" s="101"/>
      <c r="L8" s="100">
        <v>0.2</v>
      </c>
      <c r="M8" s="101"/>
      <c r="N8" s="101"/>
      <c r="O8" s="100">
        <v>0.7</v>
      </c>
      <c r="P8" s="101"/>
      <c r="Q8" s="101"/>
      <c r="R8" s="100">
        <v>0.3</v>
      </c>
      <c r="T8" s="44" t="e">
        <f t="shared" si="4"/>
        <v>#REF!</v>
      </c>
      <c r="U8" s="44" t="e">
        <f t="shared" si="0"/>
        <v>#REF!</v>
      </c>
      <c r="V8" s="44" t="e">
        <f t="shared" si="1"/>
        <v>#REF!</v>
      </c>
      <c r="W8" s="44" t="e">
        <f t="shared" si="2"/>
        <v>#REF!</v>
      </c>
      <c r="Y8" s="44"/>
      <c r="AA8" s="47"/>
      <c r="AC8" s="47"/>
      <c r="AE8" s="44"/>
      <c r="AF8" s="44"/>
      <c r="AG8" s="44"/>
      <c r="AH8" s="44"/>
      <c r="AJ8" s="44"/>
      <c r="AL8" s="49"/>
    </row>
    <row r="9" spans="1:39" ht="60" customHeight="1" thickBot="1" x14ac:dyDescent="0.4">
      <c r="A9" s="71" t="str">
        <f>'Section 2'!A52</f>
        <v>2C-s</v>
      </c>
      <c r="B9" s="77" t="e">
        <f>'Section 2'!#REF!</f>
        <v>#REF!</v>
      </c>
      <c r="C9" s="83" t="str">
        <f>'Section 2'!C52</f>
        <v>145</v>
      </c>
      <c r="D9" s="83" t="e">
        <f t="shared" si="5"/>
        <v>#REF!</v>
      </c>
      <c r="E9" s="91" t="s">
        <v>115</v>
      </c>
      <c r="F9" s="18">
        <v>3</v>
      </c>
      <c r="G9" s="98"/>
      <c r="H9" s="98"/>
      <c r="I9" s="98"/>
      <c r="J9" s="19"/>
      <c r="K9" s="101"/>
      <c r="L9" s="100">
        <v>0.2</v>
      </c>
      <c r="M9" s="101"/>
      <c r="N9" s="101"/>
      <c r="O9" s="100">
        <v>0.7</v>
      </c>
      <c r="P9" s="101"/>
      <c r="Q9" s="101"/>
      <c r="R9" s="100">
        <v>0.3</v>
      </c>
      <c r="T9" s="44" t="e">
        <f t="shared" si="4"/>
        <v>#REF!</v>
      </c>
      <c r="U9" s="44" t="e">
        <f t="shared" si="0"/>
        <v>#REF!</v>
      </c>
      <c r="V9" s="44" t="e">
        <f t="shared" si="1"/>
        <v>#REF!</v>
      </c>
      <c r="W9" s="44" t="e">
        <f t="shared" si="2"/>
        <v>#REF!</v>
      </c>
      <c r="Y9" s="44"/>
      <c r="AA9" s="47"/>
      <c r="AC9" s="47"/>
      <c r="AE9" s="44"/>
      <c r="AF9" s="44"/>
      <c r="AG9" s="44"/>
      <c r="AH9" s="44"/>
      <c r="AJ9" s="44"/>
      <c r="AL9" s="49"/>
    </row>
    <row r="10" spans="1:39" ht="60" customHeight="1" thickBot="1" x14ac:dyDescent="0.4">
      <c r="A10" s="71" t="str">
        <f>'Section 2'!A60</f>
        <v>2D</v>
      </c>
      <c r="B10" s="77" t="e">
        <f>'Section 2'!#REF!</f>
        <v>#REF!</v>
      </c>
      <c r="C10" s="83" t="str">
        <f>'Section 2'!C60</f>
        <v>15</v>
      </c>
      <c r="D10" s="83" t="e">
        <f t="shared" si="5"/>
        <v>#REF!</v>
      </c>
      <c r="E10" s="91" t="s">
        <v>115</v>
      </c>
      <c r="F10" s="18">
        <v>1</v>
      </c>
      <c r="G10" s="98"/>
      <c r="H10" s="98"/>
      <c r="I10" s="98"/>
      <c r="J10" s="19"/>
      <c r="K10" s="19"/>
      <c r="L10" s="19"/>
      <c r="M10" s="19"/>
      <c r="N10" s="19"/>
      <c r="O10" s="19"/>
      <c r="P10" s="99"/>
      <c r="Q10" s="99"/>
      <c r="R10" s="100">
        <v>1</v>
      </c>
      <c r="T10" s="44" t="e">
        <f t="shared" si="4"/>
        <v>#REF!</v>
      </c>
      <c r="U10" s="44" t="e">
        <f t="shared" si="0"/>
        <v>#REF!</v>
      </c>
      <c r="V10" s="44" t="e">
        <f t="shared" si="1"/>
        <v>#REF!</v>
      </c>
      <c r="W10" s="44" t="e">
        <f t="shared" si="2"/>
        <v>#REF!</v>
      </c>
      <c r="Y10" s="44" t="e">
        <f t="shared" ref="Y10" si="6">SUM(T10:W10)</f>
        <v>#REF!</v>
      </c>
      <c r="AA10" s="47"/>
      <c r="AC10" s="47"/>
      <c r="AE10" s="44"/>
      <c r="AF10" s="44"/>
      <c r="AG10" s="44"/>
      <c r="AH10" s="44"/>
      <c r="AJ10" s="44"/>
      <c r="AL10" s="49"/>
    </row>
    <row r="11" spans="1:39" ht="60" customHeight="1" thickBot="1" x14ac:dyDescent="0.4">
      <c r="A11" s="71" t="str">
        <f>'Section 2'!A72</f>
        <v>2E</v>
      </c>
      <c r="B11" s="77" t="e">
        <f>'Section 2'!#REF!</f>
        <v>#REF!</v>
      </c>
      <c r="C11" s="83" t="str">
        <f>'Section 2'!C72</f>
        <v>145</v>
      </c>
      <c r="D11" s="83" t="e">
        <f t="shared" si="5"/>
        <v>#REF!</v>
      </c>
      <c r="E11" s="91" t="s">
        <v>115</v>
      </c>
      <c r="F11" s="18">
        <v>3</v>
      </c>
      <c r="G11" s="98"/>
      <c r="H11" s="98"/>
      <c r="I11" s="98"/>
      <c r="J11" s="19"/>
      <c r="K11" s="19"/>
      <c r="L11" s="19"/>
      <c r="M11" s="19"/>
      <c r="N11" s="99"/>
      <c r="O11" s="100">
        <v>0.5</v>
      </c>
      <c r="P11" s="99"/>
      <c r="Q11" s="100"/>
      <c r="R11" s="100">
        <v>0.5</v>
      </c>
      <c r="T11" s="44" t="e">
        <f t="shared" si="4"/>
        <v>#REF!</v>
      </c>
      <c r="U11" s="44" t="e">
        <f t="shared" si="0"/>
        <v>#REF!</v>
      </c>
      <c r="V11" s="44" t="e">
        <f t="shared" si="1"/>
        <v>#REF!</v>
      </c>
      <c r="W11" s="44" t="e">
        <f t="shared" si="2"/>
        <v>#REF!</v>
      </c>
      <c r="Y11" s="44"/>
      <c r="AA11" s="47"/>
      <c r="AC11" s="47"/>
      <c r="AE11" s="44"/>
      <c r="AF11" s="44"/>
      <c r="AG11" s="44"/>
      <c r="AH11" s="44"/>
      <c r="AJ11" s="44"/>
      <c r="AL11" s="49"/>
    </row>
    <row r="12" spans="1:39" ht="60" customHeight="1" thickBot="1" x14ac:dyDescent="0.4">
      <c r="A12" s="71" t="str">
        <f>'Section 2'!A76</f>
        <v>2F</v>
      </c>
      <c r="B12" s="77" t="e">
        <f>'Section 2'!#REF!</f>
        <v>#REF!</v>
      </c>
      <c r="C12" s="83" t="str">
        <f>'Section 2'!C76</f>
        <v>350</v>
      </c>
      <c r="D12" s="83" t="e">
        <f t="shared" si="5"/>
        <v>#REF!</v>
      </c>
      <c r="E12" s="91" t="s">
        <v>115</v>
      </c>
      <c r="F12" s="18">
        <v>1</v>
      </c>
      <c r="G12" s="98"/>
      <c r="H12" s="98"/>
      <c r="I12" s="98"/>
      <c r="J12" s="19"/>
      <c r="K12" s="19"/>
      <c r="L12" s="19"/>
      <c r="M12" s="19"/>
      <c r="N12" s="19"/>
      <c r="O12" s="19"/>
      <c r="P12" s="99"/>
      <c r="Q12" s="99"/>
      <c r="R12" s="99"/>
      <c r="T12" s="44" t="e">
        <f t="shared" si="4"/>
        <v>#REF!</v>
      </c>
      <c r="U12" s="44" t="e">
        <f t="shared" si="0"/>
        <v>#REF!</v>
      </c>
      <c r="V12" s="44" t="e">
        <f t="shared" si="1"/>
        <v>#REF!</v>
      </c>
      <c r="W12" s="44" t="e">
        <f t="shared" si="2"/>
        <v>#REF!</v>
      </c>
      <c r="Y12" s="44"/>
      <c r="AA12" s="47"/>
      <c r="AC12" s="47"/>
      <c r="AE12" s="44"/>
      <c r="AF12" s="44"/>
      <c r="AG12" s="44"/>
      <c r="AH12" s="44"/>
      <c r="AJ12" s="44"/>
      <c r="AL12" s="49"/>
    </row>
    <row r="13" spans="1:39" ht="60" customHeight="1" thickBot="1" x14ac:dyDescent="0.4">
      <c r="A13" s="71" t="e">
        <f>#REF!</f>
        <v>#REF!</v>
      </c>
      <c r="B13" s="78" t="e">
        <f>#REF!</f>
        <v>#REF!</v>
      </c>
      <c r="C13" s="83" t="e">
        <f>#REF!</f>
        <v>#REF!</v>
      </c>
      <c r="D13" s="83" t="e">
        <f t="shared" si="5"/>
        <v>#REF!</v>
      </c>
      <c r="E13" s="90" t="s">
        <v>114</v>
      </c>
      <c r="F13" s="18">
        <v>1</v>
      </c>
      <c r="G13" s="98"/>
      <c r="H13" s="98"/>
      <c r="I13" s="98"/>
      <c r="J13" s="19"/>
      <c r="K13" s="99"/>
      <c r="L13" s="100">
        <v>0.5</v>
      </c>
      <c r="M13" s="99"/>
      <c r="N13" s="99"/>
      <c r="O13" s="100">
        <v>0.5</v>
      </c>
      <c r="P13" s="19"/>
      <c r="Q13" s="19"/>
      <c r="R13" s="19"/>
      <c r="T13" s="44" t="e">
        <f t="shared" si="4"/>
        <v>#REF!</v>
      </c>
      <c r="U13" s="44" t="e">
        <f t="shared" si="0"/>
        <v>#REF!</v>
      </c>
      <c r="V13" s="44" t="e">
        <f t="shared" si="1"/>
        <v>#REF!</v>
      </c>
      <c r="W13" s="44" t="e">
        <f t="shared" si="2"/>
        <v>#REF!</v>
      </c>
      <c r="Y13" s="44" t="e">
        <f t="shared" si="3"/>
        <v>#REF!</v>
      </c>
      <c r="AA13" s="47"/>
      <c r="AC13" s="47"/>
      <c r="AE13" s="44"/>
      <c r="AF13" s="44"/>
      <c r="AG13" s="44"/>
      <c r="AH13" s="44"/>
      <c r="AJ13" s="44"/>
      <c r="AL13" s="49"/>
    </row>
    <row r="14" spans="1:39" ht="60" customHeight="1" thickBot="1" x14ac:dyDescent="0.4">
      <c r="A14" s="71" t="e">
        <f>#REF!</f>
        <v>#REF!</v>
      </c>
      <c r="B14" s="78" t="e">
        <f>#REF!</f>
        <v>#REF!</v>
      </c>
      <c r="C14" s="83" t="e">
        <f>#REF!</f>
        <v>#REF!</v>
      </c>
      <c r="D14" s="83" t="e">
        <f t="shared" si="5"/>
        <v>#REF!</v>
      </c>
      <c r="E14" s="90" t="s">
        <v>114</v>
      </c>
      <c r="F14" s="18">
        <v>1</v>
      </c>
      <c r="G14" s="98"/>
      <c r="H14" s="98"/>
      <c r="I14" s="98"/>
      <c r="J14" s="19"/>
      <c r="K14" s="99"/>
      <c r="L14" s="100">
        <v>0.5</v>
      </c>
      <c r="M14" s="99"/>
      <c r="N14" s="99"/>
      <c r="O14" s="100">
        <v>0.5</v>
      </c>
      <c r="P14" s="19"/>
      <c r="Q14" s="19"/>
      <c r="R14" s="19"/>
      <c r="T14" s="44" t="e">
        <f t="shared" si="4"/>
        <v>#REF!</v>
      </c>
      <c r="U14" s="44" t="e">
        <f t="shared" si="0"/>
        <v>#REF!</v>
      </c>
      <c r="V14" s="44" t="e">
        <f t="shared" si="1"/>
        <v>#REF!</v>
      </c>
      <c r="W14" s="44" t="e">
        <f t="shared" si="2"/>
        <v>#REF!</v>
      </c>
      <c r="Y14" s="44" t="e">
        <f t="shared" si="3"/>
        <v>#REF!</v>
      </c>
      <c r="AA14" s="47"/>
      <c r="AC14" s="47"/>
      <c r="AE14" s="44"/>
      <c r="AF14" s="44"/>
      <c r="AG14" s="44"/>
      <c r="AH14" s="44"/>
      <c r="AJ14" s="44"/>
      <c r="AL14" s="49"/>
    </row>
    <row r="15" spans="1:39" ht="60" customHeight="1" thickBot="1" x14ac:dyDescent="0.4">
      <c r="A15" s="71" t="e">
        <f>#REF!</f>
        <v>#REF!</v>
      </c>
      <c r="B15" s="78" t="e">
        <f>#REF!</f>
        <v>#REF!</v>
      </c>
      <c r="C15" s="83" t="e">
        <f>#REF!</f>
        <v>#REF!</v>
      </c>
      <c r="D15" s="83" t="e">
        <f t="shared" si="5"/>
        <v>#REF!</v>
      </c>
      <c r="E15" s="90" t="s">
        <v>114</v>
      </c>
      <c r="F15" s="18">
        <v>2</v>
      </c>
      <c r="G15" s="98"/>
      <c r="H15" s="98"/>
      <c r="I15" s="98"/>
      <c r="J15" s="19"/>
      <c r="K15" s="99"/>
      <c r="L15" s="100">
        <v>0.5</v>
      </c>
      <c r="M15" s="99"/>
      <c r="N15" s="99"/>
      <c r="O15" s="100">
        <v>0.5</v>
      </c>
      <c r="P15" s="19"/>
      <c r="Q15" s="19"/>
      <c r="R15" s="19"/>
      <c r="T15" s="44" t="e">
        <f t="shared" si="4"/>
        <v>#REF!</v>
      </c>
      <c r="U15" s="44" t="e">
        <f t="shared" si="0"/>
        <v>#REF!</v>
      </c>
      <c r="V15" s="44" t="e">
        <f t="shared" si="1"/>
        <v>#REF!</v>
      </c>
      <c r="W15" s="44" t="e">
        <f t="shared" si="2"/>
        <v>#REF!</v>
      </c>
      <c r="Y15" s="44" t="e">
        <f t="shared" si="3"/>
        <v>#REF!</v>
      </c>
      <c r="AA15" s="47"/>
      <c r="AC15" s="47"/>
      <c r="AE15" s="44"/>
      <c r="AF15" s="44"/>
      <c r="AG15" s="44"/>
      <c r="AH15" s="44"/>
      <c r="AJ15" s="44"/>
      <c r="AL15" s="49"/>
    </row>
    <row r="16" spans="1:39" ht="60" customHeight="1" thickBot="1" x14ac:dyDescent="0.4">
      <c r="A16" s="71" t="e">
        <f>#REF!</f>
        <v>#REF!</v>
      </c>
      <c r="B16" s="78" t="e">
        <f>#REF!</f>
        <v>#REF!</v>
      </c>
      <c r="C16" s="83" t="e">
        <f>#REF!</f>
        <v>#REF!</v>
      </c>
      <c r="D16" s="83" t="e">
        <f t="shared" si="5"/>
        <v>#REF!</v>
      </c>
      <c r="E16" s="90" t="s">
        <v>114</v>
      </c>
      <c r="F16" s="18">
        <v>1</v>
      </c>
      <c r="G16" s="98"/>
      <c r="H16" s="98"/>
      <c r="I16" s="98"/>
      <c r="J16" s="19"/>
      <c r="K16" s="99"/>
      <c r="L16" s="100">
        <v>0.5</v>
      </c>
      <c r="M16" s="99"/>
      <c r="N16" s="99"/>
      <c r="O16" s="100">
        <v>0.5</v>
      </c>
      <c r="P16" s="19"/>
      <c r="Q16" s="19"/>
      <c r="R16" s="19"/>
      <c r="T16" s="44" t="e">
        <f t="shared" si="4"/>
        <v>#REF!</v>
      </c>
      <c r="U16" s="44" t="e">
        <f t="shared" si="0"/>
        <v>#REF!</v>
      </c>
      <c r="V16" s="44" t="e">
        <f t="shared" si="1"/>
        <v>#REF!</v>
      </c>
      <c r="W16" s="44" t="e">
        <f t="shared" si="2"/>
        <v>#REF!</v>
      </c>
      <c r="Y16" s="44" t="e">
        <f t="shared" si="3"/>
        <v>#REF!</v>
      </c>
      <c r="AA16" s="47"/>
      <c r="AC16" s="47"/>
      <c r="AE16" s="44"/>
      <c r="AF16" s="44"/>
      <c r="AG16" s="44"/>
      <c r="AH16" s="44"/>
      <c r="AJ16" s="44"/>
      <c r="AL16" s="49"/>
    </row>
    <row r="17" spans="1:38" ht="60" customHeight="1" thickBot="1" x14ac:dyDescent="0.4">
      <c r="A17" s="71" t="e">
        <f>#REF!</f>
        <v>#REF!</v>
      </c>
      <c r="B17" s="77" t="e">
        <f>#REF!</f>
        <v>#REF!</v>
      </c>
      <c r="C17" s="83" t="e">
        <f>#REF!</f>
        <v>#REF!</v>
      </c>
      <c r="D17" s="83" t="e">
        <f t="shared" si="5"/>
        <v>#REF!</v>
      </c>
      <c r="E17" s="90" t="s">
        <v>114</v>
      </c>
      <c r="F17" s="18">
        <v>1</v>
      </c>
      <c r="G17" s="98"/>
      <c r="H17" s="98"/>
      <c r="I17" s="98"/>
      <c r="J17" s="19"/>
      <c r="K17" s="19"/>
      <c r="L17" s="19"/>
      <c r="M17" s="99"/>
      <c r="N17" s="99"/>
      <c r="O17" s="100">
        <v>1</v>
      </c>
      <c r="P17" s="19"/>
      <c r="Q17" s="19"/>
      <c r="R17" s="19"/>
      <c r="T17" s="44" t="e">
        <f t="shared" si="4"/>
        <v>#REF!</v>
      </c>
      <c r="U17" s="44" t="e">
        <f t="shared" si="0"/>
        <v>#REF!</v>
      </c>
      <c r="V17" s="44" t="e">
        <f t="shared" si="1"/>
        <v>#REF!</v>
      </c>
      <c r="W17" s="44" t="e">
        <f t="shared" si="2"/>
        <v>#REF!</v>
      </c>
      <c r="Y17" s="44" t="e">
        <f t="shared" si="3"/>
        <v>#REF!</v>
      </c>
      <c r="AA17" s="47"/>
      <c r="AC17" s="47"/>
      <c r="AE17" s="44"/>
      <c r="AF17" s="44"/>
      <c r="AG17" s="44"/>
      <c r="AH17" s="44"/>
      <c r="AJ17" s="44"/>
      <c r="AL17" s="49"/>
    </row>
    <row r="18" spans="1:38" ht="60" customHeight="1" thickBot="1" x14ac:dyDescent="0.4">
      <c r="A18" s="71" t="e">
        <f>#REF!</f>
        <v>#REF!</v>
      </c>
      <c r="B18" s="77" t="e">
        <f>#REF!</f>
        <v>#REF!</v>
      </c>
      <c r="C18" s="83" t="e">
        <f>#REF!</f>
        <v>#REF!</v>
      </c>
      <c r="D18" s="83" t="e">
        <f t="shared" si="5"/>
        <v>#REF!</v>
      </c>
      <c r="E18" s="90" t="s">
        <v>114</v>
      </c>
      <c r="F18" s="18">
        <v>1</v>
      </c>
      <c r="G18" s="98"/>
      <c r="H18" s="98"/>
      <c r="I18" s="98"/>
      <c r="J18" s="19"/>
      <c r="K18" s="19"/>
      <c r="L18" s="19"/>
      <c r="M18" s="99"/>
      <c r="N18" s="99"/>
      <c r="O18" s="100">
        <v>1</v>
      </c>
      <c r="P18" s="19"/>
      <c r="Q18" s="19"/>
      <c r="R18" s="19"/>
      <c r="T18" s="44" t="e">
        <f t="shared" si="4"/>
        <v>#REF!</v>
      </c>
      <c r="U18" s="44" t="e">
        <f t="shared" si="0"/>
        <v>#REF!</v>
      </c>
      <c r="V18" s="44" t="e">
        <f t="shared" si="1"/>
        <v>#REF!</v>
      </c>
      <c r="W18" s="44" t="e">
        <f t="shared" si="2"/>
        <v>#REF!</v>
      </c>
      <c r="Y18" s="44" t="e">
        <f t="shared" si="3"/>
        <v>#REF!</v>
      </c>
      <c r="AA18" s="47"/>
      <c r="AC18" s="47"/>
      <c r="AE18" s="44"/>
      <c r="AF18" s="44"/>
      <c r="AG18" s="44"/>
      <c r="AH18" s="44"/>
      <c r="AJ18" s="44"/>
      <c r="AL18" s="49"/>
    </row>
    <row r="19" spans="1:38" ht="60" customHeight="1" thickBot="1" x14ac:dyDescent="0.4">
      <c r="A19" s="71" t="e">
        <f>#REF!</f>
        <v>#REF!</v>
      </c>
      <c r="B19" s="77" t="e">
        <f>#REF!</f>
        <v>#REF!</v>
      </c>
      <c r="C19" s="83" t="e">
        <f>#REF!</f>
        <v>#REF!</v>
      </c>
      <c r="D19" s="83" t="e">
        <f t="shared" si="5"/>
        <v>#REF!</v>
      </c>
      <c r="E19" s="90" t="s">
        <v>114</v>
      </c>
      <c r="F19" s="18">
        <v>1</v>
      </c>
      <c r="G19" s="98"/>
      <c r="H19" s="98"/>
      <c r="I19" s="98"/>
      <c r="J19" s="19"/>
      <c r="K19" s="19"/>
      <c r="L19" s="19"/>
      <c r="M19" s="99"/>
      <c r="N19" s="99"/>
      <c r="O19" s="100">
        <v>1</v>
      </c>
      <c r="P19" s="19"/>
      <c r="Q19" s="19"/>
      <c r="R19" s="19"/>
      <c r="T19" s="44" t="e">
        <f t="shared" si="4"/>
        <v>#REF!</v>
      </c>
      <c r="U19" s="44" t="e">
        <f t="shared" si="0"/>
        <v>#REF!</v>
      </c>
      <c r="V19" s="44" t="e">
        <f t="shared" si="1"/>
        <v>#REF!</v>
      </c>
      <c r="W19" s="44" t="e">
        <f t="shared" si="2"/>
        <v>#REF!</v>
      </c>
      <c r="Y19" s="44" t="e">
        <f t="shared" si="3"/>
        <v>#REF!</v>
      </c>
      <c r="AA19" s="47"/>
      <c r="AC19" s="47"/>
      <c r="AE19" s="44"/>
      <c r="AF19" s="44"/>
      <c r="AG19" s="44"/>
      <c r="AH19" s="44"/>
      <c r="AJ19" s="44"/>
      <c r="AL19" s="49"/>
    </row>
    <row r="20" spans="1:38" ht="60" customHeight="1" thickBot="1" x14ac:dyDescent="0.4">
      <c r="A20" s="71" t="e">
        <f>#REF!</f>
        <v>#REF!</v>
      </c>
      <c r="B20" s="77" t="e">
        <f>#REF!</f>
        <v>#REF!</v>
      </c>
      <c r="C20" s="83" t="e">
        <f>#REF!</f>
        <v>#REF!</v>
      </c>
      <c r="D20" s="83" t="e">
        <f t="shared" si="5"/>
        <v>#REF!</v>
      </c>
      <c r="E20" s="90" t="s">
        <v>114</v>
      </c>
      <c r="F20" s="18">
        <v>1</v>
      </c>
      <c r="G20" s="98"/>
      <c r="H20" s="98"/>
      <c r="I20" s="98"/>
      <c r="J20" s="19"/>
      <c r="K20" s="19"/>
      <c r="L20" s="99"/>
      <c r="M20" s="99"/>
      <c r="N20" s="99"/>
      <c r="O20" s="100">
        <v>1</v>
      </c>
      <c r="P20" s="19"/>
      <c r="Q20" s="19"/>
      <c r="R20" s="19"/>
      <c r="T20" s="44" t="e">
        <f t="shared" si="4"/>
        <v>#REF!</v>
      </c>
      <c r="U20" s="44" t="e">
        <f t="shared" si="0"/>
        <v>#REF!</v>
      </c>
      <c r="V20" s="44" t="e">
        <f t="shared" si="1"/>
        <v>#REF!</v>
      </c>
      <c r="W20" s="44" t="e">
        <f t="shared" si="2"/>
        <v>#REF!</v>
      </c>
      <c r="Y20" s="44" t="e">
        <f t="shared" si="3"/>
        <v>#REF!</v>
      </c>
      <c r="AA20" s="47"/>
      <c r="AC20" s="47"/>
      <c r="AE20" s="44"/>
      <c r="AF20" s="44"/>
      <c r="AG20" s="44"/>
      <c r="AH20" s="44"/>
      <c r="AJ20" s="44"/>
      <c r="AL20" s="49"/>
    </row>
    <row r="21" spans="1:38" ht="60" customHeight="1" thickBot="1" x14ac:dyDescent="0.4">
      <c r="A21" s="71" t="e">
        <f>#REF!</f>
        <v>#REF!</v>
      </c>
      <c r="B21" s="77" t="e">
        <f>#REF!</f>
        <v>#REF!</v>
      </c>
      <c r="C21" s="83" t="e">
        <f>#REF!</f>
        <v>#REF!</v>
      </c>
      <c r="D21" s="83" t="e">
        <f t="shared" si="5"/>
        <v>#REF!</v>
      </c>
      <c r="E21" s="90" t="s">
        <v>114</v>
      </c>
      <c r="F21" s="17">
        <v>1</v>
      </c>
      <c r="G21" s="98"/>
      <c r="H21" s="98"/>
      <c r="I21" s="98"/>
      <c r="J21" s="19"/>
      <c r="K21" s="19"/>
      <c r="L21" s="99"/>
      <c r="M21" s="99"/>
      <c r="N21" s="99"/>
      <c r="O21" s="100">
        <v>1</v>
      </c>
      <c r="P21" s="19"/>
      <c r="Q21" s="19"/>
      <c r="R21" s="19"/>
      <c r="T21" s="44" t="e">
        <f t="shared" si="4"/>
        <v>#REF!</v>
      </c>
      <c r="U21" s="44" t="e">
        <f t="shared" si="0"/>
        <v>#REF!</v>
      </c>
      <c r="V21" s="44" t="e">
        <f t="shared" si="1"/>
        <v>#REF!</v>
      </c>
      <c r="W21" s="44" t="e">
        <f t="shared" si="2"/>
        <v>#REF!</v>
      </c>
      <c r="Y21" s="44" t="e">
        <f t="shared" si="3"/>
        <v>#REF!</v>
      </c>
      <c r="AA21" s="47"/>
      <c r="AC21" s="47"/>
      <c r="AE21" s="44"/>
      <c r="AF21" s="44"/>
      <c r="AG21" s="44"/>
      <c r="AH21" s="44"/>
      <c r="AJ21" s="44"/>
      <c r="AL21" s="49"/>
    </row>
    <row r="22" spans="1:38" ht="60" customHeight="1" thickBot="1" x14ac:dyDescent="0.4">
      <c r="A22" s="71" t="e">
        <f>#REF!</f>
        <v>#REF!</v>
      </c>
      <c r="B22" s="77" t="e">
        <f>#REF!</f>
        <v>#REF!</v>
      </c>
      <c r="C22" s="83" t="e">
        <f>#REF!</f>
        <v>#REF!</v>
      </c>
      <c r="D22" s="83" t="e">
        <f t="shared" si="5"/>
        <v>#REF!</v>
      </c>
      <c r="E22" s="90" t="s">
        <v>114</v>
      </c>
      <c r="F22" s="17">
        <v>1</v>
      </c>
      <c r="G22" s="98"/>
      <c r="H22" s="98"/>
      <c r="I22" s="98"/>
      <c r="J22" s="19"/>
      <c r="K22" s="19"/>
      <c r="L22" s="99"/>
      <c r="M22" s="99"/>
      <c r="N22" s="99"/>
      <c r="O22" s="100">
        <v>1</v>
      </c>
      <c r="P22" s="19"/>
      <c r="Q22" s="19"/>
      <c r="R22" s="19"/>
      <c r="T22" s="44" t="e">
        <f t="shared" si="4"/>
        <v>#REF!</v>
      </c>
      <c r="U22" s="44" t="e">
        <f t="shared" si="0"/>
        <v>#REF!</v>
      </c>
      <c r="V22" s="44" t="e">
        <f t="shared" si="1"/>
        <v>#REF!</v>
      </c>
      <c r="W22" s="44" t="e">
        <f t="shared" si="2"/>
        <v>#REF!</v>
      </c>
      <c r="Y22" s="44" t="e">
        <f t="shared" si="3"/>
        <v>#REF!</v>
      </c>
      <c r="AA22" s="47"/>
      <c r="AC22" s="47"/>
      <c r="AE22" s="44"/>
      <c r="AF22" s="44"/>
      <c r="AG22" s="44"/>
      <c r="AH22" s="44"/>
      <c r="AJ22" s="44"/>
      <c r="AL22" s="49"/>
    </row>
    <row r="23" spans="1:38" ht="60" customHeight="1" thickBot="1" x14ac:dyDescent="0.4">
      <c r="A23" s="71" t="e">
        <f>#REF!</f>
        <v>#REF!</v>
      </c>
      <c r="B23" s="77" t="e">
        <f>#REF!</f>
        <v>#REF!</v>
      </c>
      <c r="C23" s="83" t="e">
        <f>#REF!</f>
        <v>#REF!</v>
      </c>
      <c r="D23" s="83" t="e">
        <f t="shared" si="5"/>
        <v>#REF!</v>
      </c>
      <c r="E23" s="90" t="s">
        <v>114</v>
      </c>
      <c r="F23" s="17">
        <v>1</v>
      </c>
      <c r="G23" s="98"/>
      <c r="H23" s="98"/>
      <c r="I23" s="98"/>
      <c r="J23" s="19"/>
      <c r="K23" s="19"/>
      <c r="L23" s="99"/>
      <c r="M23" s="99"/>
      <c r="N23" s="99"/>
      <c r="O23" s="100">
        <v>1</v>
      </c>
      <c r="P23" s="19"/>
      <c r="Q23" s="19"/>
      <c r="R23" s="19"/>
      <c r="T23" s="44" t="e">
        <f t="shared" si="4"/>
        <v>#REF!</v>
      </c>
      <c r="U23" s="44" t="e">
        <f t="shared" si="0"/>
        <v>#REF!</v>
      </c>
      <c r="V23" s="44" t="e">
        <f t="shared" si="1"/>
        <v>#REF!</v>
      </c>
      <c r="W23" s="44" t="e">
        <f t="shared" si="2"/>
        <v>#REF!</v>
      </c>
      <c r="Y23" s="44" t="e">
        <f t="shared" si="3"/>
        <v>#REF!</v>
      </c>
      <c r="AA23" s="47"/>
      <c r="AC23" s="47"/>
      <c r="AE23" s="44"/>
      <c r="AF23" s="44"/>
      <c r="AG23" s="44"/>
      <c r="AH23" s="44"/>
      <c r="AJ23" s="44"/>
      <c r="AL23" s="49"/>
    </row>
    <row r="24" spans="1:38" ht="60" customHeight="1" thickBot="1" x14ac:dyDescent="0.4">
      <c r="A24" s="71" t="e">
        <f>#REF!</f>
        <v>#REF!</v>
      </c>
      <c r="B24" s="77" t="e">
        <f>#REF!</f>
        <v>#REF!</v>
      </c>
      <c r="C24" s="83" t="e">
        <f>#REF!</f>
        <v>#REF!</v>
      </c>
      <c r="D24" s="83" t="e">
        <f t="shared" si="5"/>
        <v>#REF!</v>
      </c>
      <c r="E24" s="90" t="s">
        <v>114</v>
      </c>
      <c r="F24" s="17">
        <v>1</v>
      </c>
      <c r="G24" s="98"/>
      <c r="H24" s="98"/>
      <c r="I24" s="98"/>
      <c r="J24" s="19"/>
      <c r="K24" s="19"/>
      <c r="L24" s="99"/>
      <c r="M24" s="99"/>
      <c r="N24" s="99"/>
      <c r="O24" s="100">
        <v>1</v>
      </c>
      <c r="P24" s="19"/>
      <c r="Q24" s="19"/>
      <c r="R24" s="19"/>
      <c r="T24" s="44" t="e">
        <f t="shared" si="4"/>
        <v>#REF!</v>
      </c>
      <c r="U24" s="44" t="e">
        <f t="shared" si="0"/>
        <v>#REF!</v>
      </c>
      <c r="V24" s="44" t="e">
        <f t="shared" si="1"/>
        <v>#REF!</v>
      </c>
      <c r="W24" s="44" t="e">
        <f t="shared" si="2"/>
        <v>#REF!</v>
      </c>
      <c r="Y24" s="44" t="e">
        <f t="shared" si="3"/>
        <v>#REF!</v>
      </c>
      <c r="AA24" s="47"/>
      <c r="AC24" s="47"/>
      <c r="AE24" s="44"/>
      <c r="AF24" s="44"/>
      <c r="AG24" s="44"/>
      <c r="AH24" s="44"/>
      <c r="AJ24" s="44"/>
      <c r="AL24" s="49"/>
    </row>
    <row r="25" spans="1:38" ht="60" customHeight="1" thickBot="1" x14ac:dyDescent="0.4">
      <c r="A25" s="71" t="e">
        <f>#REF!</f>
        <v>#REF!</v>
      </c>
      <c r="B25" s="77" t="e">
        <f>#REF!</f>
        <v>#REF!</v>
      </c>
      <c r="C25" s="83" t="e">
        <f>#REF!</f>
        <v>#REF!</v>
      </c>
      <c r="D25" s="83" t="e">
        <f t="shared" si="5"/>
        <v>#REF!</v>
      </c>
      <c r="E25" s="90" t="s">
        <v>114</v>
      </c>
      <c r="F25" s="20">
        <v>3</v>
      </c>
      <c r="G25" s="98"/>
      <c r="H25" s="98"/>
      <c r="I25" s="98"/>
      <c r="J25" s="19"/>
      <c r="K25" s="19"/>
      <c r="L25" s="99"/>
      <c r="M25" s="99"/>
      <c r="N25" s="99"/>
      <c r="O25" s="100">
        <v>1</v>
      </c>
      <c r="P25" s="19"/>
      <c r="Q25" s="19"/>
      <c r="R25" s="19"/>
      <c r="T25" s="44" t="e">
        <f t="shared" si="4"/>
        <v>#REF!</v>
      </c>
      <c r="U25" s="44" t="e">
        <f t="shared" si="0"/>
        <v>#REF!</v>
      </c>
      <c r="V25" s="44" t="e">
        <f t="shared" si="1"/>
        <v>#REF!</v>
      </c>
      <c r="W25" s="44" t="e">
        <f t="shared" si="2"/>
        <v>#REF!</v>
      </c>
      <c r="Y25" s="44" t="e">
        <f t="shared" si="3"/>
        <v>#REF!</v>
      </c>
      <c r="AA25" s="47"/>
      <c r="AC25" s="47"/>
      <c r="AE25" s="44"/>
      <c r="AF25" s="44"/>
      <c r="AG25" s="44"/>
      <c r="AH25" s="44"/>
      <c r="AJ25" s="44"/>
      <c r="AL25" s="49"/>
    </row>
    <row r="26" spans="1:38" ht="60" customHeight="1" thickBot="1" x14ac:dyDescent="0.4">
      <c r="A26" s="71" t="e">
        <f>#REF!</f>
        <v>#REF!</v>
      </c>
      <c r="B26" s="77" t="e">
        <f>#REF!</f>
        <v>#REF!</v>
      </c>
      <c r="C26" s="83" t="e">
        <f>#REF!</f>
        <v>#REF!</v>
      </c>
      <c r="D26" s="83" t="e">
        <f t="shared" si="5"/>
        <v>#REF!</v>
      </c>
      <c r="E26" s="92" t="s">
        <v>116</v>
      </c>
      <c r="F26" s="17">
        <v>2</v>
      </c>
      <c r="G26" s="98"/>
      <c r="H26" s="98"/>
      <c r="I26" s="98"/>
      <c r="J26" s="19"/>
      <c r="K26" s="99"/>
      <c r="L26" s="100">
        <v>0.3</v>
      </c>
      <c r="M26" s="100"/>
      <c r="N26" s="100"/>
      <c r="O26" s="100">
        <v>0.7</v>
      </c>
      <c r="P26" s="19"/>
      <c r="Q26" s="19"/>
      <c r="R26" s="19"/>
      <c r="T26" s="44" t="e">
        <f t="shared" si="4"/>
        <v>#REF!</v>
      </c>
      <c r="U26" s="44" t="e">
        <f t="shared" si="0"/>
        <v>#REF!</v>
      </c>
      <c r="V26" s="44" t="e">
        <f t="shared" si="1"/>
        <v>#REF!</v>
      </c>
      <c r="W26" s="44" t="e">
        <f t="shared" si="2"/>
        <v>#REF!</v>
      </c>
      <c r="Y26" s="44" t="e">
        <f t="shared" si="3"/>
        <v>#REF!</v>
      </c>
      <c r="AA26" s="47"/>
      <c r="AC26" s="47"/>
      <c r="AE26" s="44"/>
      <c r="AF26" s="44"/>
      <c r="AG26" s="44"/>
      <c r="AH26" s="44"/>
      <c r="AJ26" s="44"/>
      <c r="AL26" s="49"/>
    </row>
    <row r="27" spans="1:38" ht="60" customHeight="1" thickBot="1" x14ac:dyDescent="0.4">
      <c r="A27" s="71" t="e">
        <f>#REF!</f>
        <v>#REF!</v>
      </c>
      <c r="B27" s="77" t="e">
        <f>#REF!</f>
        <v>#REF!</v>
      </c>
      <c r="C27" s="83" t="e">
        <f>#REF!</f>
        <v>#REF!</v>
      </c>
      <c r="D27" s="83" t="e">
        <f t="shared" si="5"/>
        <v>#REF!</v>
      </c>
      <c r="E27" s="92" t="s">
        <v>116</v>
      </c>
      <c r="F27" s="17">
        <v>2</v>
      </c>
      <c r="G27" s="98"/>
      <c r="H27" s="98"/>
      <c r="I27" s="98"/>
      <c r="J27" s="19"/>
      <c r="K27" s="99"/>
      <c r="L27" s="100">
        <v>0.3</v>
      </c>
      <c r="M27" s="99"/>
      <c r="N27" s="99"/>
      <c r="O27" s="100">
        <v>0.7</v>
      </c>
      <c r="P27" s="19"/>
      <c r="Q27" s="19"/>
      <c r="R27" s="19"/>
      <c r="T27" s="44" t="e">
        <f t="shared" si="4"/>
        <v>#REF!</v>
      </c>
      <c r="U27" s="44" t="e">
        <f t="shared" si="0"/>
        <v>#REF!</v>
      </c>
      <c r="V27" s="44" t="e">
        <f t="shared" si="1"/>
        <v>#REF!</v>
      </c>
      <c r="W27" s="44" t="e">
        <f t="shared" si="2"/>
        <v>#REF!</v>
      </c>
      <c r="Y27" s="44" t="e">
        <f t="shared" si="3"/>
        <v>#REF!</v>
      </c>
      <c r="AA27" s="47"/>
      <c r="AC27" s="47"/>
      <c r="AE27" s="44"/>
      <c r="AF27" s="44"/>
      <c r="AG27" s="44"/>
      <c r="AH27" s="44"/>
      <c r="AJ27" s="44"/>
      <c r="AL27" s="49"/>
    </row>
    <row r="28" spans="1:38" ht="60" customHeight="1" thickBot="1" x14ac:dyDescent="0.4">
      <c r="A28" s="71" t="e">
        <f>#REF!</f>
        <v>#REF!</v>
      </c>
      <c r="B28" s="77" t="e">
        <f>#REF!</f>
        <v>#REF!</v>
      </c>
      <c r="C28" s="83" t="e">
        <f>#REF!</f>
        <v>#REF!</v>
      </c>
      <c r="D28" s="83" t="e">
        <f t="shared" si="5"/>
        <v>#REF!</v>
      </c>
      <c r="E28" s="92" t="s">
        <v>116</v>
      </c>
      <c r="F28" s="20">
        <v>3</v>
      </c>
      <c r="G28" s="98"/>
      <c r="H28" s="98"/>
      <c r="I28" s="98"/>
      <c r="J28" s="19"/>
      <c r="K28" s="99"/>
      <c r="L28" s="100">
        <v>0.3</v>
      </c>
      <c r="M28" s="99"/>
      <c r="N28" s="99"/>
      <c r="O28" s="100">
        <v>0.7</v>
      </c>
      <c r="P28" s="19"/>
      <c r="Q28" s="19"/>
      <c r="R28" s="19"/>
      <c r="T28" s="44" t="e">
        <f t="shared" si="4"/>
        <v>#REF!</v>
      </c>
      <c r="U28" s="44" t="e">
        <f t="shared" si="0"/>
        <v>#REF!</v>
      </c>
      <c r="V28" s="44" t="e">
        <f t="shared" si="1"/>
        <v>#REF!</v>
      </c>
      <c r="W28" s="44" t="e">
        <f t="shared" si="2"/>
        <v>#REF!</v>
      </c>
      <c r="Y28" s="44" t="e">
        <f t="shared" si="3"/>
        <v>#REF!</v>
      </c>
      <c r="AA28" s="47"/>
      <c r="AC28" s="47"/>
      <c r="AE28" s="44"/>
      <c r="AF28" s="44"/>
      <c r="AG28" s="44"/>
      <c r="AH28" s="44"/>
      <c r="AJ28" s="44"/>
      <c r="AL28" s="49"/>
    </row>
    <row r="29" spans="1:38" ht="60" customHeight="1" thickBot="1" x14ac:dyDescent="0.4">
      <c r="A29" s="71" t="e">
        <f>#REF!</f>
        <v>#REF!</v>
      </c>
      <c r="B29" s="77" t="e">
        <f>#REF!</f>
        <v>#REF!</v>
      </c>
      <c r="C29" s="83" t="e">
        <f>#REF!</f>
        <v>#REF!</v>
      </c>
      <c r="D29" s="83" t="e">
        <f t="shared" si="5"/>
        <v>#REF!</v>
      </c>
      <c r="E29" s="92" t="s">
        <v>116</v>
      </c>
      <c r="F29" s="17">
        <v>1</v>
      </c>
      <c r="G29" s="98"/>
      <c r="H29" s="98"/>
      <c r="I29" s="98"/>
      <c r="J29" s="19"/>
      <c r="K29" s="99"/>
      <c r="L29" s="100">
        <v>0.3</v>
      </c>
      <c r="M29" s="99"/>
      <c r="N29" s="99"/>
      <c r="O29" s="100">
        <v>0.7</v>
      </c>
      <c r="P29" s="19"/>
      <c r="Q29" s="19"/>
      <c r="R29" s="19"/>
      <c r="T29" s="44" t="e">
        <f t="shared" si="4"/>
        <v>#REF!</v>
      </c>
      <c r="U29" s="44" t="e">
        <f t="shared" si="0"/>
        <v>#REF!</v>
      </c>
      <c r="V29" s="44" t="e">
        <f t="shared" si="1"/>
        <v>#REF!</v>
      </c>
      <c r="W29" s="44" t="e">
        <f t="shared" si="2"/>
        <v>#REF!</v>
      </c>
      <c r="Y29" s="44" t="e">
        <f t="shared" si="3"/>
        <v>#REF!</v>
      </c>
      <c r="AA29" s="47"/>
      <c r="AC29" s="47"/>
      <c r="AE29" s="44"/>
      <c r="AF29" s="44"/>
      <c r="AG29" s="44"/>
      <c r="AH29" s="44"/>
      <c r="AJ29" s="44"/>
      <c r="AL29" s="49"/>
    </row>
    <row r="30" spans="1:38" ht="60" customHeight="1" thickBot="1" x14ac:dyDescent="0.4">
      <c r="A30" s="71" t="e">
        <f>#REF!</f>
        <v>#REF!</v>
      </c>
      <c r="B30" s="77" t="e">
        <f>#REF!</f>
        <v>#REF!</v>
      </c>
      <c r="C30" s="83" t="e">
        <f>#REF!</f>
        <v>#REF!</v>
      </c>
      <c r="D30" s="83" t="e">
        <f t="shared" si="5"/>
        <v>#REF!</v>
      </c>
      <c r="E30" s="92" t="s">
        <v>116</v>
      </c>
      <c r="F30" s="17">
        <v>1</v>
      </c>
      <c r="G30" s="98"/>
      <c r="H30" s="98"/>
      <c r="I30" s="98"/>
      <c r="J30" s="19"/>
      <c r="K30" s="99"/>
      <c r="L30" s="100">
        <v>0.3</v>
      </c>
      <c r="M30" s="99"/>
      <c r="N30" s="99"/>
      <c r="O30" s="100">
        <v>0.7</v>
      </c>
      <c r="P30" s="19"/>
      <c r="Q30" s="19"/>
      <c r="R30" s="19"/>
      <c r="T30" s="44" t="e">
        <f t="shared" si="4"/>
        <v>#REF!</v>
      </c>
      <c r="U30" s="44" t="e">
        <f t="shared" si="0"/>
        <v>#REF!</v>
      </c>
      <c r="V30" s="44" t="e">
        <f t="shared" si="1"/>
        <v>#REF!</v>
      </c>
      <c r="W30" s="44" t="e">
        <f t="shared" si="2"/>
        <v>#REF!</v>
      </c>
      <c r="Y30" s="44" t="e">
        <f t="shared" si="3"/>
        <v>#REF!</v>
      </c>
      <c r="AA30" s="47"/>
      <c r="AC30" s="47"/>
      <c r="AE30" s="44"/>
      <c r="AF30" s="44"/>
      <c r="AG30" s="44"/>
      <c r="AH30" s="44"/>
      <c r="AJ30" s="44"/>
      <c r="AL30" s="49"/>
    </row>
    <row r="31" spans="1:38" ht="60" customHeight="1" thickBot="1" x14ac:dyDescent="0.4">
      <c r="A31" s="71" t="e">
        <f>#REF!</f>
        <v>#REF!</v>
      </c>
      <c r="B31" s="77" t="e">
        <f>#REF!</f>
        <v>#REF!</v>
      </c>
      <c r="C31" s="83" t="e">
        <f>#REF!</f>
        <v>#REF!</v>
      </c>
      <c r="D31" s="83" t="e">
        <f t="shared" si="5"/>
        <v>#REF!</v>
      </c>
      <c r="E31" s="92" t="s">
        <v>116</v>
      </c>
      <c r="F31" s="20">
        <v>3</v>
      </c>
      <c r="G31" s="98"/>
      <c r="H31" s="98"/>
      <c r="I31" s="98"/>
      <c r="J31" s="19"/>
      <c r="K31" s="99"/>
      <c r="L31" s="100">
        <v>0.3</v>
      </c>
      <c r="M31" s="99"/>
      <c r="N31" s="99"/>
      <c r="O31" s="100">
        <v>0.7</v>
      </c>
      <c r="P31" s="19"/>
      <c r="Q31" s="19"/>
      <c r="R31" s="19"/>
      <c r="T31" s="44" t="e">
        <f t="shared" si="4"/>
        <v>#REF!</v>
      </c>
      <c r="U31" s="44" t="e">
        <f t="shared" si="0"/>
        <v>#REF!</v>
      </c>
      <c r="V31" s="44" t="e">
        <f t="shared" si="1"/>
        <v>#REF!</v>
      </c>
      <c r="W31" s="44" t="e">
        <f t="shared" si="2"/>
        <v>#REF!</v>
      </c>
      <c r="Y31" s="44" t="e">
        <f t="shared" si="3"/>
        <v>#REF!</v>
      </c>
      <c r="AA31" s="47"/>
      <c r="AC31" s="47"/>
      <c r="AE31" s="44"/>
      <c r="AF31" s="44"/>
      <c r="AG31" s="44"/>
      <c r="AH31" s="44"/>
      <c r="AJ31" s="44"/>
      <c r="AL31" s="49"/>
    </row>
    <row r="32" spans="1:38" ht="60" customHeight="1" thickBot="1" x14ac:dyDescent="0.4">
      <c r="A32" s="71" t="e">
        <f>#REF!</f>
        <v>#REF!</v>
      </c>
      <c r="B32" s="77" t="e">
        <f>#REF!</f>
        <v>#REF!</v>
      </c>
      <c r="C32" s="83" t="e">
        <f>#REF!</f>
        <v>#REF!</v>
      </c>
      <c r="D32" s="83" t="e">
        <f t="shared" si="5"/>
        <v>#REF!</v>
      </c>
      <c r="E32" s="92" t="s">
        <v>116</v>
      </c>
      <c r="F32" s="17">
        <v>2</v>
      </c>
      <c r="G32" s="98"/>
      <c r="H32" s="98"/>
      <c r="I32" s="98"/>
      <c r="J32" s="19"/>
      <c r="K32" s="99"/>
      <c r="L32" s="100">
        <v>0.3</v>
      </c>
      <c r="M32" s="99"/>
      <c r="N32" s="99"/>
      <c r="O32" s="100">
        <v>0.7</v>
      </c>
      <c r="P32" s="19"/>
      <c r="Q32" s="19"/>
      <c r="R32" s="19"/>
      <c r="T32" s="44" t="e">
        <f t="shared" si="4"/>
        <v>#REF!</v>
      </c>
      <c r="U32" s="44" t="e">
        <f t="shared" si="0"/>
        <v>#REF!</v>
      </c>
      <c r="V32" s="44" t="e">
        <f t="shared" si="1"/>
        <v>#REF!</v>
      </c>
      <c r="W32" s="44" t="e">
        <f t="shared" si="2"/>
        <v>#REF!</v>
      </c>
      <c r="Y32" s="44" t="e">
        <f t="shared" si="3"/>
        <v>#REF!</v>
      </c>
      <c r="AA32" s="47"/>
      <c r="AC32" s="47"/>
      <c r="AE32" s="44"/>
      <c r="AF32" s="44"/>
      <c r="AG32" s="44"/>
      <c r="AH32" s="44"/>
      <c r="AJ32" s="44"/>
      <c r="AL32" s="49"/>
    </row>
    <row r="33" spans="1:38" ht="60" customHeight="1" thickBot="1" x14ac:dyDescent="0.4">
      <c r="A33" s="71" t="s">
        <v>52</v>
      </c>
      <c r="B33" s="77" t="e">
        <f>#REF!-#REF!</f>
        <v>#REF!</v>
      </c>
      <c r="C33" s="83"/>
      <c r="D33" s="83"/>
      <c r="E33" s="92" t="s">
        <v>116</v>
      </c>
      <c r="F33" s="17">
        <v>1</v>
      </c>
      <c r="G33" s="98"/>
      <c r="H33" s="98"/>
      <c r="I33" s="98"/>
      <c r="J33" s="19"/>
      <c r="K33" s="19"/>
      <c r="L33" s="19"/>
      <c r="M33" s="19"/>
      <c r="N33" s="19"/>
      <c r="O33" s="19"/>
      <c r="P33" s="19"/>
      <c r="Q33" s="19"/>
      <c r="R33" s="19"/>
      <c r="T33" s="45" t="e">
        <f t="shared" si="4"/>
        <v>#REF!</v>
      </c>
      <c r="U33" s="45" t="e">
        <f t="shared" si="0"/>
        <v>#REF!</v>
      </c>
      <c r="V33" s="45" t="e">
        <f t="shared" si="1"/>
        <v>#REF!</v>
      </c>
      <c r="W33" s="45" t="e">
        <f t="shared" si="2"/>
        <v>#REF!</v>
      </c>
      <c r="Y33" s="45" t="e">
        <f t="shared" si="3"/>
        <v>#REF!</v>
      </c>
      <c r="AA33" s="45"/>
      <c r="AC33" s="48"/>
      <c r="AE33" s="45"/>
      <c r="AF33" s="45"/>
      <c r="AG33" s="45"/>
      <c r="AH33" s="45"/>
      <c r="AJ33" s="45"/>
      <c r="AL33" s="50"/>
    </row>
    <row r="34" spans="1:38" ht="49.5" customHeight="1" x14ac:dyDescent="0.35">
      <c r="R34" s="10" t="s">
        <v>68</v>
      </c>
      <c r="T34" s="44" t="e">
        <f>SUM(T4:T33)</f>
        <v>#REF!</v>
      </c>
      <c r="U34" s="44" t="e">
        <f>SUM(U4:U33)</f>
        <v>#REF!</v>
      </c>
      <c r="V34" s="44" t="e">
        <f>SUM(V4:V33)</f>
        <v>#REF!</v>
      </c>
      <c r="W34" s="44" t="e">
        <f>SUM(W4:W33)</f>
        <v>#REF!</v>
      </c>
      <c r="Y34" s="44" t="e">
        <f>SUM(Y4:Y33)</f>
        <v>#REF!</v>
      </c>
      <c r="AA34" s="47"/>
      <c r="AC34" s="47"/>
      <c r="AE34" s="44"/>
      <c r="AF34" s="44"/>
      <c r="AG34" s="44"/>
      <c r="AH34" s="44"/>
      <c r="AJ34" s="44"/>
      <c r="AL34" s="49"/>
    </row>
    <row r="35" spans="1:38" x14ac:dyDescent="0.35">
      <c r="AA35" s="47"/>
      <c r="AD35" s="5"/>
      <c r="AI35" s="5"/>
    </row>
    <row r="36" spans="1:38" x14ac:dyDescent="0.35">
      <c r="A36" s="72" t="s">
        <v>0</v>
      </c>
      <c r="B36" s="22" t="e">
        <f>SUM(B3:B33)</f>
        <v>#REF!</v>
      </c>
      <c r="C36" s="72" t="e">
        <f>#REF!</f>
        <v>#REF!</v>
      </c>
      <c r="E36" s="93"/>
      <c r="AA36" s="47"/>
      <c r="AF36" s="49"/>
      <c r="AG36" s="49"/>
      <c r="AH36" s="49"/>
    </row>
    <row r="37" spans="1:38" x14ac:dyDescent="0.35">
      <c r="E37" s="93"/>
    </row>
    <row r="38" spans="1:38" x14ac:dyDescent="0.35">
      <c r="E38" s="93"/>
      <c r="AA38" s="44"/>
      <c r="AF38" s="51"/>
      <c r="AG38" s="51"/>
      <c r="AH38" s="51"/>
      <c r="AJ38" s="51"/>
    </row>
    <row r="39" spans="1:38" ht="15" thickBot="1" x14ac:dyDescent="0.4">
      <c r="A39" s="73" t="s">
        <v>59</v>
      </c>
      <c r="C39" s="73" t="s">
        <v>119</v>
      </c>
    </row>
    <row r="40" spans="1:38" ht="15" thickBot="1" x14ac:dyDescent="0.4">
      <c r="A40" s="72" t="s">
        <v>117</v>
      </c>
      <c r="B40" s="22" t="e">
        <f>#REF!</f>
        <v>#REF!</v>
      </c>
      <c r="C40" s="96" t="s">
        <v>114</v>
      </c>
      <c r="E40" s="94"/>
      <c r="T40" s="44" t="e">
        <f>SUM(T34:W34)</f>
        <v>#REF!</v>
      </c>
      <c r="AC40" s="10"/>
      <c r="AE40" s="46"/>
      <c r="AF40" s="46"/>
      <c r="AG40" s="46"/>
      <c r="AH40" s="46"/>
      <c r="AI40" s="46"/>
      <c r="AJ40" s="46"/>
    </row>
    <row r="41" spans="1:38" ht="15" thickBot="1" x14ac:dyDescent="0.4">
      <c r="A41" s="72" t="s">
        <v>54</v>
      </c>
      <c r="B41" s="22" t="e">
        <f>#REF!</f>
        <v>#REF!</v>
      </c>
      <c r="C41" s="89" t="s">
        <v>115</v>
      </c>
      <c r="E41" s="94"/>
      <c r="AC41" s="55"/>
      <c r="AE41" s="48"/>
      <c r="AF41" s="48"/>
      <c r="AG41" s="48"/>
      <c r="AH41" s="48"/>
      <c r="AI41" s="54"/>
      <c r="AJ41" s="56"/>
    </row>
    <row r="42" spans="1:38" ht="15" thickBot="1" x14ac:dyDescent="0.4">
      <c r="A42" s="72" t="s">
        <v>29</v>
      </c>
      <c r="B42" s="22" t="e">
        <f>'Section 2'!#REF!</f>
        <v>#REF!</v>
      </c>
      <c r="C42" s="96" t="s">
        <v>114</v>
      </c>
      <c r="E42" s="94"/>
      <c r="AE42" s="47"/>
      <c r="AF42" s="47"/>
      <c r="AG42" s="47"/>
      <c r="AH42" s="47"/>
      <c r="AJ42" s="46"/>
    </row>
    <row r="43" spans="1:38" ht="15" thickBot="1" x14ac:dyDescent="0.4">
      <c r="A43" s="72" t="s">
        <v>55</v>
      </c>
      <c r="B43" s="22" t="e">
        <f>#REF!</f>
        <v>#REF!</v>
      </c>
      <c r="C43" s="96" t="s">
        <v>114</v>
      </c>
      <c r="E43" s="94"/>
    </row>
    <row r="44" spans="1:38" ht="15" thickBot="1" x14ac:dyDescent="0.4">
      <c r="A44" s="72" t="s">
        <v>56</v>
      </c>
      <c r="B44" s="22" t="e">
        <f>#REF!</f>
        <v>#REF!</v>
      </c>
      <c r="C44" s="96" t="s">
        <v>114</v>
      </c>
      <c r="E44" s="94"/>
      <c r="AF44" s="46"/>
      <c r="AG44" s="46"/>
      <c r="AH44" s="46"/>
      <c r="AJ44" s="47"/>
    </row>
    <row r="45" spans="1:38" ht="15" thickBot="1" x14ac:dyDescent="0.4">
      <c r="A45" s="72" t="s">
        <v>57</v>
      </c>
      <c r="B45" s="22" t="e">
        <f>#REF!</f>
        <v>#REF!</v>
      </c>
      <c r="C45" s="96" t="s">
        <v>114</v>
      </c>
      <c r="E45" s="94"/>
      <c r="AA45" s="52"/>
      <c r="AE45" s="46"/>
      <c r="AG45" s="46"/>
      <c r="AH45" s="46"/>
      <c r="AJ45" s="47"/>
    </row>
    <row r="46" spans="1:38" ht="15" thickBot="1" x14ac:dyDescent="0.4">
      <c r="A46" s="72" t="s">
        <v>58</v>
      </c>
      <c r="B46" s="22" t="e">
        <f>#REF!</f>
        <v>#REF!</v>
      </c>
      <c r="C46" s="88" t="s">
        <v>116</v>
      </c>
      <c r="E46" s="94"/>
      <c r="AE46" s="53"/>
      <c r="AF46" s="53"/>
      <c r="AG46" s="53"/>
      <c r="AH46" s="53"/>
    </row>
    <row r="47" spans="1:38" ht="16" thickBot="1" x14ac:dyDescent="0.4">
      <c r="A47" s="74" t="s">
        <v>52</v>
      </c>
      <c r="B47" s="79" t="e">
        <f>#REF!</f>
        <v>#REF!</v>
      </c>
      <c r="C47" s="97" t="s">
        <v>125</v>
      </c>
      <c r="D47" s="85"/>
      <c r="E47" s="95"/>
      <c r="T47" s="58" t="s">
        <v>71</v>
      </c>
      <c r="AE47" s="47"/>
      <c r="AF47" s="47"/>
      <c r="AG47" s="47"/>
      <c r="AH47" s="47"/>
      <c r="AJ47" s="47"/>
    </row>
    <row r="48" spans="1:38" ht="15" thickTop="1" x14ac:dyDescent="0.35">
      <c r="B48" s="22" t="e">
        <f>SUM(B40:B47)</f>
        <v>#REF!</v>
      </c>
      <c r="E48" s="94"/>
    </row>
    <row r="51" spans="1:36" ht="15" thickBot="1" x14ac:dyDescent="0.4">
      <c r="A51" s="72" t="s">
        <v>119</v>
      </c>
      <c r="B51" s="22" t="s">
        <v>120</v>
      </c>
      <c r="C51" s="84" t="s">
        <v>121</v>
      </c>
      <c r="E51" s="94"/>
      <c r="AE51" s="3"/>
      <c r="AF51" s="3"/>
      <c r="AG51" s="3"/>
      <c r="AH51" s="3"/>
      <c r="AI51" s="1"/>
      <c r="AJ51" s="3"/>
    </row>
    <row r="52" spans="1:36" ht="15" thickBot="1" x14ac:dyDescent="0.4">
      <c r="A52" s="89" t="s">
        <v>115</v>
      </c>
      <c r="B52" s="22" t="e">
        <f>B42+B41</f>
        <v>#REF!</v>
      </c>
      <c r="C52" s="84" t="s">
        <v>122</v>
      </c>
      <c r="E52" s="94"/>
      <c r="U52" s="10" t="s">
        <v>2</v>
      </c>
      <c r="W52" s="47">
        <f>AA35</f>
        <v>0</v>
      </c>
      <c r="Y52" s="44">
        <f>W52*0.391</f>
        <v>0</v>
      </c>
      <c r="AD52" s="5"/>
      <c r="AE52" s="13"/>
      <c r="AF52" s="13"/>
      <c r="AG52" s="13"/>
      <c r="AH52" s="13"/>
      <c r="AI52" s="59"/>
      <c r="AJ52" s="13"/>
    </row>
    <row r="53" spans="1:36" ht="15" thickBot="1" x14ac:dyDescent="0.4">
      <c r="A53" s="87" t="s">
        <v>114</v>
      </c>
      <c r="B53" s="22" t="e">
        <f>B40+B43+B44+B45</f>
        <v>#REF!</v>
      </c>
      <c r="C53" s="84" t="s">
        <v>123</v>
      </c>
      <c r="E53" s="94"/>
      <c r="U53" s="10" t="s">
        <v>70</v>
      </c>
      <c r="W53" s="47">
        <v>47160</v>
      </c>
      <c r="Y53" s="44">
        <f>W53*0.391</f>
        <v>18439.560000000001</v>
      </c>
      <c r="AE53" s="13"/>
      <c r="AF53" s="13"/>
      <c r="AG53" s="13"/>
      <c r="AH53" s="13"/>
      <c r="AI53" s="59"/>
      <c r="AJ53" s="13"/>
    </row>
    <row r="54" spans="1:36" ht="15" thickBot="1" x14ac:dyDescent="0.4">
      <c r="A54" s="88" t="s">
        <v>116</v>
      </c>
      <c r="B54" s="22" t="e">
        <f>B46</f>
        <v>#REF!</v>
      </c>
      <c r="C54" s="84" t="s">
        <v>124</v>
      </c>
      <c r="E54" s="94"/>
      <c r="U54" s="10" t="s">
        <v>69</v>
      </c>
      <c r="W54" s="62">
        <v>17400</v>
      </c>
      <c r="X54" s="63"/>
      <c r="Y54" s="64">
        <f>W54*0.391</f>
        <v>6803.4000000000005</v>
      </c>
      <c r="AC54" s="57"/>
      <c r="AD54" s="54"/>
      <c r="AE54" s="60"/>
      <c r="AF54" s="60"/>
      <c r="AG54" s="60"/>
      <c r="AH54" s="60"/>
      <c r="AI54" s="61"/>
      <c r="AJ54" s="60"/>
    </row>
    <row r="55" spans="1:36" x14ac:dyDescent="0.35">
      <c r="E55" s="94"/>
      <c r="W55" s="47">
        <f>SUM(W52:W54)</f>
        <v>64560</v>
      </c>
      <c r="Y55" s="44">
        <f>SUM(Y52:Y54)</f>
        <v>25242.960000000003</v>
      </c>
      <c r="AE55" s="13"/>
      <c r="AF55" s="13"/>
      <c r="AG55" s="13"/>
      <c r="AH55" s="13"/>
      <c r="AI55" s="59"/>
      <c r="AJ55" s="13"/>
    </row>
    <row r="56" spans="1:36" x14ac:dyDescent="0.35">
      <c r="E56" s="94"/>
    </row>
    <row r="57" spans="1:36" x14ac:dyDescent="0.35">
      <c r="E57" s="94"/>
      <c r="AF57" s="49"/>
      <c r="AG57" s="49"/>
      <c r="AH57" s="49"/>
    </row>
    <row r="58" spans="1:36" x14ac:dyDescent="0.35">
      <c r="D58" s="85"/>
      <c r="E58" s="95"/>
    </row>
    <row r="59" spans="1:36" x14ac:dyDescent="0.35">
      <c r="E59" s="94"/>
    </row>
    <row r="61" spans="1:36" x14ac:dyDescent="0.35">
      <c r="AE61" s="3"/>
      <c r="AF61" s="3"/>
      <c r="AG61" s="3"/>
      <c r="AH61" s="3"/>
      <c r="AI61" s="1"/>
      <c r="AJ61" s="3"/>
    </row>
    <row r="62" spans="1:36" x14ac:dyDescent="0.35">
      <c r="AD62" s="5"/>
      <c r="AE62" s="13"/>
      <c r="AF62" s="13"/>
      <c r="AG62" s="13"/>
      <c r="AH62" s="13"/>
      <c r="AI62" s="59"/>
      <c r="AJ62" s="13"/>
    </row>
    <row r="63" spans="1:36" x14ac:dyDescent="0.35">
      <c r="E63" s="94"/>
      <c r="AE63" s="13"/>
      <c r="AF63" s="13"/>
      <c r="AG63" s="13"/>
      <c r="AH63" s="13"/>
      <c r="AI63" s="59"/>
      <c r="AJ63" s="13"/>
    </row>
    <row r="64" spans="1:36" ht="15" thickBot="1" x14ac:dyDescent="0.4">
      <c r="E64" s="94"/>
      <c r="AC64" s="57"/>
      <c r="AD64" s="54"/>
      <c r="AE64" s="60"/>
      <c r="AF64" s="60"/>
      <c r="AG64" s="60"/>
      <c r="AH64" s="60"/>
      <c r="AI64" s="61"/>
      <c r="AJ64" s="60"/>
    </row>
    <row r="65" spans="4:36" x14ac:dyDescent="0.35">
      <c r="E65" s="94"/>
      <c r="AE65" s="13"/>
      <c r="AF65" s="13"/>
      <c r="AG65" s="13"/>
      <c r="AH65" s="13"/>
      <c r="AI65" s="59"/>
      <c r="AJ65" s="13"/>
    </row>
    <row r="66" spans="4:36" x14ac:dyDescent="0.35">
      <c r="E66" s="94"/>
    </row>
    <row r="67" spans="4:36" x14ac:dyDescent="0.35">
      <c r="E67" s="94"/>
      <c r="AF67" s="49"/>
      <c r="AG67" s="49"/>
      <c r="AH67" s="49"/>
    </row>
    <row r="68" spans="4:36" x14ac:dyDescent="0.35">
      <c r="E68" s="94"/>
    </row>
    <row r="69" spans="4:36" x14ac:dyDescent="0.35">
      <c r="E69" s="94"/>
    </row>
    <row r="70" spans="4:36" x14ac:dyDescent="0.35">
      <c r="D70" s="85"/>
      <c r="E70" s="95"/>
    </row>
    <row r="71" spans="4:36" x14ac:dyDescent="0.35">
      <c r="E71" s="94"/>
    </row>
  </sheetData>
  <mergeCells count="5">
    <mergeCell ref="P1:R1"/>
    <mergeCell ref="A1:A2"/>
    <mergeCell ref="G1:I1"/>
    <mergeCell ref="J1:L1"/>
    <mergeCell ref="M1:O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tabSelected="1" zoomScale="75" zoomScaleNormal="75" workbookViewId="0">
      <pane ySplit="1" topLeftCell="A56" activePane="bottomLeft" state="frozen"/>
      <selection pane="bottomLeft" activeCell="E7" sqref="E7"/>
    </sheetView>
  </sheetViews>
  <sheetFormatPr defaultRowHeight="14.5" x14ac:dyDescent="0.35"/>
  <cols>
    <col min="2" max="2" width="21.54296875" style="5" bestFit="1" customWidth="1"/>
    <col min="3" max="3" width="16" style="11" bestFit="1" customWidth="1"/>
    <col min="4" max="4" width="36.26953125" style="4" customWidth="1"/>
    <col min="5" max="5" width="49.90625" style="4" customWidth="1"/>
    <col min="6" max="7" width="10.7265625" style="5" customWidth="1"/>
  </cols>
  <sheetData>
    <row r="1" spans="1:8" x14ac:dyDescent="0.35">
      <c r="A1" s="34" t="s">
        <v>4</v>
      </c>
      <c r="B1" s="35" t="s">
        <v>53</v>
      </c>
      <c r="C1" s="36" t="s">
        <v>3</v>
      </c>
      <c r="D1" s="34" t="s">
        <v>18</v>
      </c>
      <c r="E1" s="68" t="s">
        <v>19</v>
      </c>
      <c r="F1" s="34" t="s">
        <v>13</v>
      </c>
      <c r="G1" s="34" t="s">
        <v>15</v>
      </c>
    </row>
    <row r="2" spans="1:8" s="23" customFormat="1" ht="35" customHeight="1" x14ac:dyDescent="0.3">
      <c r="A2" s="24" t="s">
        <v>60</v>
      </c>
      <c r="B2" s="24">
        <v>1</v>
      </c>
      <c r="C2" s="132" t="s">
        <v>373</v>
      </c>
      <c r="D2" s="26" t="s">
        <v>332</v>
      </c>
      <c r="E2" s="26" t="s">
        <v>21</v>
      </c>
      <c r="F2" s="25">
        <v>1</v>
      </c>
      <c r="G2" s="25" t="s">
        <v>12</v>
      </c>
    </row>
    <row r="3" spans="1:8" s="23" customFormat="1" ht="35" customHeight="1" x14ac:dyDescent="0.3">
      <c r="A3" s="29" t="s">
        <v>60</v>
      </c>
      <c r="B3" s="29">
        <f>B2+1</f>
        <v>2</v>
      </c>
      <c r="C3" s="136" t="s">
        <v>373</v>
      </c>
      <c r="D3" s="31" t="s">
        <v>333</v>
      </c>
      <c r="E3" s="31" t="s">
        <v>402</v>
      </c>
      <c r="F3" s="30">
        <v>1</v>
      </c>
      <c r="G3" s="30" t="s">
        <v>12</v>
      </c>
    </row>
    <row r="4" spans="1:8" s="23" customFormat="1" ht="35" customHeight="1" x14ac:dyDescent="0.3">
      <c r="A4" s="24" t="s">
        <v>60</v>
      </c>
      <c r="B4" s="24">
        <f t="shared" ref="B4:B6" si="0">B3+1</f>
        <v>3</v>
      </c>
      <c r="C4" s="132" t="s">
        <v>373</v>
      </c>
      <c r="D4" s="26" t="s">
        <v>333</v>
      </c>
      <c r="E4" s="26" t="s">
        <v>403</v>
      </c>
      <c r="F4" s="25">
        <v>1</v>
      </c>
      <c r="G4" s="25" t="s">
        <v>12</v>
      </c>
    </row>
    <row r="5" spans="1:8" s="23" customFormat="1" ht="35" customHeight="1" x14ac:dyDescent="0.3">
      <c r="A5" s="29" t="s">
        <v>60</v>
      </c>
      <c r="B5" s="29">
        <f t="shared" si="0"/>
        <v>4</v>
      </c>
      <c r="C5" s="67" t="s">
        <v>8</v>
      </c>
      <c r="D5" s="31" t="s">
        <v>334</v>
      </c>
      <c r="E5" s="31" t="s">
        <v>382</v>
      </c>
      <c r="F5" s="30">
        <v>1</v>
      </c>
      <c r="G5" s="30" t="s">
        <v>12</v>
      </c>
    </row>
    <row r="6" spans="1:8" s="23" customFormat="1" ht="35" customHeight="1" x14ac:dyDescent="0.3">
      <c r="A6" s="24" t="s">
        <v>60</v>
      </c>
      <c r="B6" s="24">
        <f t="shared" si="0"/>
        <v>5</v>
      </c>
      <c r="C6" s="65" t="s">
        <v>374</v>
      </c>
      <c r="D6" s="26" t="s">
        <v>335</v>
      </c>
      <c r="E6" s="139" t="s">
        <v>383</v>
      </c>
      <c r="F6" s="25">
        <v>1</v>
      </c>
      <c r="G6" s="25" t="s">
        <v>12</v>
      </c>
    </row>
    <row r="7" spans="1:8" s="23" customFormat="1" ht="35" customHeight="1" x14ac:dyDescent="0.3">
      <c r="A7" s="29" t="s">
        <v>60</v>
      </c>
      <c r="B7" s="29">
        <f>B6+1</f>
        <v>6</v>
      </c>
      <c r="C7" s="67" t="s">
        <v>72</v>
      </c>
      <c r="D7" s="31" t="s">
        <v>336</v>
      </c>
      <c r="E7" s="31" t="s">
        <v>382</v>
      </c>
      <c r="F7" s="30">
        <v>1</v>
      </c>
      <c r="G7" s="30" t="s">
        <v>12</v>
      </c>
    </row>
    <row r="8" spans="1:8" s="23" customFormat="1" ht="35" customHeight="1" x14ac:dyDescent="0.3">
      <c r="A8" s="137" t="s">
        <v>60</v>
      </c>
      <c r="B8" s="137">
        <v>7</v>
      </c>
      <c r="C8" s="117" t="s">
        <v>375</v>
      </c>
      <c r="D8" s="118" t="s">
        <v>385</v>
      </c>
      <c r="E8" s="118" t="s">
        <v>384</v>
      </c>
      <c r="F8" s="119">
        <v>1</v>
      </c>
      <c r="G8" s="119" t="s">
        <v>12</v>
      </c>
    </row>
    <row r="9" spans="1:8" s="39" customFormat="1" ht="35" customHeight="1" x14ac:dyDescent="0.3">
      <c r="A9" s="30" t="s">
        <v>60</v>
      </c>
      <c r="B9" s="30">
        <v>8</v>
      </c>
      <c r="C9" s="67" t="s">
        <v>375</v>
      </c>
      <c r="D9" s="31" t="s">
        <v>386</v>
      </c>
      <c r="E9" s="140" t="s">
        <v>400</v>
      </c>
      <c r="F9" s="30">
        <v>1</v>
      </c>
      <c r="G9" s="30" t="s">
        <v>12</v>
      </c>
      <c r="H9" s="120"/>
    </row>
    <row r="10" spans="1:8" s="39" customFormat="1" ht="35" customHeight="1" x14ac:dyDescent="0.3">
      <c r="A10" s="119" t="s">
        <v>60</v>
      </c>
      <c r="B10" s="119">
        <v>9</v>
      </c>
      <c r="C10" s="117" t="s">
        <v>375</v>
      </c>
      <c r="D10" s="118" t="s">
        <v>386</v>
      </c>
      <c r="E10" s="118" t="s">
        <v>401</v>
      </c>
      <c r="F10" s="119">
        <v>1</v>
      </c>
      <c r="G10" s="119" t="s">
        <v>12</v>
      </c>
      <c r="H10" s="120"/>
    </row>
    <row r="11" spans="1:8" s="39" customFormat="1" ht="35" customHeight="1" x14ac:dyDescent="0.3">
      <c r="A11" s="69" t="s">
        <v>60</v>
      </c>
      <c r="B11" s="69" t="s">
        <v>1</v>
      </c>
      <c r="C11" s="134" t="s">
        <v>74</v>
      </c>
      <c r="D11" s="121"/>
      <c r="E11" s="32"/>
      <c r="F11" s="69"/>
      <c r="G11" s="69"/>
    </row>
    <row r="12" spans="1:8" s="9" customFormat="1" ht="15" customHeight="1" x14ac:dyDescent="0.35">
      <c r="A12" s="122">
        <v>0</v>
      </c>
      <c r="B12" s="122">
        <v>0</v>
      </c>
      <c r="C12" s="123">
        <v>0</v>
      </c>
      <c r="D12" s="122">
        <v>0</v>
      </c>
      <c r="E12" s="124">
        <v>0</v>
      </c>
      <c r="F12" s="122">
        <v>0</v>
      </c>
      <c r="G12" s="122">
        <v>0</v>
      </c>
    </row>
    <row r="13" spans="1:8" s="39" customFormat="1" ht="35" customHeight="1" x14ac:dyDescent="0.3">
      <c r="A13" s="27" t="s">
        <v>61</v>
      </c>
      <c r="B13" s="27">
        <v>1</v>
      </c>
      <c r="C13" s="66" t="s">
        <v>75</v>
      </c>
      <c r="D13" s="28" t="s">
        <v>337</v>
      </c>
      <c r="E13" s="28" t="s">
        <v>73</v>
      </c>
      <c r="F13" s="27">
        <v>300</v>
      </c>
      <c r="G13" s="27" t="s">
        <v>22</v>
      </c>
    </row>
    <row r="14" spans="1:8" s="39" customFormat="1" ht="35" customHeight="1" x14ac:dyDescent="0.3">
      <c r="A14" s="116" t="s">
        <v>61</v>
      </c>
      <c r="B14" s="116">
        <v>2</v>
      </c>
      <c r="C14" s="114" t="s">
        <v>362</v>
      </c>
      <c r="D14" s="115" t="s">
        <v>338</v>
      </c>
      <c r="E14" s="115" t="s">
        <v>364</v>
      </c>
      <c r="F14" s="116">
        <v>100</v>
      </c>
      <c r="G14" s="116" t="s">
        <v>16</v>
      </c>
    </row>
    <row r="15" spans="1:8" s="39" customFormat="1" ht="35" customHeight="1" x14ac:dyDescent="0.3">
      <c r="A15" s="30" t="s">
        <v>61</v>
      </c>
      <c r="B15" s="30">
        <v>3</v>
      </c>
      <c r="C15" s="67" t="s">
        <v>76</v>
      </c>
      <c r="D15" s="31" t="s">
        <v>387</v>
      </c>
      <c r="E15" s="31" t="s">
        <v>410</v>
      </c>
      <c r="F15" s="30">
        <f>50*4*0.5</f>
        <v>100</v>
      </c>
      <c r="G15" s="30" t="s">
        <v>78</v>
      </c>
    </row>
    <row r="16" spans="1:8" s="39" customFormat="1" ht="35" customHeight="1" x14ac:dyDescent="0.3">
      <c r="A16" s="25" t="s">
        <v>61</v>
      </c>
      <c r="B16" s="25">
        <v>4</v>
      </c>
      <c r="C16" s="65" t="s">
        <v>77</v>
      </c>
      <c r="D16" s="118" t="s">
        <v>387</v>
      </c>
      <c r="E16" s="26" t="s">
        <v>73</v>
      </c>
      <c r="F16" s="25">
        <v>60</v>
      </c>
      <c r="G16" s="25" t="s">
        <v>22</v>
      </c>
    </row>
    <row r="17" spans="1:7" s="39" customFormat="1" ht="35" customHeight="1" x14ac:dyDescent="0.3">
      <c r="A17" s="30" t="s">
        <v>61</v>
      </c>
      <c r="B17" s="30">
        <v>5</v>
      </c>
      <c r="C17" s="67" t="s">
        <v>77</v>
      </c>
      <c r="D17" s="31" t="s">
        <v>338</v>
      </c>
      <c r="E17" s="31" t="s">
        <v>364</v>
      </c>
      <c r="F17" s="30">
        <v>40</v>
      </c>
      <c r="G17" s="30" t="s">
        <v>16</v>
      </c>
    </row>
    <row r="18" spans="1:7" s="39" customFormat="1" ht="35" customHeight="1" x14ac:dyDescent="0.3">
      <c r="A18" s="69" t="s">
        <v>61</v>
      </c>
      <c r="B18" s="69" t="s">
        <v>1</v>
      </c>
      <c r="C18" s="133" t="s">
        <v>17</v>
      </c>
      <c r="D18" s="121"/>
      <c r="E18" s="32"/>
      <c r="F18" s="69"/>
      <c r="G18" s="69"/>
    </row>
    <row r="19" spans="1:7" s="9" customFormat="1" ht="16.5" customHeight="1" x14ac:dyDescent="0.35">
      <c r="A19" s="122">
        <v>0</v>
      </c>
      <c r="B19" s="122">
        <v>0</v>
      </c>
      <c r="C19" s="123">
        <v>0</v>
      </c>
      <c r="D19" s="122">
        <v>0</v>
      </c>
      <c r="E19" s="124">
        <v>0</v>
      </c>
      <c r="F19" s="122">
        <v>0</v>
      </c>
      <c r="G19" s="122">
        <v>0</v>
      </c>
    </row>
    <row r="20" spans="1:7" s="39" customFormat="1" ht="35" customHeight="1" x14ac:dyDescent="0.3">
      <c r="A20" s="25" t="s">
        <v>83</v>
      </c>
      <c r="B20" s="25">
        <v>1</v>
      </c>
      <c r="C20" s="65" t="s">
        <v>81</v>
      </c>
      <c r="D20" s="26" t="s">
        <v>6</v>
      </c>
      <c r="E20" s="26" t="s">
        <v>100</v>
      </c>
      <c r="F20" s="25">
        <v>60</v>
      </c>
      <c r="G20" s="25" t="s">
        <v>22</v>
      </c>
    </row>
    <row r="21" spans="1:7" s="39" customFormat="1" ht="52.5" customHeight="1" x14ac:dyDescent="0.3">
      <c r="A21" s="30" t="s">
        <v>83</v>
      </c>
      <c r="B21" s="30">
        <f>B20+1</f>
        <v>2</v>
      </c>
      <c r="C21" s="67" t="s">
        <v>82</v>
      </c>
      <c r="D21" s="31" t="s">
        <v>388</v>
      </c>
      <c r="E21" s="31" t="s">
        <v>406</v>
      </c>
      <c r="F21" s="30">
        <v>1</v>
      </c>
      <c r="G21" s="30" t="s">
        <v>12</v>
      </c>
    </row>
    <row r="22" spans="1:7" s="39" customFormat="1" ht="35" customHeight="1" x14ac:dyDescent="0.3">
      <c r="A22" s="25" t="s">
        <v>83</v>
      </c>
      <c r="B22" s="25">
        <f t="shared" ref="B22:B25" si="1">B21+1</f>
        <v>3</v>
      </c>
      <c r="C22" s="65" t="s">
        <v>363</v>
      </c>
      <c r="D22" s="26" t="s">
        <v>339</v>
      </c>
      <c r="E22" s="26" t="s">
        <v>364</v>
      </c>
      <c r="F22" s="25">
        <v>3320</v>
      </c>
      <c r="G22" s="25" t="s">
        <v>16</v>
      </c>
    </row>
    <row r="23" spans="1:7" s="39" customFormat="1" ht="35" customHeight="1" x14ac:dyDescent="0.3">
      <c r="A23" s="30" t="s">
        <v>83</v>
      </c>
      <c r="B23" s="30">
        <f t="shared" si="1"/>
        <v>4</v>
      </c>
      <c r="C23" s="67" t="s">
        <v>363</v>
      </c>
      <c r="D23" s="31" t="s">
        <v>340</v>
      </c>
      <c r="E23" s="31" t="s">
        <v>73</v>
      </c>
      <c r="F23" s="30">
        <v>1660</v>
      </c>
      <c r="G23" s="30" t="s">
        <v>22</v>
      </c>
    </row>
    <row r="24" spans="1:7" s="39" customFormat="1" ht="43.5" x14ac:dyDescent="0.3">
      <c r="A24" s="25" t="s">
        <v>83</v>
      </c>
      <c r="B24" s="119">
        <f t="shared" si="1"/>
        <v>5</v>
      </c>
      <c r="C24" s="65" t="s">
        <v>376</v>
      </c>
      <c r="D24" s="26" t="s">
        <v>341</v>
      </c>
      <c r="E24" s="26" t="s">
        <v>389</v>
      </c>
      <c r="F24" s="25">
        <v>1</v>
      </c>
      <c r="G24" s="25" t="s">
        <v>12</v>
      </c>
    </row>
    <row r="25" spans="1:7" s="39" customFormat="1" ht="43.5" x14ac:dyDescent="0.3">
      <c r="A25" s="30" t="s">
        <v>83</v>
      </c>
      <c r="B25" s="30">
        <f t="shared" si="1"/>
        <v>6</v>
      </c>
      <c r="C25" s="138" t="s">
        <v>376</v>
      </c>
      <c r="D25" s="31" t="s">
        <v>341</v>
      </c>
      <c r="E25" s="31" t="s">
        <v>390</v>
      </c>
      <c r="F25" s="30">
        <v>1</v>
      </c>
      <c r="G25" s="30" t="s">
        <v>12</v>
      </c>
    </row>
    <row r="26" spans="1:7" s="120" customFormat="1" ht="35" customHeight="1" x14ac:dyDescent="0.3">
      <c r="A26" s="119" t="s">
        <v>83</v>
      </c>
      <c r="B26" s="119">
        <v>7</v>
      </c>
      <c r="C26" s="117" t="s">
        <v>377</v>
      </c>
      <c r="D26" s="118" t="s">
        <v>341</v>
      </c>
      <c r="E26" s="118" t="s">
        <v>85</v>
      </c>
      <c r="F26" s="119">
        <v>1</v>
      </c>
      <c r="G26" s="119" t="s">
        <v>12</v>
      </c>
    </row>
    <row r="27" spans="1:7" s="39" customFormat="1" ht="35" customHeight="1" x14ac:dyDescent="0.3">
      <c r="A27" s="69" t="s">
        <v>83</v>
      </c>
      <c r="B27" s="69"/>
      <c r="C27" s="134">
        <v>610</v>
      </c>
      <c r="D27" s="121"/>
      <c r="E27" s="32"/>
      <c r="F27" s="69"/>
      <c r="G27" s="69"/>
    </row>
    <row r="28" spans="1:7" s="9" customFormat="1" ht="17" customHeight="1" x14ac:dyDescent="0.35">
      <c r="A28" s="122"/>
      <c r="B28" s="122"/>
      <c r="C28" s="123"/>
      <c r="D28" s="122"/>
      <c r="E28" s="124"/>
      <c r="F28" s="122"/>
      <c r="G28" s="122"/>
    </row>
    <row r="29" spans="1:7" s="39" customFormat="1" ht="35" customHeight="1" x14ac:dyDescent="0.3">
      <c r="A29" s="25" t="s">
        <v>86</v>
      </c>
      <c r="B29" s="25">
        <v>1</v>
      </c>
      <c r="C29" s="65" t="s">
        <v>378</v>
      </c>
      <c r="D29" s="26" t="s">
        <v>339</v>
      </c>
      <c r="E29" s="118" t="s">
        <v>404</v>
      </c>
      <c r="F29" s="25">
        <v>1</v>
      </c>
      <c r="G29" s="25" t="s">
        <v>12</v>
      </c>
    </row>
    <row r="30" spans="1:7" s="39" customFormat="1" ht="35" customHeight="1" x14ac:dyDescent="0.3">
      <c r="A30" s="27" t="s">
        <v>86</v>
      </c>
      <c r="B30" s="30">
        <v>2</v>
      </c>
      <c r="C30" s="67" t="s">
        <v>378</v>
      </c>
      <c r="D30" s="28" t="s">
        <v>339</v>
      </c>
      <c r="E30" s="31" t="s">
        <v>407</v>
      </c>
      <c r="F30" s="30">
        <v>1</v>
      </c>
      <c r="G30" s="30" t="s">
        <v>12</v>
      </c>
    </row>
    <row r="31" spans="1:7" s="39" customFormat="1" ht="35" customHeight="1" x14ac:dyDescent="0.3">
      <c r="A31" s="25" t="s">
        <v>86</v>
      </c>
      <c r="B31" s="116">
        <v>3</v>
      </c>
      <c r="C31" s="114" t="s">
        <v>378</v>
      </c>
      <c r="D31" s="26" t="s">
        <v>339</v>
      </c>
      <c r="E31" s="115" t="s">
        <v>391</v>
      </c>
      <c r="F31" s="116">
        <v>1</v>
      </c>
      <c r="G31" s="116" t="s">
        <v>12</v>
      </c>
    </row>
    <row r="32" spans="1:7" s="39" customFormat="1" ht="35" customHeight="1" x14ac:dyDescent="0.3">
      <c r="A32" s="30" t="s">
        <v>86</v>
      </c>
      <c r="B32" s="30">
        <v>4</v>
      </c>
      <c r="C32" s="67" t="s">
        <v>365</v>
      </c>
      <c r="D32" s="28" t="s">
        <v>339</v>
      </c>
      <c r="E32" s="31" t="s">
        <v>73</v>
      </c>
      <c r="F32" s="30">
        <v>276</v>
      </c>
      <c r="G32" s="30" t="s">
        <v>22</v>
      </c>
    </row>
    <row r="33" spans="1:12" s="39" customFormat="1" ht="35" customHeight="1" x14ac:dyDescent="0.3">
      <c r="A33" s="25" t="s">
        <v>86</v>
      </c>
      <c r="B33" s="25">
        <v>5</v>
      </c>
      <c r="C33" s="65" t="s">
        <v>365</v>
      </c>
      <c r="D33" s="26" t="s">
        <v>339</v>
      </c>
      <c r="E33" s="26" t="s">
        <v>366</v>
      </c>
      <c r="F33" s="25">
        <v>184</v>
      </c>
      <c r="G33" s="25" t="s">
        <v>16</v>
      </c>
    </row>
    <row r="34" spans="1:12" s="39" customFormat="1" ht="64.5" customHeight="1" x14ac:dyDescent="0.3">
      <c r="A34" s="30" t="s">
        <v>86</v>
      </c>
      <c r="B34" s="30">
        <v>6</v>
      </c>
      <c r="C34" s="67" t="s">
        <v>379</v>
      </c>
      <c r="D34" s="31" t="s">
        <v>355</v>
      </c>
      <c r="E34" s="31" t="s">
        <v>405</v>
      </c>
      <c r="F34" s="30">
        <v>1</v>
      </c>
      <c r="G34" s="30" t="s">
        <v>12</v>
      </c>
    </row>
    <row r="35" spans="1:12" s="39" customFormat="1" ht="35" customHeight="1" x14ac:dyDescent="0.3">
      <c r="A35" s="25" t="s">
        <v>86</v>
      </c>
      <c r="B35" s="25">
        <f t="shared" ref="B35" si="2">B34+1</f>
        <v>7</v>
      </c>
      <c r="C35" s="141" t="s">
        <v>379</v>
      </c>
      <c r="D35" s="26" t="s">
        <v>354</v>
      </c>
      <c r="E35" s="26" t="s">
        <v>408</v>
      </c>
      <c r="F35" s="25">
        <v>1</v>
      </c>
      <c r="G35" s="25" t="s">
        <v>12</v>
      </c>
      <c r="L35" s="125">
        <f>C27+C36+C52</f>
        <v>847</v>
      </c>
    </row>
    <row r="36" spans="1:12" s="39" customFormat="1" ht="35" customHeight="1" x14ac:dyDescent="0.3">
      <c r="A36" s="69" t="s">
        <v>86</v>
      </c>
      <c r="B36" s="69"/>
      <c r="C36" s="134" t="s">
        <v>367</v>
      </c>
      <c r="D36" s="121"/>
      <c r="E36" s="32"/>
      <c r="F36" s="69"/>
      <c r="G36" s="69"/>
    </row>
    <row r="37" spans="1:12" s="9" customFormat="1" ht="17" customHeight="1" x14ac:dyDescent="0.35">
      <c r="A37" s="122"/>
      <c r="B37" s="122"/>
      <c r="C37" s="123"/>
      <c r="D37" s="122"/>
      <c r="E37" s="124"/>
      <c r="F37" s="122"/>
      <c r="G37" s="122"/>
    </row>
    <row r="38" spans="1:12" s="39" customFormat="1" ht="35" customHeight="1" x14ac:dyDescent="0.3">
      <c r="A38" s="27" t="s">
        <v>88</v>
      </c>
      <c r="B38" s="27">
        <v>1</v>
      </c>
      <c r="C38" s="66" t="s">
        <v>411</v>
      </c>
      <c r="D38" s="28" t="s">
        <v>339</v>
      </c>
      <c r="E38" s="28" t="s">
        <v>369</v>
      </c>
      <c r="F38" s="27">
        <v>60</v>
      </c>
      <c r="G38" s="27" t="s">
        <v>22</v>
      </c>
    </row>
    <row r="39" spans="1:12" s="39" customFormat="1" ht="35" customHeight="1" x14ac:dyDescent="0.3">
      <c r="A39" s="25" t="s">
        <v>88</v>
      </c>
      <c r="B39" s="116">
        <v>2</v>
      </c>
      <c r="C39" s="114" t="s">
        <v>411</v>
      </c>
      <c r="D39" s="26" t="s">
        <v>357</v>
      </c>
      <c r="E39" s="115" t="s">
        <v>368</v>
      </c>
      <c r="F39" s="116">
        <v>40</v>
      </c>
      <c r="G39" s="116" t="s">
        <v>16</v>
      </c>
    </row>
    <row r="40" spans="1:12" s="39" customFormat="1" ht="43" customHeight="1" x14ac:dyDescent="0.3">
      <c r="A40" s="30" t="s">
        <v>88</v>
      </c>
      <c r="B40" s="30">
        <v>3</v>
      </c>
      <c r="C40" s="67" t="s">
        <v>412</v>
      </c>
      <c r="D40" s="31" t="s">
        <v>356</v>
      </c>
      <c r="E40" s="31" t="s">
        <v>409</v>
      </c>
      <c r="F40" s="30">
        <v>1</v>
      </c>
      <c r="G40" s="30" t="s">
        <v>12</v>
      </c>
    </row>
    <row r="41" spans="1:12" s="39" customFormat="1" ht="35" customHeight="1" x14ac:dyDescent="0.3">
      <c r="A41" s="119" t="s">
        <v>88</v>
      </c>
      <c r="B41" s="119">
        <v>4</v>
      </c>
      <c r="C41" s="117" t="s">
        <v>413</v>
      </c>
      <c r="D41" s="118" t="s">
        <v>357</v>
      </c>
      <c r="E41" s="118" t="s">
        <v>369</v>
      </c>
      <c r="F41" s="119">
        <v>60</v>
      </c>
      <c r="G41" s="119" t="s">
        <v>16</v>
      </c>
    </row>
    <row r="42" spans="1:12" s="39" customFormat="1" ht="35" customHeight="1" x14ac:dyDescent="0.3">
      <c r="A42" s="25" t="s">
        <v>88</v>
      </c>
      <c r="B42" s="25">
        <f t="shared" ref="B42:B51" si="3">B41+1</f>
        <v>5</v>
      </c>
      <c r="C42" s="65" t="s">
        <v>413</v>
      </c>
      <c r="D42" s="26" t="s">
        <v>357</v>
      </c>
      <c r="E42" s="26" t="s">
        <v>368</v>
      </c>
      <c r="F42" s="25">
        <v>40</v>
      </c>
      <c r="G42" s="25" t="s">
        <v>16</v>
      </c>
    </row>
    <row r="43" spans="1:12" s="39" customFormat="1" ht="35" customHeight="1" x14ac:dyDescent="0.3">
      <c r="A43" s="30" t="s">
        <v>88</v>
      </c>
      <c r="B43" s="30">
        <f t="shared" si="3"/>
        <v>6</v>
      </c>
      <c r="C43" s="67" t="s">
        <v>380</v>
      </c>
      <c r="D43" s="31" t="s">
        <v>392</v>
      </c>
      <c r="E43" s="31" t="s">
        <v>400</v>
      </c>
      <c r="F43" s="30">
        <v>1</v>
      </c>
      <c r="G43" s="30" t="s">
        <v>12</v>
      </c>
    </row>
    <row r="44" spans="1:12" s="39" customFormat="1" ht="35" customHeight="1" x14ac:dyDescent="0.3">
      <c r="A44" s="25" t="s">
        <v>88</v>
      </c>
      <c r="B44" s="25">
        <f t="shared" si="3"/>
        <v>7</v>
      </c>
      <c r="C44" s="65" t="s">
        <v>380</v>
      </c>
      <c r="D44" s="26" t="s">
        <v>393</v>
      </c>
      <c r="E44" s="26" t="s">
        <v>106</v>
      </c>
      <c r="F44" s="25">
        <v>2</v>
      </c>
      <c r="G44" s="25" t="s">
        <v>12</v>
      </c>
    </row>
    <row r="45" spans="1:12" s="39" customFormat="1" ht="35" customHeight="1" x14ac:dyDescent="0.3">
      <c r="A45" s="30" t="s">
        <v>88</v>
      </c>
      <c r="B45" s="30">
        <f t="shared" si="3"/>
        <v>8</v>
      </c>
      <c r="C45" s="67" t="s">
        <v>89</v>
      </c>
      <c r="D45" s="31" t="s">
        <v>414</v>
      </c>
      <c r="E45" s="31" t="s">
        <v>358</v>
      </c>
      <c r="F45" s="30">
        <v>500</v>
      </c>
      <c r="G45" s="30" t="s">
        <v>23</v>
      </c>
    </row>
    <row r="46" spans="1:12" s="39" customFormat="1" ht="35" customHeight="1" x14ac:dyDescent="0.3">
      <c r="A46" s="25" t="s">
        <v>88</v>
      </c>
      <c r="B46" s="25">
        <f t="shared" si="3"/>
        <v>9</v>
      </c>
      <c r="C46" s="65" t="s">
        <v>89</v>
      </c>
      <c r="D46" s="26" t="s">
        <v>359</v>
      </c>
      <c r="E46" s="26" t="s">
        <v>107</v>
      </c>
      <c r="F46" s="25">
        <f>(145*3)*0.75</f>
        <v>326.25</v>
      </c>
      <c r="G46" s="25" t="s">
        <v>78</v>
      </c>
    </row>
    <row r="47" spans="1:12" s="39" customFormat="1" ht="35" customHeight="1" x14ac:dyDescent="0.3">
      <c r="A47" s="30" t="s">
        <v>88</v>
      </c>
      <c r="B47" s="30">
        <f t="shared" si="3"/>
        <v>10</v>
      </c>
      <c r="C47" s="67" t="s">
        <v>89</v>
      </c>
      <c r="D47" s="31" t="s">
        <v>360</v>
      </c>
      <c r="E47" s="31" t="s">
        <v>342</v>
      </c>
      <c r="F47" s="30">
        <v>145</v>
      </c>
      <c r="G47" s="30" t="s">
        <v>16</v>
      </c>
    </row>
    <row r="48" spans="1:12" s="39" customFormat="1" ht="35" customHeight="1" x14ac:dyDescent="0.3">
      <c r="A48" s="25" t="s">
        <v>88</v>
      </c>
      <c r="B48" s="25">
        <f t="shared" si="3"/>
        <v>11</v>
      </c>
      <c r="C48" s="65" t="s">
        <v>89</v>
      </c>
      <c r="D48" s="26" t="s">
        <v>359</v>
      </c>
      <c r="E48" s="26" t="s">
        <v>73</v>
      </c>
      <c r="F48" s="25">
        <v>405</v>
      </c>
      <c r="G48" s="25" t="s">
        <v>23</v>
      </c>
    </row>
    <row r="49" spans="1:7" s="39" customFormat="1" ht="35" customHeight="1" x14ac:dyDescent="0.3">
      <c r="A49" s="30" t="s">
        <v>88</v>
      </c>
      <c r="B49" s="30">
        <f t="shared" si="3"/>
        <v>12</v>
      </c>
      <c r="C49" s="67" t="s">
        <v>89</v>
      </c>
      <c r="D49" s="31" t="s">
        <v>359</v>
      </c>
      <c r="E49" s="31" t="s">
        <v>371</v>
      </c>
      <c r="F49" s="30">
        <v>145</v>
      </c>
      <c r="G49" s="30" t="s">
        <v>16</v>
      </c>
    </row>
    <row r="50" spans="1:7" s="39" customFormat="1" ht="35" customHeight="1" x14ac:dyDescent="0.3">
      <c r="A50" s="25" t="s">
        <v>88</v>
      </c>
      <c r="B50" s="25">
        <f t="shared" si="3"/>
        <v>13</v>
      </c>
      <c r="C50" s="65" t="s">
        <v>89</v>
      </c>
      <c r="D50" s="26" t="s">
        <v>359</v>
      </c>
      <c r="E50" s="26" t="s">
        <v>372</v>
      </c>
      <c r="F50" s="25">
        <v>145</v>
      </c>
      <c r="G50" s="25" t="s">
        <v>16</v>
      </c>
    </row>
    <row r="51" spans="1:7" s="39" customFormat="1" ht="35" customHeight="1" x14ac:dyDescent="0.3">
      <c r="A51" s="30" t="s">
        <v>88</v>
      </c>
      <c r="B51" s="30">
        <f t="shared" si="3"/>
        <v>14</v>
      </c>
      <c r="C51" s="67" t="s">
        <v>90</v>
      </c>
      <c r="D51" s="31" t="s">
        <v>359</v>
      </c>
      <c r="E51" s="31" t="s">
        <v>361</v>
      </c>
      <c r="F51" s="30">
        <v>1</v>
      </c>
      <c r="G51" s="30" t="s">
        <v>12</v>
      </c>
    </row>
    <row r="52" spans="1:7" s="39" customFormat="1" ht="35" customHeight="1" x14ac:dyDescent="0.3">
      <c r="A52" s="69" t="s">
        <v>88</v>
      </c>
      <c r="B52" s="69" t="s">
        <v>1</v>
      </c>
      <c r="C52" s="134" t="s">
        <v>10</v>
      </c>
      <c r="D52" s="121"/>
      <c r="E52" s="32"/>
      <c r="F52" s="69"/>
      <c r="G52" s="69"/>
    </row>
    <row r="53" spans="1:7" s="9" customFormat="1" ht="14.5" customHeight="1" x14ac:dyDescent="0.35">
      <c r="A53" s="122">
        <v>0</v>
      </c>
      <c r="B53" s="122">
        <v>0</v>
      </c>
      <c r="C53" s="123">
        <v>0</v>
      </c>
      <c r="D53" s="122">
        <v>0</v>
      </c>
      <c r="E53" s="124">
        <v>0</v>
      </c>
      <c r="F53" s="122">
        <v>0</v>
      </c>
      <c r="G53" s="122">
        <v>0</v>
      </c>
    </row>
    <row r="54" spans="1:7" s="39" customFormat="1" ht="49" customHeight="1" x14ac:dyDescent="0.3">
      <c r="A54" s="25" t="s">
        <v>62</v>
      </c>
      <c r="B54" s="25">
        <v>1</v>
      </c>
      <c r="C54" s="65" t="s">
        <v>91</v>
      </c>
      <c r="D54" s="26" t="s">
        <v>11</v>
      </c>
      <c r="E54" s="26" t="s">
        <v>109</v>
      </c>
      <c r="F54" s="25">
        <v>60</v>
      </c>
      <c r="G54" s="25" t="s">
        <v>22</v>
      </c>
    </row>
    <row r="55" spans="1:7" s="39" customFormat="1" ht="44.5" customHeight="1" x14ac:dyDescent="0.3">
      <c r="A55" s="30" t="s">
        <v>395</v>
      </c>
      <c r="B55" s="30">
        <f>B54+1</f>
        <v>2</v>
      </c>
      <c r="C55" s="67" t="s">
        <v>91</v>
      </c>
      <c r="D55" s="31" t="s">
        <v>27</v>
      </c>
      <c r="E55" s="31" t="s">
        <v>394</v>
      </c>
      <c r="F55" s="30">
        <v>45</v>
      </c>
      <c r="G55" s="30" t="s">
        <v>22</v>
      </c>
    </row>
    <row r="56" spans="1:7" s="39" customFormat="1" ht="44.5" customHeight="1" x14ac:dyDescent="0.3">
      <c r="A56" s="30" t="s">
        <v>396</v>
      </c>
      <c r="B56" s="30">
        <v>2</v>
      </c>
      <c r="C56" s="67" t="s">
        <v>91</v>
      </c>
      <c r="D56" s="31" t="s">
        <v>27</v>
      </c>
      <c r="E56" s="31" t="s">
        <v>415</v>
      </c>
      <c r="F56" s="30">
        <v>1</v>
      </c>
      <c r="G56" s="30" t="s">
        <v>12</v>
      </c>
    </row>
    <row r="57" spans="1:7" s="39" customFormat="1" ht="44.5" customHeight="1" x14ac:dyDescent="0.3">
      <c r="A57" s="25" t="s">
        <v>62</v>
      </c>
      <c r="B57" s="25">
        <f>B55+1</f>
        <v>3</v>
      </c>
      <c r="C57" s="65" t="s">
        <v>91</v>
      </c>
      <c r="D57" s="26" t="s">
        <v>11</v>
      </c>
      <c r="E57" s="26" t="s">
        <v>108</v>
      </c>
      <c r="F57" s="25">
        <v>15</v>
      </c>
      <c r="G57" s="25" t="s">
        <v>16</v>
      </c>
    </row>
    <row r="58" spans="1:7" s="39" customFormat="1" ht="37" customHeight="1" x14ac:dyDescent="0.3">
      <c r="A58" s="30" t="s">
        <v>62</v>
      </c>
      <c r="B58" s="30">
        <f t="shared" ref="B58:B59" si="4">B57+1</f>
        <v>4</v>
      </c>
      <c r="C58" s="67" t="s">
        <v>91</v>
      </c>
      <c r="D58" s="31" t="s">
        <v>397</v>
      </c>
      <c r="E58" s="31" t="s">
        <v>342</v>
      </c>
      <c r="F58" s="30">
        <v>15</v>
      </c>
      <c r="G58" s="30" t="s">
        <v>16</v>
      </c>
    </row>
    <row r="59" spans="1:7" s="39" customFormat="1" ht="35" customHeight="1" x14ac:dyDescent="0.3">
      <c r="A59" s="25" t="s">
        <v>62</v>
      </c>
      <c r="B59" s="25">
        <f t="shared" si="4"/>
        <v>5</v>
      </c>
      <c r="C59" s="65" t="s">
        <v>91</v>
      </c>
      <c r="D59" s="26" t="s">
        <v>28</v>
      </c>
      <c r="E59" s="26" t="s">
        <v>345</v>
      </c>
      <c r="F59" s="25">
        <v>1</v>
      </c>
      <c r="G59" s="25" t="s">
        <v>12</v>
      </c>
    </row>
    <row r="60" spans="1:7" s="39" customFormat="1" ht="35" customHeight="1" x14ac:dyDescent="0.3">
      <c r="A60" s="69" t="s">
        <v>62</v>
      </c>
      <c r="B60" s="69" t="s">
        <v>1</v>
      </c>
      <c r="C60" s="134" t="s">
        <v>92</v>
      </c>
      <c r="D60" s="121"/>
      <c r="E60" s="32"/>
      <c r="F60" s="69"/>
      <c r="G60" s="69"/>
    </row>
    <row r="61" spans="1:7" s="9" customFormat="1" ht="16.5" customHeight="1" x14ac:dyDescent="0.35">
      <c r="A61" s="122">
        <v>0</v>
      </c>
      <c r="B61" s="122">
        <v>0</v>
      </c>
      <c r="C61" s="123">
        <v>0</v>
      </c>
      <c r="D61" s="122">
        <v>0</v>
      </c>
      <c r="E61" s="124">
        <v>0</v>
      </c>
      <c r="F61" s="122">
        <v>0</v>
      </c>
      <c r="G61" s="122">
        <v>0</v>
      </c>
    </row>
    <row r="62" spans="1:7" s="39" customFormat="1" ht="42.5" customHeight="1" x14ac:dyDescent="0.3">
      <c r="A62" s="25" t="s">
        <v>80</v>
      </c>
      <c r="B62" s="25">
        <v>1</v>
      </c>
      <c r="C62" s="65" t="s">
        <v>96</v>
      </c>
      <c r="D62" s="26" t="s">
        <v>11</v>
      </c>
      <c r="E62" s="26" t="s">
        <v>110</v>
      </c>
      <c r="F62" s="25">
        <f>145*5</f>
        <v>725</v>
      </c>
      <c r="G62" s="25" t="s">
        <v>22</v>
      </c>
    </row>
    <row r="63" spans="1:7" s="39" customFormat="1" ht="35" customHeight="1" x14ac:dyDescent="0.3">
      <c r="A63" s="30" t="s">
        <v>80</v>
      </c>
      <c r="B63" s="30">
        <f>B62+1</f>
        <v>2</v>
      </c>
      <c r="C63" s="67" t="s">
        <v>96</v>
      </c>
      <c r="D63" s="31" t="s">
        <v>346</v>
      </c>
      <c r="E63" s="31" t="s">
        <v>73</v>
      </c>
      <c r="F63" s="30">
        <f>145*3</f>
        <v>435</v>
      </c>
      <c r="G63" s="30" t="s">
        <v>22</v>
      </c>
    </row>
    <row r="64" spans="1:7" s="39" customFormat="1" ht="35" customHeight="1" x14ac:dyDescent="0.3">
      <c r="A64" s="25" t="s">
        <v>80</v>
      </c>
      <c r="B64" s="25">
        <f t="shared" ref="B64:B71" si="5">B63+1</f>
        <v>3</v>
      </c>
      <c r="C64" s="65" t="s">
        <v>93</v>
      </c>
      <c r="D64" s="26" t="s">
        <v>346</v>
      </c>
      <c r="E64" s="26" t="s">
        <v>108</v>
      </c>
      <c r="F64" s="25">
        <v>130</v>
      </c>
      <c r="G64" s="25" t="s">
        <v>16</v>
      </c>
    </row>
    <row r="65" spans="1:7" s="39" customFormat="1" ht="35" customHeight="1" x14ac:dyDescent="0.3">
      <c r="A65" s="30" t="s">
        <v>80</v>
      </c>
      <c r="B65" s="30">
        <f t="shared" si="5"/>
        <v>4</v>
      </c>
      <c r="C65" s="67" t="s">
        <v>97</v>
      </c>
      <c r="D65" s="31" t="s">
        <v>347</v>
      </c>
      <c r="E65" s="31" t="s">
        <v>103</v>
      </c>
      <c r="F65" s="30">
        <v>15</v>
      </c>
      <c r="G65" s="30" t="s">
        <v>16</v>
      </c>
    </row>
    <row r="66" spans="1:7" s="39" customFormat="1" ht="35" customHeight="1" x14ac:dyDescent="0.3">
      <c r="A66" s="25" t="s">
        <v>80</v>
      </c>
      <c r="B66" s="25">
        <f t="shared" si="5"/>
        <v>5</v>
      </c>
      <c r="C66" s="65" t="s">
        <v>94</v>
      </c>
      <c r="D66" s="26" t="s">
        <v>348</v>
      </c>
      <c r="E66" s="26" t="s">
        <v>102</v>
      </c>
      <c r="F66" s="25">
        <v>30</v>
      </c>
      <c r="G66" s="25" t="s">
        <v>78</v>
      </c>
    </row>
    <row r="67" spans="1:7" s="39" customFormat="1" ht="35" customHeight="1" x14ac:dyDescent="0.3">
      <c r="A67" s="30" t="s">
        <v>80</v>
      </c>
      <c r="B67" s="30">
        <f t="shared" si="5"/>
        <v>6</v>
      </c>
      <c r="C67" s="67" t="s">
        <v>95</v>
      </c>
      <c r="D67" s="31" t="s">
        <v>349</v>
      </c>
      <c r="E67" s="31" t="s">
        <v>343</v>
      </c>
      <c r="F67" s="30">
        <v>9</v>
      </c>
      <c r="G67" s="30" t="s">
        <v>16</v>
      </c>
    </row>
    <row r="68" spans="1:7" s="39" customFormat="1" ht="35" customHeight="1" x14ac:dyDescent="0.3">
      <c r="A68" s="25" t="s">
        <v>80</v>
      </c>
      <c r="B68" s="25">
        <f t="shared" si="5"/>
        <v>7</v>
      </c>
      <c r="C68" s="65" t="s">
        <v>98</v>
      </c>
      <c r="D68" s="26" t="s">
        <v>350</v>
      </c>
      <c r="E68" s="26" t="s">
        <v>101</v>
      </c>
      <c r="F68" s="25">
        <f>(70*3.5)*0.75</f>
        <v>183.75</v>
      </c>
      <c r="G68" s="25" t="s">
        <v>78</v>
      </c>
    </row>
    <row r="69" spans="1:7" s="39" customFormat="1" ht="35" customHeight="1" x14ac:dyDescent="0.3">
      <c r="A69" s="30" t="s">
        <v>80</v>
      </c>
      <c r="B69" s="30">
        <f t="shared" si="5"/>
        <v>8</v>
      </c>
      <c r="C69" s="67" t="s">
        <v>97</v>
      </c>
      <c r="D69" s="31" t="s">
        <v>351</v>
      </c>
      <c r="E69" s="31" t="s">
        <v>344</v>
      </c>
      <c r="F69" s="30">
        <v>1</v>
      </c>
      <c r="G69" s="30" t="s">
        <v>12</v>
      </c>
    </row>
    <row r="70" spans="1:7" s="39" customFormat="1" ht="35" customHeight="1" x14ac:dyDescent="0.3">
      <c r="A70" s="25" t="s">
        <v>80</v>
      </c>
      <c r="B70" s="25">
        <f t="shared" si="5"/>
        <v>9</v>
      </c>
      <c r="C70" s="65" t="s">
        <v>381</v>
      </c>
      <c r="D70" s="26" t="s">
        <v>352</v>
      </c>
      <c r="E70" s="26" t="s">
        <v>416</v>
      </c>
      <c r="F70" s="25">
        <v>1</v>
      </c>
      <c r="G70" s="25" t="s">
        <v>12</v>
      </c>
    </row>
    <row r="71" spans="1:7" s="39" customFormat="1" ht="35" customHeight="1" x14ac:dyDescent="0.3">
      <c r="A71" s="30" t="s">
        <v>80</v>
      </c>
      <c r="B71" s="30">
        <f t="shared" si="5"/>
        <v>10</v>
      </c>
      <c r="C71" s="67" t="s">
        <v>381</v>
      </c>
      <c r="D71" s="31" t="s">
        <v>352</v>
      </c>
      <c r="E71" s="31" t="s">
        <v>400</v>
      </c>
      <c r="F71" s="30">
        <v>2</v>
      </c>
      <c r="G71" s="30" t="s">
        <v>12</v>
      </c>
    </row>
    <row r="72" spans="1:7" s="39" customFormat="1" ht="35" customHeight="1" x14ac:dyDescent="0.3">
      <c r="A72" s="69" t="s">
        <v>80</v>
      </c>
      <c r="B72" s="69" t="s">
        <v>1</v>
      </c>
      <c r="C72" s="134" t="s">
        <v>10</v>
      </c>
      <c r="D72" s="121"/>
      <c r="E72" s="32"/>
      <c r="F72" s="69"/>
      <c r="G72" s="69"/>
    </row>
    <row r="73" spans="1:7" s="131" customFormat="1" ht="17" customHeight="1" x14ac:dyDescent="0.5">
      <c r="A73" s="126"/>
      <c r="B73" s="127"/>
      <c r="C73" s="128"/>
      <c r="D73" s="127"/>
      <c r="E73" s="129"/>
      <c r="F73" s="127"/>
      <c r="G73" s="130"/>
    </row>
    <row r="74" spans="1:7" s="39" customFormat="1" ht="35" customHeight="1" x14ac:dyDescent="0.3">
      <c r="A74" s="25" t="s">
        <v>99</v>
      </c>
      <c r="B74" s="25">
        <v>1</v>
      </c>
      <c r="C74" s="65" t="s">
        <v>381</v>
      </c>
      <c r="D74" s="26" t="s">
        <v>5</v>
      </c>
      <c r="E74" s="26" t="s">
        <v>398</v>
      </c>
      <c r="F74" s="25">
        <v>1</v>
      </c>
      <c r="G74" s="25" t="s">
        <v>12</v>
      </c>
    </row>
    <row r="75" spans="1:7" s="39" customFormat="1" ht="35" customHeight="1" x14ac:dyDescent="0.3">
      <c r="A75" s="30" t="s">
        <v>99</v>
      </c>
      <c r="B75" s="30">
        <f>B74+1</f>
        <v>2</v>
      </c>
      <c r="C75" s="67" t="s">
        <v>112</v>
      </c>
      <c r="D75" s="31"/>
      <c r="E75" s="31" t="s">
        <v>399</v>
      </c>
      <c r="F75" s="30">
        <v>1</v>
      </c>
      <c r="G75" s="30" t="s">
        <v>12</v>
      </c>
    </row>
    <row r="76" spans="1:7" s="39" customFormat="1" ht="35" customHeight="1" x14ac:dyDescent="0.3">
      <c r="A76" s="69" t="s">
        <v>99</v>
      </c>
      <c r="B76" s="69" t="s">
        <v>1</v>
      </c>
      <c r="C76" s="134" t="s">
        <v>26</v>
      </c>
      <c r="D76" s="121"/>
      <c r="E76" s="32"/>
      <c r="F76" s="69"/>
      <c r="G76" s="69"/>
    </row>
    <row r="77" spans="1:7" s="131" customFormat="1" ht="15.5" customHeight="1" x14ac:dyDescent="0.3">
      <c r="A77" s="127">
        <v>0</v>
      </c>
      <c r="B77" s="127">
        <v>0</v>
      </c>
      <c r="C77" s="128">
        <v>0</v>
      </c>
      <c r="D77" s="127">
        <v>0</v>
      </c>
      <c r="E77" s="129">
        <v>0</v>
      </c>
      <c r="F77" s="127">
        <v>0</v>
      </c>
      <c r="G77" s="127">
        <v>0</v>
      </c>
    </row>
    <row r="78" spans="1:7" s="33" customFormat="1" ht="23" x14ac:dyDescent="0.5">
      <c r="A78" s="40"/>
      <c r="B78" s="70" t="s">
        <v>353</v>
      </c>
      <c r="C78" s="135"/>
      <c r="D78" s="113" t="s">
        <v>331</v>
      </c>
      <c r="E78" s="37"/>
      <c r="F78" s="38"/>
      <c r="G78" s="38"/>
    </row>
    <row r="80" spans="1:7" x14ac:dyDescent="0.35">
      <c r="F80"/>
      <c r="G80"/>
    </row>
    <row r="81" spans="6:7" x14ac:dyDescent="0.35">
      <c r="F81"/>
      <c r="G81"/>
    </row>
    <row r="82" spans="6:7" x14ac:dyDescent="0.35">
      <c r="F82"/>
      <c r="G82"/>
    </row>
    <row r="83" spans="6:7" x14ac:dyDescent="0.35">
      <c r="F83"/>
      <c r="G83"/>
    </row>
    <row r="84" spans="6:7" x14ac:dyDescent="0.35">
      <c r="F84"/>
      <c r="G84"/>
    </row>
    <row r="85" spans="6:7" x14ac:dyDescent="0.35">
      <c r="F85"/>
      <c r="G85"/>
    </row>
    <row r="86" spans="6:7" x14ac:dyDescent="0.35">
      <c r="F86"/>
      <c r="G86"/>
    </row>
    <row r="104" spans="1:13" s="23" customFormat="1" ht="35.25" customHeight="1" x14ac:dyDescent="0.3">
      <c r="A104" s="29" t="s">
        <v>86</v>
      </c>
      <c r="B104" s="29">
        <f>B29+1</f>
        <v>2</v>
      </c>
      <c r="C104" s="67" t="s">
        <v>84</v>
      </c>
      <c r="D104" s="31" t="s">
        <v>354</v>
      </c>
      <c r="E104" s="31" t="s">
        <v>104</v>
      </c>
      <c r="F104" s="30">
        <v>1</v>
      </c>
      <c r="G104" s="30" t="s">
        <v>12</v>
      </c>
    </row>
    <row r="105" spans="1:13" s="23" customFormat="1" ht="35.25" customHeight="1" x14ac:dyDescent="0.3">
      <c r="A105" s="24" t="s">
        <v>86</v>
      </c>
      <c r="B105" s="24">
        <f>B104+1</f>
        <v>3</v>
      </c>
      <c r="C105" s="65" t="s">
        <v>84</v>
      </c>
      <c r="D105" s="26" t="s">
        <v>354</v>
      </c>
      <c r="E105" s="26" t="s">
        <v>105</v>
      </c>
      <c r="F105" s="25">
        <v>1</v>
      </c>
      <c r="G105" s="25" t="s">
        <v>12</v>
      </c>
    </row>
    <row r="108" spans="1:13" s="23" customFormat="1" ht="35.25" customHeight="1" x14ac:dyDescent="0.3">
      <c r="A108" s="24" t="s">
        <v>88</v>
      </c>
      <c r="B108" s="24">
        <f>B40+1</f>
        <v>4</v>
      </c>
      <c r="C108" s="65" t="s">
        <v>370</v>
      </c>
      <c r="D108" s="26" t="s">
        <v>357</v>
      </c>
      <c r="E108" s="26" t="s">
        <v>87</v>
      </c>
      <c r="F108" s="25">
        <v>1</v>
      </c>
      <c r="G108" s="25" t="s">
        <v>12</v>
      </c>
      <c r="M108" s="23">
        <f>1325-1180</f>
        <v>145</v>
      </c>
    </row>
  </sheetData>
  <autoFilter ref="A1:G79"/>
  <pageMargins left="0.70866141732283472" right="0.70866141732283472" top="0.74803149606299213" bottom="0.74803149606299213" header="0.31496062992125984" footer="0.31496062992125984"/>
  <pageSetup paperSize="9" scale="56"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Works </vt:lpstr>
      <vt:lpstr>Construction Phasing</vt:lpstr>
      <vt:lpstr>Section 2</vt:lpstr>
      <vt:lpstr>'Section 2'!Print_Area</vt:lpstr>
      <vt:lpstr>'Section 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Wilkinson</dc:creator>
  <cp:lastModifiedBy>Sharon Hodgson</cp:lastModifiedBy>
  <cp:lastPrinted>2021-08-17T14:52:44Z</cp:lastPrinted>
  <dcterms:created xsi:type="dcterms:W3CDTF">2019-02-13T14:12:44Z</dcterms:created>
  <dcterms:modified xsi:type="dcterms:W3CDTF">2021-08-25T10:06:11Z</dcterms:modified>
</cp:coreProperties>
</file>