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I:\Harbury Energy Initiative Phase 2\Procurement of Works\E2 Car Park Extension\Tender Documents for issue - HPC - Car Park Extension - 23Nov2023\"/>
    </mc:Choice>
  </mc:AlternateContent>
  <xr:revisionPtr revIDLastSave="0" documentId="8_{7997459C-B653-4172-B49E-477EEA07EBFF}" xr6:coauthVersionLast="47" xr6:coauthVersionMax="47" xr10:uidLastSave="{00000000-0000-0000-0000-000000000000}"/>
  <bookViews>
    <workbookView xWindow="-108" yWindow="-108" windowWidth="23256" windowHeight="14040" activeTab="2" xr2:uid="{E8D6DDE3-C874-4231-90D8-A0B4CB299407}"/>
  </bookViews>
  <sheets>
    <sheet name="Cover" sheetId="2" r:id="rId1"/>
    <sheet name="Tender Summary " sheetId="3" r:id="rId2"/>
    <sheet name="1 Works E2 Extended Car Park" sheetId="4" r:id="rId3"/>
    <sheet name="2 Preliminaries" sheetId="5" r:id="rId4"/>
    <sheet name="3 Prov Sum" sheetId="6" r:id="rId5"/>
    <sheet name="Sheet1" sheetId="1" r:id="rId6"/>
  </sheets>
  <externalReferences>
    <externalReference r:id="rId7"/>
    <externalReference r:id="rId8"/>
    <externalReference r:id="rId9"/>
    <externalReference r:id="rId10"/>
    <externalReference r:id="rId11"/>
  </externalReferences>
  <definedNames>
    <definedName name="_end1" localSheetId="3">#REF!</definedName>
    <definedName name="_end1" localSheetId="4">#REF!</definedName>
    <definedName name="_end1" localSheetId="1">#REF!</definedName>
    <definedName name="_end1">#REF!</definedName>
    <definedName name="_end2" localSheetId="3">#REF!</definedName>
    <definedName name="_end2" localSheetId="4">#REF!</definedName>
    <definedName name="_end2" localSheetId="1">#REF!</definedName>
    <definedName name="_end2">#REF!</definedName>
    <definedName name="_Tax2">[1]Example!$A$38:$A$44</definedName>
    <definedName name="Contract_Sum_Area" localSheetId="3">#REF!</definedName>
    <definedName name="Contract_Sum_Area" localSheetId="4">#REF!</definedName>
    <definedName name="Contract_Sum_Area">#REF!</definedName>
    <definedName name="element">[2]SCHEDULE!$K$13:$K$32</definedName>
    <definedName name="end" localSheetId="3">#REF!</definedName>
    <definedName name="end" localSheetId="4">#REF!</definedName>
    <definedName name="end">#REF!</definedName>
    <definedName name="Final_Account_Area" localSheetId="3">#REF!</definedName>
    <definedName name="Final_Account_Area" localSheetId="4">#REF!</definedName>
    <definedName name="Final_Account_Area">#REF!</definedName>
    <definedName name="INSPEC">[3]SCHEDULE!$B$64:$B$72</definedName>
    <definedName name="Internally">#REF!</definedName>
    <definedName name="LOCAL">[3]SCHEDULE!$B$23:$B$26</definedName>
    <definedName name="Me">#REF!</definedName>
    <definedName name="_xlnm.Print_Area" localSheetId="2">'1 Works E2 Extended Car Park'!$A$1:$H$156</definedName>
    <definedName name="_xlnm.Print_Area" localSheetId="3">'2 Preliminaries'!$A$1:$L$83</definedName>
    <definedName name="_xlnm.Print_Area" localSheetId="4">'3 Prov Sum'!$A$1:$M$49</definedName>
    <definedName name="_xlnm.Print_Area" localSheetId="0">Cover!$A$1:$H$34</definedName>
    <definedName name="_xlnm.Print_Area" localSheetId="1">'Tender Summary '!$A$1:$K$52</definedName>
    <definedName name="_xlnm.Print_Titles" localSheetId="2">'1 Works E2 Extended Car Park'!$1:$6</definedName>
    <definedName name="_xlnm.Print_Titles" localSheetId="3">'2 Preliminaries'!$1:$5</definedName>
    <definedName name="_xlnm.Print_Titles" localSheetId="4">'3 Prov Sum'!$1:$4</definedName>
    <definedName name="_xlnm.Print_Titles" localSheetId="1">'Tender Summary '!$1:$5</definedName>
    <definedName name="X">#REF!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0" i="3" l="1"/>
  <c r="G9" i="3"/>
  <c r="G8" i="3"/>
  <c r="K27" i="3"/>
  <c r="K39" i="3"/>
  <c r="M28" i="6"/>
  <c r="M23" i="6"/>
  <c r="M17" i="6"/>
  <c r="M49" i="6" s="1"/>
  <c r="C4" i="6"/>
  <c r="C3" i="6"/>
  <c r="C2" i="6"/>
  <c r="K36" i="3"/>
  <c r="C23" i="3"/>
  <c r="C22" i="3"/>
  <c r="C21" i="3"/>
  <c r="C20" i="3"/>
  <c r="C19" i="3"/>
  <c r="C18" i="3"/>
  <c r="C17" i="3"/>
  <c r="C16" i="3"/>
  <c r="H64" i="4"/>
  <c r="K19" i="3" s="1"/>
  <c r="H131" i="4"/>
  <c r="H125" i="4"/>
  <c r="H123" i="4"/>
  <c r="E119" i="4" l="1"/>
  <c r="E121" i="4" s="1"/>
  <c r="E127" i="4" s="1"/>
  <c r="E129" i="4" s="1"/>
  <c r="I119" i="4"/>
  <c r="C3" i="5"/>
  <c r="L58" i="5" l="1"/>
  <c r="L60" i="5" s="1"/>
  <c r="L83" i="5" s="1"/>
  <c r="A11" i="5"/>
  <c r="A12" i="5" s="1"/>
  <c r="A13" i="5" s="1"/>
  <c r="A14" i="5" s="1"/>
  <c r="A15" i="5" s="1"/>
  <c r="A16" i="5" s="1"/>
  <c r="A17" i="5" s="1"/>
  <c r="A18" i="5" s="1"/>
  <c r="A19" i="5" s="1"/>
  <c r="A20" i="5" s="1"/>
  <c r="A21" i="5" s="1"/>
  <c r="A22" i="5" s="1"/>
  <c r="A23" i="5" s="1"/>
  <c r="A24" i="5" s="1"/>
  <c r="A25" i="5" s="1"/>
  <c r="A26" i="5" s="1"/>
  <c r="A27" i="5" s="1"/>
  <c r="A28" i="5" s="1"/>
  <c r="A29" i="5" s="1"/>
  <c r="A30" i="5" s="1"/>
  <c r="A31" i="5" s="1"/>
  <c r="A32" i="5" s="1"/>
  <c r="A33" i="5" s="1"/>
  <c r="A34" i="5" s="1"/>
  <c r="A35" i="5" s="1"/>
  <c r="A36" i="5" s="1"/>
  <c r="A38" i="5" s="1"/>
  <c r="A39" i="5" s="1"/>
  <c r="A40" i="5" s="1"/>
  <c r="A41" i="5" s="1"/>
  <c r="A42" i="5" s="1"/>
  <c r="A43" i="5" s="1"/>
  <c r="A44" i="5" s="1"/>
  <c r="A45" i="5" s="1"/>
  <c r="A46" i="5" s="1"/>
  <c r="A47" i="5" s="1"/>
  <c r="A48" i="5" s="1"/>
  <c r="A49" i="5" s="1"/>
  <c r="A50" i="5" s="1"/>
  <c r="A51" i="5" s="1"/>
  <c r="A52" i="5" s="1"/>
  <c r="A53" i="5" s="1"/>
  <c r="A54" i="5" s="1"/>
  <c r="A55" i="5" s="1"/>
  <c r="A56" i="5" s="1"/>
  <c r="A57" i="5" s="1"/>
  <c r="A62" i="5" s="1"/>
  <c r="A63" i="5" s="1"/>
  <c r="A64" i="5" s="1"/>
  <c r="A65" i="5" s="1"/>
  <c r="A66" i="5" s="1"/>
  <c r="A67" i="5" s="1"/>
  <c r="A68" i="5" s="1"/>
  <c r="A69" i="5" s="1"/>
  <c r="A71" i="5" s="1"/>
  <c r="A72" i="5" s="1"/>
  <c r="A73" i="5" s="1"/>
  <c r="A74" i="5" s="1"/>
  <c r="A75" i="5" s="1"/>
  <c r="A76" i="5" s="1"/>
  <c r="A77" i="5" s="1"/>
  <c r="A78" i="5" s="1"/>
  <c r="A79" i="5" s="1"/>
  <c r="A80" i="5" s="1"/>
  <c r="A81" i="5" s="1"/>
  <c r="H55" i="4" l="1"/>
  <c r="H80" i="4"/>
  <c r="H78" i="4"/>
  <c r="H76" i="4"/>
  <c r="H74" i="4"/>
  <c r="H99" i="4"/>
  <c r="H97" i="4"/>
  <c r="H95" i="4"/>
  <c r="H107" i="4"/>
  <c r="H106" i="4"/>
  <c r="H105" i="4"/>
  <c r="H112" i="4"/>
  <c r="H113" i="4"/>
  <c r="H114" i="4"/>
  <c r="H115" i="4"/>
  <c r="H111" i="4"/>
  <c r="H137" i="4"/>
  <c r="H138" i="4"/>
  <c r="J36" i="4"/>
  <c r="H34" i="4"/>
  <c r="H30" i="4"/>
  <c r="H32" i="4"/>
  <c r="H40" i="4"/>
  <c r="H38" i="4"/>
  <c r="E28" i="4"/>
  <c r="H28" i="4" s="1"/>
  <c r="H15" i="4"/>
  <c r="H17" i="4"/>
  <c r="H22" i="4"/>
  <c r="K40" i="3"/>
  <c r="H139" i="4"/>
  <c r="H133" i="4"/>
  <c r="H117" i="4"/>
  <c r="H110" i="4"/>
  <c r="H109" i="4"/>
  <c r="H108" i="4"/>
  <c r="H101" i="4"/>
  <c r="H93" i="4"/>
  <c r="H92" i="4"/>
  <c r="H91" i="4"/>
  <c r="H90" i="4"/>
  <c r="H89" i="4"/>
  <c r="H88" i="4"/>
  <c r="H87" i="4"/>
  <c r="H82" i="4"/>
  <c r="H72" i="4"/>
  <c r="H70" i="4"/>
  <c r="H68" i="4"/>
  <c r="H53" i="4"/>
  <c r="H50" i="4"/>
  <c r="H36" i="4"/>
  <c r="G43" i="4" s="1"/>
  <c r="H43" i="4" s="1"/>
  <c r="H20" i="4"/>
  <c r="H13" i="4"/>
  <c r="C4" i="4"/>
  <c r="K4" i="3"/>
  <c r="H4" i="4" s="1"/>
  <c r="C4" i="3"/>
  <c r="C4" i="5" s="1"/>
  <c r="K3" i="3"/>
  <c r="H3" i="4" s="1"/>
  <c r="C2" i="3"/>
  <c r="C2" i="5" s="1"/>
  <c r="K1" i="3"/>
  <c r="H1" i="4" s="1"/>
  <c r="H57" i="4" l="1"/>
  <c r="K18" i="3" s="1"/>
  <c r="H84" i="4"/>
  <c r="K20" i="3" s="1"/>
  <c r="H103" i="4"/>
  <c r="K21" i="3" s="1"/>
  <c r="H135" i="4"/>
  <c r="K22" i="3" s="1"/>
  <c r="H46" i="4"/>
  <c r="K17" i="3" s="1"/>
  <c r="H141" i="4"/>
  <c r="K23" i="3" s="1"/>
  <c r="H24" i="4"/>
  <c r="K16" i="3" s="1"/>
  <c r="K32" i="3" l="1"/>
  <c r="K42" i="3" s="1"/>
  <c r="H155" i="4"/>
</calcChain>
</file>

<file path=xl/sharedStrings.xml><?xml version="1.0" encoding="utf-8"?>
<sst xmlns="http://schemas.openxmlformats.org/spreadsheetml/2006/main" count="543" uniqueCount="363">
  <si>
    <t>(Where coloured concrete is required please suffix the GC former type reference with “Terratone” eg “GC3/Terratone”.)</t>
  </si>
  <si>
    <r>
      <t xml:space="preserve">Grasscrete formers type </t>
    </r>
    <r>
      <rPr>
        <b/>
        <sz val="11"/>
        <color theme="1"/>
        <rFont val="Calibri"/>
        <family val="2"/>
        <scheme val="minor"/>
      </rPr>
      <t>GC2</t>
    </r>
    <r>
      <rPr>
        <sz val="11"/>
        <color theme="1"/>
        <rFont val="Calibri"/>
        <family val="2"/>
        <scheme val="minor"/>
      </rPr>
      <t xml:space="preserve">, 150mm deep laid on a consolidated 150mm sub-base with a 10/20mm blinding layer of sand. Steel mesh reinforcement to BS4483 reference A252, weighing 3.75kg/m2. Concrete 30MN/m2 at 28 days with air entrainment of 3%. 10mm maximum aggregate and a 150mm slump placed around formers and mesh and levelled to tops of formers.  After 48 hours melt exposed tops of formers and fill with soil. Following settlement sow </t>
    </r>
    <r>
      <rPr>
        <b/>
        <sz val="11"/>
        <color theme="1"/>
        <rFont val="Calibri"/>
        <family val="2"/>
        <scheme val="minor"/>
      </rPr>
      <t>Grassmix No.1</t>
    </r>
    <r>
      <rPr>
        <sz val="11"/>
        <color theme="1"/>
        <rFont val="Calibri"/>
        <family val="2"/>
        <scheme val="minor"/>
      </rPr>
      <t xml:space="preserve"> at a rate of 50g/m2 and top up with fine friable topsoil, apply fertiliser as necessary.</t>
    </r>
  </si>
  <si>
    <t>for</t>
  </si>
  <si>
    <t>at</t>
  </si>
  <si>
    <t>Harbury Queen Elizabeth II Playing Fields, Constance Drive, Harbury, CV33 9JA</t>
  </si>
  <si>
    <t>Date:</t>
  </si>
  <si>
    <t>Project No</t>
  </si>
  <si>
    <t>6541</t>
  </si>
  <si>
    <t>Version No:</t>
  </si>
  <si>
    <t xml:space="preserve">Prepared for </t>
  </si>
  <si>
    <t>Prepared by</t>
  </si>
  <si>
    <t>Paul Quinney</t>
  </si>
  <si>
    <t>Chartered Quantity Surveyor</t>
  </si>
  <si>
    <t>Allen Construction Consultancy</t>
  </si>
  <si>
    <t>Highlands House, Highlands  Road</t>
  </si>
  <si>
    <t>Shirley</t>
  </si>
  <si>
    <t>Solihull</t>
  </si>
  <si>
    <t>B90 4ND</t>
  </si>
  <si>
    <t xml:space="preserve">T:   </t>
  </si>
  <si>
    <t xml:space="preserve"> 0121 765 2900</t>
  </si>
  <si>
    <t xml:space="preserve">                       </t>
  </si>
  <si>
    <t xml:space="preserve">E:   </t>
  </si>
  <si>
    <t xml:space="preserve"> paul.quinney@allen.uk.com</t>
  </si>
  <si>
    <t xml:space="preserve">W:   </t>
  </si>
  <si>
    <t xml:space="preserve">                  www.allen.uk.com</t>
  </si>
  <si>
    <t>Client Name :</t>
  </si>
  <si>
    <t>Project Title :</t>
  </si>
  <si>
    <t>Project Nr :</t>
  </si>
  <si>
    <t>Schedule of Works Summary</t>
  </si>
  <si>
    <t>£     p</t>
  </si>
  <si>
    <t>Areas</t>
  </si>
  <si>
    <t>Extended car park (Area of extension)</t>
  </si>
  <si>
    <t>M2</t>
  </si>
  <si>
    <t>Works Cost Element</t>
  </si>
  <si>
    <t>Excluded</t>
  </si>
  <si>
    <t>General Preliminaries</t>
  </si>
  <si>
    <t>Works Total</t>
  </si>
  <si>
    <t>Fees Total</t>
  </si>
  <si>
    <t xml:space="preserve">Risk </t>
  </si>
  <si>
    <t>Risk Total</t>
  </si>
  <si>
    <t>£</t>
  </si>
  <si>
    <t xml:space="preserve"> TOTAL per Bedspaces</t>
  </si>
  <si>
    <t>Cost/Bed Space</t>
  </si>
  <si>
    <t>Notes</t>
  </si>
  <si>
    <t>Version Nr. :</t>
  </si>
  <si>
    <t xml:space="preserve">1 Site preparation works </t>
  </si>
  <si>
    <t xml:space="preserve">1 Site clearance </t>
  </si>
  <si>
    <t>Item</t>
  </si>
  <si>
    <t xml:space="preserve">2 Preparatory groundworks </t>
  </si>
  <si>
    <t xml:space="preserve">2 Roads, paths and pavings </t>
  </si>
  <si>
    <t xml:space="preserve">1 Roads, paths and pavings </t>
  </si>
  <si>
    <t>Link footpath to playing field</t>
  </si>
  <si>
    <t xml:space="preserve">2 Special surfacings and pavings </t>
  </si>
  <si>
    <t xml:space="preserve">3 Planting </t>
  </si>
  <si>
    <t xml:space="preserve">1 Seeding and turfing </t>
  </si>
  <si>
    <t xml:space="preserve">2 External planting </t>
  </si>
  <si>
    <t>Nr</t>
  </si>
  <si>
    <t xml:space="preserve">4 Fencing, railings and walls </t>
  </si>
  <si>
    <t xml:space="preserve">1 Fencing and railings </t>
  </si>
  <si>
    <t xml:space="preserve">2 Walls and screens </t>
  </si>
  <si>
    <t xml:space="preserve">3 Retaining walls </t>
  </si>
  <si>
    <t xml:space="preserve">4 Barriers and guardrails </t>
  </si>
  <si>
    <t xml:space="preserve">5 Site/street furniture and equipment </t>
  </si>
  <si>
    <t xml:space="preserve">1 Site/street furniture and equipment </t>
  </si>
  <si>
    <t>Lockable drop bollards</t>
  </si>
  <si>
    <t>Signage</t>
  </si>
  <si>
    <t xml:space="preserve">2 Ornamental features </t>
  </si>
  <si>
    <t xml:space="preserve">6 External drainage </t>
  </si>
  <si>
    <t xml:space="preserve">1 Surface water and foul water drainage </t>
  </si>
  <si>
    <t>New manholes - Storm</t>
  </si>
  <si>
    <t>New drain runs - Storm</t>
  </si>
  <si>
    <t>New manholes - Foul</t>
  </si>
  <si>
    <t>New drain runs - Foul</t>
  </si>
  <si>
    <t>CCTV, repair and connections</t>
  </si>
  <si>
    <t>Existing drain removal, reconnection &amp; diversion</t>
  </si>
  <si>
    <t xml:space="preserve">2 Ancillary drainage systems </t>
  </si>
  <si>
    <t xml:space="preserve">3 External laboratory and industrial liquid waste drainage </t>
  </si>
  <si>
    <t xml:space="preserve">4 Land drainage </t>
  </si>
  <si>
    <t>5 Testing and commissioning of external drainage installations</t>
  </si>
  <si>
    <t xml:space="preserve">7 External services </t>
  </si>
  <si>
    <t xml:space="preserve">1 Water mains supply </t>
  </si>
  <si>
    <t>Not applicable</t>
  </si>
  <si>
    <t xml:space="preserve">2 Electricity mains supply </t>
  </si>
  <si>
    <t xml:space="preserve">3 External transformation devices </t>
  </si>
  <si>
    <t xml:space="preserve">4 Electricity distribution to external plant and equipment </t>
  </si>
  <si>
    <t xml:space="preserve">5 Gas mains supply </t>
  </si>
  <si>
    <t xml:space="preserve">6 Telecommunications and other communication system </t>
  </si>
  <si>
    <t xml:space="preserve">7 External fuel storage and piped distribution systems </t>
  </si>
  <si>
    <t xml:space="preserve">8 External security systems </t>
  </si>
  <si>
    <t xml:space="preserve">9 Site/street lighting systems </t>
  </si>
  <si>
    <t xml:space="preserve">10 Irrigation systems </t>
  </si>
  <si>
    <t xml:space="preserve">11 Local/district heating installations </t>
  </si>
  <si>
    <t xml:space="preserve">12 Builder’s work in connection with external services </t>
  </si>
  <si>
    <t xml:space="preserve">13 Testing and commissioning of external services </t>
  </si>
  <si>
    <t>8 Minor building works and ancillary buildings</t>
  </si>
  <si>
    <t xml:space="preserve">1 Minor building works </t>
  </si>
  <si>
    <t xml:space="preserve">2 Ancillary buildings and structures </t>
  </si>
  <si>
    <t xml:space="preserve">3 Underpinning to external site boundary walls </t>
  </si>
  <si>
    <t>18th November 2023</t>
  </si>
  <si>
    <t>Pricing Schedule</t>
  </si>
  <si>
    <t>Harbury Parish Council</t>
  </si>
  <si>
    <t>Car Park Extension</t>
  </si>
  <si>
    <t>1</t>
  </si>
  <si>
    <t>Provisional Sums &amp; Contingencies</t>
  </si>
  <si>
    <t>E2 - Provision of extended carpark &amp; access improvements</t>
  </si>
  <si>
    <t>1.1.1</t>
  </si>
  <si>
    <t>Scrub and vegetation clearance</t>
  </si>
  <si>
    <t>5.1.1</t>
  </si>
  <si>
    <t>5.1.2</t>
  </si>
  <si>
    <t>5.1.3</t>
  </si>
  <si>
    <t>Making good seeding</t>
  </si>
  <si>
    <t>Tarmac removal</t>
  </si>
  <si>
    <t>1.2.1</t>
  </si>
  <si>
    <t>1.2.2</t>
  </si>
  <si>
    <t xml:space="preserve">Make up/reduce levels </t>
  </si>
  <si>
    <t>Allow for all necessary cutting back of hedges, grass and vegetation necessary to undertake full scope of works, removal of material off site.</t>
  </si>
  <si>
    <t>Allow for all necessary adjustment of existing ground levels to enable construction of extended grasscrete car park and tying into existing car park and playfield levels, removal of surplus material off site.</t>
  </si>
  <si>
    <t>1.1.2</t>
  </si>
  <si>
    <t>1.1.3</t>
  </si>
  <si>
    <t xml:space="preserve">Grasscrete Car parking spaces </t>
  </si>
  <si>
    <t>Existing signage</t>
  </si>
  <si>
    <t>Allow for all breaking up of existing tarmac areas (access drive and footpath as indicated) and sub-base to enable construction of extended grasscrete car park, removal of material off site.</t>
  </si>
  <si>
    <t xml:space="preserve">Community EV Charging station at Harbury Queen Elizabeth II Playing Fields  </t>
  </si>
  <si>
    <t>Tender</t>
  </si>
  <si>
    <t>4Q23</t>
  </si>
  <si>
    <t>Schedule of works</t>
  </si>
  <si>
    <t xml:space="preserve">Tender Summary </t>
  </si>
  <si>
    <t>1 Site preparation works Sub Total</t>
  </si>
  <si>
    <t>2.1.1</t>
  </si>
  <si>
    <t>3.1.1</t>
  </si>
  <si>
    <t>3.2.1</t>
  </si>
  <si>
    <t>Trees</t>
  </si>
  <si>
    <t>Supply and install Semi-mature Tree</t>
  </si>
  <si>
    <t>E Extended Car Park (note includes ductwork provision for future EV Charging and VAWT)</t>
  </si>
  <si>
    <t>Coloured concrete</t>
  </si>
  <si>
    <t>2.2.1</t>
  </si>
  <si>
    <t>2.1.2</t>
  </si>
  <si>
    <t>2.1.3</t>
  </si>
  <si>
    <t xml:space="preserve">Dog Bin </t>
  </si>
  <si>
    <t>Removing and relocating existing dog bin in concrete foundations set back from widened footpath. (Provisional)</t>
  </si>
  <si>
    <t xml:space="preserve">2 Roads, paths and pavings Sub Total </t>
  </si>
  <si>
    <t xml:space="preserve">3 Planting Sub Total </t>
  </si>
  <si>
    <t>4 Fencing, railings and walls Sub Total</t>
  </si>
  <si>
    <t xml:space="preserve">5 Site/street furniture and equipment Sub Total </t>
  </si>
  <si>
    <t xml:space="preserve">6 External drainage Sub Total </t>
  </si>
  <si>
    <t xml:space="preserve">7 External services Sub Total </t>
  </si>
  <si>
    <t>8 Minor building works and ancillary buildings Sub Total</t>
  </si>
  <si>
    <t>2.1.4</t>
  </si>
  <si>
    <t>Existing Block paved car park</t>
  </si>
  <si>
    <t>Allow to jet wash existing block paved car park on completion</t>
  </si>
  <si>
    <t>2.1.5</t>
  </si>
  <si>
    <t xml:space="preserve">Margin around existing bollards </t>
  </si>
  <si>
    <t>Extra over grasscrete above for “Terratone”coloured concrete GC2/Terratone, iin accordance with manufacturers recommendations (Provisional)</t>
  </si>
  <si>
    <t>Allow for the the supply and construction of new 2200 wide tarmacadam footpath including subase, edging and ground preparation as indicated on drawings.</t>
  </si>
  <si>
    <t>2.1.6</t>
  </si>
  <si>
    <t>Connection to existing footpath</t>
  </si>
  <si>
    <t>PC Edging kerbs</t>
  </si>
  <si>
    <t>Allow for all builders work in connection with external services</t>
  </si>
  <si>
    <t>Allow for all testing &amp; commissioning in connection with external services</t>
  </si>
  <si>
    <t>Allow for removing existing 2 No field access signage posts and signs (storing signs for reuse)</t>
  </si>
  <si>
    <t>Allow to supply and install signage post setting in concrete and refixing existing signage with new security fixings.</t>
  </si>
  <si>
    <t>Supply and install 850 high round retractable/telescopic drop bollards; white; with lift assist and lockable keys (alike suited for all), set in 400 concrete and stone base all in accordance with manufacturers instructions.</t>
  </si>
  <si>
    <t>Ecology Report Recommendations:</t>
  </si>
  <si>
    <t>- install 2 bat boxes - location TBD</t>
  </si>
  <si>
    <t>- install 2 nest boxes - location TBD</t>
  </si>
  <si>
    <t>- install 2 insect boxes - location TBD</t>
  </si>
  <si>
    <t>Bin</t>
  </si>
  <si>
    <t>form area of wild life friendly planting, enclose it with chesnut pale fencing - location TBD</t>
  </si>
  <si>
    <t>5.1.4</t>
  </si>
  <si>
    <t>5.1.5</t>
  </si>
  <si>
    <t>5.1.6</t>
  </si>
  <si>
    <t>5.1.7</t>
  </si>
  <si>
    <t>Supply and install  150x50 PC edging kerbs set in concrete to form edging both sides of new extended path</t>
  </si>
  <si>
    <t>Allow to disc cut into exiting footbath to connect in new aligned link footpath; sealing joint</t>
  </si>
  <si>
    <t>2.1.7</t>
  </si>
  <si>
    <t>PC Half Battered kerbs</t>
  </si>
  <si>
    <t xml:space="preserve">Make good areas of playing field services disturbed to match existing </t>
  </si>
  <si>
    <t>SUDs requirement</t>
  </si>
  <si>
    <t>Future EV Charging Points &amp; VAWT - See Builders Work below</t>
  </si>
  <si>
    <t>Bat Boxes</t>
  </si>
  <si>
    <t>Bird nesting boxes</t>
  </si>
  <si>
    <t>Insect boxes</t>
  </si>
  <si>
    <t xml:space="preserve"> Bin</t>
  </si>
  <si>
    <t xml:space="preserve">Bollards </t>
  </si>
  <si>
    <t>Supply and install 1000 high recycled suare pointed to bollards (Brown), set in concrete installed in accordance with manufacturers recommendations</t>
  </si>
  <si>
    <t>EV Ducting</t>
  </si>
  <si>
    <t>EV post foundation</t>
  </si>
  <si>
    <t>VAWT Ducting</t>
  </si>
  <si>
    <t>VAWT Duct Junction boxes</t>
  </si>
  <si>
    <t>EV Duct Junction boxes</t>
  </si>
  <si>
    <t>3.2.2</t>
  </si>
  <si>
    <t>Widlife friendly planting</t>
  </si>
  <si>
    <t>Prepare ground and form area of wild life friendly planting, enclose it with chesnut pale fencing - location TBD</t>
  </si>
  <si>
    <t>Part F - Pricing Schedule</t>
  </si>
  <si>
    <t>Section 1 - General Preliminaries</t>
  </si>
  <si>
    <t>GENERAL PRELIMINARIES (PRICING DOCUMENT)</t>
  </si>
  <si>
    <t>£       p</t>
  </si>
  <si>
    <t>Item No</t>
  </si>
  <si>
    <t>GENERALLY</t>
  </si>
  <si>
    <t>NATURE OF THE WORK</t>
  </si>
  <si>
    <t xml:space="preserve">MEETINGS AND REPORTS </t>
  </si>
  <si>
    <t>ACCESS TO PRIVATE LAND AND PROPERTIES</t>
  </si>
  <si>
    <t xml:space="preserve">COST CONTROL ARRANGEMENTS </t>
  </si>
  <si>
    <t>VARIATIONS</t>
  </si>
  <si>
    <t xml:space="preserve">PRE-CONTRACT MEETINGS </t>
  </si>
  <si>
    <t>WORKING NEAR OCCUPIED BUILDINGS</t>
  </si>
  <si>
    <t>WORK WITH ASBESTOS PRODUCTS</t>
  </si>
  <si>
    <t>HEALTH AND SAFETY - CONSTRUCTION DESIGN AND MANAGEMENT REGULATIONS (CDM) 2015</t>
  </si>
  <si>
    <t>PLANT, TOOLS AND VEHICLES</t>
  </si>
  <si>
    <t>SUFFICIENCY AND AVAILABILITY OF LABOUR</t>
  </si>
  <si>
    <t>SAFEGUARDING THE WORKS, MATERIALS AND PLANT AGAINST DAMAGE AND THEFT</t>
  </si>
  <si>
    <t>INJURY TO PERSONS AND PROPERTY</t>
  </si>
  <si>
    <t>INCLEMENT WEATHER</t>
  </si>
  <si>
    <t>WINTER WORKING</t>
  </si>
  <si>
    <t>SCAFFOLDING, STAGING, TEMPORARILY SUSPENDED ACCESS CRADLES AND PLATFORMS ETC</t>
  </si>
  <si>
    <t>THE CONSTRUCTION (DESIGN AND MANAGEMENT) REGULATIONS (CDM) 2015</t>
  </si>
  <si>
    <t>WATER FOR THE WORKS</t>
  </si>
  <si>
    <t>TEMPORARY LIGHTING, POWER AND HEATING FOR THE WORKS</t>
  </si>
  <si>
    <t>TEMPORARY BUILDINGS FOR USE BY THE CONTRACTOR AND HIS SUBCONTRACTORS</t>
  </si>
  <si>
    <t>TEMPORARY WORKS</t>
  </si>
  <si>
    <t>TEMPORARY TELEPHONE</t>
  </si>
  <si>
    <t>SAFETY, HEALTH AND WELFARE REGULATIONS</t>
  </si>
  <si>
    <t>CONTROL OF SUBSTANCES HAZARDOUS TO HEALTH REGULATIONS 2002</t>
  </si>
  <si>
    <t>WORKING RULE AGREEMENT</t>
  </si>
  <si>
    <t>OBLIGATIONS AND RESTRICTIONS IMPOSED BY THE EMPLOYER</t>
  </si>
  <si>
    <t>IDENTIFICATION OF CONTRACTORS EMPLOYEES</t>
  </si>
  <si>
    <t>SITE MANAGER OR PERSON IN CHARGE</t>
  </si>
  <si>
    <t>COMPLAINTS</t>
  </si>
  <si>
    <t>SITE MEETINGS</t>
  </si>
  <si>
    <t>PROTECTION OF PROPERTY</t>
  </si>
  <si>
    <t>REMOVAL OF ASBESTOS</t>
  </si>
  <si>
    <t>PROTECTION OF EXISTING TREES, SHRUBS, FENCES, RAILINGS, GATES ETC.</t>
  </si>
  <si>
    <t>EXISTING SERVICES</t>
  </si>
  <si>
    <t>ACCESS FOR PLANT, SCAFFOLDING AND MATERIALS</t>
  </si>
  <si>
    <t>ACCESS FOR INSPECTION</t>
  </si>
  <si>
    <t>PROGRAMME AND PROGRESS CHART</t>
  </si>
  <si>
    <t>MATERIALS, GOODS AND WORKMANSHIP</t>
  </si>
  <si>
    <t>PROTECTION</t>
  </si>
  <si>
    <t>TESTING MATERIALS</t>
  </si>
  <si>
    <t>WAGES BOOKS</t>
  </si>
  <si>
    <t>CERTIFICATES</t>
  </si>
  <si>
    <t>OVERTIME</t>
  </si>
  <si>
    <t>C/Fwd</t>
  </si>
  <si>
    <t>Brought Forward</t>
  </si>
  <si>
    <t>B/Fwd</t>
  </si>
  <si>
    <t>RUBBISH</t>
  </si>
  <si>
    <t>MUD OR DEBRIS ON THE ROADS ETC.</t>
  </si>
  <si>
    <t>PREVENTION OF THE SPREAD OF DUST, NOISE ETC</t>
  </si>
  <si>
    <t>FIXING ONLY</t>
  </si>
  <si>
    <t>TRADESMEN ENGAGED BY THE CLIENT</t>
  </si>
  <si>
    <t>HANDOVER OF COMPLETED PROPERTIES</t>
  </si>
  <si>
    <t>WORKS PRIOR TO HANDOVER</t>
  </si>
  <si>
    <t>DAYWORKS</t>
  </si>
  <si>
    <t>CONTRACTOR'S GENERAL COST ITEMS: (specify)</t>
  </si>
  <si>
    <t xml:space="preserve">Assuming 6 week overall programme </t>
  </si>
  <si>
    <t>7.12.1</t>
  </si>
  <si>
    <t>7.12.2</t>
  </si>
  <si>
    <t>7.12.3</t>
  </si>
  <si>
    <t>7.12.4</t>
  </si>
  <si>
    <t>7.12.5</t>
  </si>
  <si>
    <t xml:space="preserve">Excavating trenches for 1 Nr duct for communication cable; 100mm diameter; assume 750mm average depth grading bottoms of excavations; earthwork support if necessary; backfilling with granular materials; compaction; disposal of surplus arising off site   (Provisional) </t>
  </si>
  <si>
    <t>Extra over; 100mm ductwork laid in trenches; including sand bed &amp; surround; draw cord and identification tape</t>
  </si>
  <si>
    <t>Trenches for EV Ducting</t>
  </si>
  <si>
    <t>Trenches for VAWT ducting</t>
  </si>
  <si>
    <t>7.12.6</t>
  </si>
  <si>
    <t>7.12.7</t>
  </si>
  <si>
    <t>M</t>
  </si>
  <si>
    <t xml:space="preserve">Excavating trenches for 1 Nr duct for EV Charging supply cables (cabling by others); 90/100mm diameter; assume 750mm average depth grading bottoms of excavations; earthwork support if necessary; backfilling with granular materials; compaction; disposal of surplus arising off site   (Provisional) </t>
  </si>
  <si>
    <t>Extra over; 140mm ductwork laid in trenches; including sand bed &amp; surround; draw cord and identification tape</t>
  </si>
  <si>
    <t>Extra over; Supply and install EV Blocks 300x300x450 deep (https://evblocks.com)</t>
  </si>
  <si>
    <t xml:space="preserve"> TOTAL to Form of Tender</t>
  </si>
  <si>
    <t>Fees</t>
  </si>
  <si>
    <t>Allow for confirmation of Cube test results of Concrete</t>
  </si>
  <si>
    <t>Refer to Tender drawings and specifications</t>
  </si>
  <si>
    <t>Supply and install 255x125 HB2 PC half battered road kerbs set in concrete to form edge to rear and end of new grasscrete parking parking bays only; including internal corner and dropper down to new link path.</t>
  </si>
  <si>
    <t>Extra over; Supply and install Duct junction boxes 450x450x450 deep using NAL STAKKAbox including heavy duty C250 cover</t>
  </si>
  <si>
    <t>Extra over; Supply and install Duct junction boxes 300x300x450 deep including using NAL STAKKAbox including heavy duty C250 cover</t>
  </si>
  <si>
    <t xml:space="preserve">Excavating trenches for 1 Nr duct for VAWT supply cables (cabling by others); 140/150mm diameter; assume 1000mm average depth grading bottoms of excavations; earthwork support if necessary; backfilling with granular materials; compaction; disposal of surplus arising off site   (Provisional) </t>
  </si>
  <si>
    <r>
      <t xml:space="preserve">Supply and install 'Grasscrete', as indicated on drawings, using Grasscrete formers type </t>
    </r>
    <r>
      <rPr>
        <b/>
        <sz val="10"/>
        <color theme="1"/>
        <rFont val="Arial"/>
        <family val="2"/>
      </rPr>
      <t>GC2</t>
    </r>
    <r>
      <rPr>
        <sz val="10"/>
        <color theme="1"/>
        <rFont val="Arial"/>
        <family val="2"/>
      </rPr>
      <t xml:space="preserve">, 150mm deep laid on a consolidated 250mm sub-base with a 10/20mm blinding layer of sand. Steel mesh reinforcement to BS4483 reference </t>
    </r>
    <r>
      <rPr>
        <b/>
        <sz val="10"/>
        <color theme="1"/>
        <rFont val="Arial"/>
        <family val="2"/>
      </rPr>
      <t>A252</t>
    </r>
    <r>
      <rPr>
        <sz val="10"/>
        <color theme="1"/>
        <rFont val="Arial"/>
        <family val="2"/>
      </rPr>
      <t xml:space="preserve">, weighing 3.75kg/m2. Concrete 30MN/m2 at 28 days with air entrainment of 3%. 10mm maximum aggregate and a 150mm slump placed around formers and mesh and levelled to tops of formers.  After 48 hours melt exposed tops of formers and fill with soil. Following settlement sow </t>
    </r>
    <r>
      <rPr>
        <b/>
        <sz val="10"/>
        <color theme="1"/>
        <rFont val="Arial"/>
        <family val="2"/>
      </rPr>
      <t>Grassmix No.1</t>
    </r>
    <r>
      <rPr>
        <sz val="10"/>
        <color theme="1"/>
        <rFont val="Arial"/>
        <family val="2"/>
      </rPr>
      <t xml:space="preserve"> at a rate of 50g/m2 and top up with fine friable topsoil, apply fertiliser as necessary. Including forming all edges, bay markings and expansion joints. Expansion joints shall be incorporated at maximum 10 x 10m centres and shall consist of 25mm wide pre-soaked softwood filler. All in accordance with manufacturers design and installation recommendations.</t>
    </r>
  </si>
  <si>
    <t>WORKING HOURS (Mon-Friday 8-5pm)</t>
  </si>
  <si>
    <t>HOARDINGS ETC - Heras Fencing to work area with signage until completion</t>
  </si>
  <si>
    <t>DISPLAY BOARDS - Allow site Board with client, funder and consultants logos</t>
  </si>
  <si>
    <t>Contractors additional items</t>
  </si>
  <si>
    <t>Contractor to include for any additional items of work identified on Tender Drawings, Specifications and Appendices but not specifically mentioned or listed above but will be required in order to complete the works as necessary.  It is therefore assumed all works as shown on Tender Drawings, Specifications and Appendices are deemed included within your tender sum.</t>
  </si>
  <si>
    <t>Contractor to list additional items as necessary:-</t>
  </si>
  <si>
    <t>9 Contractors additional items</t>
  </si>
  <si>
    <t>9.1.1</t>
  </si>
  <si>
    <t>9.1.2</t>
  </si>
  <si>
    <t>9.1.3</t>
  </si>
  <si>
    <t>This pricing schedule has been laid out using the NRM headings to assist in contractor pricing, but has not necessarily been measured fully in accordance with NRM. Contractor to ensure all items identified on the drawings are priced and included within these items or additional items at the foot of this document.</t>
  </si>
  <si>
    <t xml:space="preserve"> Section 5 Dayworks &amp; Provisional Sums</t>
  </si>
  <si>
    <t>DAYWORKS AND PROVISIONAL SUMS</t>
  </si>
  <si>
    <t>Qty</t>
  </si>
  <si>
    <t>Rate</t>
  </si>
  <si>
    <t>Total</t>
  </si>
  <si>
    <t>£       P</t>
  </si>
  <si>
    <t>Dayworks</t>
  </si>
  <si>
    <t>Labour</t>
  </si>
  <si>
    <t>5.01.1</t>
  </si>
  <si>
    <t>5.01.2</t>
  </si>
  <si>
    <t xml:space="preserve">State daily costs (10 hours) for </t>
  </si>
  <si>
    <t>Foreman</t>
  </si>
  <si>
    <t>10hrs</t>
  </si>
  <si>
    <t>per day</t>
  </si>
  <si>
    <t>Plant Operator</t>
  </si>
  <si>
    <t>Carpenter</t>
  </si>
  <si>
    <t>Labourer</t>
  </si>
  <si>
    <t>5.01.3</t>
  </si>
  <si>
    <t>Percentage adjustment: Add to cover incidental costs, overheads and profit: Addition on Prime Cost of labour</t>
  </si>
  <si>
    <t>%</t>
  </si>
  <si>
    <t>Materials</t>
  </si>
  <si>
    <t>5.01.4</t>
  </si>
  <si>
    <t>5.01.5</t>
  </si>
  <si>
    <t>Percentage adjustment: Add to cover incidental costs, overheads and profit: Addition on Prime Cost of materials</t>
  </si>
  <si>
    <t>Plant</t>
  </si>
  <si>
    <t>5.01.6</t>
  </si>
  <si>
    <r>
      <t>Provisional sum: Include prime cost of plant (equipment) incurred before Final Completion Date: Allow sum of £1,000 (</t>
    </r>
    <r>
      <rPr>
        <b/>
        <sz val="9"/>
        <rFont val="Arial"/>
        <family val="2"/>
      </rPr>
      <t>One Thousand Pounds</t>
    </r>
    <r>
      <rPr>
        <sz val="9"/>
        <rFont val="Arial"/>
        <family val="2"/>
      </rPr>
      <t>) for plant.</t>
    </r>
  </si>
  <si>
    <t>5.01.7</t>
  </si>
  <si>
    <t>Percentage adjustment: Add to cover incidental costs, overheads and profit: Addition on Prime Cost of plant</t>
  </si>
  <si>
    <t>Provisional Sums</t>
  </si>
  <si>
    <t>5.02.1</t>
  </si>
  <si>
    <t>Allow a provisional sum for extra over excavations to be spent or deducted as directed by the Contract Administrator, to depths not exceeding:</t>
  </si>
  <si>
    <t>PSUM</t>
  </si>
  <si>
    <t>i</t>
  </si>
  <si>
    <r>
      <t>0.7m - 1.0m below FFL per m</t>
    </r>
    <r>
      <rPr>
        <vertAlign val="superscript"/>
        <sz val="9"/>
        <rFont val="Arial"/>
        <family val="2"/>
      </rPr>
      <t>3</t>
    </r>
  </si>
  <si>
    <t>Rate per m3</t>
  </si>
  <si>
    <t>ii</t>
  </si>
  <si>
    <r>
      <t>1.0m - 1.2m below FFL per m</t>
    </r>
    <r>
      <rPr>
        <vertAlign val="superscript"/>
        <sz val="9"/>
        <rFont val="Arial"/>
        <family val="2"/>
      </rPr>
      <t>3</t>
    </r>
  </si>
  <si>
    <t>iii</t>
  </si>
  <si>
    <r>
      <t>1.3m x 1.6m below FFL per m</t>
    </r>
    <r>
      <rPr>
        <vertAlign val="superscript"/>
        <sz val="9"/>
        <rFont val="Arial"/>
        <family val="2"/>
      </rPr>
      <t>3</t>
    </r>
  </si>
  <si>
    <t>5.02.2</t>
  </si>
  <si>
    <t>5.02.3</t>
  </si>
  <si>
    <t>Allow a provisional sum for Additional planting to be spent or deducted as directed by the Contract Administrator</t>
  </si>
  <si>
    <t>5.02.4</t>
  </si>
  <si>
    <t>5.02.5</t>
  </si>
  <si>
    <t>5.02.6</t>
  </si>
  <si>
    <t>Contingencies</t>
  </si>
  <si>
    <t>5.03.1</t>
  </si>
  <si>
    <t>(Contractor to detail below all Preliminaries costs associated  to deliver the works)</t>
  </si>
  <si>
    <t>Section 2.00 Preliminaries Total To Tender Summary</t>
  </si>
  <si>
    <t>Section 3.00 Dayworks and Provisional Sum Tender Total To Tender Summary</t>
  </si>
  <si>
    <t>Section 1 Works Total to Tender Summary</t>
  </si>
  <si>
    <t>Supply and install bat boxes - location TBD; ECO bat box https://www.nestbox.co.uk/products/eco-bat-box or equal and approved</t>
  </si>
  <si>
    <t>Supply and install nest boxes - location TBD, ECO small bird box https://www.nestbox.co.uk/products/eco-small-bird-boxor or equal and approved</t>
  </si>
  <si>
    <t>Supply and install insect boxes - location TBD; Bug Hotel https://www.nestbox.co.uk/products/bug-hotel or equal and approved</t>
  </si>
  <si>
    <r>
      <t xml:space="preserve">Provisional sum: Include prime cost of labour incurred before Final Completion Date: Allow sum of £1,000 </t>
    </r>
    <r>
      <rPr>
        <b/>
        <sz val="9"/>
        <rFont val="Arial"/>
        <family val="2"/>
      </rPr>
      <t xml:space="preserve">(One Thousand Pounds) </t>
    </r>
    <r>
      <rPr>
        <sz val="9"/>
        <rFont val="Arial"/>
        <family val="2"/>
      </rPr>
      <t>for labour.</t>
    </r>
  </si>
  <si>
    <r>
      <t xml:space="preserve">Provisional sum: Include prime cost of materials incurred at any time during the Contract: Allow sum of £100 </t>
    </r>
    <r>
      <rPr>
        <b/>
        <sz val="9"/>
        <rFont val="Arial"/>
        <family val="2"/>
      </rPr>
      <t xml:space="preserve">(One Thousand Pounds) </t>
    </r>
    <r>
      <rPr>
        <sz val="9"/>
        <rFont val="Arial"/>
        <family val="2"/>
      </rPr>
      <t>for materials.</t>
    </r>
  </si>
  <si>
    <t>Allow a provisional sum for additional replacement bollards to be spent or deducted as directed by the Contract Administrator</t>
  </si>
  <si>
    <t>Allow a provisional sum for Replacement signage to be spent or deducted as directed by the Contract Administrator</t>
  </si>
  <si>
    <t>Allow a provisional sum for repairs to existing block paving to be spent or deducted as directed by the Contract Administrator</t>
  </si>
  <si>
    <r>
      <t>Allow the Contingency Sum of £1,000 (</t>
    </r>
    <r>
      <rPr>
        <b/>
        <sz val="9"/>
        <rFont val="Arial"/>
        <family val="2"/>
      </rPr>
      <t>One Thousand Pounds</t>
    </r>
    <r>
      <rPr>
        <sz val="9"/>
        <rFont val="Arial"/>
        <family val="2"/>
      </rPr>
      <t>) to be spent or deducted as directed by the Contract Administrator</t>
    </r>
  </si>
  <si>
    <t>Allow a provisional sum for additional topsoil/ground preparation to be spent or deducted as directed by the Contract Administrator</t>
  </si>
  <si>
    <t>Tender drawings to take precedence contractor to price all items on tender drawings and pricing schedule</t>
  </si>
  <si>
    <t>Contractors Over Heads and Profit % applied to Sub-Total</t>
  </si>
  <si>
    <t>%*</t>
  </si>
  <si>
    <t>* - It is requested that the Contractors O/H&amp;P percentage be added for purposes of variations, failure to do so may result in a non-compliant bid.</t>
  </si>
  <si>
    <r>
      <t xml:space="preserve">Contractors to ensure </t>
    </r>
    <r>
      <rPr>
        <b/>
        <sz val="9"/>
        <color indexed="8"/>
        <rFont val="Arial"/>
        <family val="2"/>
      </rPr>
      <t xml:space="preserve">ALL </t>
    </r>
    <r>
      <rPr>
        <sz val="9"/>
        <color indexed="8"/>
        <rFont val="Arial"/>
        <family val="2"/>
      </rPr>
      <t>Pricing Schedule items as described are priced.</t>
    </r>
  </si>
  <si>
    <t>Contractors are to check that all formulas within this document are calculating correctly.</t>
  </si>
  <si>
    <t>Supply and install new metal refuse bin with galvanised internal holder - location TBD; https://uk.glasdon.com/litter-bins/metal-litter-bins/invicta-litter-bin or equal and approved secured to concrete base.</t>
  </si>
  <si>
    <t>Allow to grub up material around existing timber posts, 2No drop bollards and white posts, install approx 400mm wide x 150mm thick concrete (using GC2 grascrete formers) on 250mm stone base from back of existing road kerb to end of existing spaces around existing bollards laid to falls to level of new grasscrete</t>
  </si>
  <si>
    <t>Access apron</t>
  </si>
  <si>
    <t>m2</t>
  </si>
  <si>
    <t>Extended path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</si>
</sst>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4" formatCode="_-&quot;£&quot;* #,##0.00_-;\-&quot;£&quot;* #,##0.00_-;_-&quot;£&quot;* &quot;-&quot;??_-;_-@_-"/>
    <numFmt numFmtId="43" formatCode="_-* #,##0.00_-;\-* #,##0.00_-;_-* &quot;-&quot;??_-;_-@_-"/>
    <numFmt numFmtId="164" formatCode="&quot;Report Nr. &quot;0"/>
    <numFmt numFmtId="165" formatCode="#,##0.00\ ;[Red]\(#,##0.00\);&quot; &quot;"/>
    <numFmt numFmtId="166" formatCode="[$-809]dd\ mmmm\ yyyy"/>
    <numFmt numFmtId="167" formatCode="#,##0;[Red]\-#,##0;&quot; &quot;"/>
    <numFmt numFmtId="168" formatCode="#,##0\ ;[Red]\(#,##0\);&quot;-- &quot;"/>
    <numFmt numFmtId="169" formatCode="[$-F800]dddd\,\ mmmm\ dd\,\ yyyy"/>
    <numFmt numFmtId="170" formatCode="#,##0.00\ ;[Red]\(#,##0.00\);&quot;--    &quot;"/>
    <numFmt numFmtId="171" formatCode="#,##0;[Red]#,##0"/>
    <numFmt numFmtId="172" formatCode="0.0%"/>
    <numFmt numFmtId="173" formatCode="#,##0.00;[Red]#,##0.00"/>
  </numFmts>
  <fonts count="54">
    <font>
      <sz val="11"/>
      <color theme="1"/>
      <name val="Calibri"/>
      <family val="2"/>
      <scheme val="minor"/>
    </font>
    <font>
      <b/>
      <sz val="11"/>
      <color theme="1"/>
      <name val="Calibri"/>
      <family val="2"/>
      <scheme val="minor"/>
    </font>
    <font>
      <sz val="10"/>
      <color indexed="8"/>
      <name val="Tahoma"/>
      <family val="2"/>
    </font>
    <font>
      <sz val="10"/>
      <color indexed="17"/>
      <name val="Tahoma"/>
      <family val="2"/>
    </font>
    <font>
      <sz val="10"/>
      <name val="Arial"/>
      <family val="2"/>
    </font>
    <font>
      <sz val="10"/>
      <color indexed="8"/>
      <name val="Arial"/>
      <family val="2"/>
    </font>
    <font>
      <sz val="41"/>
      <color indexed="17"/>
      <name val="Goudy"/>
      <family val="1"/>
    </font>
    <font>
      <sz val="26"/>
      <color theme="6"/>
      <name val="Tahoma"/>
      <family val="2"/>
    </font>
    <font>
      <sz val="10"/>
      <color indexed="23"/>
      <name val="Tahoma"/>
      <family val="2"/>
    </font>
    <font>
      <sz val="26"/>
      <color indexed="23"/>
      <name val="Tahoma"/>
      <family val="2"/>
    </font>
    <font>
      <sz val="16"/>
      <color indexed="55"/>
      <name val="Tahoma"/>
      <family val="2"/>
    </font>
    <font>
      <sz val="16"/>
      <color indexed="26"/>
      <name val="Tahoma"/>
      <family val="2"/>
    </font>
    <font>
      <sz val="16"/>
      <name val="Arial"/>
      <family val="2"/>
    </font>
    <font>
      <sz val="16"/>
      <name val="Tahoma"/>
      <family val="2"/>
    </font>
    <font>
      <b/>
      <sz val="11"/>
      <name val="Arial"/>
      <family val="2"/>
    </font>
    <font>
      <b/>
      <sz val="9"/>
      <color indexed="8"/>
      <name val="Arial"/>
      <family val="2"/>
    </font>
    <font>
      <sz val="10"/>
      <color indexed="26"/>
      <name val="Tahoma"/>
      <family val="2"/>
    </font>
    <font>
      <sz val="9"/>
      <color indexed="8"/>
      <name val="Arial"/>
      <family val="2"/>
    </font>
    <font>
      <sz val="9"/>
      <name val="Arial"/>
      <family val="2"/>
    </font>
    <font>
      <b/>
      <sz val="10"/>
      <name val="Arial"/>
      <family val="2"/>
    </font>
    <font>
      <sz val="18"/>
      <color indexed="16"/>
      <name val="Arial"/>
      <family val="2"/>
    </font>
    <font>
      <b/>
      <sz val="10"/>
      <color indexed="8"/>
      <name val="Arial"/>
      <family val="2"/>
    </font>
    <font>
      <sz val="8"/>
      <color indexed="8"/>
      <name val="Tahoma"/>
      <family val="2"/>
    </font>
    <font>
      <u/>
      <sz val="9"/>
      <color indexed="8"/>
      <name val="Arial"/>
      <family val="2"/>
    </font>
    <font>
      <sz val="8"/>
      <color indexed="8"/>
      <name val="Arial"/>
      <family val="2"/>
    </font>
    <font>
      <u/>
      <sz val="12"/>
      <name val="Arial"/>
      <family val="2"/>
    </font>
    <font>
      <sz val="12"/>
      <color indexed="8"/>
      <name val="Arial"/>
      <family val="2"/>
    </font>
    <font>
      <sz val="11"/>
      <name val="Calibri"/>
      <family val="2"/>
    </font>
    <font>
      <b/>
      <sz val="8"/>
      <color indexed="8"/>
      <name val="Tahoma"/>
      <family val="2"/>
    </font>
    <font>
      <b/>
      <sz val="8"/>
      <color indexed="8"/>
      <name val="Arial"/>
      <family val="2"/>
    </font>
    <font>
      <b/>
      <sz val="10"/>
      <color indexed="8"/>
      <name val="Tahoma"/>
      <family val="2"/>
    </font>
    <font>
      <b/>
      <sz val="9"/>
      <name val="Arial"/>
      <family val="2"/>
    </font>
    <font>
      <sz val="9"/>
      <color indexed="8"/>
      <name val="Tahoma"/>
      <family val="2"/>
    </font>
    <font>
      <sz val="9"/>
      <color theme="1"/>
      <name val="Arial"/>
      <family val="2"/>
    </font>
    <font>
      <sz val="26"/>
      <color rgb="FF92D050"/>
      <name val="Tahoma"/>
      <family val="2"/>
    </font>
    <font>
      <sz val="18"/>
      <color rgb="FF92D050"/>
      <name val="Arial"/>
      <family val="2"/>
    </font>
    <font>
      <sz val="8"/>
      <name val="Calibri"/>
      <family val="2"/>
      <scheme val="minor"/>
    </font>
    <font>
      <sz val="10"/>
      <color theme="1"/>
      <name val="Arial"/>
      <family val="2"/>
    </font>
    <font>
      <b/>
      <sz val="10"/>
      <color theme="1"/>
      <name val="Arial"/>
      <family val="2"/>
    </font>
    <font>
      <u/>
      <sz val="9"/>
      <name val="Arial"/>
      <family val="2"/>
    </font>
    <font>
      <i/>
      <sz val="9"/>
      <color indexed="8"/>
      <name val="Arial"/>
      <family val="2"/>
    </font>
    <font>
      <i/>
      <sz val="9"/>
      <color indexed="8"/>
      <name val="Calibri"/>
      <family val="2"/>
    </font>
    <font>
      <b/>
      <i/>
      <sz val="9"/>
      <color indexed="8"/>
      <name val="Arial"/>
      <family val="2"/>
    </font>
    <font>
      <b/>
      <sz val="9"/>
      <color indexed="8"/>
      <name val="Calibri"/>
      <family val="2"/>
    </font>
    <font>
      <i/>
      <sz val="10"/>
      <color indexed="8"/>
      <name val="Tahoma"/>
      <family val="2"/>
    </font>
    <font>
      <sz val="17"/>
      <color theme="9"/>
      <name val="Arial"/>
      <family val="2"/>
    </font>
    <font>
      <sz val="9"/>
      <color theme="2"/>
      <name val="Arial"/>
      <family val="2"/>
    </font>
    <font>
      <sz val="10"/>
      <color indexed="16"/>
      <name val="Arial"/>
      <family val="2"/>
    </font>
    <font>
      <sz val="10"/>
      <color rgb="FF92D050"/>
      <name val="Arial"/>
      <family val="2"/>
    </font>
    <font>
      <b/>
      <u/>
      <sz val="9"/>
      <name val="Arial"/>
      <family val="2"/>
    </font>
    <font>
      <sz val="9"/>
      <name val="Tahoma"/>
      <family val="2"/>
    </font>
    <font>
      <vertAlign val="superscript"/>
      <sz val="9"/>
      <name val="Arial"/>
      <family val="2"/>
    </font>
    <font>
      <sz val="9"/>
      <color rgb="FFFF0000"/>
      <name val="Arial"/>
      <family val="2"/>
    </font>
    <font>
      <sz val="18"/>
      <color theme="9"/>
      <name val="Arial"/>
      <family val="2"/>
    </font>
  </fonts>
  <fills count="4">
    <fill>
      <patternFill patternType="none"/>
    </fill>
    <fill>
      <patternFill patternType="gray125"/>
    </fill>
    <fill>
      <patternFill patternType="solid">
        <fgColor theme="5" tint="0.59999389629810485"/>
        <bgColor indexed="64"/>
      </patternFill>
    </fill>
    <fill>
      <patternFill patternType="solid">
        <fgColor rgb="FFFFFF00"/>
        <bgColor indexed="64"/>
      </patternFill>
    </fill>
  </fills>
  <borders count="29">
    <border>
      <left/>
      <right/>
      <top/>
      <bottom/>
      <diagonal/>
    </border>
    <border>
      <left/>
      <right/>
      <top style="medium">
        <color rgb="FF92D050"/>
      </top>
      <bottom/>
      <diagonal/>
    </border>
    <border>
      <left/>
      <right/>
      <top/>
      <bottom style="thin">
        <color theme="6"/>
      </bottom>
      <diagonal/>
    </border>
    <border>
      <left/>
      <right/>
      <top style="thin">
        <color theme="6"/>
      </top>
      <bottom/>
      <diagonal/>
    </border>
    <border>
      <left/>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double">
        <color indexed="64"/>
      </left>
      <right/>
      <top/>
      <bottom/>
      <diagonal/>
    </border>
    <border>
      <left style="double">
        <color indexed="64"/>
      </left>
      <right style="double">
        <color indexed="64"/>
      </right>
      <top style="thin">
        <color indexed="64"/>
      </top>
      <bottom/>
      <diagonal/>
    </border>
    <border>
      <left style="double">
        <color indexed="64"/>
      </left>
      <right style="double">
        <color indexed="64"/>
      </right>
      <top/>
      <bottom/>
      <diagonal/>
    </border>
    <border>
      <left style="double">
        <color indexed="64"/>
      </left>
      <right style="thin">
        <color indexed="64"/>
      </right>
      <top style="thin">
        <color indexed="64"/>
      </top>
      <bottom style="double">
        <color indexed="64"/>
      </bottom>
      <diagonal/>
    </border>
    <border>
      <left style="double">
        <color indexed="64"/>
      </left>
      <right style="double">
        <color indexed="64"/>
      </right>
      <top style="thin">
        <color indexed="64"/>
      </top>
      <bottom style="double">
        <color indexed="64"/>
      </bottom>
      <diagonal/>
    </border>
    <border>
      <left/>
      <right style="double">
        <color auto="1"/>
      </right>
      <top/>
      <bottom/>
      <diagonal/>
    </border>
    <border>
      <left style="double">
        <color indexed="64"/>
      </left>
      <right style="double">
        <color indexed="64"/>
      </right>
      <top/>
      <bottom style="thin">
        <color indexed="64"/>
      </bottom>
      <diagonal/>
    </border>
    <border>
      <left style="double">
        <color indexed="64"/>
      </left>
      <right style="double">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style="thin">
        <color indexed="64"/>
      </top>
      <bottom style="medium">
        <color indexed="64"/>
      </bottom>
      <diagonal/>
    </border>
    <border>
      <left/>
      <right style="thin">
        <color indexed="64"/>
      </right>
      <top/>
      <bottom style="thin">
        <color indexed="64"/>
      </bottom>
      <diagonal/>
    </border>
    <border>
      <left/>
      <right/>
      <top/>
      <bottom style="thin">
        <color theme="9"/>
      </bottom>
      <diagonal/>
    </border>
    <border>
      <left style="thin">
        <color indexed="64"/>
      </left>
      <right style="double">
        <color indexed="64"/>
      </right>
      <top/>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bottom/>
      <diagonal/>
    </border>
  </borders>
  <cellStyleXfs count="5">
    <xf numFmtId="0" fontId="0" fillId="0" borderId="0"/>
    <xf numFmtId="0" fontId="2" fillId="0" borderId="0"/>
    <xf numFmtId="0" fontId="4" fillId="0" borderId="0"/>
    <xf numFmtId="0" fontId="4" fillId="0" borderId="0"/>
    <xf numFmtId="43" fontId="4" fillId="0" borderId="0" applyFont="0" applyFill="0" applyBorder="0" applyAlignment="0" applyProtection="0"/>
  </cellStyleXfs>
  <cellXfs count="290">
    <xf numFmtId="0" fontId="0" fillId="0" borderId="0" xfId="0"/>
    <xf numFmtId="0" fontId="0" fillId="0" borderId="0" xfId="0" applyAlignment="1">
      <alignment wrapText="1"/>
    </xf>
    <xf numFmtId="0" fontId="2" fillId="0" borderId="0" xfId="1"/>
    <xf numFmtId="0" fontId="3" fillId="0" borderId="0" xfId="1" applyFont="1"/>
    <xf numFmtId="0" fontId="5" fillId="0" borderId="0" xfId="2" applyFont="1" applyAlignment="1">
      <alignment horizontal="left"/>
    </xf>
    <xf numFmtId="0" fontId="6" fillId="0" borderId="0" xfId="1" applyFont="1" applyAlignment="1">
      <alignment horizontal="right"/>
    </xf>
    <xf numFmtId="0" fontId="7" fillId="0" borderId="0" xfId="1" applyFont="1" applyAlignment="1">
      <alignment horizontal="right" vertical="center"/>
    </xf>
    <xf numFmtId="0" fontId="8" fillId="0" borderId="0" xfId="1" applyFont="1"/>
    <xf numFmtId="0" fontId="9" fillId="0" borderId="0" xfId="1" applyFont="1" applyAlignment="1">
      <alignment horizontal="right"/>
    </xf>
    <xf numFmtId="0" fontId="10" fillId="0" borderId="0" xfId="1" applyFont="1" applyAlignment="1">
      <alignment horizontal="right"/>
    </xf>
    <xf numFmtId="0" fontId="9" fillId="0" borderId="0" xfId="1" applyFont="1"/>
    <xf numFmtId="0" fontId="11" fillId="0" borderId="0" xfId="1" applyFont="1"/>
    <xf numFmtId="164" fontId="12" fillId="0" borderId="0" xfId="1" applyNumberFormat="1" applyFont="1" applyAlignment="1">
      <alignment horizontal="right" vertical="center"/>
    </xf>
    <xf numFmtId="165" fontId="12" fillId="0" borderId="0" xfId="1" applyNumberFormat="1" applyFont="1" applyAlignment="1">
      <alignment horizontal="right" vertical="center"/>
    </xf>
    <xf numFmtId="0" fontId="13" fillId="0" borderId="0" xfId="1" applyFont="1"/>
    <xf numFmtId="0" fontId="12" fillId="0" borderId="0" xfId="1" applyFont="1" applyAlignment="1">
      <alignment horizontal="right"/>
    </xf>
    <xf numFmtId="0" fontId="13" fillId="0" borderId="0" xfId="1" applyFont="1" applyAlignment="1">
      <alignment horizontal="right"/>
    </xf>
    <xf numFmtId="165" fontId="10" fillId="0" borderId="0" xfId="1" applyNumberFormat="1" applyFont="1" applyAlignment="1">
      <alignment horizontal="right" vertical="center"/>
    </xf>
    <xf numFmtId="17" fontId="14" fillId="0" borderId="0" xfId="1" quotePrefix="1" applyNumberFormat="1" applyFont="1" applyAlignment="1">
      <alignment horizontal="right" vertical="center"/>
    </xf>
    <xf numFmtId="49" fontId="14" fillId="0" borderId="0" xfId="1" quotePrefix="1" applyNumberFormat="1" applyFont="1" applyAlignment="1">
      <alignment horizontal="right" vertical="center"/>
    </xf>
    <xf numFmtId="166" fontId="10" fillId="0" borderId="0" xfId="1" applyNumberFormat="1" applyFont="1" applyAlignment="1">
      <alignment horizontal="right" vertical="center"/>
    </xf>
    <xf numFmtId="0" fontId="11" fillId="0" borderId="0" xfId="1" applyFont="1" applyAlignment="1">
      <alignment horizontal="center" vertical="center"/>
    </xf>
    <xf numFmtId="0" fontId="15" fillId="0" borderId="0" xfId="1" applyFont="1" applyAlignment="1">
      <alignment horizontal="left" vertical="center"/>
    </xf>
    <xf numFmtId="0" fontId="16" fillId="0" borderId="0" xfId="1" applyFont="1"/>
    <xf numFmtId="0" fontId="5" fillId="0" borderId="0" xfId="1" applyFont="1"/>
    <xf numFmtId="0" fontId="5" fillId="0" borderId="0" xfId="1" applyFont="1" applyAlignment="1">
      <alignment horizontal="center" vertical="center"/>
    </xf>
    <xf numFmtId="0" fontId="15" fillId="0" borderId="0" xfId="1" applyFont="1" applyAlignment="1">
      <alignment horizontal="right"/>
    </xf>
    <xf numFmtId="0" fontId="17" fillId="0" borderId="0" xfId="1" applyFont="1"/>
    <xf numFmtId="0" fontId="17" fillId="0" borderId="0" xfId="1" applyFont="1" applyAlignment="1">
      <alignment horizontal="right"/>
    </xf>
    <xf numFmtId="0" fontId="17" fillId="0" borderId="0" xfId="1" applyFont="1" applyAlignment="1">
      <alignment horizontal="left" vertical="center"/>
    </xf>
    <xf numFmtId="0" fontId="18" fillId="0" borderId="0" xfId="1" applyFont="1"/>
    <xf numFmtId="0" fontId="18" fillId="0" borderId="0" xfId="2" applyFont="1" applyAlignment="1">
      <alignment horizontal="right"/>
    </xf>
    <xf numFmtId="0" fontId="17" fillId="0" borderId="0" xfId="1" applyFont="1" applyAlignment="1">
      <alignment vertical="center"/>
    </xf>
    <xf numFmtId="0" fontId="18" fillId="0" borderId="0" xfId="2" applyFont="1"/>
    <xf numFmtId="0" fontId="4" fillId="0" borderId="0" xfId="2"/>
    <xf numFmtId="0" fontId="2" fillId="0" borderId="0" xfId="1" applyAlignment="1">
      <alignment horizontal="right"/>
    </xf>
    <xf numFmtId="0" fontId="4" fillId="0" borderId="0" xfId="2" applyAlignment="1">
      <alignment horizontal="right"/>
    </xf>
    <xf numFmtId="167" fontId="17" fillId="0" borderId="0" xfId="1" applyNumberFormat="1" applyFont="1" applyAlignment="1">
      <alignment horizontal="right" vertical="center"/>
    </xf>
    <xf numFmtId="0" fontId="2" fillId="0" borderId="0" xfId="1" applyAlignment="1">
      <alignment horizontal="center" vertical="center"/>
    </xf>
    <xf numFmtId="0" fontId="2" fillId="0" borderId="1" xfId="1" applyBorder="1"/>
    <xf numFmtId="0" fontId="19" fillId="0" borderId="0" xfId="2" applyFont="1" applyAlignment="1">
      <alignment horizontal="right"/>
    </xf>
    <xf numFmtId="168" fontId="20" fillId="0" borderId="2" xfId="1" applyNumberFormat="1" applyFont="1" applyBorder="1"/>
    <xf numFmtId="168" fontId="20" fillId="0" borderId="2" xfId="1" applyNumberFormat="1" applyFont="1" applyBorder="1" applyAlignment="1">
      <alignment vertical="center"/>
    </xf>
    <xf numFmtId="168" fontId="2" fillId="0" borderId="0" xfId="1" applyNumberFormat="1"/>
    <xf numFmtId="168" fontId="4" fillId="0" borderId="3" xfId="1" applyNumberFormat="1" applyFont="1" applyBorder="1" applyAlignment="1">
      <alignment vertical="center"/>
    </xf>
    <xf numFmtId="168" fontId="19" fillId="0" borderId="3" xfId="1" applyNumberFormat="1" applyFont="1" applyBorder="1" applyAlignment="1">
      <alignment vertical="center"/>
    </xf>
    <xf numFmtId="168" fontId="21" fillId="0" borderId="3" xfId="1" applyNumberFormat="1" applyFont="1" applyBorder="1" applyAlignment="1">
      <alignment horizontal="right" vertical="center"/>
    </xf>
    <xf numFmtId="168" fontId="2" fillId="0" borderId="0" xfId="1" applyNumberFormat="1" applyAlignment="1">
      <alignment vertical="center"/>
    </xf>
    <xf numFmtId="168" fontId="4" fillId="0" borderId="0" xfId="1" applyNumberFormat="1" applyFont="1" applyAlignment="1">
      <alignment vertical="center"/>
    </xf>
    <xf numFmtId="168" fontId="19" fillId="0" borderId="0" xfId="1" applyNumberFormat="1" applyFont="1" applyAlignment="1">
      <alignment vertical="center"/>
    </xf>
    <xf numFmtId="169" fontId="19" fillId="0" borderId="0" xfId="1" applyNumberFormat="1" applyFont="1" applyAlignment="1">
      <alignment horizontal="right" vertical="center"/>
    </xf>
    <xf numFmtId="168" fontId="4" fillId="0" borderId="4" xfId="1" applyNumberFormat="1" applyFont="1" applyBorder="1" applyAlignment="1">
      <alignment vertical="center"/>
    </xf>
    <xf numFmtId="49" fontId="19" fillId="0" borderId="4" xfId="1" applyNumberFormat="1" applyFont="1" applyBorder="1" applyAlignment="1">
      <alignment horizontal="left" vertical="center"/>
    </xf>
    <xf numFmtId="0" fontId="19" fillId="0" borderId="4" xfId="1" applyFont="1" applyBorder="1" applyAlignment="1">
      <alignment horizontal="left" vertical="center"/>
    </xf>
    <xf numFmtId="168" fontId="4" fillId="0" borderId="4" xfId="1" applyNumberFormat="1" applyFont="1" applyBorder="1" applyAlignment="1">
      <alignment horizontal="right" vertical="center"/>
    </xf>
    <xf numFmtId="168" fontId="2" fillId="0" borderId="4" xfId="1" applyNumberFormat="1" applyBorder="1" applyAlignment="1">
      <alignment vertical="center"/>
    </xf>
    <xf numFmtId="168" fontId="19" fillId="0" borderId="4" xfId="1" applyNumberFormat="1" applyFont="1" applyBorder="1" applyAlignment="1">
      <alignment horizontal="right" vertical="center"/>
    </xf>
    <xf numFmtId="168" fontId="5" fillId="0" borderId="5" xfId="1" applyNumberFormat="1" applyFont="1" applyBorder="1" applyAlignment="1">
      <alignment horizontal="right" vertical="center"/>
    </xf>
    <xf numFmtId="168" fontId="21" fillId="0" borderId="6" xfId="1" applyNumberFormat="1" applyFont="1" applyBorder="1" applyAlignment="1">
      <alignment horizontal="left" vertical="center"/>
    </xf>
    <xf numFmtId="168" fontId="21" fillId="0" borderId="7" xfId="1" applyNumberFormat="1" applyFont="1" applyBorder="1" applyAlignment="1">
      <alignment horizontal="left" vertical="center"/>
    </xf>
    <xf numFmtId="168" fontId="22" fillId="0" borderId="0" xfId="1" applyNumberFormat="1" applyFont="1"/>
    <xf numFmtId="168" fontId="17" fillId="0" borderId="5" xfId="1" applyNumberFormat="1" applyFont="1" applyBorder="1" applyAlignment="1">
      <alignment horizontal="right" vertical="top"/>
    </xf>
    <xf numFmtId="168" fontId="23" fillId="0" borderId="6" xfId="1" applyNumberFormat="1" applyFont="1" applyBorder="1" applyAlignment="1">
      <alignment horizontal="justify" vertical="top" wrapText="1"/>
    </xf>
    <xf numFmtId="168" fontId="15" fillId="0" borderId="0" xfId="1" applyNumberFormat="1" applyFont="1" applyAlignment="1">
      <alignment horizontal="justify" vertical="top" wrapText="1"/>
    </xf>
    <xf numFmtId="168" fontId="15" fillId="0" borderId="7" xfId="1" applyNumberFormat="1" applyFont="1" applyBorder="1" applyAlignment="1">
      <alignment horizontal="justify" vertical="top" wrapText="1"/>
    </xf>
    <xf numFmtId="168" fontId="17" fillId="0" borderId="5" xfId="1" applyNumberFormat="1" applyFont="1" applyBorder="1" applyAlignment="1">
      <alignment horizontal="right"/>
    </xf>
    <xf numFmtId="168" fontId="17" fillId="0" borderId="6" xfId="1" applyNumberFormat="1" applyFont="1" applyBorder="1" applyAlignment="1">
      <alignment horizontal="left" vertical="center"/>
    </xf>
    <xf numFmtId="168" fontId="15" fillId="0" borderId="0" xfId="1" applyNumberFormat="1" applyFont="1" applyAlignment="1">
      <alignment horizontal="left" vertical="center"/>
    </xf>
    <xf numFmtId="168" fontId="15" fillId="0" borderId="7" xfId="1" applyNumberFormat="1" applyFont="1" applyBorder="1" applyAlignment="1">
      <alignment horizontal="left" vertical="center"/>
    </xf>
    <xf numFmtId="168" fontId="15" fillId="0" borderId="6" xfId="1" applyNumberFormat="1" applyFont="1" applyBorder="1" applyAlignment="1">
      <alignment horizontal="center" vertical="center"/>
    </xf>
    <xf numFmtId="168" fontId="24" fillId="0" borderId="0" xfId="1" applyNumberFormat="1" applyFont="1"/>
    <xf numFmtId="0" fontId="25" fillId="0" borderId="0" xfId="2" applyFont="1"/>
    <xf numFmtId="168" fontId="17" fillId="0" borderId="0" xfId="1" applyNumberFormat="1" applyFont="1" applyAlignment="1">
      <alignment horizontal="left" vertical="center"/>
    </xf>
    <xf numFmtId="168" fontId="21" fillId="0" borderId="0" xfId="1" applyNumberFormat="1" applyFont="1" applyAlignment="1">
      <alignment horizontal="left" vertical="center"/>
    </xf>
    <xf numFmtId="168" fontId="17" fillId="0" borderId="13" xfId="1" applyNumberFormat="1" applyFont="1" applyBorder="1" applyAlignment="1">
      <alignment horizontal="left" vertical="center"/>
    </xf>
    <xf numFmtId="168" fontId="21" fillId="0" borderId="6" xfId="1" applyNumberFormat="1" applyFont="1" applyBorder="1" applyAlignment="1">
      <alignment horizontal="center" vertical="center"/>
    </xf>
    <xf numFmtId="168" fontId="26" fillId="0" borderId="0" xfId="1" applyNumberFormat="1" applyFont="1"/>
    <xf numFmtId="0" fontId="27" fillId="0" borderId="0" xfId="2" applyFont="1" applyAlignment="1">
      <alignment vertical="center"/>
    </xf>
    <xf numFmtId="168" fontId="15" fillId="0" borderId="13" xfId="1" applyNumberFormat="1" applyFont="1" applyBorder="1" applyAlignment="1">
      <alignment horizontal="left" vertical="center"/>
    </xf>
    <xf numFmtId="9" fontId="15" fillId="0" borderId="7" xfId="1" applyNumberFormat="1" applyFont="1" applyBorder="1" applyAlignment="1">
      <alignment horizontal="right" vertical="center"/>
    </xf>
    <xf numFmtId="172" fontId="15" fillId="0" borderId="0" xfId="1" applyNumberFormat="1" applyFont="1" applyAlignment="1">
      <alignment horizontal="right" vertical="center"/>
    </xf>
    <xf numFmtId="168" fontId="15" fillId="0" borderId="7" xfId="1" applyNumberFormat="1" applyFont="1" applyBorder="1" applyAlignment="1">
      <alignment horizontal="right" vertical="center"/>
    </xf>
    <xf numFmtId="168" fontId="28" fillId="0" borderId="16" xfId="1" applyNumberFormat="1" applyFont="1" applyBorder="1" applyAlignment="1">
      <alignment horizontal="right" vertical="center"/>
    </xf>
    <xf numFmtId="165" fontId="28" fillId="0" borderId="17" xfId="1" applyNumberFormat="1" applyFont="1" applyBorder="1" applyAlignment="1">
      <alignment vertical="center"/>
    </xf>
    <xf numFmtId="168" fontId="29" fillId="0" borderId="17" xfId="1" applyNumberFormat="1" applyFont="1" applyBorder="1" applyAlignment="1">
      <alignment vertical="center"/>
    </xf>
    <xf numFmtId="168" fontId="15" fillId="0" borderId="17" xfId="1" applyNumberFormat="1" applyFont="1" applyBorder="1" applyAlignment="1">
      <alignment horizontal="right" vertical="center"/>
    </xf>
    <xf numFmtId="168" fontId="30" fillId="0" borderId="18" xfId="1" applyNumberFormat="1" applyFont="1" applyBorder="1" applyAlignment="1">
      <alignment horizontal="right" vertical="center"/>
    </xf>
    <xf numFmtId="168" fontId="30" fillId="0" borderId="0" xfId="1" applyNumberFormat="1" applyFont="1"/>
    <xf numFmtId="171" fontId="15" fillId="0" borderId="11" xfId="1" applyNumberFormat="1" applyFont="1" applyBorder="1" applyAlignment="1">
      <alignment horizontal="center" vertical="center" wrapText="1"/>
    </xf>
    <xf numFmtId="165" fontId="2" fillId="0" borderId="0" xfId="1" applyNumberFormat="1"/>
    <xf numFmtId="170" fontId="2" fillId="0" borderId="0" xfId="1" applyNumberFormat="1"/>
    <xf numFmtId="0" fontId="31" fillId="0" borderId="19" xfId="2" applyFont="1" applyBorder="1"/>
    <xf numFmtId="165" fontId="32" fillId="0" borderId="20" xfId="1" applyNumberFormat="1" applyFont="1" applyBorder="1"/>
    <xf numFmtId="168" fontId="2" fillId="0" borderId="20" xfId="1" applyNumberFormat="1" applyBorder="1"/>
    <xf numFmtId="170" fontId="2" fillId="0" borderId="21" xfId="1" applyNumberFormat="1" applyBorder="1"/>
    <xf numFmtId="0" fontId="33" fillId="0" borderId="6" xfId="2" applyFont="1" applyBorder="1"/>
    <xf numFmtId="170" fontId="2" fillId="0" borderId="7" xfId="1" applyNumberFormat="1" applyBorder="1"/>
    <xf numFmtId="0" fontId="18" fillId="0" borderId="6" xfId="2" applyFont="1" applyBorder="1"/>
    <xf numFmtId="168" fontId="4" fillId="0" borderId="0" xfId="1" applyNumberFormat="1" applyFont="1" applyAlignment="1">
      <alignment horizontal="right" vertical="center"/>
    </xf>
    <xf numFmtId="0" fontId="19" fillId="0" borderId="0" xfId="2" applyFont="1" applyAlignment="1">
      <alignment horizontal="center"/>
    </xf>
    <xf numFmtId="0" fontId="19" fillId="0" borderId="0" xfId="2" applyFont="1"/>
    <xf numFmtId="0" fontId="21" fillId="0" borderId="0" xfId="2" applyFont="1"/>
    <xf numFmtId="0" fontId="5" fillId="0" borderId="0" xfId="2" applyFont="1"/>
    <xf numFmtId="44" fontId="19" fillId="0" borderId="17" xfId="2" applyNumberFormat="1" applyFont="1" applyBorder="1"/>
    <xf numFmtId="44" fontId="19" fillId="0" borderId="0" xfId="2" applyNumberFormat="1" applyFont="1"/>
    <xf numFmtId="44" fontId="19" fillId="0" borderId="23" xfId="2" applyNumberFormat="1" applyFont="1" applyBorder="1"/>
    <xf numFmtId="0" fontId="34" fillId="0" borderId="0" xfId="1" applyFont="1" applyAlignment="1">
      <alignment horizontal="right" vertical="center"/>
    </xf>
    <xf numFmtId="168" fontId="35" fillId="0" borderId="2" xfId="1" applyNumberFormat="1" applyFont="1" applyBorder="1" applyAlignment="1">
      <alignment horizontal="right"/>
    </xf>
    <xf numFmtId="170" fontId="21" fillId="0" borderId="9" xfId="1" applyNumberFormat="1" applyFont="1" applyFill="1" applyBorder="1" applyAlignment="1">
      <alignment horizontal="center" vertical="center" wrapText="1"/>
    </xf>
    <xf numFmtId="171" fontId="21" fillId="0" borderId="10" xfId="1" applyNumberFormat="1" applyFont="1" applyFill="1" applyBorder="1" applyAlignment="1">
      <alignment horizontal="center" vertical="center" wrapText="1"/>
    </xf>
    <xf numFmtId="170" fontId="15" fillId="0" borderId="10" xfId="1" applyNumberFormat="1" applyFont="1" applyFill="1" applyBorder="1" applyAlignment="1">
      <alignment horizontal="center" vertical="center" wrapText="1"/>
    </xf>
    <xf numFmtId="0" fontId="15" fillId="0" borderId="8" xfId="1" applyFont="1" applyFill="1" applyBorder="1" applyAlignment="1">
      <alignment horizontal="center" vertical="center"/>
    </xf>
    <xf numFmtId="0" fontId="4" fillId="0" borderId="0" xfId="2" applyFill="1"/>
    <xf numFmtId="3" fontId="17" fillId="0" borderId="10" xfId="1" applyNumberFormat="1" applyFont="1" applyFill="1" applyBorder="1" applyAlignment="1">
      <alignment horizontal="center" vertical="center" wrapText="1"/>
    </xf>
    <xf numFmtId="165" fontId="32" fillId="0" borderId="0" xfId="1" applyNumberFormat="1" applyFont="1" applyBorder="1"/>
    <xf numFmtId="168" fontId="2" fillId="0" borderId="0" xfId="1" applyNumberFormat="1" applyBorder="1"/>
    <xf numFmtId="0" fontId="18" fillId="0" borderId="22" xfId="2" applyFont="1" applyBorder="1"/>
    <xf numFmtId="168" fontId="2" fillId="0" borderId="4" xfId="1" applyNumberFormat="1" applyBorder="1"/>
    <xf numFmtId="0" fontId="5" fillId="0" borderId="0" xfId="2" applyFont="1" applyAlignment="1">
      <alignment horizontal="right"/>
    </xf>
    <xf numFmtId="44" fontId="19" fillId="0" borderId="0" xfId="2" applyNumberFormat="1" applyFont="1" applyBorder="1"/>
    <xf numFmtId="168" fontId="4" fillId="0" borderId="0" xfId="1" applyNumberFormat="1" applyFont="1" applyBorder="1" applyAlignment="1">
      <alignment vertical="center"/>
    </xf>
    <xf numFmtId="168" fontId="19" fillId="0" borderId="0" xfId="1" applyNumberFormat="1" applyFont="1" applyBorder="1" applyAlignment="1">
      <alignment vertical="center"/>
    </xf>
    <xf numFmtId="168" fontId="21" fillId="0" borderId="0" xfId="1" applyNumberFormat="1" applyFont="1" applyBorder="1" applyAlignment="1">
      <alignment horizontal="right" vertical="center"/>
    </xf>
    <xf numFmtId="0" fontId="5" fillId="0" borderId="0" xfId="2" applyFont="1" applyAlignment="1">
      <alignment horizontal="right" vertical="top"/>
    </xf>
    <xf numFmtId="0" fontId="37" fillId="0" borderId="0" xfId="0" applyFont="1" applyAlignment="1">
      <alignment wrapText="1"/>
    </xf>
    <xf numFmtId="0" fontId="5" fillId="0" borderId="0" xfId="2" applyFont="1" applyAlignment="1">
      <alignment horizontal="left" indent="1"/>
    </xf>
    <xf numFmtId="0" fontId="5" fillId="0" borderId="0" xfId="2" applyFont="1" applyAlignment="1">
      <alignment horizontal="left" vertical="top" indent="1"/>
    </xf>
    <xf numFmtId="0" fontId="4" fillId="0" borderId="0" xfId="2" applyFont="1"/>
    <xf numFmtId="0" fontId="5" fillId="0" borderId="0" xfId="2" applyFont="1" applyAlignment="1">
      <alignment vertical="top"/>
    </xf>
    <xf numFmtId="168" fontId="19" fillId="0" borderId="3" xfId="1" applyNumberFormat="1" applyFont="1" applyBorder="1" applyAlignment="1">
      <alignment horizontal="right" vertical="center"/>
    </xf>
    <xf numFmtId="168" fontId="2" fillId="0" borderId="4" xfId="1" applyNumberFormat="1" applyBorder="1" applyAlignment="1">
      <alignment horizontal="center" vertical="center"/>
    </xf>
    <xf numFmtId="168" fontId="19" fillId="0" borderId="4" xfId="1" applyNumberFormat="1" applyFont="1" applyBorder="1" applyAlignment="1">
      <alignment horizontal="center" vertical="center"/>
    </xf>
    <xf numFmtId="173" fontId="21" fillId="0" borderId="5" xfId="1" applyNumberFormat="1" applyFont="1" applyBorder="1" applyAlignment="1">
      <alignment horizontal="right" vertical="center"/>
    </xf>
    <xf numFmtId="170" fontId="21" fillId="0" borderId="26" xfId="1" applyNumberFormat="1" applyFont="1" applyBorder="1" applyAlignment="1">
      <alignment horizontal="center" vertical="center" wrapText="1"/>
    </xf>
    <xf numFmtId="170" fontId="19" fillId="0" borderId="26" xfId="1" applyNumberFormat="1" applyFont="1" applyBorder="1" applyAlignment="1">
      <alignment horizontal="center" vertical="center" wrapText="1"/>
    </xf>
    <xf numFmtId="173" fontId="5" fillId="0" borderId="5" xfId="1" applyNumberFormat="1" applyFont="1" applyBorder="1" applyAlignment="1">
      <alignment horizontal="right" vertical="center"/>
    </xf>
    <xf numFmtId="170" fontId="17" fillId="0" borderId="26" xfId="1" applyNumberFormat="1" applyFont="1" applyBorder="1" applyAlignment="1">
      <alignment horizontal="center" vertical="center" wrapText="1"/>
    </xf>
    <xf numFmtId="168" fontId="17" fillId="0" borderId="0" xfId="1" applyNumberFormat="1" applyFont="1" applyAlignment="1">
      <alignment horizontal="right" vertical="top"/>
    </xf>
    <xf numFmtId="165" fontId="17" fillId="0" borderId="0" xfId="1" applyNumberFormat="1" applyFont="1"/>
    <xf numFmtId="168" fontId="17" fillId="0" borderId="0" xfId="1" applyNumberFormat="1" applyFont="1"/>
    <xf numFmtId="168" fontId="32" fillId="0" borderId="0" xfId="1" applyNumberFormat="1" applyFont="1"/>
    <xf numFmtId="0" fontId="18" fillId="0" borderId="5" xfId="3" applyFont="1" applyBorder="1"/>
    <xf numFmtId="0" fontId="18" fillId="0" borderId="0" xfId="3" applyFont="1"/>
    <xf numFmtId="0" fontId="39" fillId="0" borderId="0" xfId="3" applyFont="1"/>
    <xf numFmtId="168" fontId="22" fillId="0" borderId="16" xfId="1" applyNumberFormat="1" applyFont="1" applyBorder="1" applyAlignment="1">
      <alignment horizontal="right" vertical="center"/>
    </xf>
    <xf numFmtId="165" fontId="22" fillId="0" borderId="17" xfId="1" applyNumberFormat="1" applyFont="1" applyBorder="1" applyAlignment="1">
      <alignment vertical="center"/>
    </xf>
    <xf numFmtId="168" fontId="24" fillId="0" borderId="17" xfId="1" applyNumberFormat="1" applyFont="1" applyBorder="1" applyAlignment="1">
      <alignment vertical="center"/>
    </xf>
    <xf numFmtId="168" fontId="40" fillId="0" borderId="17" xfId="1" applyNumberFormat="1" applyFont="1" applyBorder="1" applyAlignment="1">
      <alignment horizontal="right" vertical="center"/>
    </xf>
    <xf numFmtId="170" fontId="41" fillId="0" borderId="18" xfId="1" applyNumberFormat="1" applyFont="1" applyBorder="1" applyAlignment="1">
      <alignment horizontal="right" vertical="center" wrapText="1"/>
    </xf>
    <xf numFmtId="170" fontId="17" fillId="0" borderId="27" xfId="1" applyNumberFormat="1" applyFont="1" applyBorder="1" applyAlignment="1">
      <alignment horizontal="center" vertical="center" wrapText="1"/>
    </xf>
    <xf numFmtId="170" fontId="17" fillId="0" borderId="28" xfId="1" applyNumberFormat="1" applyFont="1" applyBorder="1" applyAlignment="1">
      <alignment horizontal="center" vertical="center" wrapText="1"/>
    </xf>
    <xf numFmtId="0" fontId="31" fillId="0" borderId="0" xfId="3" applyFont="1"/>
    <xf numFmtId="168" fontId="42" fillId="0" borderId="0" xfId="1" applyNumberFormat="1" applyFont="1"/>
    <xf numFmtId="170" fontId="42" fillId="0" borderId="26" xfId="1" applyNumberFormat="1" applyFont="1" applyBorder="1" applyAlignment="1">
      <alignment horizontal="right" vertical="center" wrapText="1"/>
    </xf>
    <xf numFmtId="170" fontId="42" fillId="0" borderId="28" xfId="1" applyNumberFormat="1" applyFont="1" applyBorder="1" applyAlignment="1">
      <alignment horizontal="center" vertical="center" wrapText="1"/>
    </xf>
    <xf numFmtId="170" fontId="43" fillId="0" borderId="18" xfId="1" applyNumberFormat="1" applyFont="1" applyBorder="1" applyAlignment="1">
      <alignment horizontal="right" vertical="center" wrapText="1"/>
    </xf>
    <xf numFmtId="170" fontId="15" fillId="0" borderId="27" xfId="1" applyNumberFormat="1" applyFont="1" applyBorder="1" applyAlignment="1">
      <alignment horizontal="center" vertical="center" wrapText="1"/>
    </xf>
    <xf numFmtId="170" fontId="44" fillId="0" borderId="0" xfId="1" applyNumberFormat="1" applyFont="1"/>
    <xf numFmtId="168" fontId="45" fillId="0" borderId="2" xfId="1" applyNumberFormat="1" applyFont="1" applyBorder="1" applyAlignment="1">
      <alignment horizontal="right" vertical="center"/>
    </xf>
    <xf numFmtId="0" fontId="46" fillId="2" borderId="0" xfId="3" applyFont="1" applyFill="1" applyAlignment="1">
      <alignment horizontal="left" indent="1"/>
    </xf>
    <xf numFmtId="165" fontId="46" fillId="2" borderId="0" xfId="1" applyNumberFormat="1" applyFont="1" applyFill="1"/>
    <xf numFmtId="168" fontId="46" fillId="0" borderId="0" xfId="1" applyNumberFormat="1" applyFont="1"/>
    <xf numFmtId="165" fontId="46" fillId="0" borderId="0" xfId="1" applyNumberFormat="1" applyFont="1"/>
    <xf numFmtId="0" fontId="5" fillId="0" borderId="0" xfId="2" applyFont="1" applyAlignment="1">
      <alignment horizontal="left" indent="2"/>
    </xf>
    <xf numFmtId="0" fontId="5" fillId="0" borderId="0" xfId="2" applyFont="1" applyAlignment="1">
      <alignment horizontal="left" vertical="top" indent="2"/>
    </xf>
    <xf numFmtId="168" fontId="5" fillId="0" borderId="0" xfId="1" applyNumberFormat="1" applyFont="1"/>
    <xf numFmtId="168" fontId="5" fillId="0" borderId="0" xfId="1" applyNumberFormat="1" applyFont="1" applyAlignment="1">
      <alignment vertical="center"/>
    </xf>
    <xf numFmtId="168" fontId="5" fillId="0" borderId="4" xfId="1" applyNumberFormat="1" applyFont="1" applyBorder="1" applyAlignment="1">
      <alignment vertical="center"/>
    </xf>
    <xf numFmtId="0" fontId="4" fillId="0" borderId="0" xfId="2" applyFont="1" applyAlignment="1">
      <alignment horizontal="right" vertical="top"/>
    </xf>
    <xf numFmtId="0" fontId="4" fillId="0" borderId="0" xfId="2" applyFont="1" applyAlignment="1">
      <alignment vertical="top"/>
    </xf>
    <xf numFmtId="0" fontId="4" fillId="0" borderId="0" xfId="2" applyFont="1" applyAlignment="1">
      <alignment horizontal="left" vertical="top" indent="1"/>
    </xf>
    <xf numFmtId="0" fontId="4" fillId="0" borderId="0" xfId="2" applyFont="1" applyAlignment="1">
      <alignment wrapText="1"/>
    </xf>
    <xf numFmtId="44" fontId="4" fillId="0" borderId="0" xfId="2" applyNumberFormat="1" applyFont="1"/>
    <xf numFmtId="0" fontId="4" fillId="0" borderId="0" xfId="2" applyFont="1" applyAlignment="1">
      <alignment horizontal="right"/>
    </xf>
    <xf numFmtId="1" fontId="4" fillId="0" borderId="0" xfId="2" applyNumberFormat="1" applyFont="1"/>
    <xf numFmtId="0" fontId="4" fillId="0" borderId="0" xfId="2" applyFont="1" applyAlignment="1">
      <alignment horizontal="left" vertical="top"/>
    </xf>
    <xf numFmtId="0" fontId="4" fillId="0" borderId="0" xfId="2" applyFont="1" applyAlignment="1">
      <alignment horizontal="left" indent="1"/>
    </xf>
    <xf numFmtId="0" fontId="4" fillId="0" borderId="0" xfId="2" applyFont="1" applyAlignment="1">
      <alignment horizontal="left" indent="2"/>
    </xf>
    <xf numFmtId="168" fontId="47" fillId="0" borderId="25" xfId="1" applyNumberFormat="1" applyFont="1" applyBorder="1"/>
    <xf numFmtId="168" fontId="48" fillId="0" borderId="25" xfId="1" applyNumberFormat="1" applyFont="1" applyBorder="1" applyAlignment="1">
      <alignment horizontal="right"/>
    </xf>
    <xf numFmtId="0" fontId="37" fillId="0" borderId="0" xfId="0" applyFont="1" applyAlignment="1">
      <alignment horizontal="left" wrapText="1" indent="1"/>
    </xf>
    <xf numFmtId="168" fontId="24" fillId="3" borderId="0" xfId="1" applyNumberFormat="1" applyFont="1" applyFill="1"/>
    <xf numFmtId="168" fontId="21" fillId="3" borderId="0" xfId="1" applyNumberFormat="1" applyFont="1" applyFill="1" applyAlignment="1">
      <alignment horizontal="left" vertical="center"/>
    </xf>
    <xf numFmtId="168" fontId="22" fillId="3" borderId="0" xfId="1" applyNumberFormat="1" applyFont="1" applyFill="1"/>
    <xf numFmtId="168" fontId="21" fillId="3" borderId="7" xfId="1" applyNumberFormat="1" applyFont="1" applyFill="1" applyBorder="1" applyAlignment="1">
      <alignment horizontal="left" vertical="center"/>
    </xf>
    <xf numFmtId="0" fontId="4" fillId="0" borderId="0" xfId="2" applyFont="1" applyAlignment="1">
      <alignment horizontal="left" wrapText="1" indent="1"/>
    </xf>
    <xf numFmtId="0" fontId="37" fillId="0" borderId="0" xfId="0" applyFont="1" applyAlignment="1">
      <alignment vertical="top" wrapText="1"/>
    </xf>
    <xf numFmtId="43" fontId="17" fillId="0" borderId="10" xfId="1" applyNumberFormat="1" applyFont="1" applyFill="1" applyBorder="1" applyAlignment="1">
      <alignment horizontal="right" vertical="center" wrapText="1"/>
    </xf>
    <xf numFmtId="43" fontId="17" fillId="0" borderId="10" xfId="1" applyNumberFormat="1" applyFont="1" applyFill="1" applyBorder="1" applyAlignment="1">
      <alignment horizontal="center" vertical="center" wrapText="1"/>
    </xf>
    <xf numFmtId="43" fontId="17" fillId="0" borderId="14" xfId="1" applyNumberFormat="1" applyFont="1" applyFill="1" applyBorder="1" applyAlignment="1">
      <alignment horizontal="center" vertical="center" wrapText="1"/>
    </xf>
    <xf numFmtId="43" fontId="15" fillId="0" borderId="15" xfId="1" applyNumberFormat="1" applyFont="1" applyFill="1" applyBorder="1" applyAlignment="1">
      <alignment horizontal="right" vertical="center" wrapText="1"/>
    </xf>
    <xf numFmtId="43" fontId="15" fillId="0" borderId="12" xfId="1" applyNumberFormat="1" applyFont="1" applyFill="1" applyBorder="1" applyAlignment="1">
      <alignment horizontal="right" vertical="center" wrapText="1"/>
    </xf>
    <xf numFmtId="168" fontId="5" fillId="0" borderId="0" xfId="1" applyNumberFormat="1" applyFont="1" applyAlignment="1">
      <alignment horizontal="left" indent="1"/>
    </xf>
    <xf numFmtId="168" fontId="2" fillId="0" borderId="0" xfId="1" applyNumberFormat="1" applyFont="1" applyAlignment="1">
      <alignment horizontal="left" indent="1"/>
    </xf>
    <xf numFmtId="43" fontId="5" fillId="0" borderId="10" xfId="1" applyNumberFormat="1" applyFont="1" applyFill="1" applyBorder="1" applyAlignment="1">
      <alignment horizontal="right" vertical="center" wrapText="1"/>
    </xf>
    <xf numFmtId="168" fontId="5" fillId="0" borderId="0" xfId="1" applyNumberFormat="1" applyFont="1" applyAlignment="1">
      <alignment horizontal="left" vertical="center"/>
    </xf>
    <xf numFmtId="168" fontId="17" fillId="0" borderId="7" xfId="1" applyNumberFormat="1" applyFont="1" applyBorder="1" applyAlignment="1">
      <alignment horizontal="left" vertical="center"/>
    </xf>
    <xf numFmtId="0" fontId="18" fillId="0" borderId="0" xfId="2" applyFont="1" applyBorder="1"/>
    <xf numFmtId="0" fontId="4" fillId="0" borderId="0" xfId="2" applyFont="1" applyAlignment="1">
      <alignment horizontal="left" vertical="top" wrapText="1" indent="1"/>
    </xf>
    <xf numFmtId="168" fontId="17" fillId="0" borderId="0" xfId="1" applyNumberFormat="1" applyFont="1" applyBorder="1" applyAlignment="1">
      <alignment horizontal="left" vertical="center"/>
    </xf>
    <xf numFmtId="0" fontId="4" fillId="0" borderId="0" xfId="2" applyFont="1" applyAlignment="1">
      <alignment horizontal="left"/>
    </xf>
    <xf numFmtId="0" fontId="4" fillId="0" borderId="0" xfId="3" applyAlignment="1">
      <alignment wrapText="1"/>
    </xf>
    <xf numFmtId="0" fontId="4" fillId="0" borderId="7" xfId="3" applyBorder="1" applyAlignment="1">
      <alignment wrapText="1"/>
    </xf>
    <xf numFmtId="168" fontId="31" fillId="0" borderId="0" xfId="1" applyNumberFormat="1" applyFont="1" applyBorder="1" applyAlignment="1">
      <alignment horizontal="left" vertical="center" wrapText="1"/>
    </xf>
    <xf numFmtId="0" fontId="4" fillId="0" borderId="0" xfId="3" applyBorder="1" applyAlignment="1">
      <alignment wrapText="1"/>
    </xf>
    <xf numFmtId="0" fontId="4" fillId="0" borderId="0" xfId="2" applyFont="1" applyBorder="1"/>
    <xf numFmtId="173" fontId="31" fillId="0" borderId="5" xfId="1" applyNumberFormat="1" applyFont="1" applyBorder="1" applyAlignment="1">
      <alignment horizontal="right"/>
    </xf>
    <xf numFmtId="170" fontId="19" fillId="0" borderId="5" xfId="1" applyNumberFormat="1" applyFont="1" applyBorder="1" applyAlignment="1">
      <alignment horizontal="center" wrapText="1"/>
    </xf>
    <xf numFmtId="168" fontId="19" fillId="0" borderId="26" xfId="1" applyNumberFormat="1" applyFont="1" applyBorder="1" applyAlignment="1">
      <alignment horizontal="center"/>
    </xf>
    <xf numFmtId="170" fontId="21" fillId="0" borderId="28" xfId="1" applyNumberFormat="1" applyFont="1" applyBorder="1" applyAlignment="1">
      <alignment horizontal="center" vertical="center" wrapText="1"/>
    </xf>
    <xf numFmtId="168" fontId="22" fillId="0" borderId="0" xfId="1" applyNumberFormat="1" applyFont="1" applyAlignment="1">
      <alignment horizontal="justify"/>
    </xf>
    <xf numFmtId="168" fontId="39" fillId="0" borderId="6" xfId="1" applyNumberFormat="1" applyFont="1" applyBorder="1" applyAlignment="1">
      <alignment horizontal="justify" vertical="top" wrapText="1"/>
    </xf>
    <xf numFmtId="170" fontId="18" fillId="0" borderId="5" xfId="1" applyNumberFormat="1" applyFont="1" applyBorder="1" applyAlignment="1">
      <alignment horizontal="justify" vertical="center" wrapText="1"/>
    </xf>
    <xf numFmtId="170" fontId="19" fillId="0" borderId="28" xfId="1" applyNumberFormat="1" applyFont="1" applyBorder="1" applyAlignment="1">
      <alignment horizontal="center" vertical="center" wrapText="1"/>
    </xf>
    <xf numFmtId="173" fontId="18" fillId="0" borderId="5" xfId="1" applyNumberFormat="1" applyFont="1" applyBorder="1" applyAlignment="1">
      <alignment horizontal="right" vertical="top"/>
    </xf>
    <xf numFmtId="168" fontId="49" fillId="0" borderId="6" xfId="1" applyNumberFormat="1" applyFont="1" applyBorder="1" applyAlignment="1">
      <alignment horizontal="left" vertical="top" wrapText="1"/>
    </xf>
    <xf numFmtId="168" fontId="18" fillId="0" borderId="0" xfId="1" applyNumberFormat="1" applyFont="1" applyAlignment="1">
      <alignment horizontal="left" vertical="top" wrapText="1"/>
    </xf>
    <xf numFmtId="170" fontId="18" fillId="0" borderId="5" xfId="1" applyNumberFormat="1" applyFont="1" applyBorder="1" applyAlignment="1">
      <alignment horizontal="center" vertical="center" wrapText="1"/>
    </xf>
    <xf numFmtId="168" fontId="18" fillId="0" borderId="26" xfId="1" applyNumberFormat="1" applyFont="1" applyBorder="1" applyAlignment="1">
      <alignment horizontal="center" vertical="top" wrapText="1"/>
    </xf>
    <xf numFmtId="170" fontId="18" fillId="0" borderId="28" xfId="1" applyNumberFormat="1" applyFont="1" applyBorder="1" applyAlignment="1">
      <alignment horizontal="center" vertical="center" wrapText="1"/>
    </xf>
    <xf numFmtId="170" fontId="18" fillId="0" borderId="5" xfId="1" applyNumberFormat="1" applyFont="1" applyBorder="1" applyAlignment="1">
      <alignment horizontal="justify" vertical="top" wrapText="1"/>
    </xf>
    <xf numFmtId="168" fontId="31" fillId="0" borderId="26" xfId="1" applyNumberFormat="1" applyFont="1" applyBorder="1" applyAlignment="1">
      <alignment horizontal="center" vertical="top" wrapText="1"/>
    </xf>
    <xf numFmtId="170" fontId="18" fillId="0" borderId="28" xfId="1" applyNumberFormat="1" applyFont="1" applyBorder="1" applyAlignment="1">
      <alignment horizontal="center" vertical="top" wrapText="1"/>
    </xf>
    <xf numFmtId="168" fontId="32" fillId="0" borderId="0" xfId="1" applyNumberFormat="1" applyFont="1" applyAlignment="1">
      <alignment vertical="top"/>
    </xf>
    <xf numFmtId="170" fontId="18" fillId="0" borderId="5" xfId="1" applyNumberFormat="1" applyFont="1" applyBorder="1" applyAlignment="1">
      <alignment horizontal="center" vertical="top" wrapText="1"/>
    </xf>
    <xf numFmtId="168" fontId="18" fillId="0" borderId="26" xfId="1" applyNumberFormat="1" applyFont="1" applyBorder="1" applyAlignment="1">
      <alignment horizontal="center" vertical="top"/>
    </xf>
    <xf numFmtId="168" fontId="18" fillId="0" borderId="6" xfId="1" applyNumberFormat="1" applyFont="1" applyBorder="1" applyAlignment="1">
      <alignment horizontal="left" vertical="top" wrapText="1"/>
    </xf>
    <xf numFmtId="168" fontId="18" fillId="0" borderId="0" xfId="1" applyNumberFormat="1" applyFont="1" applyAlignment="1">
      <alignment horizontal="right" vertical="top" wrapText="1"/>
    </xf>
    <xf numFmtId="168" fontId="18" fillId="0" borderId="0" xfId="1" applyNumberFormat="1" applyFont="1" applyAlignment="1">
      <alignment horizontal="left" vertical="top"/>
    </xf>
    <xf numFmtId="168" fontId="49" fillId="0" borderId="26" xfId="1" applyNumberFormat="1" applyFont="1" applyBorder="1" applyAlignment="1">
      <alignment horizontal="center" vertical="top" wrapText="1"/>
    </xf>
    <xf numFmtId="170" fontId="18" fillId="0" borderId="28" xfId="1" applyNumberFormat="1" applyFont="1" applyBorder="1" applyAlignment="1">
      <alignment horizontal="justify" vertical="top" wrapText="1"/>
    </xf>
    <xf numFmtId="168" fontId="49" fillId="0" borderId="0" xfId="1" applyNumberFormat="1" applyFont="1" applyAlignment="1">
      <alignment horizontal="justify" vertical="top" wrapText="1"/>
    </xf>
    <xf numFmtId="168" fontId="50" fillId="0" borderId="0" xfId="1" applyNumberFormat="1" applyFont="1" applyAlignment="1">
      <alignment horizontal="justify" vertical="top"/>
    </xf>
    <xf numFmtId="168" fontId="50" fillId="0" borderId="26" xfId="1" applyNumberFormat="1" applyFont="1" applyBorder="1" applyAlignment="1">
      <alignment horizontal="center" vertical="top"/>
    </xf>
    <xf numFmtId="168" fontId="18" fillId="0" borderId="5" xfId="1" applyNumberFormat="1" applyFont="1" applyBorder="1" applyAlignment="1">
      <alignment horizontal="right" vertical="top"/>
    </xf>
    <xf numFmtId="168" fontId="18" fillId="0" borderId="0" xfId="1" applyNumberFormat="1" applyFont="1" applyAlignment="1">
      <alignment horizontal="right" vertical="top"/>
    </xf>
    <xf numFmtId="165" fontId="18" fillId="0" borderId="0" xfId="1" applyNumberFormat="1" applyFont="1" applyAlignment="1">
      <alignment vertical="top"/>
    </xf>
    <xf numFmtId="168" fontId="18" fillId="0" borderId="0" xfId="1" applyNumberFormat="1" applyFont="1" applyAlignment="1">
      <alignment vertical="top"/>
    </xf>
    <xf numFmtId="173" fontId="52" fillId="0" borderId="5" xfId="1" applyNumberFormat="1" applyFont="1" applyBorder="1" applyAlignment="1">
      <alignment horizontal="right" vertical="top"/>
    </xf>
    <xf numFmtId="168" fontId="52" fillId="0" borderId="0" xfId="1" applyNumberFormat="1" applyFont="1" applyAlignment="1">
      <alignment horizontal="left" vertical="top" wrapText="1"/>
    </xf>
    <xf numFmtId="170" fontId="52" fillId="0" borderId="5" xfId="1" applyNumberFormat="1" applyFont="1" applyBorder="1" applyAlignment="1">
      <alignment horizontal="center" vertical="top" wrapText="1"/>
    </xf>
    <xf numFmtId="168" fontId="52" fillId="0" borderId="26" xfId="1" applyNumberFormat="1" applyFont="1" applyBorder="1" applyAlignment="1">
      <alignment horizontal="center" vertical="top" wrapText="1"/>
    </xf>
    <xf numFmtId="170" fontId="52" fillId="0" borderId="28" xfId="1" applyNumberFormat="1" applyFont="1" applyBorder="1" applyAlignment="1">
      <alignment horizontal="center" vertical="top" wrapText="1"/>
    </xf>
    <xf numFmtId="168" fontId="18" fillId="0" borderId="6" xfId="1" applyNumberFormat="1" applyFont="1" applyBorder="1" applyAlignment="1">
      <alignment horizontal="justify" vertical="top" wrapText="1"/>
    </xf>
    <xf numFmtId="168" fontId="31" fillId="0" borderId="0" xfId="1" applyNumberFormat="1" applyFont="1" applyAlignment="1">
      <alignment horizontal="justify" vertical="top" wrapText="1"/>
    </xf>
    <xf numFmtId="168" fontId="0" fillId="0" borderId="0" xfId="1" applyNumberFormat="1" applyFont="1" applyAlignment="1">
      <alignment horizontal="left" vertical="center"/>
    </xf>
    <xf numFmtId="168" fontId="17" fillId="0" borderId="6" xfId="1" applyNumberFormat="1" applyFont="1" applyBorder="1" applyAlignment="1">
      <alignment horizontal="right" vertical="center"/>
    </xf>
    <xf numFmtId="168" fontId="5" fillId="0" borderId="6" xfId="1" applyNumberFormat="1" applyFont="1" applyBorder="1" applyAlignment="1">
      <alignment horizontal="right" vertical="center"/>
    </xf>
    <xf numFmtId="168" fontId="53" fillId="0" borderId="2" xfId="1" applyNumberFormat="1" applyFont="1" applyBorder="1" applyAlignment="1">
      <alignment horizontal="right"/>
    </xf>
    <xf numFmtId="44" fontId="18" fillId="3" borderId="4" xfId="1" applyNumberFormat="1" applyFont="1" applyFill="1" applyBorder="1" applyAlignment="1">
      <alignment vertical="top"/>
    </xf>
    <xf numFmtId="43" fontId="18" fillId="0" borderId="4" xfId="4" applyFont="1" applyBorder="1"/>
    <xf numFmtId="168" fontId="18" fillId="0" borderId="0" xfId="1" applyNumberFormat="1" applyFont="1"/>
    <xf numFmtId="168" fontId="17" fillId="0" borderId="7" xfId="1" applyNumberFormat="1" applyFont="1" applyBorder="1" applyAlignment="1">
      <alignment horizontal="justify" vertical="top" wrapText="1"/>
    </xf>
    <xf numFmtId="168" fontId="17" fillId="0" borderId="0" xfId="1" applyNumberFormat="1" applyFont="1" applyBorder="1" applyAlignment="1">
      <alignment horizontal="justify" vertical="top" wrapText="1"/>
    </xf>
    <xf numFmtId="168" fontId="2" fillId="0" borderId="24" xfId="1" applyNumberFormat="1" applyBorder="1"/>
    <xf numFmtId="10" fontId="18" fillId="3" borderId="5" xfId="1" applyNumberFormat="1" applyFont="1" applyFill="1" applyBorder="1" applyAlignment="1">
      <alignment horizontal="right" vertical="top" wrapText="1"/>
    </xf>
    <xf numFmtId="170" fontId="15" fillId="0" borderId="27" xfId="1" applyNumberFormat="1" applyFont="1" applyFill="1" applyBorder="1" applyAlignment="1">
      <alignment horizontal="center" vertical="center" wrapText="1"/>
    </xf>
    <xf numFmtId="168" fontId="15" fillId="0" borderId="0" xfId="1" applyNumberFormat="1" applyFont="1" applyBorder="1" applyAlignment="1">
      <alignment horizontal="left" vertical="center"/>
    </xf>
    <xf numFmtId="170" fontId="15" fillId="0" borderId="8" xfId="1" applyNumberFormat="1" applyFont="1" applyFill="1" applyBorder="1" applyAlignment="1">
      <alignment horizontal="center" vertical="center" wrapText="1"/>
    </xf>
    <xf numFmtId="0" fontId="4" fillId="0" borderId="0" xfId="2" applyFont="1" applyAlignment="1">
      <alignment horizontal="left" vertical="center" indent="1"/>
    </xf>
    <xf numFmtId="0" fontId="13" fillId="0" borderId="0" xfId="1" applyFont="1" applyAlignment="1">
      <alignment horizontal="right" wrapText="1"/>
    </xf>
    <xf numFmtId="0" fontId="4" fillId="0" borderId="0" xfId="2" applyAlignment="1">
      <alignment horizontal="right" wrapText="1"/>
    </xf>
    <xf numFmtId="168" fontId="17" fillId="0" borderId="0" xfId="1" applyNumberFormat="1" applyFont="1" applyBorder="1" applyAlignment="1">
      <alignment horizontal="justify" vertical="top" wrapText="1"/>
    </xf>
    <xf numFmtId="168" fontId="17" fillId="0" borderId="7" xfId="1" applyNumberFormat="1" applyFont="1" applyBorder="1" applyAlignment="1">
      <alignment horizontal="justify" vertical="top" wrapText="1"/>
    </xf>
    <xf numFmtId="168" fontId="17" fillId="0" borderId="0" xfId="1" applyNumberFormat="1" applyFont="1" applyBorder="1" applyAlignment="1">
      <alignment horizontal="justify" vertical="top"/>
    </xf>
    <xf numFmtId="0" fontId="0" fillId="0" borderId="0" xfId="0" applyAlignment="1">
      <alignment horizontal="justify" vertical="top"/>
    </xf>
    <xf numFmtId="0" fontId="0" fillId="0" borderId="0" xfId="0" applyBorder="1" applyAlignment="1">
      <alignment horizontal="justify" vertical="top" wrapText="1"/>
    </xf>
    <xf numFmtId="0" fontId="0" fillId="0" borderId="13" xfId="0" applyBorder="1" applyAlignment="1">
      <alignment horizontal="justify" vertical="top" wrapText="1"/>
    </xf>
    <xf numFmtId="168" fontId="21" fillId="0" borderId="6" xfId="1" applyNumberFormat="1" applyFont="1" applyBorder="1" applyAlignment="1">
      <alignment horizontal="left" vertical="center"/>
    </xf>
    <xf numFmtId="168" fontId="21" fillId="0" borderId="0" xfId="1" applyNumberFormat="1" applyFont="1" applyAlignment="1">
      <alignment horizontal="left" vertical="center"/>
    </xf>
    <xf numFmtId="168" fontId="21" fillId="0" borderId="7" xfId="1" applyNumberFormat="1" applyFont="1" applyBorder="1" applyAlignment="1">
      <alignment horizontal="left" vertical="center"/>
    </xf>
    <xf numFmtId="168" fontId="31" fillId="0" borderId="0" xfId="1" applyNumberFormat="1" applyFont="1" applyBorder="1" applyAlignment="1">
      <alignment horizontal="left" vertical="center" wrapText="1"/>
    </xf>
    <xf numFmtId="0" fontId="0" fillId="0" borderId="0" xfId="0" applyAlignment="1">
      <alignment wrapText="1"/>
    </xf>
    <xf numFmtId="168" fontId="17" fillId="0" borderId="6" xfId="1" applyNumberFormat="1" applyFont="1" applyBorder="1" applyAlignment="1">
      <alignment horizontal="justify" vertical="top" wrapText="1"/>
    </xf>
    <xf numFmtId="168" fontId="17" fillId="0" borderId="0" xfId="1" applyNumberFormat="1" applyFont="1" applyAlignment="1">
      <alignment horizontal="justify" vertical="top" wrapText="1"/>
    </xf>
    <xf numFmtId="168" fontId="19" fillId="0" borderId="0" xfId="1" applyNumberFormat="1" applyFont="1" applyAlignment="1">
      <alignment vertical="center" wrapText="1"/>
    </xf>
    <xf numFmtId="0" fontId="4" fillId="0" borderId="0" xfId="3" applyAlignment="1">
      <alignment vertical="center" wrapText="1"/>
    </xf>
    <xf numFmtId="168" fontId="23" fillId="0" borderId="6" xfId="1" applyNumberFormat="1" applyFont="1" applyBorder="1" applyAlignment="1">
      <alignment horizontal="left" vertical="top" wrapText="1"/>
    </xf>
    <xf numFmtId="168" fontId="23" fillId="0" borderId="0" xfId="1" applyNumberFormat="1" applyFont="1" applyAlignment="1">
      <alignment horizontal="left" vertical="top" wrapText="1"/>
    </xf>
    <xf numFmtId="168" fontId="23" fillId="0" borderId="7" xfId="1" applyNumberFormat="1" applyFont="1" applyBorder="1" applyAlignment="1">
      <alignment horizontal="left" vertical="top" wrapText="1"/>
    </xf>
    <xf numFmtId="168" fontId="18" fillId="0" borderId="6" xfId="1" applyNumberFormat="1" applyFont="1" applyBorder="1" applyAlignment="1">
      <alignment horizontal="justify" vertical="top" wrapText="1"/>
    </xf>
    <xf numFmtId="168" fontId="31" fillId="0" borderId="0" xfId="1" applyNumberFormat="1" applyFont="1" applyAlignment="1">
      <alignment horizontal="justify" vertical="top" wrapText="1"/>
    </xf>
    <xf numFmtId="168" fontId="49" fillId="0" borderId="6" xfId="1" applyNumberFormat="1" applyFont="1" applyBorder="1" applyAlignment="1">
      <alignment horizontal="justify" vertical="top" wrapText="1"/>
    </xf>
    <xf numFmtId="168" fontId="18" fillId="0" borderId="0" xfId="1" applyNumberFormat="1" applyFont="1" applyAlignment="1">
      <alignment horizontal="justify" vertical="top" wrapText="1"/>
    </xf>
    <xf numFmtId="168" fontId="18" fillId="0" borderId="7" xfId="1" applyNumberFormat="1" applyFont="1" applyBorder="1" applyAlignment="1">
      <alignment horizontal="justify" vertical="top" wrapText="1"/>
    </xf>
    <xf numFmtId="0" fontId="18" fillId="0" borderId="0" xfId="3" applyFont="1" applyAlignment="1">
      <alignment horizontal="justify" vertical="top" wrapText="1"/>
    </xf>
    <xf numFmtId="0" fontId="18" fillId="0" borderId="7" xfId="3" applyFont="1" applyBorder="1" applyAlignment="1">
      <alignment horizontal="justify" vertical="top" wrapText="1"/>
    </xf>
    <xf numFmtId="168" fontId="49" fillId="0" borderId="0" xfId="1" applyNumberFormat="1" applyFont="1" applyAlignment="1">
      <alignment horizontal="justify" vertical="top" wrapText="1"/>
    </xf>
    <xf numFmtId="168" fontId="31" fillId="0" borderId="6" xfId="1" applyNumberFormat="1" applyFont="1" applyBorder="1" applyAlignment="1">
      <alignment horizontal="justify" wrapText="1"/>
    </xf>
    <xf numFmtId="168" fontId="31" fillId="0" borderId="0" xfId="1" applyNumberFormat="1" applyFont="1" applyAlignment="1">
      <alignment horizontal="justify" wrapText="1"/>
    </xf>
  </cellXfs>
  <cellStyles count="5">
    <cellStyle name="Comma 2" xfId="4" xr:uid="{E00BA31D-FB86-4E18-A177-2DB50EC5CCC9}"/>
    <cellStyle name="Normal" xfId="0" builtinId="0"/>
    <cellStyle name="Normal 3" xfId="3" xr:uid="{2306291F-979C-4937-95B3-955A78CE8FA3}"/>
    <cellStyle name="Normal 5" xfId="2" xr:uid="{F1C2D695-95F4-4E61-A340-5C020234FFA7}"/>
    <cellStyle name="Normal_NRM%20Template%2064AR%20(2)(1)" xfId="1" xr:uid="{E5AA88D6-2879-4120-A8FF-3B147D0EC07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95251</xdr:colOff>
      <xdr:row>0</xdr:row>
      <xdr:rowOff>95250</xdr:rowOff>
    </xdr:from>
    <xdr:to>
      <xdr:col>3</xdr:col>
      <xdr:colOff>58807</xdr:colOff>
      <xdr:row>1</xdr:row>
      <xdr:rowOff>121920</xdr:rowOff>
    </xdr:to>
    <xdr:pic>
      <xdr:nvPicPr>
        <xdr:cNvPr id="2" name="Picture 3">
          <a:extLst>
            <a:ext uri="{FF2B5EF4-FFF2-40B4-BE49-F238E27FC236}">
              <a16:creationId xmlns:a16="http://schemas.microsoft.com/office/drawing/2014/main" id="{128C3C54-F19E-411D-ADBA-BACDF226F37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1" y="95250"/>
          <a:ext cx="2823596" cy="554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1203959</xdr:colOff>
      <xdr:row>0</xdr:row>
      <xdr:rowOff>0</xdr:rowOff>
    </xdr:from>
    <xdr:to>
      <xdr:col>6</xdr:col>
      <xdr:colOff>360705</xdr:colOff>
      <xdr:row>1</xdr:row>
      <xdr:rowOff>47413</xdr:rowOff>
    </xdr:to>
    <xdr:pic>
      <xdr:nvPicPr>
        <xdr:cNvPr id="4" name="Picture 3">
          <a:extLst>
            <a:ext uri="{FF2B5EF4-FFF2-40B4-BE49-F238E27FC236}">
              <a16:creationId xmlns:a16="http://schemas.microsoft.com/office/drawing/2014/main" id="{BBD211E1-8F25-2AC0-5E62-F4DB7B2428C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646679" y="0"/>
          <a:ext cx="2768626" cy="575733"/>
        </a:xfrm>
        <a:prstGeom prst="rect">
          <a:avLst/>
        </a:prstGeom>
      </xdr:spPr>
    </xdr:pic>
    <xdr:clientData/>
  </xdr:twoCellAnchor>
  <xdr:twoCellAnchor editAs="oneCell">
    <xdr:from>
      <xdr:col>6</xdr:col>
      <xdr:colOff>401320</xdr:colOff>
      <xdr:row>0</xdr:row>
      <xdr:rowOff>0</xdr:rowOff>
    </xdr:from>
    <xdr:to>
      <xdr:col>6</xdr:col>
      <xdr:colOff>1010920</xdr:colOff>
      <xdr:row>1</xdr:row>
      <xdr:rowOff>82184</xdr:rowOff>
    </xdr:to>
    <xdr:pic>
      <xdr:nvPicPr>
        <xdr:cNvPr id="6" name="Picture 5">
          <a:extLst>
            <a:ext uri="{FF2B5EF4-FFF2-40B4-BE49-F238E27FC236}">
              <a16:creationId xmlns:a16="http://schemas.microsoft.com/office/drawing/2014/main" id="{19733A8D-972E-F1D3-4F4C-D309459ADC86}"/>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5455920" y="0"/>
          <a:ext cx="609600" cy="6105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xdr:colOff>
      <xdr:row>0</xdr:row>
      <xdr:rowOff>0</xdr:rowOff>
    </xdr:from>
    <xdr:to>
      <xdr:col>2</xdr:col>
      <xdr:colOff>485775</xdr:colOff>
      <xdr:row>1</xdr:row>
      <xdr:rowOff>0</xdr:rowOff>
    </xdr:to>
    <xdr:pic>
      <xdr:nvPicPr>
        <xdr:cNvPr id="2" name="Picture 2">
          <a:extLst>
            <a:ext uri="{FF2B5EF4-FFF2-40B4-BE49-F238E27FC236}">
              <a16:creationId xmlns:a16="http://schemas.microsoft.com/office/drawing/2014/main" id="{35A70D3E-E1E4-43A3-AE02-E0E0A7B472D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0"/>
          <a:ext cx="1270635"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38100</xdr:colOff>
      <xdr:row>0</xdr:row>
      <xdr:rowOff>0</xdr:rowOff>
    </xdr:from>
    <xdr:to>
      <xdr:col>2</xdr:col>
      <xdr:colOff>485775</xdr:colOff>
      <xdr:row>1</xdr:row>
      <xdr:rowOff>0</xdr:rowOff>
    </xdr:to>
    <xdr:pic>
      <xdr:nvPicPr>
        <xdr:cNvPr id="2" name="Picture 2">
          <a:extLst>
            <a:ext uri="{FF2B5EF4-FFF2-40B4-BE49-F238E27FC236}">
              <a16:creationId xmlns:a16="http://schemas.microsoft.com/office/drawing/2014/main" id="{9FDFC02F-204E-440C-AB36-DA925BCD553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0"/>
          <a:ext cx="1278255"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38101</xdr:colOff>
      <xdr:row>0</xdr:row>
      <xdr:rowOff>0</xdr:rowOff>
    </xdr:from>
    <xdr:to>
      <xdr:col>2</xdr:col>
      <xdr:colOff>590550</xdr:colOff>
      <xdr:row>1</xdr:row>
      <xdr:rowOff>0</xdr:rowOff>
    </xdr:to>
    <xdr:pic>
      <xdr:nvPicPr>
        <xdr:cNvPr id="2" name="Picture 2">
          <a:extLst>
            <a:ext uri="{FF2B5EF4-FFF2-40B4-BE49-F238E27FC236}">
              <a16:creationId xmlns:a16="http://schemas.microsoft.com/office/drawing/2014/main" id="{33B27090-D90B-45AF-AED2-D40723F34FF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1" y="0"/>
          <a:ext cx="1344929"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38100</xdr:colOff>
      <xdr:row>0</xdr:row>
      <xdr:rowOff>0</xdr:rowOff>
    </xdr:from>
    <xdr:to>
      <xdr:col>2</xdr:col>
      <xdr:colOff>485775</xdr:colOff>
      <xdr:row>1</xdr:row>
      <xdr:rowOff>0</xdr:rowOff>
    </xdr:to>
    <xdr:pic>
      <xdr:nvPicPr>
        <xdr:cNvPr id="2" name="Picture 2">
          <a:extLst>
            <a:ext uri="{FF2B5EF4-FFF2-40B4-BE49-F238E27FC236}">
              <a16:creationId xmlns:a16="http://schemas.microsoft.com/office/drawing/2014/main" id="{0B7BA8C4-AD56-40AB-8494-E1888F02AE2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0"/>
          <a:ext cx="1651635"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AMiles\AppData\Local\Microsoft\Windows\Temporary%20Internet%20Files\Content.Outlook\LRS8OP58\BLISS%20%204TH%20REVISION%20ISSUE%20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jonesb\AppData\Local\Microsoft\Windows\Temporary%20Internet%20Files\Content.Outlook\F3FMGW4R\MASTER%20PRICING%20SCHEDULE%2019%20july%2012%20RM.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Ian%20and%20Rob\cost%20reports\MASTER%20PRICING%20SCHEDULE%20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H:\workingfiles\agile.allen.uk.com\Harbury%20eWheels%20-%20Community%20EV%20charging%20station%20-%20Initial%20Cost%20Estimate%201%20V3%2031Jan2023.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astings%20Borough%20Council/Hastings%20BC%20-%20Churchfields%20Business%20Centre/Tender%20Report/Post-tender%20Analysis/B8%20Combined%20Pricing%20Schedule%20(including%20Preliminaries)%20-%20V5%2023.06.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ct Description"/>
      <sheetName val="Userguide"/>
      <sheetName val="Summary"/>
      <sheetName val="MOST"/>
      <sheetName val="Preliminaries"/>
      <sheetName val="Demolitions &amp; Alterations"/>
      <sheetName val="Substructure"/>
      <sheetName val="Structural Steelwork"/>
      <sheetName val="Upper Floors"/>
      <sheetName val="Roof"/>
      <sheetName val="Staircases"/>
      <sheetName val="External Walls"/>
      <sheetName val="External Doors &amp; Windows"/>
      <sheetName val="Internal Partitions"/>
      <sheetName val="Internal Doors"/>
      <sheetName val="Wall Finishes"/>
      <sheetName val="Floor Finishes"/>
      <sheetName val="Ceiling Finishes"/>
      <sheetName val="Decoration"/>
      <sheetName val="Furniture &amp; Fittings"/>
      <sheetName val="Plumbing Installations"/>
      <sheetName val="Heating Installations"/>
      <sheetName val="Electrical Installations"/>
      <sheetName val="Siteworks"/>
      <sheetName val="Drainage"/>
      <sheetName val="Other"/>
      <sheetName val="Variations (Adds &amp; Omits)"/>
      <sheetName val="Example"/>
      <sheetName val="Project_Descrip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ow r="39">
          <cell r="A39" t="str">
            <v>L&amp;B</v>
          </cell>
        </row>
        <row r="40">
          <cell r="A40" t="str">
            <v xml:space="preserve">Integral </v>
          </cell>
        </row>
        <row r="41">
          <cell r="A41" t="str">
            <v>P&amp;M</v>
          </cell>
        </row>
        <row r="42">
          <cell r="A42" t="str">
            <v>Rev</v>
          </cell>
        </row>
        <row r="43">
          <cell r="A43" t="str">
            <v>Ins</v>
          </cell>
        </row>
        <row r="44">
          <cell r="A44" t="str">
            <v>F&amp;F</v>
          </cell>
        </row>
      </sheetData>
      <sheetData sheetId="2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CHEDULE"/>
    </sheetNames>
    <sheetDataSet>
      <sheetData sheetId="0" refreshError="1"/>
      <sheetData sheetId="1">
        <row r="13">
          <cell r="K13" t="str">
            <v>Preliminaries</v>
          </cell>
        </row>
        <row r="14">
          <cell r="K14" t="str">
            <v>Inspection</v>
          </cell>
        </row>
        <row r="15">
          <cell r="K15" t="str">
            <v>Alteration</v>
          </cell>
        </row>
        <row r="16">
          <cell r="K16" t="str">
            <v>Demolitions</v>
          </cell>
        </row>
        <row r="17">
          <cell r="K17" t="str">
            <v>Groundworks</v>
          </cell>
        </row>
        <row r="18">
          <cell r="K18" t="str">
            <v>Drainage</v>
          </cell>
        </row>
        <row r="19">
          <cell r="K19" t="str">
            <v>Brickwork</v>
          </cell>
        </row>
        <row r="20">
          <cell r="K20" t="str">
            <v>Carpentry</v>
          </cell>
        </row>
        <row r="21">
          <cell r="K21" t="str">
            <v>Plastering</v>
          </cell>
        </row>
        <row r="22">
          <cell r="K22" t="str">
            <v xml:space="preserve">Tiling </v>
          </cell>
        </row>
        <row r="23">
          <cell r="K23" t="str">
            <v xml:space="preserve">Flooring </v>
          </cell>
        </row>
        <row r="24">
          <cell r="K24" t="str">
            <v>Joinery</v>
          </cell>
        </row>
        <row r="25">
          <cell r="K25" t="str">
            <v>Doors</v>
          </cell>
        </row>
        <row r="26">
          <cell r="K26" t="str">
            <v>Windows</v>
          </cell>
        </row>
        <row r="27">
          <cell r="K27" t="str">
            <v>Upholstery</v>
          </cell>
        </row>
        <row r="28">
          <cell r="K28" t="str">
            <v xml:space="preserve">Decorations </v>
          </cell>
        </row>
        <row r="29">
          <cell r="K29" t="str">
            <v>Roofing</v>
          </cell>
        </row>
        <row r="30">
          <cell r="K30" t="str">
            <v>Plumbing</v>
          </cell>
        </row>
        <row r="31">
          <cell r="K31" t="str">
            <v xml:space="preserve">Electrical </v>
          </cell>
        </row>
        <row r="32">
          <cell r="K32" t="str">
            <v xml:space="preserve">External </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RIEF"/>
      <sheetName val="SCHEDULE"/>
    </sheetNames>
    <sheetDataSet>
      <sheetData sheetId="0"/>
      <sheetData sheetId="1">
        <row r="23">
          <cell r="B23" t="str">
            <v>Scaffolding permits</v>
          </cell>
        </row>
        <row r="24">
          <cell r="B24" t="str">
            <v>Skip permits</v>
          </cell>
        </row>
        <row r="25">
          <cell r="B25" t="str">
            <v>Highways permits</v>
          </cell>
        </row>
        <row r="26">
          <cell r="B26" t="str">
            <v>Please consider road closures if applicable</v>
          </cell>
        </row>
        <row r="64">
          <cell r="B64" t="str">
            <v>Asbestos type 2 survey</v>
          </cell>
        </row>
        <row r="65">
          <cell r="B65" t="str">
            <v>Asbestos type 3 survey</v>
          </cell>
        </row>
        <row r="66">
          <cell r="B66" t="str">
            <v>Drainage inspection, large building</v>
          </cell>
        </row>
        <row r="67">
          <cell r="B67" t="str">
            <v>Drainage inspection, medium building</v>
          </cell>
        </row>
        <row r="68">
          <cell r="B68" t="str">
            <v>Drainage inspection, small building</v>
          </cell>
        </row>
        <row r="69">
          <cell r="B69" t="str">
            <v>Electical inspection, large building</v>
          </cell>
        </row>
        <row r="70">
          <cell r="B70" t="str">
            <v>Electrical inspection, medium building</v>
          </cell>
        </row>
        <row r="71">
          <cell r="B71" t="str">
            <v>Gas CP 12 inspection, large building</v>
          </cell>
        </row>
        <row r="72">
          <cell r="B72" t="str">
            <v>Gas CP 12 inspection, medium building</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st Summary "/>
      <sheetName val="B Battery Store"/>
      <sheetName val="C PV Panels"/>
      <sheetName val="D Charging points - Extg CP "/>
      <sheetName val="E Extended Car Park"/>
      <sheetName val="F VAWT"/>
      <sheetName val="Schedule of Accommodation"/>
      <sheetName val="Estimate"/>
      <sheetName val="BCISIndices"/>
      <sheetName val="1-7 Works "/>
      <sheetName val="Sheet1"/>
    </sheetNames>
    <sheetDataSet>
      <sheetData sheetId="0"/>
      <sheetData sheetId="1"/>
      <sheetData sheetId="2"/>
      <sheetData sheetId="3"/>
      <sheetData sheetId="4"/>
      <sheetData sheetId="5"/>
      <sheetData sheetId="6"/>
      <sheetData sheetId="7"/>
      <sheetData sheetId="8">
        <row r="4">
          <cell r="C4">
            <v>6541</v>
          </cell>
        </row>
      </sheetData>
      <sheetData sheetId="9"/>
      <sheetData sheetId="10"/>
      <sheetData sheetId="1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nder Cover"/>
      <sheetName val="1 Preliminaries"/>
      <sheetName val="2 Building Works"/>
      <sheetName val="3 External Works"/>
      <sheetName val="4 External Wks - S38-S278 Works"/>
      <sheetName val="5 Prov Sum"/>
      <sheetName val="Tender Summary"/>
    </sheetNames>
    <sheetDataSet>
      <sheetData sheetId="0"/>
      <sheetData sheetId="1">
        <row r="2">
          <cell r="C2" t="str">
            <v>Hastings Borough Council</v>
          </cell>
        </row>
        <row r="3">
          <cell r="C3" t="str">
            <v>Proposed Construction of BREEAM Certified Business Centre at Plot QX, Sidney Little Road, St Leonards-on-Sea, Hastings, TN38 9PU</v>
          </cell>
        </row>
        <row r="4">
          <cell r="C4">
            <v>6400</v>
          </cell>
        </row>
      </sheetData>
      <sheetData sheetId="2"/>
      <sheetData sheetId="3"/>
      <sheetData sheetId="4"/>
      <sheetData sheetId="5"/>
      <sheetData sheetId="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696B74-7027-4061-B611-736A2347DAF3}">
  <dimension ref="A1:I50"/>
  <sheetViews>
    <sheetView showGridLines="0" view="pageBreakPreview" topLeftCell="A23" zoomScale="150" zoomScaleNormal="100" zoomScaleSheetLayoutView="150" workbookViewId="0">
      <selection activeCell="E4" sqref="E4"/>
    </sheetView>
  </sheetViews>
  <sheetFormatPr defaultColWidth="9.109375" defaultRowHeight="13.2"/>
  <cols>
    <col min="1" max="1" width="18.33203125" style="2" customWidth="1"/>
    <col min="2" max="2" width="2.6640625" style="2" customWidth="1"/>
    <col min="3" max="3" width="20.6640625" style="2" customWidth="1"/>
    <col min="4" max="4" width="5.6640625" style="2" customWidth="1"/>
    <col min="5" max="5" width="20.5546875" style="2" customWidth="1"/>
    <col min="6" max="6" width="5.6640625" style="2" customWidth="1"/>
    <col min="7" max="7" width="21.88671875" style="2" customWidth="1"/>
    <col min="8" max="8" width="2" style="2" customWidth="1"/>
    <col min="9" max="16384" width="9.109375" style="2"/>
  </cols>
  <sheetData>
    <row r="1" spans="1:9" ht="41.4" customHeight="1">
      <c r="B1" s="3"/>
      <c r="C1" s="3"/>
      <c r="D1" s="3"/>
      <c r="E1" s="3"/>
      <c r="F1" s="3"/>
      <c r="G1" s="4"/>
      <c r="H1" s="5"/>
    </row>
    <row r="2" spans="1:9" ht="76.5" customHeight="1">
      <c r="B2" s="3"/>
      <c r="C2" s="3"/>
      <c r="D2" s="3"/>
      <c r="E2" s="3"/>
      <c r="F2" s="3"/>
      <c r="G2" s="4"/>
      <c r="H2" s="5"/>
    </row>
    <row r="3" spans="1:9" ht="31.8">
      <c r="B3" s="3"/>
      <c r="C3" s="3"/>
      <c r="D3" s="3"/>
      <c r="E3" s="3"/>
      <c r="F3" s="3"/>
      <c r="G3" s="4"/>
      <c r="H3" s="6"/>
    </row>
    <row r="4" spans="1:9" ht="31.8">
      <c r="B4" s="3"/>
      <c r="C4" s="3"/>
      <c r="D4" s="3"/>
      <c r="E4" s="3"/>
      <c r="F4" s="3"/>
      <c r="G4" s="4"/>
      <c r="H4" s="6"/>
    </row>
    <row r="5" spans="1:9" s="7" customFormat="1" ht="38.25" customHeight="1">
      <c r="I5" s="8"/>
    </row>
    <row r="6" spans="1:9" s="7" customFormat="1" ht="25.5" customHeight="1">
      <c r="I6" s="9"/>
    </row>
    <row r="7" spans="1:9" s="10" customFormat="1" ht="30" customHeight="1">
      <c r="G7" s="106" t="s">
        <v>99</v>
      </c>
      <c r="I7" s="9"/>
    </row>
    <row r="8" spans="1:9" s="11" customFormat="1" ht="25.5" customHeight="1">
      <c r="G8" s="12" t="s">
        <v>2</v>
      </c>
      <c r="I8" s="9"/>
    </row>
    <row r="9" spans="1:9" s="11" customFormat="1" ht="25.5" customHeight="1">
      <c r="G9" s="13" t="s">
        <v>101</v>
      </c>
      <c r="I9" s="9"/>
    </row>
    <row r="10" spans="1:9" s="11" customFormat="1" ht="25.5" customHeight="1">
      <c r="E10" s="14"/>
      <c r="G10" s="13" t="s">
        <v>3</v>
      </c>
      <c r="I10" s="9"/>
    </row>
    <row r="11" spans="1:9" s="11" customFormat="1" ht="43.2" customHeight="1">
      <c r="A11" s="260" t="s">
        <v>4</v>
      </c>
      <c r="B11" s="261"/>
      <c r="C11" s="261"/>
      <c r="D11" s="261"/>
      <c r="E11" s="261"/>
      <c r="F11" s="261"/>
      <c r="G11" s="261"/>
      <c r="I11" s="9"/>
    </row>
    <row r="12" spans="1:9" s="11" customFormat="1" ht="25.5" customHeight="1">
      <c r="G12" s="12" t="s">
        <v>2</v>
      </c>
      <c r="I12" s="9"/>
    </row>
    <row r="13" spans="1:9" s="11" customFormat="1" ht="25.5" customHeight="1">
      <c r="G13" s="13" t="s">
        <v>100</v>
      </c>
      <c r="I13" s="9"/>
    </row>
    <row r="14" spans="1:9" s="11" customFormat="1" ht="25.5" customHeight="1">
      <c r="H14" s="15"/>
      <c r="I14" s="9"/>
    </row>
    <row r="15" spans="1:9" s="11" customFormat="1" ht="25.5" customHeight="1">
      <c r="G15" s="16"/>
      <c r="H15" s="15"/>
      <c r="I15" s="9"/>
    </row>
    <row r="16" spans="1:9" s="11" customFormat="1" ht="25.5" customHeight="1">
      <c r="H16" s="15"/>
      <c r="I16" s="9"/>
    </row>
    <row r="17" spans="1:9" s="11" customFormat="1" ht="25.5" customHeight="1">
      <c r="G17" s="15"/>
      <c r="H17" s="17"/>
      <c r="I17" s="9"/>
    </row>
    <row r="18" spans="1:9" s="11" customFormat="1" ht="25.5" customHeight="1">
      <c r="F18" s="18" t="s">
        <v>5</v>
      </c>
      <c r="G18" s="19" t="s">
        <v>98</v>
      </c>
      <c r="I18" s="20"/>
    </row>
    <row r="19" spans="1:9" s="11" customFormat="1" ht="25.5" customHeight="1">
      <c r="E19" s="21"/>
      <c r="F19" s="18" t="s">
        <v>6</v>
      </c>
      <c r="G19" s="19" t="s">
        <v>7</v>
      </c>
    </row>
    <row r="20" spans="1:9" s="11" customFormat="1" ht="25.5" customHeight="1">
      <c r="F20" s="18" t="s">
        <v>8</v>
      </c>
      <c r="G20" s="19" t="s">
        <v>102</v>
      </c>
    </row>
    <row r="21" spans="1:9" s="11" customFormat="1" ht="25.5" customHeight="1">
      <c r="G21" s="15"/>
      <c r="H21" s="17"/>
      <c r="I21" s="9"/>
    </row>
    <row r="22" spans="1:9" s="23" customFormat="1" ht="11.25" customHeight="1">
      <c r="A22" s="22" t="s">
        <v>9</v>
      </c>
      <c r="D22" s="24"/>
      <c r="E22" s="25"/>
      <c r="G22" s="26" t="s">
        <v>10</v>
      </c>
    </row>
    <row r="23" spans="1:9" ht="11.25" customHeight="1">
      <c r="A23" s="27"/>
      <c r="B23" s="27"/>
      <c r="D23" s="24"/>
      <c r="E23" s="25"/>
      <c r="G23" s="28" t="s">
        <v>11</v>
      </c>
    </row>
    <row r="24" spans="1:9" ht="11.25" customHeight="1">
      <c r="A24" s="29" t="s">
        <v>100</v>
      </c>
      <c r="B24" s="27"/>
      <c r="D24" s="24"/>
      <c r="E24" s="25"/>
      <c r="G24" s="28" t="s">
        <v>12</v>
      </c>
    </row>
    <row r="25" spans="1:9" ht="11.25" customHeight="1">
      <c r="A25" s="29"/>
      <c r="B25" s="30"/>
      <c r="D25" s="24"/>
      <c r="E25" s="25"/>
      <c r="G25" s="31" t="s">
        <v>13</v>
      </c>
    </row>
    <row r="26" spans="1:9" ht="11.25" customHeight="1">
      <c r="A26" s="29"/>
      <c r="B26" s="30"/>
      <c r="D26" s="24"/>
      <c r="E26" s="25"/>
      <c r="G26" s="31" t="s">
        <v>14</v>
      </c>
    </row>
    <row r="27" spans="1:9" ht="11.25" customHeight="1">
      <c r="A27" s="27"/>
      <c r="B27" s="30"/>
      <c r="D27" s="24"/>
      <c r="E27" s="25"/>
      <c r="G27" s="31" t="s">
        <v>15</v>
      </c>
    </row>
    <row r="28" spans="1:9" ht="11.25" customHeight="1">
      <c r="A28" s="29"/>
      <c r="B28" s="30"/>
      <c r="D28" s="24"/>
      <c r="E28" s="25"/>
      <c r="G28" s="31" t="s">
        <v>16</v>
      </c>
    </row>
    <row r="29" spans="1:9" ht="11.25" customHeight="1">
      <c r="A29" s="29"/>
      <c r="B29" s="32"/>
      <c r="D29" s="24"/>
      <c r="E29" s="25"/>
      <c r="G29" s="31" t="s">
        <v>17</v>
      </c>
    </row>
    <row r="30" spans="1:9" ht="11.25" customHeight="1">
      <c r="A30" s="33"/>
      <c r="B30" s="34"/>
      <c r="D30" s="24"/>
      <c r="E30" s="25"/>
      <c r="F30" s="35" t="s">
        <v>18</v>
      </c>
      <c r="G30" s="36" t="s">
        <v>19</v>
      </c>
      <c r="H30" s="31" t="s">
        <v>20</v>
      </c>
    </row>
    <row r="31" spans="1:9" ht="11.25" customHeight="1">
      <c r="A31" s="29"/>
      <c r="D31" s="24"/>
      <c r="E31" s="25"/>
      <c r="F31" s="35" t="s">
        <v>21</v>
      </c>
      <c r="G31" s="37" t="s">
        <v>22</v>
      </c>
    </row>
    <row r="32" spans="1:9" ht="11.25" customHeight="1">
      <c r="A32" s="29"/>
      <c r="D32" s="24"/>
      <c r="E32" s="25"/>
      <c r="F32" s="35" t="s">
        <v>23</v>
      </c>
      <c r="G32" s="37" t="s">
        <v>24</v>
      </c>
    </row>
    <row r="33" spans="1:8" ht="17.25" customHeight="1" thickBot="1">
      <c r="E33" s="38"/>
    </row>
    <row r="34" spans="1:8" s="39" customFormat="1"/>
    <row r="35" spans="1:8" s="11" customFormat="1" ht="12.75" customHeight="1">
      <c r="E35" s="21"/>
    </row>
    <row r="36" spans="1:8" s="11" customFormat="1" ht="12.75" customHeight="1">
      <c r="E36" s="21"/>
    </row>
    <row r="37" spans="1:8" s="23" customFormat="1" ht="11.25" customHeight="1">
      <c r="A37" s="22"/>
      <c r="D37" s="24"/>
      <c r="E37" s="25"/>
      <c r="G37" s="40"/>
      <c r="H37" s="26"/>
    </row>
    <row r="38" spans="1:8" ht="11.25" customHeight="1">
      <c r="A38" s="29"/>
      <c r="B38" s="27"/>
      <c r="D38" s="24"/>
      <c r="E38" s="25"/>
      <c r="H38" s="28"/>
    </row>
    <row r="39" spans="1:8" ht="11.25" customHeight="1">
      <c r="A39" s="29"/>
      <c r="B39" s="27"/>
      <c r="D39" s="24"/>
      <c r="E39" s="25"/>
      <c r="H39" s="28"/>
    </row>
    <row r="40" spans="1:8" ht="11.25" customHeight="1">
      <c r="A40" s="29"/>
      <c r="B40" s="30"/>
      <c r="D40" s="24"/>
      <c r="E40" s="25"/>
      <c r="G40" s="36"/>
      <c r="H40" s="31"/>
    </row>
    <row r="41" spans="1:8" ht="11.25" customHeight="1">
      <c r="A41" s="29"/>
      <c r="B41" s="30"/>
      <c r="D41" s="24"/>
      <c r="E41" s="25"/>
      <c r="G41" s="36"/>
      <c r="H41" s="31"/>
    </row>
    <row r="42" spans="1:8" ht="11.25" customHeight="1">
      <c r="A42" s="29"/>
      <c r="B42" s="30"/>
      <c r="D42" s="24"/>
      <c r="E42" s="25"/>
      <c r="G42" s="36"/>
      <c r="H42" s="31"/>
    </row>
    <row r="43" spans="1:8" ht="11.25" customHeight="1">
      <c r="A43" s="29"/>
      <c r="B43" s="30"/>
      <c r="D43" s="24"/>
      <c r="E43" s="25"/>
      <c r="G43" s="36"/>
      <c r="H43" s="31"/>
    </row>
    <row r="44" spans="1:8" ht="11.25" customHeight="1">
      <c r="A44" s="29"/>
      <c r="B44" s="32"/>
      <c r="D44" s="24"/>
      <c r="E44" s="25"/>
      <c r="G44" s="36"/>
      <c r="H44" s="31"/>
    </row>
    <row r="45" spans="1:8" ht="11.25" customHeight="1">
      <c r="A45" s="33"/>
      <c r="B45" s="34"/>
      <c r="D45" s="24"/>
      <c r="E45" s="25"/>
      <c r="G45" s="36"/>
      <c r="H45" s="31"/>
    </row>
    <row r="46" spans="1:8" ht="11.25" customHeight="1">
      <c r="A46" s="29"/>
      <c r="D46" s="24"/>
      <c r="E46" s="25"/>
      <c r="G46" s="36"/>
      <c r="H46" s="37"/>
    </row>
    <row r="47" spans="1:8" ht="11.25" customHeight="1">
      <c r="A47" s="29"/>
      <c r="D47" s="24"/>
      <c r="E47" s="25"/>
      <c r="G47" s="36"/>
      <c r="H47" s="37"/>
    </row>
    <row r="48" spans="1:8" ht="17.25" customHeight="1" thickBot="1">
      <c r="E48" s="38"/>
    </row>
    <row r="49" s="39" customFormat="1"/>
    <row r="50" ht="11.25" customHeight="1"/>
  </sheetData>
  <mergeCells count="1">
    <mergeCell ref="A11:G11"/>
  </mergeCells>
  <pageMargins left="0.59055118110236227" right="0.59055118110236227" top="0.39370078740157483" bottom="0.59055118110236227" header="0.39370078740157483" footer="0.19685039370078741"/>
  <pageSetup paperSize="9" scale="9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F8FD9F-A4BC-4D28-A708-F369125B64ED}">
  <sheetPr>
    <pageSetUpPr fitToPage="1"/>
  </sheetPr>
  <dimension ref="A1:M56"/>
  <sheetViews>
    <sheetView showGridLines="0" view="pageBreakPreview" zoomScaleNormal="100" zoomScaleSheetLayoutView="100" workbookViewId="0">
      <selection activeCell="I15" sqref="I15"/>
    </sheetView>
  </sheetViews>
  <sheetFormatPr defaultColWidth="9.109375" defaultRowHeight="13.2"/>
  <cols>
    <col min="1" max="1" width="6.6640625" style="43" customWidth="1"/>
    <col min="2" max="2" width="5.33203125" style="89" customWidth="1"/>
    <col min="3" max="3" width="36.21875" style="89" customWidth="1"/>
    <col min="4" max="6" width="3.6640625" style="43" customWidth="1"/>
    <col min="7" max="7" width="6.88671875" style="43" customWidth="1"/>
    <col min="8" max="8" width="4.88671875" style="43" customWidth="1"/>
    <col min="9" max="9" width="26.88671875" style="43" customWidth="1"/>
    <col min="10" max="10" width="4.6640625" style="43" customWidth="1"/>
    <col min="11" max="11" width="14.109375" style="90" customWidth="1"/>
    <col min="12" max="12" width="1.6640625" style="43" customWidth="1"/>
    <col min="13" max="16384" width="9.109375" style="43"/>
  </cols>
  <sheetData>
    <row r="1" spans="1:11" ht="29.25" customHeight="1">
      <c r="A1" s="41"/>
      <c r="B1" s="41"/>
      <c r="C1" s="41"/>
      <c r="D1" s="41"/>
      <c r="E1" s="41"/>
      <c r="F1" s="41"/>
      <c r="G1" s="41"/>
      <c r="H1" s="42"/>
      <c r="I1" s="42"/>
      <c r="J1" s="41"/>
      <c r="K1" s="107" t="str">
        <f>Cover!G7</f>
        <v>Pricing Schedule</v>
      </c>
    </row>
    <row r="2" spans="1:11" s="47" customFormat="1" ht="21" customHeight="1">
      <c r="A2" s="44" t="s">
        <v>25</v>
      </c>
      <c r="B2" s="44"/>
      <c r="C2" s="45" t="str">
        <f>Cover!G13</f>
        <v>Harbury Parish Council</v>
      </c>
      <c r="D2" s="45"/>
      <c r="E2" s="45"/>
      <c r="F2" s="45"/>
      <c r="G2" s="45"/>
      <c r="H2" s="44"/>
      <c r="I2" s="44"/>
      <c r="J2" s="44"/>
      <c r="K2" s="46" t="s">
        <v>126</v>
      </c>
    </row>
    <row r="3" spans="1:11" s="47" customFormat="1" ht="21" customHeight="1">
      <c r="A3" s="48" t="s">
        <v>26</v>
      </c>
      <c r="B3" s="48"/>
      <c r="C3" s="49" t="s">
        <v>122</v>
      </c>
      <c r="D3" s="49"/>
      <c r="E3" s="49"/>
      <c r="F3" s="49"/>
      <c r="G3" s="49"/>
      <c r="H3" s="48"/>
      <c r="I3" s="48"/>
      <c r="J3" s="48"/>
      <c r="K3" s="50" t="str">
        <f>Cover!G18</f>
        <v>18th November 2023</v>
      </c>
    </row>
    <row r="4" spans="1:11" s="55" customFormat="1" ht="21" customHeight="1">
      <c r="A4" s="51" t="s">
        <v>27</v>
      </c>
      <c r="B4" s="51"/>
      <c r="C4" s="52" t="str">
        <f>Cover!G19</f>
        <v>6541</v>
      </c>
      <c r="D4" s="53"/>
      <c r="E4" s="53"/>
      <c r="F4" s="53"/>
      <c r="G4" s="53"/>
      <c r="H4" s="51"/>
      <c r="I4" s="51"/>
      <c r="J4" s="51"/>
      <c r="K4" s="56" t="str">
        <f>Cover!G20</f>
        <v>1</v>
      </c>
    </row>
    <row r="5" spans="1:11" s="60" customFormat="1" ht="25.5" customHeight="1">
      <c r="A5" s="57"/>
      <c r="B5" s="268" t="s">
        <v>28</v>
      </c>
      <c r="C5" s="269"/>
      <c r="D5" s="269"/>
      <c r="E5" s="269"/>
      <c r="F5" s="269"/>
      <c r="G5" s="269"/>
      <c r="H5" s="269"/>
      <c r="I5" s="269"/>
      <c r="J5" s="270"/>
      <c r="K5" s="108" t="s">
        <v>29</v>
      </c>
    </row>
    <row r="6" spans="1:11" s="60" customFormat="1">
      <c r="A6" s="61"/>
      <c r="B6" s="62"/>
      <c r="C6" s="63"/>
      <c r="D6" s="63"/>
      <c r="E6" s="63"/>
      <c r="F6" s="63"/>
      <c r="G6" s="63"/>
      <c r="H6" s="63"/>
      <c r="I6" s="63"/>
      <c r="J6" s="64"/>
      <c r="K6" s="109"/>
    </row>
    <row r="7" spans="1:11" s="60" customFormat="1" ht="12">
      <c r="A7" s="65"/>
      <c r="B7" s="66"/>
      <c r="C7" s="67" t="s">
        <v>30</v>
      </c>
      <c r="D7" s="67"/>
      <c r="E7" s="67"/>
      <c r="F7" s="67"/>
      <c r="G7" s="67"/>
      <c r="H7" s="67"/>
      <c r="I7" s="67"/>
      <c r="K7" s="111"/>
    </row>
    <row r="8" spans="1:11" s="60" customFormat="1">
      <c r="A8" s="65"/>
      <c r="B8" s="69"/>
      <c r="C8" s="259" t="s">
        <v>31</v>
      </c>
      <c r="D8" s="165"/>
      <c r="E8" s="195"/>
      <c r="F8" s="195"/>
      <c r="G8" s="195">
        <f>((2.5*6)+(0.45))*(5+6)</f>
        <v>169.95</v>
      </c>
      <c r="H8" s="195" t="s">
        <v>361</v>
      </c>
      <c r="I8" s="67"/>
      <c r="J8" s="68"/>
      <c r="K8" s="110"/>
    </row>
    <row r="9" spans="1:11" s="60" customFormat="1">
      <c r="A9" s="65"/>
      <c r="B9" s="69"/>
      <c r="C9" s="259" t="s">
        <v>360</v>
      </c>
      <c r="D9" s="165"/>
      <c r="E9" s="195"/>
      <c r="F9" s="195"/>
      <c r="G9" s="195">
        <f>3.8*2.2</f>
        <v>8.36</v>
      </c>
      <c r="H9" s="195" t="s">
        <v>361</v>
      </c>
      <c r="I9" s="67"/>
      <c r="J9" s="257"/>
      <c r="K9" s="258"/>
    </row>
    <row r="10" spans="1:11" s="60" customFormat="1">
      <c r="A10" s="65"/>
      <c r="B10" s="69"/>
      <c r="C10" s="259" t="s">
        <v>362</v>
      </c>
      <c r="D10" s="165"/>
      <c r="E10" s="195"/>
      <c r="F10" s="195"/>
      <c r="G10" s="195">
        <f>2.2*16</f>
        <v>35.200000000000003</v>
      </c>
      <c r="H10" s="195" t="s">
        <v>361</v>
      </c>
      <c r="I10" s="67"/>
      <c r="K10" s="111"/>
    </row>
    <row r="11" spans="1:11" s="60" customFormat="1" ht="12">
      <c r="A11" s="65"/>
      <c r="B11" s="66"/>
      <c r="C11" s="67"/>
      <c r="D11" s="67"/>
      <c r="E11" s="67"/>
      <c r="F11" s="67"/>
      <c r="G11" s="67"/>
      <c r="H11" s="67"/>
      <c r="I11" s="67"/>
      <c r="J11" s="68"/>
      <c r="K11" s="110"/>
    </row>
    <row r="12" spans="1:11" s="60" customFormat="1" ht="15" hidden="1">
      <c r="A12" s="65"/>
      <c r="B12" s="66"/>
      <c r="C12" s="71"/>
      <c r="D12" s="72"/>
      <c r="E12" s="67"/>
      <c r="F12" s="67"/>
      <c r="G12" s="67"/>
      <c r="H12" s="67"/>
      <c r="I12" s="67"/>
      <c r="J12" s="68"/>
      <c r="K12" s="110"/>
    </row>
    <row r="13" spans="1:11" s="60" customFormat="1">
      <c r="A13" s="65"/>
      <c r="B13" s="66"/>
      <c r="C13" s="73" t="s">
        <v>33</v>
      </c>
      <c r="D13" s="72"/>
      <c r="E13" s="67"/>
      <c r="F13" s="67"/>
      <c r="G13" s="67"/>
      <c r="H13" s="67"/>
      <c r="I13" s="67"/>
      <c r="J13" s="68"/>
      <c r="K13" s="110"/>
    </row>
    <row r="14" spans="1:11" s="60" customFormat="1">
      <c r="A14" s="65"/>
      <c r="C14" s="70"/>
      <c r="D14" s="70"/>
      <c r="E14" s="67"/>
      <c r="F14" s="67"/>
      <c r="G14" s="67"/>
      <c r="H14" s="67"/>
      <c r="I14" s="67"/>
      <c r="J14" s="74"/>
      <c r="K14" s="112"/>
    </row>
    <row r="15" spans="1:11" s="60" customFormat="1" ht="14.4">
      <c r="A15" s="65"/>
      <c r="B15" s="165">
        <v>1</v>
      </c>
      <c r="C15" s="245" t="s">
        <v>104</v>
      </c>
      <c r="D15" s="72"/>
      <c r="E15" s="67"/>
      <c r="F15" s="67"/>
      <c r="G15" s="67"/>
      <c r="H15" s="67"/>
      <c r="I15" s="67"/>
      <c r="J15" s="74"/>
      <c r="K15" s="113"/>
    </row>
    <row r="16" spans="1:11" s="60" customFormat="1">
      <c r="A16" s="65"/>
      <c r="B16" s="165"/>
      <c r="C16" s="192" t="str">
        <f>'1 Works E2 Extended Car Park'!B10</f>
        <v xml:space="preserve">1 Site preparation works </v>
      </c>
      <c r="D16" s="70"/>
      <c r="E16" s="67"/>
      <c r="F16" s="67"/>
      <c r="G16" s="67"/>
      <c r="H16" s="67"/>
      <c r="I16" s="67"/>
      <c r="J16" s="74"/>
      <c r="K16" s="194">
        <f>'1 Works E2 Extended Car Park'!H24</f>
        <v>5000</v>
      </c>
    </row>
    <row r="17" spans="1:13" s="60" customFormat="1">
      <c r="A17" s="65"/>
      <c r="B17" s="75"/>
      <c r="C17" s="192" t="str">
        <f>'1 Works E2 Extended Car Park'!B25</f>
        <v xml:space="preserve">2 Roads, paths and pavings </v>
      </c>
      <c r="D17" s="70"/>
      <c r="E17" s="67"/>
      <c r="F17" s="67"/>
      <c r="G17" s="67"/>
      <c r="H17" s="67"/>
      <c r="I17" s="67"/>
      <c r="J17" s="74"/>
      <c r="K17" s="194">
        <f>'1 Works E2 Extended Car Park'!H46</f>
        <v>35330</v>
      </c>
    </row>
    <row r="18" spans="1:13" s="60" customFormat="1" ht="14.4">
      <c r="A18" s="65"/>
      <c r="C18" s="192" t="str">
        <f>'1 Works E2 Extended Car Park'!B47</f>
        <v xml:space="preserve">3 Planting </v>
      </c>
      <c r="D18" s="72"/>
      <c r="E18" s="67"/>
      <c r="F18" s="67"/>
      <c r="G18" s="67"/>
      <c r="H18" s="67"/>
      <c r="I18" s="67"/>
      <c r="J18" s="68"/>
      <c r="K18" s="194">
        <f>'1 Works E2 Extended Car Park'!H57</f>
        <v>1500</v>
      </c>
      <c r="M18" s="77"/>
    </row>
    <row r="19" spans="1:13" s="60" customFormat="1" ht="14.4" customHeight="1">
      <c r="A19" s="65"/>
      <c r="B19" s="75"/>
      <c r="C19" s="176" t="str">
        <f>'1 Works E2 Extended Car Park'!B59</f>
        <v xml:space="preserve">4 Fencing, railings and walls </v>
      </c>
      <c r="D19" s="70"/>
      <c r="E19" s="67"/>
      <c r="F19" s="67"/>
      <c r="G19" s="67"/>
      <c r="H19" s="67"/>
      <c r="I19" s="67"/>
      <c r="J19" s="78"/>
      <c r="K19" s="194">
        <f>'1 Works E2 Extended Car Park'!H64</f>
        <v>0</v>
      </c>
      <c r="M19" s="77"/>
    </row>
    <row r="20" spans="1:13" s="60" customFormat="1" ht="14.4">
      <c r="A20" s="65"/>
      <c r="B20" s="43"/>
      <c r="C20" s="176" t="str">
        <f>'1 Works E2 Extended Car Park'!B65</f>
        <v xml:space="preserve">5 Site/street furniture and equipment </v>
      </c>
      <c r="D20" s="70"/>
      <c r="E20" s="67"/>
      <c r="F20" s="67"/>
      <c r="G20" s="67"/>
      <c r="H20" s="67"/>
      <c r="I20" s="67"/>
      <c r="J20" s="78"/>
      <c r="K20" s="194">
        <f>'1 Works E2 Extended Car Park'!H84</f>
        <v>7950</v>
      </c>
      <c r="M20" s="77"/>
    </row>
    <row r="21" spans="1:13" s="60" customFormat="1">
      <c r="A21" s="65"/>
      <c r="C21" s="193" t="str">
        <f>'1 Works E2 Extended Car Park'!B85</f>
        <v xml:space="preserve">6 External drainage </v>
      </c>
      <c r="J21" s="79"/>
      <c r="K21" s="194">
        <f>'1 Works E2 Extended Car Park'!H103</f>
        <v>0</v>
      </c>
    </row>
    <row r="22" spans="1:13" s="60" customFormat="1">
      <c r="A22" s="65"/>
      <c r="B22" s="75"/>
      <c r="C22" s="176" t="str">
        <f>'1 Works E2 Extended Car Park'!B104</f>
        <v xml:space="preserve">7 External services </v>
      </c>
      <c r="D22" s="70"/>
      <c r="E22" s="67"/>
      <c r="F22" s="67"/>
      <c r="G22" s="67"/>
      <c r="H22" s="67"/>
      <c r="I22" s="67"/>
      <c r="J22" s="74"/>
      <c r="K22" s="194">
        <f>'1 Works E2 Extended Car Park'!H135</f>
        <v>15860</v>
      </c>
    </row>
    <row r="23" spans="1:13" s="60" customFormat="1">
      <c r="A23" s="65"/>
      <c r="B23" s="75"/>
      <c r="C23" s="192" t="str">
        <f>'1 Works E2 Extended Car Park'!B136</f>
        <v>8 Minor building works and ancillary buildings</v>
      </c>
      <c r="D23" s="70"/>
      <c r="E23" s="67"/>
      <c r="F23" s="67"/>
      <c r="G23" s="67"/>
      <c r="H23" s="67"/>
      <c r="I23" s="67"/>
      <c r="J23" s="74"/>
      <c r="K23" s="194">
        <f>'1 Works E2 Extended Car Park'!H141</f>
        <v>0</v>
      </c>
    </row>
    <row r="24" spans="1:13" s="60" customFormat="1" ht="15">
      <c r="A24" s="65"/>
      <c r="B24" s="75"/>
      <c r="C24" s="76"/>
      <c r="D24" s="70"/>
      <c r="E24" s="67"/>
      <c r="F24" s="67"/>
      <c r="G24" s="67"/>
      <c r="H24" s="67"/>
      <c r="I24" s="67"/>
      <c r="J24" s="74"/>
      <c r="K24" s="188"/>
    </row>
    <row r="25" spans="1:13" s="60" customFormat="1">
      <c r="A25" s="65"/>
      <c r="B25" s="75"/>
      <c r="C25" s="165" t="s">
        <v>282</v>
      </c>
      <c r="D25" s="70"/>
      <c r="E25" s="67"/>
      <c r="F25" s="67"/>
      <c r="G25" s="67"/>
      <c r="H25" s="67"/>
      <c r="I25" s="67"/>
      <c r="J25" s="199"/>
      <c r="K25" s="188"/>
    </row>
    <row r="26" spans="1:13" s="60" customFormat="1" ht="15">
      <c r="A26" s="65"/>
      <c r="B26" s="75"/>
      <c r="C26" s="76"/>
      <c r="D26" s="70"/>
      <c r="E26" s="67"/>
      <c r="F26" s="67"/>
      <c r="G26" s="67"/>
      <c r="H26" s="67"/>
      <c r="I26" s="67"/>
      <c r="J26" s="199"/>
      <c r="K26" s="188"/>
    </row>
    <row r="27" spans="1:13" s="60" customFormat="1">
      <c r="A27" s="65"/>
      <c r="B27" s="247">
        <v>2</v>
      </c>
      <c r="C27" s="165" t="s">
        <v>35</v>
      </c>
      <c r="E27" s="67"/>
      <c r="F27" s="67"/>
      <c r="G27" s="67"/>
      <c r="H27" s="67"/>
      <c r="I27" s="67"/>
      <c r="J27" s="80"/>
      <c r="K27" s="188">
        <f>'2 Preliminaries'!L83</f>
        <v>0</v>
      </c>
    </row>
    <row r="28" spans="1:13" s="60" customFormat="1">
      <c r="A28" s="65"/>
      <c r="B28" s="247"/>
      <c r="C28" s="165"/>
      <c r="E28" s="67"/>
      <c r="F28" s="67"/>
      <c r="G28" s="67"/>
      <c r="H28" s="67"/>
      <c r="I28" s="67"/>
      <c r="J28" s="80"/>
      <c r="K28" s="188"/>
    </row>
    <row r="29" spans="1:13" s="60" customFormat="1" ht="14.4">
      <c r="A29" s="65"/>
      <c r="B29" s="247"/>
      <c r="C29" s="264" t="s">
        <v>353</v>
      </c>
      <c r="D29" s="265"/>
      <c r="E29" s="265"/>
      <c r="F29" s="265"/>
      <c r="G29" s="265"/>
      <c r="H29" s="265"/>
      <c r="I29" s="250"/>
      <c r="J29" s="251" t="s">
        <v>354</v>
      </c>
      <c r="K29" s="188"/>
    </row>
    <row r="30" spans="1:13" s="60" customFormat="1" ht="27" customHeight="1">
      <c r="A30" s="65"/>
      <c r="B30" s="247"/>
      <c r="C30" s="262" t="s">
        <v>355</v>
      </c>
      <c r="D30" s="266"/>
      <c r="E30" s="266"/>
      <c r="F30" s="266"/>
      <c r="G30" s="266"/>
      <c r="H30" s="266"/>
      <c r="I30" s="266"/>
      <c r="J30" s="267"/>
      <c r="K30" s="252"/>
    </row>
    <row r="31" spans="1:13" s="60" customFormat="1">
      <c r="A31" s="65"/>
      <c r="B31" s="75"/>
      <c r="C31" s="43"/>
      <c r="D31" s="43"/>
      <c r="E31" s="43"/>
      <c r="F31" s="43"/>
      <c r="G31" s="43"/>
      <c r="H31" s="43"/>
      <c r="I31" s="43"/>
      <c r="J31" s="250"/>
      <c r="K31" s="189"/>
    </row>
    <row r="32" spans="1:13" s="60" customFormat="1" ht="12">
      <c r="A32" s="65"/>
      <c r="B32" s="66"/>
      <c r="C32" s="67"/>
      <c r="D32" s="72"/>
      <c r="E32" s="67"/>
      <c r="F32" s="67"/>
      <c r="G32" s="67"/>
      <c r="H32" s="67"/>
      <c r="I32" s="67"/>
      <c r="J32" s="81" t="s">
        <v>36</v>
      </c>
      <c r="K32" s="190">
        <f>SUM(K13:K27)</f>
        <v>65640</v>
      </c>
    </row>
    <row r="33" spans="1:11" s="60" customFormat="1" ht="12">
      <c r="A33" s="65"/>
      <c r="B33" s="66"/>
      <c r="C33" s="67" t="s">
        <v>271</v>
      </c>
      <c r="D33" s="72"/>
      <c r="E33" s="67"/>
      <c r="F33" s="67"/>
      <c r="G33" s="67"/>
      <c r="H33" s="67"/>
      <c r="I33" s="67"/>
      <c r="J33" s="68"/>
      <c r="K33" s="187"/>
    </row>
    <row r="34" spans="1:11" s="60" customFormat="1" ht="12">
      <c r="A34" s="65"/>
      <c r="B34" s="66"/>
      <c r="C34" s="72" t="s">
        <v>272</v>
      </c>
      <c r="D34" s="72"/>
      <c r="E34" s="67"/>
      <c r="F34" s="67"/>
      <c r="G34" s="67"/>
      <c r="H34" s="67"/>
      <c r="I34" s="67"/>
      <c r="J34" s="196" t="s">
        <v>47</v>
      </c>
      <c r="K34" s="187">
        <v>0</v>
      </c>
    </row>
    <row r="35" spans="1:11" s="60" customFormat="1" ht="12">
      <c r="A35" s="65"/>
      <c r="B35" s="66"/>
      <c r="C35" s="72"/>
      <c r="D35" s="72"/>
      <c r="E35" s="67"/>
      <c r="F35" s="67"/>
      <c r="G35" s="67"/>
      <c r="H35" s="67"/>
      <c r="I35" s="67"/>
      <c r="J35" s="196"/>
      <c r="K35" s="187"/>
    </row>
    <row r="36" spans="1:11" s="60" customFormat="1" ht="12">
      <c r="A36" s="65"/>
      <c r="B36" s="66"/>
      <c r="C36" s="67"/>
      <c r="D36" s="72"/>
      <c r="E36" s="67"/>
      <c r="F36" s="67"/>
      <c r="G36" s="67"/>
      <c r="H36" s="67"/>
      <c r="I36" s="67"/>
      <c r="J36" s="81" t="s">
        <v>37</v>
      </c>
      <c r="K36" s="190">
        <f>SUM(K33:K34)</f>
        <v>0</v>
      </c>
    </row>
    <row r="37" spans="1:11" s="60" customFormat="1">
      <c r="A37" s="65"/>
      <c r="B37" s="246">
        <v>3</v>
      </c>
      <c r="C37" s="73" t="s">
        <v>38</v>
      </c>
      <c r="D37" s="72"/>
      <c r="E37" s="67"/>
      <c r="F37" s="67"/>
      <c r="G37" s="67"/>
      <c r="H37" s="67"/>
      <c r="I37" s="67"/>
      <c r="J37" s="79"/>
      <c r="K37" s="187"/>
    </row>
    <row r="38" spans="1:11" s="60" customFormat="1" ht="12">
      <c r="A38" s="65"/>
      <c r="B38" s="66"/>
      <c r="C38" s="72"/>
      <c r="D38" s="72"/>
      <c r="E38" s="67"/>
      <c r="F38" s="67"/>
      <c r="G38" s="67"/>
      <c r="H38" s="67"/>
      <c r="I38" s="67"/>
      <c r="J38" s="68"/>
      <c r="K38" s="187"/>
    </row>
    <row r="39" spans="1:11" s="60" customFormat="1">
      <c r="A39" s="65"/>
      <c r="B39" s="66"/>
      <c r="C39" s="195" t="s">
        <v>103</v>
      </c>
      <c r="D39" s="72"/>
      <c r="E39" s="67"/>
      <c r="F39" s="67"/>
      <c r="G39" s="67"/>
      <c r="H39" s="67"/>
      <c r="I39" s="67"/>
      <c r="J39" s="68"/>
      <c r="K39" s="187">
        <f>'3 Prov Sum'!M49</f>
        <v>12500</v>
      </c>
    </row>
    <row r="40" spans="1:11" s="60" customFormat="1" ht="12">
      <c r="A40" s="65"/>
      <c r="B40" s="66"/>
      <c r="C40" s="67"/>
      <c r="D40" s="67"/>
      <c r="E40" s="67"/>
      <c r="F40" s="67"/>
      <c r="G40" s="67"/>
      <c r="H40" s="67"/>
      <c r="I40" s="67"/>
      <c r="J40" s="81" t="s">
        <v>39</v>
      </c>
      <c r="K40" s="190">
        <f>SUM(K37:K39)</f>
        <v>12500</v>
      </c>
    </row>
    <row r="41" spans="1:11" s="60" customFormat="1" ht="12">
      <c r="A41" s="65"/>
      <c r="B41" s="66"/>
      <c r="C41" s="67"/>
      <c r="D41" s="72"/>
      <c r="E41" s="67"/>
      <c r="F41" s="67"/>
      <c r="G41" s="67"/>
      <c r="H41" s="67"/>
      <c r="I41" s="67"/>
      <c r="J41" s="68"/>
      <c r="K41" s="187"/>
    </row>
    <row r="42" spans="1:11" s="87" customFormat="1" ht="25.5" customHeight="1" thickBot="1">
      <c r="A42" s="82"/>
      <c r="B42" s="83"/>
      <c r="C42" s="83"/>
      <c r="D42" s="84"/>
      <c r="E42" s="84"/>
      <c r="F42" s="84"/>
      <c r="G42" s="84"/>
      <c r="H42" s="84"/>
      <c r="I42" s="85" t="s">
        <v>270</v>
      </c>
      <c r="J42" s="86" t="s">
        <v>40</v>
      </c>
      <c r="K42" s="191">
        <f>K32+K40</f>
        <v>78140</v>
      </c>
    </row>
    <row r="43" spans="1:11" s="87" customFormat="1" ht="25.5" hidden="1" customHeight="1" thickTop="1" thickBot="1">
      <c r="A43" s="82"/>
      <c r="B43" s="83"/>
      <c r="C43" s="83"/>
      <c r="D43" s="84"/>
      <c r="E43" s="84"/>
      <c r="F43" s="84"/>
      <c r="G43" s="84"/>
      <c r="H43" s="84"/>
      <c r="I43" s="85" t="s">
        <v>41</v>
      </c>
      <c r="J43" s="86"/>
      <c r="K43" s="88"/>
    </row>
    <row r="44" spans="1:11" s="87" customFormat="1" ht="25.5" hidden="1" customHeight="1" thickTop="1" thickBot="1">
      <c r="A44" s="82"/>
      <c r="B44" s="83"/>
      <c r="C44" s="83"/>
      <c r="D44" s="84"/>
      <c r="E44" s="84"/>
      <c r="F44" s="84"/>
      <c r="G44" s="84"/>
      <c r="H44" s="84"/>
      <c r="I44" s="85" t="s">
        <v>42</v>
      </c>
      <c r="J44" s="86" t="s">
        <v>40</v>
      </c>
      <c r="K44" s="88"/>
    </row>
    <row r="45" spans="1:11" ht="13.8" thickTop="1"/>
    <row r="46" spans="1:11">
      <c r="B46" s="91" t="s">
        <v>43</v>
      </c>
      <c r="C46" s="92"/>
      <c r="D46" s="93"/>
      <c r="E46" s="93"/>
      <c r="F46" s="93"/>
      <c r="G46" s="93"/>
      <c r="H46" s="93"/>
      <c r="I46" s="93"/>
      <c r="J46" s="93"/>
      <c r="K46" s="94"/>
    </row>
    <row r="47" spans="1:11">
      <c r="B47" s="95"/>
      <c r="C47" s="114"/>
      <c r="D47" s="115"/>
      <c r="E47" s="115"/>
      <c r="F47" s="115"/>
      <c r="G47" s="115"/>
      <c r="H47" s="115"/>
      <c r="I47" s="115"/>
      <c r="J47" s="115"/>
      <c r="K47" s="96"/>
    </row>
    <row r="48" spans="1:11">
      <c r="B48" s="95"/>
      <c r="C48" s="197" t="s">
        <v>273</v>
      </c>
      <c r="D48" s="115"/>
      <c r="E48" s="115"/>
      <c r="F48" s="115"/>
      <c r="G48" s="115"/>
      <c r="H48" s="115"/>
      <c r="I48" s="115"/>
      <c r="J48" s="115"/>
      <c r="K48" s="96"/>
    </row>
    <row r="49" spans="2:11">
      <c r="B49" s="95"/>
      <c r="C49" s="197" t="s">
        <v>352</v>
      </c>
      <c r="D49" s="115"/>
      <c r="E49" s="115"/>
      <c r="F49" s="115"/>
      <c r="G49" s="115"/>
      <c r="H49" s="115"/>
      <c r="I49" s="115"/>
      <c r="J49" s="115"/>
      <c r="K49" s="96"/>
    </row>
    <row r="50" spans="2:11" ht="14.4">
      <c r="B50" s="95"/>
      <c r="C50" s="262" t="s">
        <v>356</v>
      </c>
      <c r="D50" s="266"/>
      <c r="E50" s="266"/>
      <c r="F50" s="266"/>
      <c r="G50" s="266"/>
      <c r="H50" s="266"/>
      <c r="I50" s="266"/>
      <c r="J50" s="253"/>
      <c r="K50" s="252"/>
    </row>
    <row r="51" spans="2:11" ht="13.2" customHeight="1">
      <c r="B51" s="97"/>
      <c r="C51" s="262" t="s">
        <v>357</v>
      </c>
      <c r="D51" s="262"/>
      <c r="E51" s="262"/>
      <c r="F51" s="262"/>
      <c r="G51" s="262"/>
      <c r="H51" s="262"/>
      <c r="I51" s="262"/>
      <c r="J51" s="262"/>
      <c r="K51" s="263"/>
    </row>
    <row r="52" spans="2:11">
      <c r="B52" s="116"/>
      <c r="C52" s="117"/>
      <c r="D52" s="117"/>
      <c r="E52" s="117"/>
      <c r="F52" s="117"/>
      <c r="G52" s="117"/>
      <c r="H52" s="117"/>
      <c r="I52" s="117"/>
      <c r="J52" s="117"/>
      <c r="K52" s="254"/>
    </row>
    <row r="53" spans="2:11">
      <c r="B53" s="43"/>
      <c r="C53" s="43"/>
      <c r="K53" s="43"/>
    </row>
    <row r="54" spans="2:11">
      <c r="B54" s="43"/>
      <c r="C54" s="43"/>
      <c r="K54" s="43"/>
    </row>
    <row r="55" spans="2:11">
      <c r="B55" s="43"/>
      <c r="C55" s="43"/>
      <c r="K55" s="43"/>
    </row>
    <row r="56" spans="2:11">
      <c r="B56" s="43"/>
      <c r="C56" s="43"/>
      <c r="K56" s="43"/>
    </row>
  </sheetData>
  <mergeCells count="5">
    <mergeCell ref="C51:K51"/>
    <mergeCell ref="C29:H29"/>
    <mergeCell ref="C30:J30"/>
    <mergeCell ref="C50:I50"/>
    <mergeCell ref="B5:J5"/>
  </mergeCells>
  <pageMargins left="0.59055118110236227" right="0.39370078740157483" top="0.39370078740157483" bottom="0.47244094488188981" header="0.39370078740157483" footer="0.19685039370078741"/>
  <pageSetup paperSize="9" scale="79" firstPageNumber="38" orientation="portrait" r:id="rId1"/>
  <headerFooter alignWithMargins="0">
    <oddFooter>&amp;L&amp;8&amp;F/&amp;A
Date printed: &amp;D&amp;R&amp;8Page: &amp;P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57D93B-FCBF-4CFC-B428-521F6DB2FED5}">
  <dimension ref="A1:K162"/>
  <sheetViews>
    <sheetView tabSelected="1" view="pageBreakPreview" zoomScale="90" zoomScaleNormal="220" zoomScaleSheetLayoutView="90" workbookViewId="0">
      <selection activeCell="J36" sqref="J36"/>
    </sheetView>
  </sheetViews>
  <sheetFormatPr defaultRowHeight="13.2"/>
  <cols>
    <col min="1" max="1" width="6" style="127" customWidth="1"/>
    <col min="2" max="2" width="6.109375" style="127" customWidth="1"/>
    <col min="3" max="3" width="44.6640625" style="127" customWidth="1"/>
    <col min="4" max="4" width="52.44140625" style="127" customWidth="1"/>
    <col min="5" max="5" width="7.5546875" style="127" customWidth="1"/>
    <col min="6" max="6" width="5.6640625" style="127" customWidth="1"/>
    <col min="7" max="7" width="10.5546875" style="127" customWidth="1"/>
    <col min="8" max="8" width="14" style="127" customWidth="1"/>
    <col min="9" max="9" width="14.6640625" style="127" customWidth="1"/>
    <col min="10" max="10" width="15" style="127" customWidth="1"/>
    <col min="11" max="16384" width="8.88671875" style="127"/>
  </cols>
  <sheetData>
    <row r="1" spans="1:11" s="165" customFormat="1" ht="29.25" customHeight="1">
      <c r="A1" s="178"/>
      <c r="B1" s="178"/>
      <c r="C1" s="178"/>
      <c r="D1" s="178"/>
      <c r="E1" s="178"/>
      <c r="F1" s="178"/>
      <c r="G1" s="178"/>
      <c r="H1" s="179" t="str">
        <f>'Tender Summary '!K1</f>
        <v>Pricing Schedule</v>
      </c>
    </row>
    <row r="2" spans="1:11" s="166" customFormat="1" ht="21" customHeight="1">
      <c r="A2" s="120" t="s">
        <v>25</v>
      </c>
      <c r="B2" s="120"/>
      <c r="C2" s="121" t="s">
        <v>100</v>
      </c>
      <c r="D2" s="121"/>
      <c r="E2" s="120"/>
      <c r="F2" s="120"/>
      <c r="H2" s="122" t="s">
        <v>125</v>
      </c>
      <c r="I2" s="165"/>
      <c r="J2" s="165"/>
    </row>
    <row r="3" spans="1:11" s="166" customFormat="1" ht="21" customHeight="1">
      <c r="A3" s="48" t="s">
        <v>26</v>
      </c>
      <c r="B3" s="48"/>
      <c r="C3" s="49" t="s">
        <v>122</v>
      </c>
      <c r="D3" s="49"/>
      <c r="E3" s="48"/>
      <c r="F3" s="48"/>
      <c r="H3" s="98" t="str">
        <f>'Tender Summary '!K3</f>
        <v>18th November 2023</v>
      </c>
      <c r="I3" s="165"/>
      <c r="J3" s="165"/>
    </row>
    <row r="4" spans="1:11" s="167" customFormat="1" ht="21" customHeight="1">
      <c r="A4" s="51" t="s">
        <v>27</v>
      </c>
      <c r="B4" s="51"/>
      <c r="C4" s="53">
        <f>[4]Estimate!C4</f>
        <v>6541</v>
      </c>
      <c r="D4" s="53"/>
      <c r="E4" s="51"/>
      <c r="F4" s="51"/>
      <c r="G4" s="54" t="s">
        <v>44</v>
      </c>
      <c r="H4" s="56" t="str">
        <f>'Tender Summary '!K4</f>
        <v>1</v>
      </c>
      <c r="I4" s="165"/>
      <c r="J4" s="165"/>
    </row>
    <row r="5" spans="1:11">
      <c r="H5" s="99" t="s">
        <v>123</v>
      </c>
      <c r="I5" s="165"/>
      <c r="J5" s="165"/>
    </row>
    <row r="6" spans="1:11">
      <c r="A6" s="101" t="s">
        <v>133</v>
      </c>
      <c r="H6" s="99" t="s">
        <v>124</v>
      </c>
      <c r="I6" s="165"/>
      <c r="J6" s="165"/>
    </row>
    <row r="7" spans="1:11">
      <c r="A7" s="101"/>
      <c r="H7" s="99"/>
      <c r="I7" s="165"/>
      <c r="J7" s="165"/>
    </row>
    <row r="8" spans="1:11" ht="39.6" customHeight="1">
      <c r="A8" s="101"/>
      <c r="B8" s="205"/>
      <c r="C8" s="271" t="s">
        <v>289</v>
      </c>
      <c r="D8" s="272"/>
      <c r="E8" s="201"/>
      <c r="F8" s="201"/>
      <c r="G8" s="201"/>
      <c r="H8" s="201"/>
      <c r="I8" s="201"/>
      <c r="J8" s="201"/>
      <c r="K8" s="202"/>
    </row>
    <row r="9" spans="1:11" ht="16.2" customHeight="1">
      <c r="A9" s="101"/>
      <c r="C9" s="203"/>
      <c r="D9" s="1"/>
      <c r="E9" s="201"/>
      <c r="F9" s="201"/>
      <c r="G9" s="201"/>
      <c r="H9" s="201"/>
      <c r="I9" s="201"/>
      <c r="J9" s="201"/>
      <c r="K9" s="204"/>
    </row>
    <row r="10" spans="1:11">
      <c r="B10" s="102" t="s">
        <v>45</v>
      </c>
      <c r="H10" s="99"/>
      <c r="I10" s="165"/>
      <c r="J10" s="165"/>
    </row>
    <row r="11" spans="1:11">
      <c r="B11" s="102"/>
      <c r="H11" s="99"/>
      <c r="I11" s="165"/>
      <c r="J11" s="165"/>
    </row>
    <row r="12" spans="1:11">
      <c r="C12" s="102" t="s">
        <v>46</v>
      </c>
      <c r="I12" s="165"/>
      <c r="J12" s="165"/>
    </row>
    <row r="13" spans="1:11" ht="39.6">
      <c r="A13" s="168" t="s">
        <v>105</v>
      </c>
      <c r="B13" s="169"/>
      <c r="C13" s="170" t="s">
        <v>106</v>
      </c>
      <c r="D13" s="171" t="s">
        <v>115</v>
      </c>
      <c r="E13" s="127">
        <v>1</v>
      </c>
      <c r="F13" s="127" t="s">
        <v>47</v>
      </c>
      <c r="G13" s="127">
        <v>300</v>
      </c>
      <c r="H13" s="172">
        <f>E13*G13</f>
        <v>300</v>
      </c>
      <c r="I13" s="165"/>
      <c r="J13" s="165"/>
    </row>
    <row r="14" spans="1:11">
      <c r="A14" s="168"/>
      <c r="B14" s="169"/>
      <c r="C14" s="170"/>
      <c r="D14" s="171"/>
      <c r="H14" s="172"/>
      <c r="I14" s="165"/>
      <c r="J14" s="165"/>
    </row>
    <row r="15" spans="1:11" ht="26.4">
      <c r="A15" s="168" t="s">
        <v>117</v>
      </c>
      <c r="B15" s="169"/>
      <c r="C15" s="170" t="s">
        <v>120</v>
      </c>
      <c r="D15" s="171" t="s">
        <v>159</v>
      </c>
      <c r="E15" s="127">
        <v>1</v>
      </c>
      <c r="F15" s="127" t="s">
        <v>47</v>
      </c>
      <c r="G15" s="127">
        <v>100</v>
      </c>
      <c r="H15" s="172">
        <f t="shared" ref="H15" si="0">E15*G15</f>
        <v>100</v>
      </c>
      <c r="I15" s="165"/>
      <c r="J15" s="165"/>
    </row>
    <row r="16" spans="1:11">
      <c r="A16" s="168"/>
      <c r="B16" s="169"/>
      <c r="C16" s="170"/>
      <c r="D16" s="171"/>
      <c r="H16" s="172"/>
      <c r="I16" s="165"/>
      <c r="J16" s="165"/>
    </row>
    <row r="17" spans="1:10" ht="26.4">
      <c r="A17" s="168" t="s">
        <v>118</v>
      </c>
      <c r="C17" s="170" t="s">
        <v>138</v>
      </c>
      <c r="D17" s="171" t="s">
        <v>139</v>
      </c>
      <c r="E17" s="127">
        <v>1</v>
      </c>
      <c r="F17" s="127" t="s">
        <v>47</v>
      </c>
      <c r="G17" s="127">
        <v>100</v>
      </c>
      <c r="H17" s="172">
        <f t="shared" ref="H17" si="1">E17*G17</f>
        <v>100</v>
      </c>
      <c r="I17" s="165"/>
      <c r="J17" s="165"/>
    </row>
    <row r="18" spans="1:10">
      <c r="A18" s="168"/>
      <c r="H18" s="172"/>
      <c r="I18" s="165"/>
      <c r="J18" s="165"/>
    </row>
    <row r="19" spans="1:10">
      <c r="A19" s="173"/>
      <c r="C19" s="102" t="s">
        <v>48</v>
      </c>
      <c r="H19" s="172"/>
      <c r="I19" s="165"/>
      <c r="J19" s="165"/>
    </row>
    <row r="20" spans="1:10" ht="46.8" customHeight="1">
      <c r="A20" s="168" t="s">
        <v>112</v>
      </c>
      <c r="C20" s="170" t="s">
        <v>111</v>
      </c>
      <c r="D20" s="171" t="s">
        <v>121</v>
      </c>
      <c r="E20" s="127">
        <v>1</v>
      </c>
      <c r="F20" s="127" t="s">
        <v>47</v>
      </c>
      <c r="G20" s="127">
        <v>2500</v>
      </c>
      <c r="H20" s="172">
        <f>E20*G20</f>
        <v>2500</v>
      </c>
      <c r="I20" s="165"/>
      <c r="J20" s="165"/>
    </row>
    <row r="21" spans="1:10">
      <c r="A21" s="168"/>
      <c r="C21" s="170"/>
      <c r="D21" s="171"/>
      <c r="H21" s="172"/>
      <c r="I21" s="165"/>
      <c r="J21" s="165"/>
    </row>
    <row r="22" spans="1:10" ht="52.8">
      <c r="A22" s="168" t="s">
        <v>113</v>
      </c>
      <c r="C22" s="170" t="s">
        <v>114</v>
      </c>
      <c r="D22" s="171" t="s">
        <v>116</v>
      </c>
      <c r="E22" s="127">
        <v>1</v>
      </c>
      <c r="F22" s="127" t="s">
        <v>47</v>
      </c>
      <c r="G22" s="127">
        <v>2000</v>
      </c>
      <c r="H22" s="172">
        <f>E22*G22</f>
        <v>2000</v>
      </c>
      <c r="I22" s="165"/>
      <c r="J22" s="165"/>
    </row>
    <row r="23" spans="1:10">
      <c r="A23" s="168"/>
      <c r="C23" s="170"/>
      <c r="D23" s="171"/>
      <c r="H23" s="172"/>
      <c r="I23" s="165"/>
      <c r="J23" s="165"/>
    </row>
    <row r="24" spans="1:10">
      <c r="C24" s="102"/>
      <c r="G24" s="173" t="s">
        <v>127</v>
      </c>
      <c r="H24" s="103">
        <f>SUM(H13:H23)</f>
        <v>5000</v>
      </c>
      <c r="I24" s="165"/>
      <c r="J24" s="165"/>
    </row>
    <row r="25" spans="1:10">
      <c r="A25" s="102"/>
      <c r="B25" s="102" t="s">
        <v>49</v>
      </c>
      <c r="H25" s="172"/>
      <c r="I25" s="165"/>
      <c r="J25" s="165"/>
    </row>
    <row r="26" spans="1:10">
      <c r="A26" s="102"/>
      <c r="B26" s="102"/>
      <c r="H26" s="172"/>
      <c r="I26" s="165"/>
      <c r="J26" s="165"/>
    </row>
    <row r="27" spans="1:10">
      <c r="A27" s="102"/>
      <c r="C27" s="102" t="s">
        <v>50</v>
      </c>
      <c r="I27" s="165"/>
      <c r="J27" s="165"/>
    </row>
    <row r="28" spans="1:10" ht="39.6">
      <c r="A28" s="123" t="s">
        <v>128</v>
      </c>
      <c r="C28" s="170" t="s">
        <v>51</v>
      </c>
      <c r="D28" s="124" t="s">
        <v>153</v>
      </c>
      <c r="E28" s="174">
        <f>16*2.2</f>
        <v>35.200000000000003</v>
      </c>
      <c r="F28" s="127" t="s">
        <v>32</v>
      </c>
      <c r="G28" s="127">
        <v>75</v>
      </c>
      <c r="H28" s="172">
        <f>E28*G28</f>
        <v>2640</v>
      </c>
      <c r="I28" s="165"/>
      <c r="J28" s="165"/>
    </row>
    <row r="29" spans="1:10">
      <c r="A29" s="123"/>
      <c r="C29" s="170"/>
      <c r="D29" s="124"/>
      <c r="E29" s="174"/>
      <c r="H29" s="172"/>
      <c r="I29" s="165"/>
      <c r="J29" s="165"/>
    </row>
    <row r="30" spans="1:10" ht="26.4">
      <c r="A30" s="123" t="s">
        <v>136</v>
      </c>
      <c r="C30" s="170" t="s">
        <v>155</v>
      </c>
      <c r="D30" s="124" t="s">
        <v>173</v>
      </c>
      <c r="E30" s="127">
        <v>1</v>
      </c>
      <c r="F30" s="127" t="s">
        <v>47</v>
      </c>
      <c r="G30" s="127">
        <v>200</v>
      </c>
      <c r="H30" s="172">
        <f>E30*G30</f>
        <v>200</v>
      </c>
      <c r="I30" s="165"/>
      <c r="J30" s="165"/>
    </row>
    <row r="31" spans="1:10">
      <c r="A31" s="123"/>
      <c r="C31" s="170"/>
      <c r="D31" s="124"/>
      <c r="E31" s="174"/>
      <c r="H31" s="172"/>
      <c r="I31" s="165"/>
      <c r="J31" s="165"/>
    </row>
    <row r="32" spans="1:10" ht="26.4">
      <c r="A32" s="123" t="s">
        <v>137</v>
      </c>
      <c r="C32" s="170" t="s">
        <v>156</v>
      </c>
      <c r="D32" s="124" t="s">
        <v>172</v>
      </c>
      <c r="E32" s="127">
        <v>1</v>
      </c>
      <c r="F32" s="127" t="s">
        <v>47</v>
      </c>
      <c r="G32" s="127">
        <v>2000</v>
      </c>
      <c r="H32" s="172">
        <f>E32*G32</f>
        <v>2000</v>
      </c>
      <c r="I32" s="165"/>
      <c r="J32" s="165"/>
    </row>
    <row r="33" spans="1:10">
      <c r="A33" s="123"/>
      <c r="C33" s="102"/>
      <c r="E33" s="174"/>
      <c r="H33" s="172"/>
      <c r="I33" s="165"/>
      <c r="J33" s="165"/>
    </row>
    <row r="34" spans="1:10" ht="52.8">
      <c r="A34" s="123" t="s">
        <v>147</v>
      </c>
      <c r="C34" s="170" t="s">
        <v>175</v>
      </c>
      <c r="D34" s="124" t="s">
        <v>274</v>
      </c>
      <c r="E34" s="127">
        <v>1</v>
      </c>
      <c r="F34" s="127" t="s">
        <v>47</v>
      </c>
      <c r="G34" s="127">
        <v>450</v>
      </c>
      <c r="H34" s="172">
        <f>E34*G34</f>
        <v>450</v>
      </c>
      <c r="I34" s="165"/>
      <c r="J34" s="165"/>
    </row>
    <row r="35" spans="1:10">
      <c r="A35" s="123"/>
      <c r="C35" s="102"/>
      <c r="E35" s="174"/>
      <c r="H35" s="172"/>
      <c r="I35" s="165"/>
      <c r="J35" s="165"/>
    </row>
    <row r="36" spans="1:10" ht="198">
      <c r="A36" s="123" t="s">
        <v>150</v>
      </c>
      <c r="C36" s="170" t="s">
        <v>119</v>
      </c>
      <c r="D36" s="124" t="s">
        <v>278</v>
      </c>
      <c r="E36" s="174">
        <v>176</v>
      </c>
      <c r="F36" s="127" t="s">
        <v>32</v>
      </c>
      <c r="G36" s="127">
        <v>150</v>
      </c>
      <c r="H36" s="172">
        <f t="shared" ref="H36" si="2">E36*G36</f>
        <v>26400</v>
      </c>
      <c r="I36" s="165"/>
      <c r="J36" s="165">
        <f>(15.55*10.8)+(3.8*2.2)</f>
        <v>176.3</v>
      </c>
    </row>
    <row r="37" spans="1:10">
      <c r="A37" s="123"/>
      <c r="C37" s="102"/>
      <c r="E37" s="174"/>
      <c r="H37" s="172"/>
      <c r="I37" s="165"/>
      <c r="J37" s="165"/>
    </row>
    <row r="38" spans="1:10" ht="72.599999999999994" customHeight="1">
      <c r="A38" s="123" t="s">
        <v>154</v>
      </c>
      <c r="C38" s="126" t="s">
        <v>151</v>
      </c>
      <c r="D38" s="124" t="s">
        <v>359</v>
      </c>
      <c r="E38" s="174">
        <v>1</v>
      </c>
      <c r="F38" s="127" t="s">
        <v>47</v>
      </c>
      <c r="G38" s="127">
        <v>750</v>
      </c>
      <c r="H38" s="172">
        <f t="shared" ref="H38" si="3">E38*G38</f>
        <v>750</v>
      </c>
      <c r="I38" s="165"/>
      <c r="J38" s="165"/>
    </row>
    <row r="39" spans="1:10">
      <c r="A39" s="123"/>
      <c r="C39" s="125"/>
      <c r="E39" s="174"/>
      <c r="H39" s="172"/>
      <c r="I39" s="165"/>
      <c r="J39" s="165"/>
    </row>
    <row r="40" spans="1:10">
      <c r="A40" s="123" t="s">
        <v>174</v>
      </c>
      <c r="C40" s="125" t="s">
        <v>148</v>
      </c>
      <c r="D40" s="127" t="s">
        <v>149</v>
      </c>
      <c r="E40" s="174">
        <v>1</v>
      </c>
      <c r="F40" s="127" t="s">
        <v>47</v>
      </c>
      <c r="G40" s="127">
        <v>250</v>
      </c>
      <c r="H40" s="172">
        <f t="shared" ref="H40" si="4">E40*G40</f>
        <v>250</v>
      </c>
      <c r="I40" s="165"/>
      <c r="J40" s="165"/>
    </row>
    <row r="41" spans="1:10">
      <c r="A41" s="123"/>
      <c r="C41" s="102"/>
      <c r="E41" s="174"/>
      <c r="H41" s="172"/>
      <c r="I41" s="165"/>
      <c r="J41" s="165"/>
    </row>
    <row r="42" spans="1:10">
      <c r="A42" s="102"/>
      <c r="C42" s="102" t="s">
        <v>52</v>
      </c>
      <c r="E42" s="174"/>
      <c r="H42" s="172"/>
      <c r="I42" s="165"/>
      <c r="J42" s="165"/>
    </row>
    <row r="43" spans="1:10" ht="39.6">
      <c r="A43" s="123" t="s">
        <v>135</v>
      </c>
      <c r="C43" s="126" t="s">
        <v>134</v>
      </c>
      <c r="D43" s="124" t="s">
        <v>152</v>
      </c>
      <c r="E43" s="174">
        <v>1</v>
      </c>
      <c r="F43" s="127" t="s">
        <v>47</v>
      </c>
      <c r="G43" s="172">
        <f>H36*10%</f>
        <v>2640</v>
      </c>
      <c r="H43" s="172">
        <f t="shared" ref="H43" si="5">E43*G43</f>
        <v>2640</v>
      </c>
      <c r="I43" s="165"/>
      <c r="J43" s="165"/>
    </row>
    <row r="44" spans="1:10">
      <c r="A44" s="102"/>
      <c r="C44" s="102"/>
      <c r="E44" s="174"/>
      <c r="H44" s="172"/>
      <c r="I44" s="165"/>
      <c r="J44" s="165"/>
    </row>
    <row r="45" spans="1:10">
      <c r="A45" s="102"/>
      <c r="B45" s="102"/>
      <c r="E45" s="174"/>
      <c r="H45" s="172"/>
      <c r="I45" s="165"/>
      <c r="J45" s="165"/>
    </row>
    <row r="46" spans="1:10">
      <c r="A46" s="102"/>
      <c r="B46" s="102"/>
      <c r="C46" s="102"/>
      <c r="G46" s="118" t="s">
        <v>140</v>
      </c>
      <c r="H46" s="103">
        <f>SUM(H27:H45)</f>
        <v>35330</v>
      </c>
      <c r="I46" s="165"/>
      <c r="J46" s="165"/>
    </row>
    <row r="47" spans="1:10">
      <c r="A47" s="102"/>
      <c r="B47" s="102" t="s">
        <v>53</v>
      </c>
      <c r="C47" s="102"/>
      <c r="E47" s="174"/>
      <c r="H47" s="172"/>
      <c r="I47" s="165"/>
      <c r="J47" s="165"/>
    </row>
    <row r="48" spans="1:10">
      <c r="A48" s="102"/>
      <c r="B48" s="102"/>
      <c r="C48" s="102"/>
      <c r="E48" s="174"/>
      <c r="H48" s="172"/>
      <c r="I48" s="165"/>
      <c r="J48" s="165"/>
    </row>
    <row r="49" spans="1:10">
      <c r="A49" s="102"/>
      <c r="C49" s="102" t="s">
        <v>54</v>
      </c>
      <c r="I49" s="165"/>
      <c r="J49" s="165"/>
    </row>
    <row r="50" spans="1:10" ht="26.4">
      <c r="A50" s="123" t="s">
        <v>129</v>
      </c>
      <c r="B50" s="169"/>
      <c r="C50" s="175" t="s">
        <v>110</v>
      </c>
      <c r="D50" s="171" t="s">
        <v>176</v>
      </c>
      <c r="E50" s="174">
        <v>1</v>
      </c>
      <c r="F50" s="127" t="s">
        <v>47</v>
      </c>
      <c r="G50" s="127">
        <v>500</v>
      </c>
      <c r="H50" s="172">
        <f>E50*G50</f>
        <v>500</v>
      </c>
      <c r="I50" s="165"/>
      <c r="J50" s="165"/>
    </row>
    <row r="51" spans="1:10">
      <c r="A51" s="118"/>
      <c r="E51" s="174"/>
      <c r="H51" s="172"/>
      <c r="I51" s="165"/>
      <c r="J51" s="165"/>
    </row>
    <row r="52" spans="1:10">
      <c r="A52" s="118"/>
      <c r="C52" s="102" t="s">
        <v>55</v>
      </c>
      <c r="E52" s="174"/>
      <c r="H52" s="172"/>
      <c r="I52" s="165"/>
      <c r="J52" s="165"/>
    </row>
    <row r="53" spans="1:10">
      <c r="A53" s="118" t="s">
        <v>130</v>
      </c>
      <c r="B53" s="102"/>
      <c r="C53" s="176" t="s">
        <v>131</v>
      </c>
      <c r="D53" s="127" t="s">
        <v>132</v>
      </c>
      <c r="E53" s="174">
        <v>2</v>
      </c>
      <c r="F53" s="127" t="s">
        <v>56</v>
      </c>
      <c r="G53" s="127">
        <v>250</v>
      </c>
      <c r="H53" s="172">
        <f>E53*G53</f>
        <v>500</v>
      </c>
      <c r="I53" s="165"/>
      <c r="J53" s="165"/>
    </row>
    <row r="54" spans="1:10">
      <c r="A54" s="118"/>
      <c r="B54" s="102"/>
      <c r="C54" s="176"/>
      <c r="E54" s="174"/>
      <c r="H54" s="172"/>
      <c r="I54" s="165"/>
      <c r="J54" s="165"/>
    </row>
    <row r="55" spans="1:10" ht="26.4">
      <c r="A55" s="123" t="s">
        <v>190</v>
      </c>
      <c r="B55" s="128"/>
      <c r="C55" s="170" t="s">
        <v>191</v>
      </c>
      <c r="D55" s="171" t="s">
        <v>192</v>
      </c>
      <c r="E55" s="174">
        <v>1</v>
      </c>
      <c r="F55" s="127" t="s">
        <v>47</v>
      </c>
      <c r="G55" s="127">
        <v>500</v>
      </c>
      <c r="H55" s="172">
        <f>E55*G55</f>
        <v>500</v>
      </c>
      <c r="I55" s="165"/>
      <c r="J55" s="165"/>
    </row>
    <row r="56" spans="1:10">
      <c r="A56" s="118"/>
      <c r="B56" s="102"/>
      <c r="C56" s="102"/>
      <c r="E56" s="174"/>
      <c r="H56" s="172"/>
      <c r="I56" s="165"/>
      <c r="J56" s="165"/>
    </row>
    <row r="57" spans="1:10">
      <c r="A57" s="102"/>
      <c r="B57" s="102"/>
      <c r="C57" s="102"/>
      <c r="G57" s="118" t="s">
        <v>141</v>
      </c>
      <c r="H57" s="103">
        <f>SUM(H50:H56)</f>
        <v>1500</v>
      </c>
      <c r="I57" s="165"/>
      <c r="J57" s="165"/>
    </row>
    <row r="58" spans="1:10">
      <c r="A58" s="102"/>
      <c r="B58" s="102"/>
      <c r="C58" s="102"/>
      <c r="H58" s="119"/>
      <c r="I58" s="165"/>
      <c r="J58" s="165"/>
    </row>
    <row r="59" spans="1:10">
      <c r="A59" s="102"/>
      <c r="B59" s="102" t="s">
        <v>57</v>
      </c>
      <c r="C59" s="102"/>
      <c r="H59" s="172"/>
      <c r="I59" s="165"/>
      <c r="J59" s="165"/>
    </row>
    <row r="60" spans="1:10">
      <c r="A60" s="102"/>
      <c r="C60" s="102" t="s">
        <v>58</v>
      </c>
      <c r="D60" s="127" t="s">
        <v>81</v>
      </c>
      <c r="H60" s="172"/>
      <c r="I60" s="165"/>
      <c r="J60" s="165"/>
    </row>
    <row r="61" spans="1:10">
      <c r="A61" s="102"/>
      <c r="B61" s="102"/>
      <c r="C61" s="102" t="s">
        <v>59</v>
      </c>
      <c r="D61" s="127" t="s">
        <v>81</v>
      </c>
      <c r="H61" s="172"/>
      <c r="I61" s="165"/>
      <c r="J61" s="165"/>
    </row>
    <row r="62" spans="1:10">
      <c r="A62" s="102"/>
      <c r="B62" s="102"/>
      <c r="C62" s="102" t="s">
        <v>60</v>
      </c>
      <c r="D62" s="127" t="s">
        <v>81</v>
      </c>
      <c r="H62" s="172"/>
      <c r="I62" s="165"/>
      <c r="J62" s="165"/>
    </row>
    <row r="63" spans="1:10">
      <c r="A63" s="102"/>
      <c r="B63" s="102"/>
      <c r="C63" s="102" t="s">
        <v>61</v>
      </c>
      <c r="D63" s="127" t="s">
        <v>81</v>
      </c>
      <c r="H63" s="172"/>
      <c r="I63" s="165"/>
      <c r="J63" s="165"/>
    </row>
    <row r="64" spans="1:10">
      <c r="A64" s="102"/>
      <c r="B64" s="102"/>
      <c r="C64" s="102"/>
      <c r="G64" s="118" t="s">
        <v>142</v>
      </c>
      <c r="H64" s="103">
        <f>SUM(H60:H63)</f>
        <v>0</v>
      </c>
      <c r="I64" s="165"/>
      <c r="J64" s="165"/>
    </row>
    <row r="65" spans="1:10">
      <c r="A65" s="102"/>
      <c r="B65" s="102" t="s">
        <v>62</v>
      </c>
      <c r="C65" s="102"/>
      <c r="H65" s="172"/>
      <c r="I65" s="165"/>
      <c r="J65" s="165"/>
    </row>
    <row r="66" spans="1:10">
      <c r="A66" s="102"/>
      <c r="C66" s="102" t="s">
        <v>63</v>
      </c>
      <c r="H66" s="172"/>
      <c r="I66" s="165"/>
      <c r="J66" s="165"/>
    </row>
    <row r="67" spans="1:10">
      <c r="A67" s="102"/>
      <c r="C67" s="102"/>
      <c r="H67" s="172"/>
      <c r="I67" s="165"/>
      <c r="J67" s="165"/>
    </row>
    <row r="68" spans="1:10" ht="39.6">
      <c r="A68" s="123" t="s">
        <v>107</v>
      </c>
      <c r="B68" s="169"/>
      <c r="C68" s="170" t="s">
        <v>183</v>
      </c>
      <c r="D68" s="171" t="s">
        <v>184</v>
      </c>
      <c r="E68" s="127">
        <v>16</v>
      </c>
      <c r="F68" s="127" t="s">
        <v>56</v>
      </c>
      <c r="G68" s="127">
        <v>200</v>
      </c>
      <c r="H68" s="172">
        <f>E68*G68</f>
        <v>3200</v>
      </c>
      <c r="I68" s="165"/>
      <c r="J68" s="165"/>
    </row>
    <row r="69" spans="1:10">
      <c r="A69" s="102"/>
      <c r="C69" s="176"/>
      <c r="H69" s="172"/>
      <c r="I69" s="165"/>
      <c r="J69" s="165"/>
    </row>
    <row r="70" spans="1:10" ht="52.8">
      <c r="A70" s="123" t="s">
        <v>108</v>
      </c>
      <c r="B70" s="169"/>
      <c r="C70" s="170" t="s">
        <v>64</v>
      </c>
      <c r="D70" s="171" t="s">
        <v>161</v>
      </c>
      <c r="E70" s="127">
        <v>3</v>
      </c>
      <c r="F70" s="127" t="s">
        <v>56</v>
      </c>
      <c r="G70" s="127">
        <v>750</v>
      </c>
      <c r="H70" s="172">
        <f>E70*G70</f>
        <v>2250</v>
      </c>
      <c r="I70" s="165"/>
      <c r="J70" s="165"/>
    </row>
    <row r="71" spans="1:10">
      <c r="A71" s="102"/>
      <c r="C71" s="177"/>
      <c r="H71" s="172"/>
      <c r="I71" s="165"/>
      <c r="J71" s="165"/>
    </row>
    <row r="72" spans="1:10" ht="26.4">
      <c r="A72" s="123" t="s">
        <v>109</v>
      </c>
      <c r="B72" s="169"/>
      <c r="C72" s="170" t="s">
        <v>65</v>
      </c>
      <c r="D72" s="171" t="s">
        <v>160</v>
      </c>
      <c r="E72" s="127">
        <v>2</v>
      </c>
      <c r="F72" s="127" t="s">
        <v>56</v>
      </c>
      <c r="G72" s="127">
        <v>250</v>
      </c>
      <c r="H72" s="172">
        <f t="shared" ref="H72:H139" si="6">E72*G72</f>
        <v>500</v>
      </c>
      <c r="I72" s="165"/>
      <c r="J72" s="165"/>
    </row>
    <row r="73" spans="1:10">
      <c r="A73" s="102"/>
      <c r="C73" s="176"/>
      <c r="H73" s="172"/>
      <c r="I73" s="165"/>
      <c r="J73" s="165"/>
    </row>
    <row r="74" spans="1:10" ht="39.6">
      <c r="A74" s="123" t="s">
        <v>168</v>
      </c>
      <c r="C74" s="170" t="s">
        <v>179</v>
      </c>
      <c r="D74" s="124" t="s">
        <v>342</v>
      </c>
      <c r="E74" s="127">
        <v>2</v>
      </c>
      <c r="F74" s="127" t="s">
        <v>56</v>
      </c>
      <c r="G74" s="127">
        <v>250</v>
      </c>
      <c r="H74" s="172">
        <f t="shared" ref="H74" si="7">E74*G74</f>
        <v>500</v>
      </c>
      <c r="I74" s="165"/>
      <c r="J74" s="165"/>
    </row>
    <row r="75" spans="1:10">
      <c r="A75" s="102"/>
      <c r="H75" s="172"/>
      <c r="I75" s="165"/>
      <c r="J75" s="165"/>
    </row>
    <row r="76" spans="1:10" ht="39.6">
      <c r="A76" s="123" t="s">
        <v>169</v>
      </c>
      <c r="C76" s="170" t="s">
        <v>180</v>
      </c>
      <c r="D76" s="124" t="s">
        <v>343</v>
      </c>
      <c r="E76" s="127">
        <v>2</v>
      </c>
      <c r="F76" s="127" t="s">
        <v>56</v>
      </c>
      <c r="G76" s="127">
        <v>250</v>
      </c>
      <c r="H76" s="172">
        <f t="shared" ref="H76" si="8">E76*G76</f>
        <v>500</v>
      </c>
      <c r="I76" s="165"/>
      <c r="J76" s="165"/>
    </row>
    <row r="77" spans="1:10">
      <c r="A77" s="102"/>
      <c r="C77" s="176"/>
      <c r="H77" s="172"/>
      <c r="I77" s="165"/>
      <c r="J77" s="165"/>
    </row>
    <row r="78" spans="1:10" ht="39.6">
      <c r="A78" s="123" t="s">
        <v>170</v>
      </c>
      <c r="C78" s="170" t="s">
        <v>181</v>
      </c>
      <c r="D78" s="124" t="s">
        <v>344</v>
      </c>
      <c r="E78" s="127">
        <v>2</v>
      </c>
      <c r="F78" s="127" t="s">
        <v>56</v>
      </c>
      <c r="G78" s="127">
        <v>250</v>
      </c>
      <c r="H78" s="172">
        <f t="shared" ref="H78" si="9">E78*G78</f>
        <v>500</v>
      </c>
      <c r="I78" s="165"/>
      <c r="J78" s="165"/>
    </row>
    <row r="79" spans="1:10">
      <c r="A79" s="123"/>
      <c r="C79" s="176"/>
      <c r="H79" s="172"/>
      <c r="I79" s="165"/>
      <c r="J79" s="165"/>
    </row>
    <row r="80" spans="1:10" ht="52.8">
      <c r="A80" s="123" t="s">
        <v>171</v>
      </c>
      <c r="C80" s="170" t="s">
        <v>182</v>
      </c>
      <c r="D80" s="171" t="s">
        <v>358</v>
      </c>
      <c r="E80" s="127">
        <v>2</v>
      </c>
      <c r="F80" s="127" t="s">
        <v>56</v>
      </c>
      <c r="G80" s="127">
        <v>250</v>
      </c>
      <c r="H80" s="172">
        <f t="shared" ref="H80" si="10">E80*G80</f>
        <v>500</v>
      </c>
      <c r="I80" s="165"/>
      <c r="J80" s="165"/>
    </row>
    <row r="81" spans="1:10">
      <c r="A81" s="123"/>
      <c r="C81" s="176"/>
      <c r="H81" s="172"/>
      <c r="I81" s="165"/>
      <c r="J81" s="165"/>
    </row>
    <row r="82" spans="1:10">
      <c r="A82" s="102"/>
      <c r="B82" s="102"/>
      <c r="C82" s="102" t="s">
        <v>66</v>
      </c>
      <c r="E82" s="127">
        <v>0</v>
      </c>
      <c r="F82" s="127" t="s">
        <v>47</v>
      </c>
      <c r="H82" s="172">
        <f t="shared" si="6"/>
        <v>0</v>
      </c>
      <c r="I82" s="165"/>
      <c r="J82" s="165"/>
    </row>
    <row r="83" spans="1:10">
      <c r="A83" s="102"/>
      <c r="B83" s="102"/>
      <c r="C83" s="102"/>
      <c r="H83" s="172"/>
      <c r="I83" s="165"/>
      <c r="J83" s="165"/>
    </row>
    <row r="84" spans="1:10">
      <c r="A84" s="102"/>
      <c r="B84" s="102"/>
      <c r="C84" s="102"/>
      <c r="G84" s="118" t="s">
        <v>143</v>
      </c>
      <c r="H84" s="103">
        <f>SUM(H66:H83)</f>
        <v>7950</v>
      </c>
      <c r="I84" s="165"/>
      <c r="J84" s="165"/>
    </row>
    <row r="85" spans="1:10">
      <c r="A85" s="102"/>
      <c r="B85" s="102" t="s">
        <v>67</v>
      </c>
      <c r="C85" s="102"/>
      <c r="H85" s="172"/>
      <c r="I85" s="165"/>
      <c r="J85" s="165"/>
    </row>
    <row r="86" spans="1:10">
      <c r="A86" s="102"/>
      <c r="C86" s="102" t="s">
        <v>68</v>
      </c>
      <c r="I86" s="165"/>
      <c r="J86" s="165"/>
    </row>
    <row r="87" spans="1:10">
      <c r="A87" s="102"/>
      <c r="C87" s="176" t="s">
        <v>177</v>
      </c>
      <c r="D87" s="127" t="s">
        <v>34</v>
      </c>
      <c r="E87" s="127">
        <v>0</v>
      </c>
      <c r="F87" s="127" t="s">
        <v>47</v>
      </c>
      <c r="G87" s="127">
        <v>0</v>
      </c>
      <c r="H87" s="172">
        <f>E87*G87</f>
        <v>0</v>
      </c>
      <c r="I87" s="165"/>
      <c r="J87" s="165"/>
    </row>
    <row r="88" spans="1:10">
      <c r="A88" s="102"/>
      <c r="C88" s="176" t="s">
        <v>69</v>
      </c>
      <c r="D88" s="127" t="s">
        <v>34</v>
      </c>
      <c r="E88" s="127">
        <v>0</v>
      </c>
      <c r="F88" s="127" t="s">
        <v>56</v>
      </c>
      <c r="G88" s="127">
        <v>0</v>
      </c>
      <c r="H88" s="172">
        <f t="shared" si="6"/>
        <v>0</v>
      </c>
      <c r="I88" s="165"/>
      <c r="J88" s="165"/>
    </row>
    <row r="89" spans="1:10">
      <c r="A89" s="102"/>
      <c r="C89" s="176" t="s">
        <v>70</v>
      </c>
      <c r="D89" s="127" t="s">
        <v>34</v>
      </c>
      <c r="E89" s="127">
        <v>0</v>
      </c>
      <c r="F89" s="127" t="s">
        <v>47</v>
      </c>
      <c r="G89" s="127">
        <v>0</v>
      </c>
      <c r="H89" s="172">
        <f t="shared" si="6"/>
        <v>0</v>
      </c>
      <c r="I89" s="165"/>
      <c r="J89" s="165"/>
    </row>
    <row r="90" spans="1:10">
      <c r="A90" s="102"/>
      <c r="C90" s="176" t="s">
        <v>71</v>
      </c>
      <c r="D90" s="127" t="s">
        <v>34</v>
      </c>
      <c r="E90" s="127">
        <v>0</v>
      </c>
      <c r="F90" s="127" t="s">
        <v>56</v>
      </c>
      <c r="G90" s="127">
        <v>0</v>
      </c>
      <c r="H90" s="172">
        <f t="shared" si="6"/>
        <v>0</v>
      </c>
      <c r="I90" s="165"/>
      <c r="J90" s="165"/>
    </row>
    <row r="91" spans="1:10">
      <c r="A91" s="102"/>
      <c r="C91" s="176" t="s">
        <v>72</v>
      </c>
      <c r="D91" s="127" t="s">
        <v>34</v>
      </c>
      <c r="E91" s="127">
        <v>0</v>
      </c>
      <c r="F91" s="127" t="s">
        <v>47</v>
      </c>
      <c r="G91" s="127">
        <v>0</v>
      </c>
      <c r="H91" s="172">
        <f t="shared" si="6"/>
        <v>0</v>
      </c>
      <c r="I91" s="165"/>
      <c r="J91" s="165"/>
    </row>
    <row r="92" spans="1:10">
      <c r="A92" s="102"/>
      <c r="C92" s="176" t="s">
        <v>73</v>
      </c>
      <c r="D92" s="127" t="s">
        <v>34</v>
      </c>
      <c r="E92" s="127">
        <v>0</v>
      </c>
      <c r="F92" s="127" t="s">
        <v>47</v>
      </c>
      <c r="G92" s="127">
        <v>0</v>
      </c>
      <c r="H92" s="172">
        <f t="shared" si="6"/>
        <v>0</v>
      </c>
      <c r="I92" s="165"/>
      <c r="J92" s="165"/>
    </row>
    <row r="93" spans="1:10">
      <c r="A93" s="102"/>
      <c r="C93" s="176" t="s">
        <v>74</v>
      </c>
      <c r="D93" s="127" t="s">
        <v>34</v>
      </c>
      <c r="E93" s="127">
        <v>0</v>
      </c>
      <c r="F93" s="127" t="s">
        <v>47</v>
      </c>
      <c r="G93" s="127">
        <v>0</v>
      </c>
      <c r="H93" s="172">
        <f t="shared" si="6"/>
        <v>0</v>
      </c>
      <c r="I93" s="165"/>
      <c r="J93" s="165"/>
    </row>
    <row r="94" spans="1:10">
      <c r="A94" s="102"/>
      <c r="C94" s="102"/>
      <c r="H94" s="172"/>
      <c r="I94" s="165"/>
      <c r="J94" s="165"/>
    </row>
    <row r="95" spans="1:10">
      <c r="A95" s="102"/>
      <c r="B95" s="102"/>
      <c r="C95" s="102" t="s">
        <v>75</v>
      </c>
      <c r="D95" s="127" t="s">
        <v>34</v>
      </c>
      <c r="E95" s="127">
        <v>0</v>
      </c>
      <c r="F95" s="127" t="s">
        <v>47</v>
      </c>
      <c r="G95" s="127">
        <v>0</v>
      </c>
      <c r="H95" s="172">
        <f t="shared" ref="H95" si="11">E95*G95</f>
        <v>0</v>
      </c>
      <c r="I95" s="165"/>
      <c r="J95" s="165"/>
    </row>
    <row r="96" spans="1:10">
      <c r="A96" s="102"/>
      <c r="B96" s="102"/>
      <c r="C96" s="102"/>
      <c r="H96" s="172"/>
      <c r="I96" s="165"/>
      <c r="J96" s="165"/>
    </row>
    <row r="97" spans="1:10">
      <c r="A97" s="102"/>
      <c r="B97" s="102"/>
      <c r="C97" s="102" t="s">
        <v>76</v>
      </c>
      <c r="D97" s="127" t="s">
        <v>34</v>
      </c>
      <c r="E97" s="127">
        <v>0</v>
      </c>
      <c r="F97" s="127" t="s">
        <v>47</v>
      </c>
      <c r="G97" s="127">
        <v>0</v>
      </c>
      <c r="H97" s="172">
        <f t="shared" ref="H97" si="12">E97*G97</f>
        <v>0</v>
      </c>
      <c r="I97" s="165"/>
      <c r="J97" s="165"/>
    </row>
    <row r="98" spans="1:10">
      <c r="A98" s="102"/>
      <c r="B98" s="102"/>
      <c r="C98" s="102"/>
      <c r="H98" s="172"/>
      <c r="I98" s="165"/>
      <c r="J98" s="165"/>
    </row>
    <row r="99" spans="1:10">
      <c r="A99" s="102"/>
      <c r="B99" s="102"/>
      <c r="C99" s="102" t="s">
        <v>77</v>
      </c>
      <c r="D99" s="127" t="s">
        <v>34</v>
      </c>
      <c r="E99" s="127">
        <v>0</v>
      </c>
      <c r="F99" s="127" t="s">
        <v>47</v>
      </c>
      <c r="G99" s="127">
        <v>0</v>
      </c>
      <c r="H99" s="172">
        <f t="shared" ref="H99" si="13">E99*G99</f>
        <v>0</v>
      </c>
      <c r="I99" s="165"/>
      <c r="J99" s="165"/>
    </row>
    <row r="100" spans="1:10">
      <c r="A100" s="102"/>
      <c r="B100" s="102"/>
      <c r="C100" s="102"/>
      <c r="H100" s="172"/>
      <c r="I100" s="165"/>
      <c r="J100" s="165"/>
    </row>
    <row r="101" spans="1:10">
      <c r="A101" s="102"/>
      <c r="B101" s="102"/>
      <c r="C101" s="102" t="s">
        <v>78</v>
      </c>
      <c r="D101" s="127" t="s">
        <v>81</v>
      </c>
      <c r="E101" s="127">
        <v>0</v>
      </c>
      <c r="F101" s="127" t="s">
        <v>47</v>
      </c>
      <c r="G101" s="127">
        <v>0</v>
      </c>
      <c r="H101" s="172">
        <f t="shared" si="6"/>
        <v>0</v>
      </c>
      <c r="I101" s="165"/>
      <c r="J101" s="165"/>
    </row>
    <row r="102" spans="1:10">
      <c r="A102" s="102"/>
      <c r="B102" s="102"/>
      <c r="C102" s="102"/>
      <c r="H102" s="172"/>
      <c r="I102" s="165"/>
      <c r="J102" s="165"/>
    </row>
    <row r="103" spans="1:10">
      <c r="A103" s="102"/>
      <c r="B103" s="102"/>
      <c r="C103" s="102"/>
      <c r="G103" s="118" t="s">
        <v>144</v>
      </c>
      <c r="H103" s="103">
        <f>SUM(H87:H102)</f>
        <v>0</v>
      </c>
      <c r="I103" s="165"/>
      <c r="J103" s="165"/>
    </row>
    <row r="104" spans="1:10">
      <c r="A104" s="102"/>
      <c r="B104" s="102" t="s">
        <v>79</v>
      </c>
      <c r="C104" s="102"/>
      <c r="H104" s="172"/>
      <c r="I104" s="165"/>
      <c r="J104" s="165"/>
    </row>
    <row r="105" spans="1:10">
      <c r="A105" s="102"/>
      <c r="C105" s="102" t="s">
        <v>80</v>
      </c>
      <c r="D105" s="127" t="s">
        <v>81</v>
      </c>
      <c r="E105" s="127">
        <v>0</v>
      </c>
      <c r="F105" s="127" t="s">
        <v>47</v>
      </c>
      <c r="G105" s="127">
        <v>0</v>
      </c>
      <c r="H105" s="172">
        <f t="shared" ref="H105:H106" si="14">E105*G105</f>
        <v>0</v>
      </c>
      <c r="I105" s="165"/>
      <c r="J105" s="165"/>
    </row>
    <row r="106" spans="1:10">
      <c r="A106" s="102"/>
      <c r="B106" s="102"/>
      <c r="C106" s="102" t="s">
        <v>82</v>
      </c>
      <c r="D106" s="127" t="s">
        <v>81</v>
      </c>
      <c r="E106" s="127">
        <v>0</v>
      </c>
      <c r="F106" s="127" t="s">
        <v>47</v>
      </c>
      <c r="G106" s="127">
        <v>0</v>
      </c>
      <c r="H106" s="172">
        <f t="shared" si="14"/>
        <v>0</v>
      </c>
      <c r="I106" s="165"/>
      <c r="J106" s="165"/>
    </row>
    <row r="107" spans="1:10">
      <c r="A107" s="102"/>
      <c r="B107" s="102"/>
      <c r="C107" s="102" t="s">
        <v>83</v>
      </c>
      <c r="D107" s="127" t="s">
        <v>81</v>
      </c>
      <c r="E107" s="127">
        <v>1</v>
      </c>
      <c r="F107" s="127" t="s">
        <v>47</v>
      </c>
      <c r="G107" s="127">
        <v>0</v>
      </c>
      <c r="H107" s="172">
        <f t="shared" ref="H107" si="15">E107*G107</f>
        <v>0</v>
      </c>
      <c r="I107" s="165"/>
      <c r="J107" s="165"/>
    </row>
    <row r="108" spans="1:10">
      <c r="A108" s="102"/>
      <c r="B108" s="102"/>
      <c r="C108" s="102" t="s">
        <v>84</v>
      </c>
      <c r="D108" s="127" t="s">
        <v>178</v>
      </c>
      <c r="E108" s="127">
        <v>0</v>
      </c>
      <c r="F108" s="127" t="s">
        <v>56</v>
      </c>
      <c r="G108" s="127">
        <v>0</v>
      </c>
      <c r="H108" s="172">
        <f t="shared" si="6"/>
        <v>0</v>
      </c>
      <c r="I108" s="165"/>
      <c r="J108" s="165"/>
    </row>
    <row r="109" spans="1:10">
      <c r="A109" s="102"/>
      <c r="B109" s="102"/>
      <c r="C109" s="102" t="s">
        <v>85</v>
      </c>
      <c r="D109" s="127" t="s">
        <v>81</v>
      </c>
      <c r="E109" s="127">
        <v>0</v>
      </c>
      <c r="F109" s="127" t="s">
        <v>56</v>
      </c>
      <c r="G109" s="127">
        <v>0</v>
      </c>
      <c r="H109" s="172">
        <f t="shared" si="6"/>
        <v>0</v>
      </c>
      <c r="I109" s="165"/>
      <c r="J109" s="165"/>
    </row>
    <row r="110" spans="1:10">
      <c r="A110" s="102"/>
      <c r="B110" s="102"/>
      <c r="C110" s="102" t="s">
        <v>86</v>
      </c>
      <c r="D110" s="127" t="s">
        <v>81</v>
      </c>
      <c r="E110" s="127">
        <v>0</v>
      </c>
      <c r="F110" s="127" t="s">
        <v>56</v>
      </c>
      <c r="G110" s="127">
        <v>0</v>
      </c>
      <c r="H110" s="172">
        <f t="shared" si="6"/>
        <v>0</v>
      </c>
      <c r="I110" s="165"/>
      <c r="J110" s="165"/>
    </row>
    <row r="111" spans="1:10">
      <c r="A111" s="102"/>
      <c r="B111" s="102"/>
      <c r="C111" s="102" t="s">
        <v>87</v>
      </c>
      <c r="D111" s="127" t="s">
        <v>81</v>
      </c>
      <c r="E111" s="127">
        <v>0</v>
      </c>
      <c r="F111" s="127" t="s">
        <v>47</v>
      </c>
      <c r="G111" s="127">
        <v>0</v>
      </c>
      <c r="H111" s="172">
        <f t="shared" ref="H111" si="16">E111*G111</f>
        <v>0</v>
      </c>
      <c r="I111" s="165"/>
      <c r="J111" s="165"/>
    </row>
    <row r="112" spans="1:10">
      <c r="A112" s="102"/>
      <c r="B112" s="102"/>
      <c r="C112" s="102" t="s">
        <v>88</v>
      </c>
      <c r="D112" s="127" t="s">
        <v>81</v>
      </c>
      <c r="E112" s="127">
        <v>0</v>
      </c>
      <c r="F112" s="127" t="s">
        <v>47</v>
      </c>
      <c r="G112" s="127">
        <v>0</v>
      </c>
      <c r="H112" s="172">
        <f t="shared" ref="H112:H115" si="17">E112*G112</f>
        <v>0</v>
      </c>
      <c r="I112" s="165"/>
      <c r="J112" s="165"/>
    </row>
    <row r="113" spans="1:10">
      <c r="A113" s="102"/>
      <c r="B113" s="102"/>
      <c r="C113" s="102" t="s">
        <v>89</v>
      </c>
      <c r="D113" s="127" t="s">
        <v>34</v>
      </c>
      <c r="E113" s="127">
        <v>0</v>
      </c>
      <c r="F113" s="127" t="s">
        <v>47</v>
      </c>
      <c r="G113" s="127">
        <v>0</v>
      </c>
      <c r="H113" s="172">
        <f t="shared" si="17"/>
        <v>0</v>
      </c>
      <c r="I113" s="165"/>
      <c r="J113" s="165"/>
    </row>
    <row r="114" spans="1:10">
      <c r="A114" s="102"/>
      <c r="B114" s="102"/>
      <c r="C114" s="102" t="s">
        <v>90</v>
      </c>
      <c r="D114" s="127" t="s">
        <v>81</v>
      </c>
      <c r="E114" s="127">
        <v>0</v>
      </c>
      <c r="F114" s="127" t="s">
        <v>47</v>
      </c>
      <c r="G114" s="127">
        <v>0</v>
      </c>
      <c r="H114" s="172">
        <f t="shared" si="17"/>
        <v>0</v>
      </c>
      <c r="I114" s="165"/>
      <c r="J114" s="165"/>
    </row>
    <row r="115" spans="1:10">
      <c r="A115" s="102"/>
      <c r="B115" s="102"/>
      <c r="C115" s="102" t="s">
        <v>91</v>
      </c>
      <c r="D115" s="127" t="s">
        <v>81</v>
      </c>
      <c r="E115" s="127">
        <v>0</v>
      </c>
      <c r="F115" s="127" t="s">
        <v>47</v>
      </c>
      <c r="G115" s="127">
        <v>0</v>
      </c>
      <c r="H115" s="172">
        <f t="shared" si="17"/>
        <v>0</v>
      </c>
      <c r="I115" s="165"/>
      <c r="J115" s="165"/>
    </row>
    <row r="116" spans="1:10">
      <c r="A116" s="102"/>
      <c r="B116" s="102"/>
      <c r="C116" s="102"/>
      <c r="H116" s="172"/>
      <c r="I116" s="165"/>
      <c r="J116" s="165"/>
    </row>
    <row r="117" spans="1:10">
      <c r="A117" s="102">
        <v>7.12</v>
      </c>
      <c r="B117" s="102"/>
      <c r="C117" s="102" t="s">
        <v>92</v>
      </c>
      <c r="D117" s="127" t="s">
        <v>157</v>
      </c>
      <c r="E117" s="127">
        <v>1</v>
      </c>
      <c r="F117" s="127" t="s">
        <v>47</v>
      </c>
      <c r="G117" s="127">
        <v>1000</v>
      </c>
      <c r="H117" s="172">
        <f t="shared" si="6"/>
        <v>1000</v>
      </c>
      <c r="I117" s="165"/>
      <c r="J117" s="165"/>
    </row>
    <row r="118" spans="1:10">
      <c r="A118" s="102"/>
      <c r="B118" s="102"/>
      <c r="C118" s="102"/>
      <c r="H118" s="172"/>
      <c r="I118" s="165"/>
      <c r="J118" s="165"/>
    </row>
    <row r="119" spans="1:10" ht="79.2">
      <c r="A119" s="123" t="s">
        <v>255</v>
      </c>
      <c r="B119" s="102"/>
      <c r="C119" s="126" t="s">
        <v>262</v>
      </c>
      <c r="D119" s="124" t="s">
        <v>267</v>
      </c>
      <c r="E119" s="174">
        <f>(6*2.5)+(2*0.3)</f>
        <v>15.6</v>
      </c>
      <c r="F119" s="127" t="s">
        <v>266</v>
      </c>
      <c r="G119" s="127">
        <v>75</v>
      </c>
      <c r="H119" s="172">
        <v>2640</v>
      </c>
      <c r="I119" s="174">
        <f>(6*2.5)+(2*0.3)</f>
        <v>15.6</v>
      </c>
      <c r="J119" s="165"/>
    </row>
    <row r="120" spans="1:10">
      <c r="A120" s="102"/>
      <c r="B120" s="102"/>
      <c r="C120" s="102"/>
      <c r="H120" s="172"/>
      <c r="I120" s="165"/>
      <c r="J120" s="165"/>
    </row>
    <row r="121" spans="1:10" ht="26.4">
      <c r="A121" s="123" t="s">
        <v>256</v>
      </c>
      <c r="B121" s="102"/>
      <c r="C121" s="164" t="s">
        <v>185</v>
      </c>
      <c r="D121" s="180" t="s">
        <v>261</v>
      </c>
      <c r="E121" s="174">
        <f>E119</f>
        <v>15.6</v>
      </c>
      <c r="F121" s="127" t="s">
        <v>266</v>
      </c>
      <c r="G121" s="127">
        <v>25</v>
      </c>
      <c r="H121" s="172">
        <v>2640</v>
      </c>
      <c r="I121" s="165"/>
      <c r="J121" s="165"/>
    </row>
    <row r="122" spans="1:10">
      <c r="A122" s="102"/>
      <c r="B122" s="102"/>
      <c r="C122" s="163"/>
      <c r="H122" s="172"/>
      <c r="I122" s="165"/>
      <c r="J122" s="165"/>
    </row>
    <row r="123" spans="1:10" ht="26.4">
      <c r="A123" s="123" t="s">
        <v>257</v>
      </c>
      <c r="B123" s="102"/>
      <c r="C123" s="164" t="s">
        <v>186</v>
      </c>
      <c r="D123" s="185" t="s">
        <v>269</v>
      </c>
      <c r="E123" s="127">
        <v>3</v>
      </c>
      <c r="F123" s="127" t="s">
        <v>56</v>
      </c>
      <c r="G123" s="127">
        <v>450</v>
      </c>
      <c r="H123" s="172">
        <f t="shared" ref="H123" si="18">E123*G123</f>
        <v>1350</v>
      </c>
      <c r="I123" s="165"/>
      <c r="J123" s="165"/>
    </row>
    <row r="124" spans="1:10">
      <c r="A124" s="102"/>
      <c r="B124" s="102"/>
      <c r="C124" s="126"/>
      <c r="D124" s="171"/>
      <c r="H124" s="172"/>
      <c r="I124" s="165"/>
      <c r="J124" s="165"/>
    </row>
    <row r="125" spans="1:10" ht="39.6">
      <c r="A125" s="123" t="s">
        <v>258</v>
      </c>
      <c r="B125" s="102"/>
      <c r="C125" s="164" t="s">
        <v>189</v>
      </c>
      <c r="D125" s="185" t="s">
        <v>276</v>
      </c>
      <c r="E125" s="127">
        <v>1</v>
      </c>
      <c r="F125" s="127" t="s">
        <v>56</v>
      </c>
      <c r="G125" s="127">
        <v>450</v>
      </c>
      <c r="H125" s="172">
        <f t="shared" ref="H125" si="19">E125*G125</f>
        <v>450</v>
      </c>
      <c r="I125" s="165"/>
      <c r="J125" s="165"/>
    </row>
    <row r="126" spans="1:10">
      <c r="A126" s="102"/>
      <c r="B126" s="102"/>
      <c r="C126" s="125"/>
      <c r="D126" s="171"/>
      <c r="H126" s="172"/>
      <c r="I126" s="165"/>
      <c r="J126" s="165"/>
    </row>
    <row r="127" spans="1:10" ht="69" customHeight="1">
      <c r="A127" s="123" t="s">
        <v>259</v>
      </c>
      <c r="B127" s="102"/>
      <c r="C127" s="170" t="s">
        <v>263</v>
      </c>
      <c r="D127" s="186" t="s">
        <v>277</v>
      </c>
      <c r="E127" s="174">
        <f>E121+32</f>
        <v>47.6</v>
      </c>
      <c r="F127" s="127" t="s">
        <v>266</v>
      </c>
      <c r="G127" s="127">
        <v>75</v>
      </c>
      <c r="H127" s="172">
        <v>2640</v>
      </c>
      <c r="I127" s="165"/>
      <c r="J127" s="165"/>
    </row>
    <row r="128" spans="1:10">
      <c r="B128" s="102"/>
      <c r="C128" s="176"/>
      <c r="D128" s="171"/>
      <c r="H128" s="172"/>
      <c r="I128" s="165"/>
      <c r="J128" s="165"/>
    </row>
    <row r="129" spans="1:10" ht="26.4">
      <c r="A129" s="123" t="s">
        <v>264</v>
      </c>
      <c r="B129" s="102"/>
      <c r="C129" s="164" t="s">
        <v>187</v>
      </c>
      <c r="D129" s="180" t="s">
        <v>268</v>
      </c>
      <c r="E129" s="174">
        <f>E127</f>
        <v>47.6</v>
      </c>
      <c r="F129" s="127" t="s">
        <v>266</v>
      </c>
      <c r="G129" s="127">
        <v>25</v>
      </c>
      <c r="H129" s="172">
        <v>2640</v>
      </c>
      <c r="I129" s="165"/>
      <c r="J129" s="165"/>
    </row>
    <row r="130" spans="1:10">
      <c r="B130" s="102"/>
      <c r="C130" s="176"/>
      <c r="D130" s="171"/>
      <c r="H130" s="172"/>
      <c r="I130" s="165"/>
      <c r="J130" s="165"/>
    </row>
    <row r="131" spans="1:10" ht="39.6">
      <c r="A131" s="123" t="s">
        <v>265</v>
      </c>
      <c r="B131" s="102"/>
      <c r="C131" s="164" t="s">
        <v>188</v>
      </c>
      <c r="D131" s="198" t="s">
        <v>275</v>
      </c>
      <c r="E131" s="127">
        <v>3</v>
      </c>
      <c r="F131" s="127" t="s">
        <v>56</v>
      </c>
      <c r="G131" s="127">
        <v>500</v>
      </c>
      <c r="H131" s="172">
        <f t="shared" ref="H131" si="20">E131*G131</f>
        <v>1500</v>
      </c>
      <c r="I131" s="165"/>
      <c r="J131" s="165"/>
    </row>
    <row r="132" spans="1:10">
      <c r="B132" s="102"/>
      <c r="C132" s="102"/>
      <c r="H132" s="172"/>
      <c r="I132" s="165"/>
      <c r="J132" s="165"/>
    </row>
    <row r="133" spans="1:10" ht="26.4">
      <c r="A133" s="128">
        <v>7.13</v>
      </c>
      <c r="B133" s="102"/>
      <c r="C133" s="128" t="s">
        <v>93</v>
      </c>
      <c r="D133" s="171" t="s">
        <v>158</v>
      </c>
      <c r="E133" s="127">
        <v>1</v>
      </c>
      <c r="F133" s="127" t="s">
        <v>47</v>
      </c>
      <c r="G133" s="127">
        <v>1000</v>
      </c>
      <c r="H133" s="172">
        <f t="shared" si="6"/>
        <v>1000</v>
      </c>
      <c r="I133" s="165"/>
      <c r="J133" s="165"/>
    </row>
    <row r="134" spans="1:10">
      <c r="A134" s="102"/>
      <c r="B134" s="102"/>
      <c r="C134" s="102"/>
      <c r="D134" s="171"/>
      <c r="E134" s="100"/>
      <c r="H134" s="104"/>
      <c r="I134" s="165"/>
      <c r="J134" s="165"/>
    </row>
    <row r="135" spans="1:10">
      <c r="A135" s="102"/>
      <c r="B135" s="102"/>
      <c r="C135" s="102"/>
      <c r="G135" s="118" t="s">
        <v>145</v>
      </c>
      <c r="H135" s="103">
        <f>SUM(H104:H134)</f>
        <v>15860</v>
      </c>
      <c r="I135" s="165"/>
      <c r="J135" s="165"/>
    </row>
    <row r="136" spans="1:10">
      <c r="A136" s="102"/>
      <c r="B136" s="102" t="s">
        <v>94</v>
      </c>
      <c r="C136" s="102"/>
      <c r="H136" s="172"/>
      <c r="I136" s="165"/>
      <c r="J136" s="165"/>
    </row>
    <row r="137" spans="1:10">
      <c r="A137" s="102"/>
      <c r="C137" s="102" t="s">
        <v>95</v>
      </c>
      <c r="D137" s="127" t="s">
        <v>34</v>
      </c>
      <c r="E137" s="127">
        <v>0</v>
      </c>
      <c r="F137" s="127" t="s">
        <v>47</v>
      </c>
      <c r="G137" s="127">
        <v>0</v>
      </c>
      <c r="H137" s="172">
        <f t="shared" si="6"/>
        <v>0</v>
      </c>
      <c r="I137" s="165"/>
      <c r="J137" s="165"/>
    </row>
    <row r="138" spans="1:10">
      <c r="A138" s="102"/>
      <c r="B138" s="102"/>
      <c r="C138" s="102" t="s">
        <v>96</v>
      </c>
      <c r="D138" s="127" t="s">
        <v>34</v>
      </c>
      <c r="E138" s="127">
        <v>0</v>
      </c>
      <c r="F138" s="127" t="s">
        <v>47</v>
      </c>
      <c r="G138" s="127">
        <v>0</v>
      </c>
      <c r="H138" s="172">
        <f t="shared" si="6"/>
        <v>0</v>
      </c>
      <c r="I138" s="165"/>
      <c r="J138" s="165"/>
    </row>
    <row r="139" spans="1:10">
      <c r="A139" s="102"/>
      <c r="B139" s="102"/>
      <c r="C139" s="102" t="s">
        <v>97</v>
      </c>
      <c r="D139" s="127" t="s">
        <v>34</v>
      </c>
      <c r="E139" s="127">
        <v>0</v>
      </c>
      <c r="F139" s="127" t="s">
        <v>47</v>
      </c>
      <c r="G139" s="127">
        <v>0</v>
      </c>
      <c r="H139" s="172">
        <f t="shared" si="6"/>
        <v>0</v>
      </c>
      <c r="I139" s="165"/>
      <c r="J139" s="165"/>
    </row>
    <row r="140" spans="1:10">
      <c r="A140" s="102"/>
      <c r="B140" s="102"/>
      <c r="C140" s="102"/>
      <c r="H140" s="172"/>
      <c r="I140" s="165"/>
      <c r="J140" s="165"/>
    </row>
    <row r="141" spans="1:10">
      <c r="G141" s="118" t="s">
        <v>146</v>
      </c>
      <c r="H141" s="103">
        <f>SUM(H136:H140)</f>
        <v>0</v>
      </c>
      <c r="I141" s="165"/>
      <c r="J141" s="165"/>
    </row>
    <row r="142" spans="1:10">
      <c r="I142" s="165"/>
      <c r="J142" s="165"/>
    </row>
    <row r="143" spans="1:10">
      <c r="B143" s="200" t="s">
        <v>285</v>
      </c>
      <c r="I143" s="165"/>
      <c r="J143" s="165"/>
    </row>
    <row r="144" spans="1:10" ht="105.6">
      <c r="C144" s="171" t="s">
        <v>283</v>
      </c>
      <c r="I144" s="165"/>
      <c r="J144" s="165"/>
    </row>
    <row r="145" spans="1:10">
      <c r="I145" s="165"/>
      <c r="J145" s="165"/>
    </row>
    <row r="146" spans="1:10">
      <c r="A146" s="127">
        <v>9.1</v>
      </c>
      <c r="C146" s="127" t="s">
        <v>284</v>
      </c>
      <c r="I146" s="165"/>
      <c r="J146" s="165"/>
    </row>
    <row r="147" spans="1:10">
      <c r="I147" s="165"/>
      <c r="J147" s="165"/>
    </row>
    <row r="148" spans="1:10">
      <c r="A148" s="173" t="s">
        <v>286</v>
      </c>
      <c r="I148" s="165"/>
      <c r="J148" s="165"/>
    </row>
    <row r="149" spans="1:10">
      <c r="I149" s="165"/>
      <c r="J149" s="165"/>
    </row>
    <row r="150" spans="1:10">
      <c r="A150" s="173" t="s">
        <v>287</v>
      </c>
      <c r="I150" s="165"/>
      <c r="J150" s="165"/>
    </row>
    <row r="151" spans="1:10">
      <c r="I151" s="165"/>
      <c r="J151" s="165"/>
    </row>
    <row r="152" spans="1:10">
      <c r="A152" s="173" t="s">
        <v>288</v>
      </c>
      <c r="I152" s="165"/>
      <c r="J152" s="165"/>
    </row>
    <row r="153" spans="1:10">
      <c r="I153" s="165"/>
      <c r="J153" s="165"/>
    </row>
    <row r="154" spans="1:10">
      <c r="I154" s="165"/>
      <c r="J154" s="165"/>
    </row>
    <row r="155" spans="1:10" ht="20.399999999999999" customHeight="1" thickBot="1">
      <c r="G155" s="173" t="s">
        <v>341</v>
      </c>
      <c r="H155" s="105">
        <f>H24+H46+H57+H64+H84+H103+H135+H141</f>
        <v>65640</v>
      </c>
      <c r="I155" s="165"/>
      <c r="J155" s="165"/>
    </row>
    <row r="156" spans="1:10">
      <c r="I156" s="165"/>
      <c r="J156" s="165"/>
    </row>
    <row r="158" spans="1:10">
      <c r="I158" s="165"/>
      <c r="J158" s="165"/>
    </row>
    <row r="159" spans="1:10">
      <c r="I159" s="165"/>
      <c r="J159" s="165"/>
    </row>
    <row r="160" spans="1:10">
      <c r="I160" s="165"/>
      <c r="J160" s="165"/>
    </row>
    <row r="161" spans="9:10">
      <c r="I161" s="165"/>
      <c r="J161" s="165"/>
    </row>
    <row r="162" spans="9:10">
      <c r="I162" s="165"/>
      <c r="J162" s="165"/>
    </row>
  </sheetData>
  <mergeCells count="1">
    <mergeCell ref="C8:D8"/>
  </mergeCells>
  <phoneticPr fontId="36" type="noConversion"/>
  <pageMargins left="0.70866141732283472" right="0.70866141732283472" top="0.74803149606299213" bottom="0.74803149606299213" header="0.31496062992125984" footer="0.31496062992125984"/>
  <pageSetup paperSize="9" scale="59" fitToHeight="2" orientation="portrait" r:id="rId1"/>
  <headerFooter>
    <oddFooter>&amp;L&amp;F&amp;RPage &amp;P</oddFooter>
  </headerFooter>
  <rowBreaks count="2" manualBreakCount="2">
    <brk id="46" max="7" man="1"/>
    <brk id="103" max="7"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39E8AE-EF0B-403A-9833-679C826CA93F}">
  <dimension ref="A1:L84"/>
  <sheetViews>
    <sheetView showGridLines="0" view="pageBreakPreview" topLeftCell="A73" zoomScale="90" zoomScaleNormal="100" zoomScaleSheetLayoutView="90" workbookViewId="0">
      <selection activeCell="Q83" sqref="Q83"/>
    </sheetView>
  </sheetViews>
  <sheetFormatPr defaultColWidth="9.109375" defaultRowHeight="13.2"/>
  <cols>
    <col min="1" max="1" width="7.109375" style="43" customWidth="1"/>
    <col min="2" max="2" width="4.44140625" style="89" customWidth="1"/>
    <col min="3" max="3" width="9.6640625" style="89" customWidth="1"/>
    <col min="4" max="6" width="3.6640625" style="43" customWidth="1"/>
    <col min="7" max="7" width="8.88671875" style="43" customWidth="1"/>
    <col min="8" max="8" width="11.109375" style="43" customWidth="1"/>
    <col min="9" max="9" width="8.6640625" style="43" customWidth="1"/>
    <col min="10" max="10" width="16.44140625" style="43" customWidth="1"/>
    <col min="11" max="11" width="12.5546875" style="90" customWidth="1"/>
    <col min="12" max="12" width="14.33203125" style="90" customWidth="1"/>
    <col min="13" max="13" width="2.6640625" style="43" customWidth="1"/>
    <col min="14" max="16384" width="9.109375" style="43"/>
  </cols>
  <sheetData>
    <row r="1" spans="1:12" ht="29.25" customHeight="1">
      <c r="A1" s="41"/>
      <c r="B1" s="41"/>
      <c r="C1" s="41"/>
      <c r="D1" s="41"/>
      <c r="E1" s="41"/>
      <c r="F1" s="41"/>
      <c r="G1" s="41"/>
      <c r="H1" s="42"/>
      <c r="I1" s="42"/>
      <c r="J1" s="41"/>
      <c r="K1" s="41"/>
      <c r="L1" s="158" t="s">
        <v>193</v>
      </c>
    </row>
    <row r="2" spans="1:12" s="47" customFormat="1" ht="21" customHeight="1">
      <c r="A2" s="44" t="s">
        <v>25</v>
      </c>
      <c r="B2" s="44"/>
      <c r="C2" s="45" t="str">
        <f>'Tender Summary '!C2</f>
        <v>Harbury Parish Council</v>
      </c>
      <c r="D2" s="45"/>
      <c r="E2" s="45"/>
      <c r="F2" s="45"/>
      <c r="G2" s="45"/>
      <c r="H2" s="44"/>
      <c r="I2" s="44"/>
      <c r="J2" s="44"/>
      <c r="K2" s="44"/>
      <c r="L2" s="129" t="s">
        <v>194</v>
      </c>
    </row>
    <row r="3" spans="1:12" s="47" customFormat="1" ht="26.25" customHeight="1">
      <c r="A3" s="48" t="s">
        <v>26</v>
      </c>
      <c r="B3" s="48"/>
      <c r="C3" s="275" t="str">
        <f>'Tender Summary '!C3</f>
        <v xml:space="preserve">Community EV Charging station at Harbury Queen Elizabeth II Playing Fields  </v>
      </c>
      <c r="D3" s="276"/>
      <c r="E3" s="276"/>
      <c r="F3" s="276"/>
      <c r="G3" s="276"/>
      <c r="H3" s="276"/>
      <c r="I3" s="276"/>
      <c r="J3" s="276"/>
      <c r="K3" s="276"/>
      <c r="L3" s="276"/>
    </row>
    <row r="4" spans="1:12" s="55" customFormat="1" ht="17.25" customHeight="1">
      <c r="A4" s="51" t="s">
        <v>27</v>
      </c>
      <c r="B4" s="51"/>
      <c r="C4" s="52" t="str">
        <f>'Tender Summary '!C4</f>
        <v>6541</v>
      </c>
      <c r="D4" s="53"/>
      <c r="E4" s="53"/>
      <c r="F4" s="53"/>
      <c r="G4" s="53"/>
      <c r="H4" s="51"/>
      <c r="I4" s="51"/>
      <c r="J4" s="51"/>
      <c r="K4" s="130" t="s">
        <v>44</v>
      </c>
      <c r="L4" s="131">
        <v>1</v>
      </c>
    </row>
    <row r="5" spans="1:12" s="60" customFormat="1">
      <c r="A5" s="132">
        <v>1</v>
      </c>
      <c r="B5" s="58" t="s">
        <v>195</v>
      </c>
      <c r="C5" s="73"/>
      <c r="D5" s="73"/>
      <c r="E5" s="73"/>
      <c r="F5" s="73"/>
      <c r="G5" s="73"/>
      <c r="I5" s="73"/>
      <c r="J5" s="59"/>
      <c r="K5" s="133"/>
      <c r="L5" s="133"/>
    </row>
    <row r="6" spans="1:12" s="60" customFormat="1">
      <c r="A6" s="132"/>
      <c r="B6" s="181" t="s">
        <v>338</v>
      </c>
      <c r="C6" s="182"/>
      <c r="D6" s="182"/>
      <c r="E6" s="182"/>
      <c r="F6" s="182"/>
      <c r="G6" s="182"/>
      <c r="H6" s="183"/>
      <c r="I6" s="182"/>
      <c r="J6" s="184"/>
      <c r="K6" s="133"/>
      <c r="L6" s="134" t="s">
        <v>196</v>
      </c>
    </row>
    <row r="7" spans="1:12" s="60" customFormat="1">
      <c r="A7" s="135" t="s">
        <v>197</v>
      </c>
      <c r="B7" s="277"/>
      <c r="C7" s="278"/>
      <c r="D7" s="278"/>
      <c r="E7" s="278"/>
      <c r="F7" s="278"/>
      <c r="G7" s="278"/>
      <c r="H7" s="278"/>
      <c r="I7" s="278"/>
      <c r="J7" s="279"/>
      <c r="K7" s="136"/>
      <c r="L7" s="136"/>
    </row>
    <row r="8" spans="1:12" s="60" customFormat="1">
      <c r="A8" s="135"/>
      <c r="B8" s="277" t="s">
        <v>254</v>
      </c>
      <c r="C8" s="278"/>
      <c r="D8" s="278"/>
      <c r="E8" s="278"/>
      <c r="F8" s="278"/>
      <c r="G8" s="278"/>
      <c r="H8" s="278"/>
      <c r="I8" s="278"/>
      <c r="J8" s="279"/>
      <c r="K8" s="136"/>
      <c r="L8" s="136"/>
    </row>
    <row r="9" spans="1:12" s="140" customFormat="1" ht="11.4">
      <c r="A9" s="65"/>
      <c r="B9" s="137"/>
      <c r="C9" s="138"/>
      <c r="D9" s="139"/>
      <c r="E9" s="138"/>
      <c r="F9" s="139"/>
      <c r="G9" s="138"/>
      <c r="H9" s="139"/>
      <c r="I9" s="138"/>
      <c r="J9" s="139"/>
      <c r="K9" s="136"/>
      <c r="L9" s="136"/>
    </row>
    <row r="10" spans="1:12" s="140" customFormat="1" ht="11.4">
      <c r="A10" s="141">
        <v>1</v>
      </c>
      <c r="B10" s="142" t="s">
        <v>198</v>
      </c>
      <c r="C10" s="138"/>
      <c r="D10" s="139"/>
      <c r="E10" s="138"/>
      <c r="F10" s="139"/>
      <c r="G10" s="138"/>
      <c r="H10" s="139"/>
      <c r="I10" s="138"/>
      <c r="J10" s="139"/>
      <c r="K10" s="136" t="s">
        <v>47</v>
      </c>
      <c r="L10" s="136"/>
    </row>
    <row r="11" spans="1:12" s="140" customFormat="1" ht="11.4">
      <c r="A11" s="141">
        <f>SUM(A10+1)</f>
        <v>2</v>
      </c>
      <c r="B11" s="142" t="s">
        <v>199</v>
      </c>
      <c r="C11" s="138"/>
      <c r="D11" s="139"/>
      <c r="E11" s="138"/>
      <c r="F11" s="139"/>
      <c r="G11" s="138"/>
      <c r="H11" s="139"/>
      <c r="I11" s="138"/>
      <c r="J11" s="139"/>
      <c r="K11" s="136" t="s">
        <v>47</v>
      </c>
      <c r="L11" s="136"/>
    </row>
    <row r="12" spans="1:12" s="140" customFormat="1" ht="11.4">
      <c r="A12" s="141">
        <f t="shared" ref="A12:A57" si="0">SUM(A11+1)</f>
        <v>3</v>
      </c>
      <c r="B12" s="142" t="s">
        <v>279</v>
      </c>
      <c r="C12" s="138"/>
      <c r="D12" s="139"/>
      <c r="E12" s="138"/>
      <c r="F12" s="139"/>
      <c r="G12" s="138"/>
      <c r="H12" s="139"/>
      <c r="I12" s="138"/>
      <c r="J12" s="139"/>
      <c r="K12" s="136" t="s">
        <v>47</v>
      </c>
      <c r="L12" s="136"/>
    </row>
    <row r="13" spans="1:12" s="140" customFormat="1" ht="11.4">
      <c r="A13" s="141">
        <f t="shared" si="0"/>
        <v>4</v>
      </c>
      <c r="B13" s="142" t="s">
        <v>200</v>
      </c>
      <c r="C13" s="138"/>
      <c r="D13" s="139"/>
      <c r="E13" s="138"/>
      <c r="F13" s="139"/>
      <c r="G13" s="138"/>
      <c r="H13" s="139"/>
      <c r="I13" s="138"/>
      <c r="J13" s="139"/>
      <c r="K13" s="136" t="s">
        <v>47</v>
      </c>
      <c r="L13" s="136"/>
    </row>
    <row r="14" spans="1:12" s="140" customFormat="1" ht="11.4">
      <c r="A14" s="141">
        <f t="shared" si="0"/>
        <v>5</v>
      </c>
      <c r="B14" s="142" t="s">
        <v>201</v>
      </c>
      <c r="C14" s="138"/>
      <c r="D14" s="139"/>
      <c r="E14" s="138"/>
      <c r="F14" s="139"/>
      <c r="G14" s="138"/>
      <c r="H14" s="139"/>
      <c r="I14" s="138"/>
      <c r="J14" s="139"/>
      <c r="K14" s="136" t="s">
        <v>47</v>
      </c>
      <c r="L14" s="136"/>
    </row>
    <row r="15" spans="1:12" s="140" customFormat="1" ht="11.4">
      <c r="A15" s="141">
        <f t="shared" si="0"/>
        <v>6</v>
      </c>
      <c r="B15" s="142" t="s">
        <v>202</v>
      </c>
      <c r="C15" s="138"/>
      <c r="D15" s="139"/>
      <c r="E15" s="138"/>
      <c r="F15" s="139"/>
      <c r="G15" s="138"/>
      <c r="H15" s="139"/>
      <c r="I15" s="138"/>
      <c r="J15" s="139"/>
      <c r="K15" s="136" t="s">
        <v>47</v>
      </c>
      <c r="L15" s="136"/>
    </row>
    <row r="16" spans="1:12" s="140" customFormat="1" ht="11.4">
      <c r="A16" s="141">
        <f t="shared" si="0"/>
        <v>7</v>
      </c>
      <c r="B16" s="142" t="s">
        <v>203</v>
      </c>
      <c r="C16" s="138"/>
      <c r="D16" s="139"/>
      <c r="E16" s="138"/>
      <c r="F16" s="139"/>
      <c r="G16" s="138"/>
      <c r="H16" s="139"/>
      <c r="I16" s="138"/>
      <c r="J16" s="139"/>
      <c r="K16" s="136" t="s">
        <v>47</v>
      </c>
      <c r="L16" s="136"/>
    </row>
    <row r="17" spans="1:12" s="140" customFormat="1" ht="11.4">
      <c r="A17" s="141">
        <f t="shared" si="0"/>
        <v>8</v>
      </c>
      <c r="B17" s="142" t="s">
        <v>204</v>
      </c>
      <c r="C17" s="138"/>
      <c r="D17" s="139"/>
      <c r="E17" s="138"/>
      <c r="F17" s="139"/>
      <c r="G17" s="138"/>
      <c r="H17" s="139"/>
      <c r="I17" s="138"/>
      <c r="J17" s="139"/>
      <c r="K17" s="136" t="s">
        <v>47</v>
      </c>
      <c r="L17" s="136"/>
    </row>
    <row r="18" spans="1:12" s="140" customFormat="1" ht="11.4">
      <c r="A18" s="141">
        <f t="shared" si="0"/>
        <v>9</v>
      </c>
      <c r="B18" s="142" t="s">
        <v>205</v>
      </c>
      <c r="C18" s="138"/>
      <c r="D18" s="139"/>
      <c r="E18" s="138"/>
      <c r="F18" s="139"/>
      <c r="G18" s="138"/>
      <c r="H18" s="139"/>
      <c r="I18" s="138"/>
      <c r="J18" s="139"/>
      <c r="K18" s="136"/>
      <c r="L18" s="136"/>
    </row>
    <row r="19" spans="1:12" s="140" customFormat="1" ht="11.4">
      <c r="A19" s="141">
        <f t="shared" si="0"/>
        <v>10</v>
      </c>
      <c r="B19" s="142" t="s">
        <v>206</v>
      </c>
      <c r="C19" s="138"/>
      <c r="D19" s="139"/>
      <c r="E19" s="138"/>
      <c r="F19" s="139"/>
      <c r="G19" s="138"/>
      <c r="H19" s="139"/>
      <c r="I19" s="138"/>
      <c r="J19" s="139"/>
      <c r="K19" s="136" t="s">
        <v>47</v>
      </c>
      <c r="L19" s="136"/>
    </row>
    <row r="20" spans="1:12" s="140" customFormat="1" ht="11.4">
      <c r="A20" s="141">
        <f t="shared" si="0"/>
        <v>11</v>
      </c>
      <c r="B20" s="273" t="s">
        <v>207</v>
      </c>
      <c r="C20" s="274"/>
      <c r="D20" s="274"/>
      <c r="E20" s="274"/>
      <c r="F20" s="274"/>
      <c r="G20" s="274"/>
      <c r="H20" s="274"/>
      <c r="I20" s="274"/>
      <c r="J20" s="263"/>
      <c r="K20" s="136" t="s">
        <v>47</v>
      </c>
      <c r="L20" s="136"/>
    </row>
    <row r="21" spans="1:12" s="140" customFormat="1" ht="11.4">
      <c r="A21" s="141">
        <f t="shared" si="0"/>
        <v>12</v>
      </c>
      <c r="B21" s="142" t="s">
        <v>208</v>
      </c>
      <c r="C21" s="138"/>
      <c r="D21" s="139"/>
      <c r="E21" s="138"/>
      <c r="F21" s="139"/>
      <c r="G21" s="138"/>
      <c r="H21" s="139"/>
      <c r="I21" s="138"/>
      <c r="J21" s="139"/>
      <c r="K21" s="136" t="s">
        <v>47</v>
      </c>
      <c r="L21" s="136"/>
    </row>
    <row r="22" spans="1:12" s="140" customFormat="1" ht="11.4">
      <c r="A22" s="141">
        <f t="shared" si="0"/>
        <v>13</v>
      </c>
      <c r="B22" s="142" t="s">
        <v>209</v>
      </c>
      <c r="C22" s="138"/>
      <c r="D22" s="139"/>
      <c r="E22" s="138"/>
      <c r="F22" s="139"/>
      <c r="G22" s="138"/>
      <c r="H22" s="139"/>
      <c r="I22" s="138"/>
      <c r="J22" s="139"/>
      <c r="K22" s="136" t="s">
        <v>47</v>
      </c>
      <c r="L22" s="136"/>
    </row>
    <row r="23" spans="1:12" s="140" customFormat="1" ht="12" customHeight="1">
      <c r="A23" s="141">
        <f t="shared" si="0"/>
        <v>14</v>
      </c>
      <c r="B23" s="273" t="s">
        <v>210</v>
      </c>
      <c r="C23" s="274"/>
      <c r="D23" s="274"/>
      <c r="E23" s="274"/>
      <c r="F23" s="274"/>
      <c r="G23" s="274"/>
      <c r="H23" s="274"/>
      <c r="I23" s="274"/>
      <c r="J23" s="263"/>
      <c r="K23" s="136" t="s">
        <v>47</v>
      </c>
      <c r="L23" s="136"/>
    </row>
    <row r="24" spans="1:12" s="140" customFormat="1" ht="11.4">
      <c r="A24" s="141">
        <f t="shared" si="0"/>
        <v>15</v>
      </c>
      <c r="B24" s="142" t="s">
        <v>211</v>
      </c>
      <c r="C24" s="138"/>
      <c r="D24" s="139"/>
      <c r="E24" s="138"/>
      <c r="F24" s="139"/>
      <c r="G24" s="138"/>
      <c r="H24" s="139"/>
      <c r="I24" s="138"/>
      <c r="J24" s="139"/>
      <c r="K24" s="136" t="s">
        <v>47</v>
      </c>
      <c r="L24" s="136"/>
    </row>
    <row r="25" spans="1:12" s="140" customFormat="1" ht="11.4">
      <c r="A25" s="141">
        <f t="shared" si="0"/>
        <v>16</v>
      </c>
      <c r="B25" s="142" t="s">
        <v>212</v>
      </c>
      <c r="C25" s="138"/>
      <c r="D25" s="139"/>
      <c r="E25" s="138"/>
      <c r="F25" s="139"/>
      <c r="G25" s="138"/>
      <c r="H25" s="139"/>
      <c r="I25" s="138"/>
      <c r="J25" s="139"/>
      <c r="K25" s="136" t="s">
        <v>47</v>
      </c>
      <c r="L25" s="136"/>
    </row>
    <row r="26" spans="1:12" s="140" customFormat="1" ht="11.4">
      <c r="A26" s="141">
        <f t="shared" si="0"/>
        <v>17</v>
      </c>
      <c r="B26" s="142" t="s">
        <v>213</v>
      </c>
      <c r="C26" s="138"/>
      <c r="D26" s="139"/>
      <c r="E26" s="138"/>
      <c r="F26" s="139"/>
      <c r="G26" s="138"/>
      <c r="H26" s="139"/>
      <c r="I26" s="138"/>
      <c r="J26" s="139"/>
      <c r="K26" s="136" t="s">
        <v>47</v>
      </c>
      <c r="L26" s="136"/>
    </row>
    <row r="27" spans="1:12" s="140" customFormat="1" ht="23.25" customHeight="1">
      <c r="A27" s="141">
        <f t="shared" si="0"/>
        <v>18</v>
      </c>
      <c r="B27" s="273" t="s">
        <v>214</v>
      </c>
      <c r="C27" s="274"/>
      <c r="D27" s="274"/>
      <c r="E27" s="274"/>
      <c r="F27" s="274"/>
      <c r="G27" s="274"/>
      <c r="H27" s="274"/>
      <c r="I27" s="274"/>
      <c r="J27" s="263"/>
      <c r="K27" s="136" t="s">
        <v>47</v>
      </c>
      <c r="L27" s="136"/>
    </row>
    <row r="28" spans="1:12" s="140" customFormat="1" ht="11.4">
      <c r="A28" s="141">
        <f t="shared" si="0"/>
        <v>19</v>
      </c>
      <c r="B28" s="142" t="s">
        <v>215</v>
      </c>
      <c r="C28" s="138"/>
      <c r="D28" s="139"/>
      <c r="E28" s="138"/>
      <c r="F28" s="139"/>
      <c r="G28" s="138"/>
      <c r="H28" s="139"/>
      <c r="I28" s="138"/>
      <c r="J28" s="139"/>
      <c r="K28" s="136" t="s">
        <v>47</v>
      </c>
      <c r="L28" s="136"/>
    </row>
    <row r="29" spans="1:12" s="140" customFormat="1" ht="12.75" customHeight="1">
      <c r="A29" s="141">
        <f t="shared" si="0"/>
        <v>20</v>
      </c>
      <c r="B29" s="142" t="s">
        <v>216</v>
      </c>
      <c r="C29" s="138"/>
      <c r="D29" s="139"/>
      <c r="E29" s="138"/>
      <c r="F29" s="139"/>
      <c r="G29" s="138"/>
      <c r="H29" s="139"/>
      <c r="I29" s="138"/>
      <c r="J29" s="139"/>
      <c r="K29" s="136" t="s">
        <v>47</v>
      </c>
      <c r="L29" s="136"/>
    </row>
    <row r="30" spans="1:12" s="140" customFormat="1" ht="11.4">
      <c r="A30" s="141">
        <f t="shared" si="0"/>
        <v>21</v>
      </c>
      <c r="B30" s="142" t="s">
        <v>217</v>
      </c>
      <c r="C30" s="138"/>
      <c r="D30" s="139"/>
      <c r="E30" s="138"/>
      <c r="F30" s="139"/>
      <c r="G30" s="138"/>
      <c r="H30" s="139"/>
      <c r="I30" s="138"/>
      <c r="J30" s="139"/>
      <c r="K30" s="136" t="s">
        <v>47</v>
      </c>
      <c r="L30" s="136"/>
    </row>
    <row r="31" spans="1:12" s="140" customFormat="1" ht="25.5" customHeight="1">
      <c r="A31" s="141">
        <f t="shared" si="0"/>
        <v>22</v>
      </c>
      <c r="B31" s="273" t="s">
        <v>218</v>
      </c>
      <c r="C31" s="274"/>
      <c r="D31" s="274"/>
      <c r="E31" s="274"/>
      <c r="F31" s="274"/>
      <c r="G31" s="274"/>
      <c r="H31" s="274"/>
      <c r="I31" s="274"/>
      <c r="J31" s="263"/>
      <c r="K31" s="136" t="s">
        <v>47</v>
      </c>
      <c r="L31" s="136"/>
    </row>
    <row r="32" spans="1:12" s="140" customFormat="1" ht="11.4">
      <c r="A32" s="141">
        <f t="shared" si="0"/>
        <v>23</v>
      </c>
      <c r="B32" s="142" t="s">
        <v>219</v>
      </c>
      <c r="C32" s="138"/>
      <c r="D32" s="139"/>
      <c r="E32" s="138"/>
      <c r="F32" s="139"/>
      <c r="G32" s="138"/>
      <c r="H32" s="139"/>
      <c r="I32" s="138"/>
      <c r="J32" s="139"/>
      <c r="K32" s="136" t="s">
        <v>47</v>
      </c>
      <c r="L32" s="136"/>
    </row>
    <row r="33" spans="1:12" s="140" customFormat="1" ht="14.25" customHeight="1">
      <c r="A33" s="141">
        <f t="shared" si="0"/>
        <v>24</v>
      </c>
      <c r="B33" s="142" t="s">
        <v>220</v>
      </c>
      <c r="C33" s="138"/>
      <c r="D33" s="139"/>
      <c r="E33" s="138"/>
      <c r="F33" s="139"/>
      <c r="G33" s="138"/>
      <c r="H33" s="139"/>
      <c r="I33" s="138"/>
      <c r="J33" s="139"/>
      <c r="K33" s="136" t="s">
        <v>47</v>
      </c>
      <c r="L33" s="136"/>
    </row>
    <row r="34" spans="1:12" s="140" customFormat="1" ht="15" customHeight="1">
      <c r="A34" s="141">
        <f t="shared" si="0"/>
        <v>25</v>
      </c>
      <c r="B34" s="142" t="s">
        <v>221</v>
      </c>
      <c r="C34" s="138"/>
      <c r="D34" s="139"/>
      <c r="E34" s="138"/>
      <c r="F34" s="139"/>
      <c r="G34" s="138"/>
      <c r="H34" s="139"/>
      <c r="I34" s="138"/>
      <c r="J34" s="139"/>
      <c r="K34" s="136" t="s">
        <v>47</v>
      </c>
      <c r="L34" s="136"/>
    </row>
    <row r="35" spans="1:12" s="140" customFormat="1" ht="11.4">
      <c r="A35" s="141">
        <f t="shared" si="0"/>
        <v>26</v>
      </c>
      <c r="B35" s="142" t="s">
        <v>222</v>
      </c>
      <c r="C35" s="138"/>
      <c r="D35" s="139"/>
      <c r="E35" s="138"/>
      <c r="F35" s="139"/>
      <c r="G35" s="138"/>
      <c r="H35" s="139"/>
      <c r="I35" s="138"/>
      <c r="J35" s="139"/>
      <c r="K35" s="136" t="s">
        <v>47</v>
      </c>
      <c r="L35" s="136"/>
    </row>
    <row r="36" spans="1:12" s="140" customFormat="1" ht="11.4">
      <c r="A36" s="141">
        <f t="shared" si="0"/>
        <v>27</v>
      </c>
      <c r="B36" s="142" t="s">
        <v>223</v>
      </c>
      <c r="C36" s="138"/>
      <c r="D36" s="139"/>
      <c r="E36" s="138"/>
      <c r="F36" s="139"/>
      <c r="G36" s="138"/>
      <c r="H36" s="139"/>
      <c r="I36" s="138"/>
      <c r="J36" s="139"/>
      <c r="K36" s="136" t="s">
        <v>47</v>
      </c>
      <c r="L36" s="136"/>
    </row>
    <row r="37" spans="1:12" s="140" customFormat="1" ht="11.4">
      <c r="A37" s="65"/>
      <c r="B37" s="143" t="s">
        <v>224</v>
      </c>
      <c r="C37" s="138"/>
      <c r="D37" s="139"/>
      <c r="E37" s="138"/>
      <c r="F37" s="139"/>
      <c r="G37" s="138"/>
      <c r="H37" s="139"/>
      <c r="I37" s="138"/>
      <c r="J37" s="139"/>
      <c r="K37" s="136" t="s">
        <v>47</v>
      </c>
      <c r="L37" s="136"/>
    </row>
    <row r="38" spans="1:12" s="140" customFormat="1" ht="11.4">
      <c r="A38" s="141">
        <f>SUM(A36+1)</f>
        <v>28</v>
      </c>
      <c r="B38" s="142" t="s">
        <v>198</v>
      </c>
      <c r="C38" s="138"/>
      <c r="D38" s="139"/>
      <c r="E38" s="138"/>
      <c r="F38" s="139"/>
      <c r="G38" s="138"/>
      <c r="H38" s="139"/>
      <c r="I38" s="138"/>
      <c r="J38" s="139"/>
      <c r="K38" s="136" t="s">
        <v>47</v>
      </c>
      <c r="L38" s="136"/>
    </row>
    <row r="39" spans="1:12" s="140" customFormat="1" ht="11.4">
      <c r="A39" s="141">
        <f t="shared" si="0"/>
        <v>29</v>
      </c>
      <c r="B39" s="142" t="s">
        <v>222</v>
      </c>
      <c r="C39" s="138"/>
      <c r="D39" s="139"/>
      <c r="E39" s="138"/>
      <c r="F39" s="139"/>
      <c r="G39" s="138"/>
      <c r="H39" s="139"/>
      <c r="I39" s="138"/>
      <c r="J39" s="139"/>
      <c r="K39" s="136" t="s">
        <v>47</v>
      </c>
      <c r="L39" s="136"/>
    </row>
    <row r="40" spans="1:12" s="140" customFormat="1" ht="11.4">
      <c r="A40" s="141">
        <f t="shared" si="0"/>
        <v>30</v>
      </c>
      <c r="B40" s="142" t="s">
        <v>225</v>
      </c>
      <c r="C40" s="138"/>
      <c r="D40" s="139"/>
      <c r="E40" s="138"/>
      <c r="F40" s="139"/>
      <c r="G40" s="138"/>
      <c r="H40" s="139"/>
      <c r="I40" s="138"/>
      <c r="J40" s="139"/>
      <c r="K40" s="136" t="s">
        <v>47</v>
      </c>
      <c r="L40" s="136"/>
    </row>
    <row r="41" spans="1:12" s="140" customFormat="1" ht="11.4">
      <c r="A41" s="141">
        <f t="shared" si="0"/>
        <v>31</v>
      </c>
      <c r="B41" s="142" t="s">
        <v>226</v>
      </c>
      <c r="C41" s="138"/>
      <c r="D41" s="139"/>
      <c r="E41" s="138"/>
      <c r="F41" s="139"/>
      <c r="G41" s="138"/>
      <c r="H41" s="139"/>
      <c r="I41" s="138"/>
      <c r="J41" s="139"/>
      <c r="K41" s="136" t="s">
        <v>47</v>
      </c>
      <c r="L41" s="136"/>
    </row>
    <row r="42" spans="1:12" s="140" customFormat="1" ht="11.4">
      <c r="A42" s="141">
        <f t="shared" si="0"/>
        <v>32</v>
      </c>
      <c r="B42" s="142" t="s">
        <v>227</v>
      </c>
      <c r="C42" s="138"/>
      <c r="D42" s="139"/>
      <c r="E42" s="138"/>
      <c r="F42" s="139"/>
      <c r="G42" s="138"/>
      <c r="H42" s="139"/>
      <c r="I42" s="138"/>
      <c r="J42" s="139"/>
      <c r="K42" s="136" t="s">
        <v>47</v>
      </c>
      <c r="L42" s="136"/>
    </row>
    <row r="43" spans="1:12" s="140" customFormat="1" ht="11.4">
      <c r="A43" s="141">
        <f t="shared" si="0"/>
        <v>33</v>
      </c>
      <c r="B43" s="142" t="s">
        <v>228</v>
      </c>
      <c r="C43" s="138"/>
      <c r="D43" s="139"/>
      <c r="E43" s="138"/>
      <c r="F43" s="139"/>
      <c r="G43" s="138"/>
      <c r="H43" s="139"/>
      <c r="I43" s="138"/>
      <c r="J43" s="139"/>
      <c r="K43" s="136" t="s">
        <v>47</v>
      </c>
      <c r="L43" s="136"/>
    </row>
    <row r="44" spans="1:12" s="140" customFormat="1" ht="11.4">
      <c r="A44" s="141">
        <f t="shared" si="0"/>
        <v>34</v>
      </c>
      <c r="B44" s="142" t="s">
        <v>229</v>
      </c>
      <c r="C44" s="138"/>
      <c r="D44" s="139"/>
      <c r="E44" s="138"/>
      <c r="F44" s="139"/>
      <c r="G44" s="138"/>
      <c r="H44" s="139"/>
      <c r="I44" s="138"/>
      <c r="J44" s="139"/>
      <c r="K44" s="136" t="s">
        <v>47</v>
      </c>
      <c r="L44" s="136"/>
    </row>
    <row r="45" spans="1:12" s="140" customFormat="1" ht="11.4">
      <c r="A45" s="141">
        <f t="shared" si="0"/>
        <v>35</v>
      </c>
      <c r="B45" s="142" t="s">
        <v>230</v>
      </c>
      <c r="C45" s="138"/>
      <c r="D45" s="139"/>
      <c r="E45" s="138"/>
      <c r="F45" s="139"/>
      <c r="G45" s="138"/>
      <c r="H45" s="139"/>
      <c r="I45" s="138"/>
      <c r="J45" s="139"/>
      <c r="K45" s="136" t="s">
        <v>47</v>
      </c>
      <c r="L45" s="136"/>
    </row>
    <row r="46" spans="1:12" s="140" customFormat="1" ht="11.4">
      <c r="A46" s="141">
        <f t="shared" si="0"/>
        <v>36</v>
      </c>
      <c r="B46" s="142" t="s">
        <v>231</v>
      </c>
      <c r="C46" s="138"/>
      <c r="D46" s="139"/>
      <c r="E46" s="138"/>
      <c r="F46" s="139"/>
      <c r="G46" s="138"/>
      <c r="H46" s="139"/>
      <c r="I46" s="138"/>
      <c r="J46" s="139"/>
      <c r="K46" s="136" t="s">
        <v>47</v>
      </c>
      <c r="L46" s="136"/>
    </row>
    <row r="47" spans="1:12" s="140" customFormat="1" ht="11.4">
      <c r="A47" s="141">
        <f t="shared" si="0"/>
        <v>37</v>
      </c>
      <c r="B47" s="142" t="s">
        <v>232</v>
      </c>
      <c r="C47" s="138"/>
      <c r="D47" s="139"/>
      <c r="E47" s="138"/>
      <c r="F47" s="139"/>
      <c r="G47" s="138"/>
      <c r="H47" s="139"/>
      <c r="I47" s="138"/>
      <c r="J47" s="139"/>
      <c r="K47" s="136" t="s">
        <v>47</v>
      </c>
      <c r="L47" s="136"/>
    </row>
    <row r="48" spans="1:12" s="140" customFormat="1" ht="11.4">
      <c r="A48" s="141">
        <f t="shared" si="0"/>
        <v>38</v>
      </c>
      <c r="B48" s="142" t="s">
        <v>233</v>
      </c>
      <c r="C48" s="138"/>
      <c r="D48" s="139"/>
      <c r="E48" s="138"/>
      <c r="F48" s="139"/>
      <c r="G48" s="138"/>
      <c r="H48" s="139"/>
      <c r="I48" s="138"/>
      <c r="J48" s="139"/>
      <c r="K48" s="136" t="s">
        <v>47</v>
      </c>
      <c r="L48" s="136"/>
    </row>
    <row r="49" spans="1:12" s="140" customFormat="1" ht="11.4">
      <c r="A49" s="141">
        <f t="shared" si="0"/>
        <v>39</v>
      </c>
      <c r="B49" s="142" t="s">
        <v>234</v>
      </c>
      <c r="C49" s="138"/>
      <c r="D49" s="139"/>
      <c r="E49" s="138"/>
      <c r="F49" s="139"/>
      <c r="G49" s="138"/>
      <c r="H49" s="139"/>
      <c r="I49" s="138"/>
      <c r="J49" s="139"/>
      <c r="K49" s="136" t="s">
        <v>47</v>
      </c>
      <c r="L49" s="136"/>
    </row>
    <row r="50" spans="1:12" s="140" customFormat="1" ht="11.4">
      <c r="A50" s="141">
        <f t="shared" si="0"/>
        <v>40</v>
      </c>
      <c r="B50" s="142" t="s">
        <v>235</v>
      </c>
      <c r="C50" s="138"/>
      <c r="D50" s="139"/>
      <c r="E50" s="138"/>
      <c r="F50" s="139"/>
      <c r="G50" s="138"/>
      <c r="H50" s="139"/>
      <c r="I50" s="138"/>
      <c r="J50" s="139"/>
      <c r="K50" s="136" t="s">
        <v>47</v>
      </c>
      <c r="L50" s="136"/>
    </row>
    <row r="51" spans="1:12" s="140" customFormat="1" ht="11.4">
      <c r="A51" s="141">
        <f t="shared" si="0"/>
        <v>41</v>
      </c>
      <c r="B51" s="142" t="s">
        <v>236</v>
      </c>
      <c r="C51" s="138"/>
      <c r="D51" s="139"/>
      <c r="E51" s="138"/>
      <c r="F51" s="139"/>
      <c r="G51" s="138"/>
      <c r="H51" s="139"/>
      <c r="I51" s="138"/>
      <c r="J51" s="139"/>
      <c r="K51" s="136" t="s">
        <v>47</v>
      </c>
      <c r="L51" s="136"/>
    </row>
    <row r="52" spans="1:12" s="140" customFormat="1" ht="11.4">
      <c r="A52" s="141">
        <f t="shared" si="0"/>
        <v>42</v>
      </c>
      <c r="B52" s="142" t="s">
        <v>237</v>
      </c>
      <c r="C52" s="138"/>
      <c r="D52" s="139"/>
      <c r="E52" s="138"/>
      <c r="F52" s="139"/>
      <c r="G52" s="138"/>
      <c r="H52" s="139"/>
      <c r="I52" s="138"/>
      <c r="J52" s="139"/>
      <c r="K52" s="136" t="s">
        <v>47</v>
      </c>
      <c r="L52" s="136"/>
    </row>
    <row r="53" spans="1:12" s="140" customFormat="1" ht="11.4">
      <c r="A53" s="141">
        <f t="shared" si="0"/>
        <v>43</v>
      </c>
      <c r="B53" s="142" t="s">
        <v>238</v>
      </c>
      <c r="C53" s="138"/>
      <c r="D53" s="139"/>
      <c r="E53" s="138"/>
      <c r="F53" s="139"/>
      <c r="G53" s="138"/>
      <c r="H53" s="139"/>
      <c r="I53" s="138"/>
      <c r="J53" s="139"/>
      <c r="K53" s="136" t="s">
        <v>47</v>
      </c>
      <c r="L53" s="136"/>
    </row>
    <row r="54" spans="1:12" s="140" customFormat="1" ht="11.4">
      <c r="A54" s="141">
        <f t="shared" si="0"/>
        <v>44</v>
      </c>
      <c r="B54" s="142" t="s">
        <v>239</v>
      </c>
      <c r="C54" s="138"/>
      <c r="D54" s="139"/>
      <c r="E54" s="138"/>
      <c r="F54" s="139"/>
      <c r="G54" s="138"/>
      <c r="H54" s="139"/>
      <c r="I54" s="138"/>
      <c r="J54" s="139"/>
      <c r="K54" s="136" t="s">
        <v>47</v>
      </c>
      <c r="L54" s="136"/>
    </row>
    <row r="55" spans="1:12" s="140" customFormat="1" ht="11.4">
      <c r="A55" s="141">
        <f t="shared" si="0"/>
        <v>45</v>
      </c>
      <c r="B55" s="142" t="s">
        <v>240</v>
      </c>
      <c r="C55" s="138"/>
      <c r="D55" s="139"/>
      <c r="E55" s="138"/>
      <c r="F55" s="139"/>
      <c r="G55" s="138"/>
      <c r="H55" s="139"/>
      <c r="I55" s="138"/>
      <c r="J55" s="139"/>
      <c r="K55" s="136" t="s">
        <v>47</v>
      </c>
      <c r="L55" s="136"/>
    </row>
    <row r="56" spans="1:12" s="140" customFormat="1" ht="11.4">
      <c r="A56" s="141">
        <f t="shared" si="0"/>
        <v>46</v>
      </c>
      <c r="B56" s="142" t="s">
        <v>241</v>
      </c>
      <c r="C56" s="138"/>
      <c r="D56" s="139"/>
      <c r="E56" s="138"/>
      <c r="F56" s="139"/>
      <c r="G56" s="138"/>
      <c r="H56" s="139"/>
      <c r="I56" s="138"/>
      <c r="J56" s="139"/>
      <c r="K56" s="136" t="s">
        <v>47</v>
      </c>
      <c r="L56" s="136"/>
    </row>
    <row r="57" spans="1:12" s="140" customFormat="1" ht="11.4">
      <c r="A57" s="141">
        <f t="shared" si="0"/>
        <v>47</v>
      </c>
      <c r="B57" s="142" t="s">
        <v>280</v>
      </c>
      <c r="C57" s="138"/>
      <c r="D57" s="139"/>
      <c r="E57" s="138"/>
      <c r="F57" s="139"/>
      <c r="G57" s="138"/>
      <c r="H57" s="139"/>
      <c r="I57" s="138"/>
      <c r="J57" s="139"/>
      <c r="K57" s="136" t="s">
        <v>47</v>
      </c>
      <c r="L57" s="136"/>
    </row>
    <row r="58" spans="1:12" ht="22.5" customHeight="1">
      <c r="A58" s="144"/>
      <c r="B58" s="145"/>
      <c r="C58" s="146"/>
      <c r="D58" s="146"/>
      <c r="E58" s="146"/>
      <c r="F58" s="146"/>
      <c r="G58" s="146"/>
      <c r="H58" s="146"/>
      <c r="I58" s="146"/>
      <c r="J58" s="147" t="s">
        <v>242</v>
      </c>
      <c r="K58" s="148" t="s">
        <v>40</v>
      </c>
      <c r="L58" s="149">
        <f>SUM(L7:L57)</f>
        <v>0</v>
      </c>
    </row>
    <row r="59" spans="1:12" s="140" customFormat="1" ht="11.4">
      <c r="A59" s="141"/>
      <c r="B59" s="142"/>
      <c r="C59" s="138"/>
      <c r="D59" s="139"/>
      <c r="E59" s="138"/>
      <c r="F59" s="139"/>
      <c r="G59" s="138"/>
      <c r="H59" s="139"/>
      <c r="I59" s="138"/>
      <c r="J59" s="139"/>
      <c r="K59" s="136"/>
      <c r="L59" s="150"/>
    </row>
    <row r="60" spans="1:12" s="140" customFormat="1" ht="12">
      <c r="A60" s="141"/>
      <c r="B60" s="151" t="s">
        <v>243</v>
      </c>
      <c r="C60" s="138"/>
      <c r="D60" s="139"/>
      <c r="E60" s="138"/>
      <c r="F60" s="139"/>
      <c r="G60" s="138"/>
      <c r="H60" s="139"/>
      <c r="I60" s="138"/>
      <c r="J60" s="152" t="s">
        <v>244</v>
      </c>
      <c r="K60" s="153" t="s">
        <v>40</v>
      </c>
      <c r="L60" s="154">
        <f>L58</f>
        <v>0</v>
      </c>
    </row>
    <row r="61" spans="1:12" s="140" customFormat="1" ht="11.4">
      <c r="A61" s="141"/>
      <c r="B61" s="142"/>
      <c r="C61" s="138"/>
      <c r="D61" s="139"/>
      <c r="E61" s="138"/>
      <c r="F61" s="139"/>
      <c r="G61" s="138"/>
      <c r="H61" s="139"/>
      <c r="I61" s="138"/>
      <c r="J61" s="139"/>
      <c r="K61" s="136"/>
      <c r="L61" s="150"/>
    </row>
    <row r="62" spans="1:12" s="140" customFormat="1" ht="11.4">
      <c r="A62" s="141">
        <f>SUM(A57+1)</f>
        <v>48</v>
      </c>
      <c r="B62" s="142" t="s">
        <v>281</v>
      </c>
      <c r="C62" s="138"/>
      <c r="D62" s="139"/>
      <c r="E62" s="138"/>
      <c r="F62" s="139"/>
      <c r="G62" s="138"/>
      <c r="H62" s="139"/>
      <c r="I62" s="138"/>
      <c r="J62" s="139"/>
      <c r="K62" s="136" t="s">
        <v>47</v>
      </c>
      <c r="L62" s="150"/>
    </row>
    <row r="63" spans="1:12" s="140" customFormat="1" ht="11.4">
      <c r="A63" s="141">
        <f>SUM(A62+1)</f>
        <v>49</v>
      </c>
      <c r="B63" s="142" t="s">
        <v>245</v>
      </c>
      <c r="C63" s="138"/>
      <c r="D63" s="139"/>
      <c r="E63" s="138"/>
      <c r="F63" s="139"/>
      <c r="G63" s="138"/>
      <c r="H63" s="139"/>
      <c r="I63" s="138"/>
      <c r="J63" s="139"/>
      <c r="K63" s="136" t="s">
        <v>47</v>
      </c>
      <c r="L63" s="150"/>
    </row>
    <row r="64" spans="1:12" s="140" customFormat="1" ht="11.4">
      <c r="A64" s="141">
        <f t="shared" ref="A64:A81" si="1">SUM(A63+1)</f>
        <v>50</v>
      </c>
      <c r="B64" s="142" t="s">
        <v>246</v>
      </c>
      <c r="C64" s="138"/>
      <c r="D64" s="139"/>
      <c r="E64" s="138"/>
      <c r="F64" s="139"/>
      <c r="G64" s="138"/>
      <c r="H64" s="139"/>
      <c r="I64" s="138"/>
      <c r="J64" s="139"/>
      <c r="K64" s="136" t="s">
        <v>47</v>
      </c>
      <c r="L64" s="150"/>
    </row>
    <row r="65" spans="1:12" s="140" customFormat="1" ht="11.4">
      <c r="A65" s="141">
        <f t="shared" si="1"/>
        <v>51</v>
      </c>
      <c r="B65" s="142" t="s">
        <v>247</v>
      </c>
      <c r="C65" s="138"/>
      <c r="D65" s="139"/>
      <c r="E65" s="138"/>
      <c r="F65" s="139"/>
      <c r="G65" s="138"/>
      <c r="H65" s="139"/>
      <c r="I65" s="138"/>
      <c r="J65" s="139"/>
      <c r="K65" s="136" t="s">
        <v>47</v>
      </c>
      <c r="L65" s="150"/>
    </row>
    <row r="66" spans="1:12" s="140" customFormat="1" ht="11.4">
      <c r="A66" s="141">
        <f t="shared" si="1"/>
        <v>52</v>
      </c>
      <c r="B66" s="142" t="s">
        <v>248</v>
      </c>
      <c r="C66" s="138"/>
      <c r="D66" s="139"/>
      <c r="E66" s="138"/>
      <c r="F66" s="139"/>
      <c r="G66" s="138"/>
      <c r="H66" s="139"/>
      <c r="I66" s="138"/>
      <c r="J66" s="139"/>
      <c r="K66" s="136" t="s">
        <v>47</v>
      </c>
      <c r="L66" s="150"/>
    </row>
    <row r="67" spans="1:12" s="140" customFormat="1" ht="11.4">
      <c r="A67" s="141">
        <f t="shared" si="1"/>
        <v>53</v>
      </c>
      <c r="B67" s="142" t="s">
        <v>249</v>
      </c>
      <c r="C67" s="138"/>
      <c r="D67" s="139"/>
      <c r="E67" s="138"/>
      <c r="F67" s="139"/>
      <c r="G67" s="138"/>
      <c r="H67" s="139"/>
      <c r="I67" s="138"/>
      <c r="J67" s="139"/>
      <c r="K67" s="136"/>
      <c r="L67" s="150"/>
    </row>
    <row r="68" spans="1:12" s="140" customFormat="1" ht="11.4">
      <c r="A68" s="141">
        <f t="shared" si="1"/>
        <v>54</v>
      </c>
      <c r="B68" s="142" t="s">
        <v>250</v>
      </c>
      <c r="C68" s="138"/>
      <c r="D68" s="139"/>
      <c r="E68" s="138"/>
      <c r="F68" s="139"/>
      <c r="G68" s="138"/>
      <c r="H68" s="139"/>
      <c r="I68" s="138"/>
      <c r="J68" s="139"/>
      <c r="K68" s="136" t="s">
        <v>47</v>
      </c>
      <c r="L68" s="150"/>
    </row>
    <row r="69" spans="1:12" s="140" customFormat="1" ht="11.4">
      <c r="A69" s="141">
        <f t="shared" si="1"/>
        <v>55</v>
      </c>
      <c r="B69" s="142" t="s">
        <v>251</v>
      </c>
      <c r="C69" s="138"/>
      <c r="D69" s="139"/>
      <c r="E69" s="138"/>
      <c r="F69" s="139"/>
      <c r="G69" s="138"/>
      <c r="H69" s="139"/>
      <c r="I69" s="138"/>
      <c r="J69" s="139"/>
      <c r="K69" s="136" t="s">
        <v>47</v>
      </c>
      <c r="L69" s="150"/>
    </row>
    <row r="70" spans="1:12" s="140" customFormat="1" ht="11.4">
      <c r="A70" s="141"/>
      <c r="B70" s="143" t="s">
        <v>198</v>
      </c>
      <c r="C70" s="138"/>
      <c r="D70" s="139"/>
      <c r="E70" s="138"/>
      <c r="F70" s="139"/>
      <c r="G70" s="138"/>
      <c r="H70" s="139"/>
      <c r="I70" s="138"/>
      <c r="J70" s="139"/>
      <c r="K70" s="136"/>
      <c r="L70" s="150"/>
    </row>
    <row r="71" spans="1:12" s="140" customFormat="1" ht="11.4">
      <c r="A71" s="141">
        <f>SUM(A69+1)</f>
        <v>56</v>
      </c>
      <c r="B71" s="142" t="s">
        <v>252</v>
      </c>
      <c r="C71" s="138"/>
      <c r="D71" s="139"/>
      <c r="E71" s="138"/>
      <c r="F71" s="139"/>
      <c r="G71" s="138"/>
      <c r="H71" s="139"/>
      <c r="I71" s="138"/>
      <c r="J71" s="139"/>
      <c r="K71" s="136" t="s">
        <v>47</v>
      </c>
      <c r="L71" s="150"/>
    </row>
    <row r="72" spans="1:12" s="140" customFormat="1" ht="11.4">
      <c r="A72" s="141">
        <f t="shared" si="1"/>
        <v>57</v>
      </c>
      <c r="B72" s="142"/>
      <c r="C72" s="138"/>
      <c r="D72" s="139"/>
      <c r="E72" s="138"/>
      <c r="F72" s="139"/>
      <c r="G72" s="138"/>
      <c r="H72" s="139"/>
      <c r="I72" s="138"/>
      <c r="J72" s="139"/>
      <c r="K72" s="136"/>
      <c r="L72" s="150"/>
    </row>
    <row r="73" spans="1:12" s="140" customFormat="1" ht="11.4">
      <c r="A73" s="141">
        <f t="shared" si="1"/>
        <v>58</v>
      </c>
      <c r="B73" s="142"/>
      <c r="C73" s="138"/>
      <c r="D73" s="139"/>
      <c r="E73" s="138"/>
      <c r="F73" s="139"/>
      <c r="G73" s="138"/>
      <c r="H73" s="139"/>
      <c r="I73" s="138"/>
      <c r="J73" s="139"/>
      <c r="K73" s="136"/>
      <c r="L73" s="150"/>
    </row>
    <row r="74" spans="1:12" s="140" customFormat="1" ht="11.4">
      <c r="A74" s="141">
        <f t="shared" si="1"/>
        <v>59</v>
      </c>
      <c r="B74" s="142"/>
      <c r="C74" s="138"/>
      <c r="D74" s="139"/>
      <c r="E74" s="138"/>
      <c r="F74" s="139"/>
      <c r="G74" s="138"/>
      <c r="H74" s="139"/>
      <c r="I74" s="138"/>
      <c r="J74" s="139"/>
      <c r="K74" s="136"/>
      <c r="L74" s="150"/>
    </row>
    <row r="75" spans="1:12" s="140" customFormat="1" ht="11.4">
      <c r="A75" s="141">
        <f t="shared" si="1"/>
        <v>60</v>
      </c>
      <c r="B75" s="142"/>
      <c r="C75" s="138"/>
      <c r="D75" s="139"/>
      <c r="E75" s="138"/>
      <c r="F75" s="139"/>
      <c r="G75" s="138"/>
      <c r="H75" s="139"/>
      <c r="I75" s="138"/>
      <c r="J75" s="139"/>
      <c r="K75" s="136"/>
      <c r="L75" s="150"/>
    </row>
    <row r="76" spans="1:12" s="140" customFormat="1" ht="11.4">
      <c r="A76" s="141">
        <f t="shared" si="1"/>
        <v>61</v>
      </c>
      <c r="B76" s="142" t="s">
        <v>253</v>
      </c>
      <c r="C76" s="138"/>
      <c r="D76" s="139"/>
      <c r="E76" s="138"/>
      <c r="F76" s="139"/>
      <c r="G76" s="138"/>
      <c r="H76" s="139"/>
      <c r="I76" s="138"/>
      <c r="J76" s="139"/>
      <c r="K76" s="136" t="s">
        <v>47</v>
      </c>
      <c r="L76" s="150"/>
    </row>
    <row r="77" spans="1:12" s="140" customFormat="1" ht="11.4">
      <c r="A77" s="141">
        <f t="shared" si="1"/>
        <v>62</v>
      </c>
      <c r="B77" s="159"/>
      <c r="C77" s="160"/>
      <c r="D77" s="161"/>
      <c r="E77" s="162"/>
      <c r="F77" s="161"/>
      <c r="G77" s="162"/>
      <c r="H77" s="161"/>
      <c r="I77" s="162"/>
      <c r="J77" s="161"/>
      <c r="K77" s="136"/>
      <c r="L77" s="150"/>
    </row>
    <row r="78" spans="1:12" s="140" customFormat="1" ht="11.4">
      <c r="A78" s="141">
        <f t="shared" si="1"/>
        <v>63</v>
      </c>
      <c r="B78" s="159"/>
      <c r="C78" s="160"/>
      <c r="D78" s="161"/>
      <c r="E78" s="162"/>
      <c r="F78" s="161"/>
      <c r="G78" s="162"/>
      <c r="H78" s="161"/>
      <c r="I78" s="162"/>
      <c r="J78" s="161"/>
      <c r="K78" s="136"/>
      <c r="L78" s="150"/>
    </row>
    <row r="79" spans="1:12" s="140" customFormat="1" ht="11.4">
      <c r="A79" s="141">
        <f t="shared" si="1"/>
        <v>64</v>
      </c>
      <c r="B79" s="159"/>
      <c r="C79" s="160"/>
      <c r="D79" s="161"/>
      <c r="E79" s="162"/>
      <c r="F79" s="161"/>
      <c r="G79" s="162"/>
      <c r="H79" s="161"/>
      <c r="I79" s="162"/>
      <c r="J79" s="161"/>
      <c r="K79" s="136"/>
      <c r="L79" s="150"/>
    </row>
    <row r="80" spans="1:12" s="140" customFormat="1" ht="11.4">
      <c r="A80" s="141">
        <f t="shared" si="1"/>
        <v>65</v>
      </c>
      <c r="B80" s="159"/>
      <c r="C80" s="160"/>
      <c r="D80" s="161"/>
      <c r="E80" s="162"/>
      <c r="F80" s="161"/>
      <c r="G80" s="162"/>
      <c r="H80" s="161"/>
      <c r="I80" s="162"/>
      <c r="J80" s="161"/>
      <c r="K80" s="136"/>
      <c r="L80" s="150"/>
    </row>
    <row r="81" spans="1:12" s="140" customFormat="1" ht="11.4">
      <c r="A81" s="141">
        <f t="shared" si="1"/>
        <v>66</v>
      </c>
      <c r="B81" s="159"/>
      <c r="C81" s="160"/>
      <c r="D81" s="161"/>
      <c r="E81" s="162"/>
      <c r="F81" s="161"/>
      <c r="G81" s="162"/>
      <c r="H81" s="161"/>
      <c r="I81" s="162"/>
      <c r="J81" s="161"/>
      <c r="K81" s="136"/>
      <c r="L81" s="150"/>
    </row>
    <row r="82" spans="1:12" s="140" customFormat="1" ht="11.4">
      <c r="A82" s="141"/>
      <c r="B82" s="142"/>
      <c r="C82" s="138"/>
      <c r="D82" s="139"/>
      <c r="E82" s="138"/>
      <c r="F82" s="139"/>
      <c r="G82" s="138"/>
      <c r="H82" s="139"/>
      <c r="I82" s="138"/>
      <c r="J82" s="139"/>
      <c r="K82" s="136"/>
      <c r="L82" s="150"/>
    </row>
    <row r="83" spans="1:12" ht="22.5" customHeight="1">
      <c r="A83" s="144"/>
      <c r="B83" s="145"/>
      <c r="C83" s="146"/>
      <c r="D83" s="146"/>
      <c r="E83" s="146"/>
      <c r="F83" s="146"/>
      <c r="G83" s="146"/>
      <c r="H83" s="146"/>
      <c r="I83" s="146"/>
      <c r="J83" s="85" t="s">
        <v>339</v>
      </c>
      <c r="K83" s="155" t="s">
        <v>40</v>
      </c>
      <c r="L83" s="256">
        <f>SUM(L60:L81)</f>
        <v>0</v>
      </c>
    </row>
    <row r="84" spans="1:12">
      <c r="K84" s="157"/>
    </row>
  </sheetData>
  <mergeCells count="7">
    <mergeCell ref="B31:J31"/>
    <mergeCell ref="C3:L3"/>
    <mergeCell ref="B7:J7"/>
    <mergeCell ref="B8:J8"/>
    <mergeCell ref="B20:J20"/>
    <mergeCell ref="B23:J23"/>
    <mergeCell ref="B27:J27"/>
  </mergeCells>
  <pageMargins left="0.59055118110236227" right="0.59055118110236227" top="0.39370078740157483" bottom="0.59055118110236227" header="0.39370078740157483" footer="0.19685039370078741"/>
  <pageSetup paperSize="9" scale="58" orientation="portrait" r:id="rId1"/>
  <headerFooter alignWithMargins="0"/>
  <rowBreaks count="1" manualBreakCount="1">
    <brk id="58" max="11"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B318B4-3BFA-4E6B-8E61-E08EB0EF7D5E}">
  <dimension ref="A1:M50"/>
  <sheetViews>
    <sheetView showGridLines="0" view="pageBreakPreview" topLeftCell="A35" zoomScale="107" zoomScaleNormal="100" zoomScaleSheetLayoutView="107" workbookViewId="0">
      <selection activeCell="P22" sqref="P22"/>
    </sheetView>
  </sheetViews>
  <sheetFormatPr defaultColWidth="9.109375" defaultRowHeight="13.2"/>
  <cols>
    <col min="1" max="1" width="7.88671875" style="43" customWidth="1"/>
    <col min="2" max="3" width="9.6640625" style="89" customWidth="1"/>
    <col min="4" max="6" width="3.6640625" style="43" customWidth="1"/>
    <col min="7" max="7" width="8.88671875" style="43" customWidth="1"/>
    <col min="8" max="8" width="11.109375" style="43" customWidth="1"/>
    <col min="9" max="9" width="7.33203125" style="43" customWidth="1"/>
    <col min="10" max="10" width="13" style="43" customWidth="1"/>
    <col min="11" max="11" width="8.33203125" style="43" customWidth="1"/>
    <col min="12" max="12" width="7.88671875" style="90" customWidth="1"/>
    <col min="13" max="13" width="11.33203125" style="90" customWidth="1"/>
    <col min="14" max="16384" width="9.109375" style="43"/>
  </cols>
  <sheetData>
    <row r="1" spans="1:13" ht="29.25" customHeight="1">
      <c r="A1" s="41"/>
      <c r="B1" s="41"/>
      <c r="C1" s="41"/>
      <c r="D1" s="41"/>
      <c r="E1" s="41"/>
      <c r="F1" s="41"/>
      <c r="G1" s="41"/>
      <c r="H1" s="42"/>
      <c r="I1" s="42"/>
      <c r="J1" s="41"/>
      <c r="K1" s="41"/>
      <c r="L1" s="41"/>
      <c r="M1" s="248" t="s">
        <v>99</v>
      </c>
    </row>
    <row r="2" spans="1:13" s="47" customFormat="1" ht="21" customHeight="1">
      <c r="A2" s="44" t="s">
        <v>25</v>
      </c>
      <c r="B2" s="44"/>
      <c r="C2" s="45" t="str">
        <f>+'[5]1 Preliminaries'!C2</f>
        <v>Hastings Borough Council</v>
      </c>
      <c r="D2" s="45"/>
      <c r="E2" s="45"/>
      <c r="F2" s="45"/>
      <c r="G2" s="45"/>
      <c r="H2" s="44"/>
      <c r="I2" s="44"/>
      <c r="J2" s="44"/>
      <c r="K2" s="44"/>
      <c r="L2" s="44"/>
      <c r="M2" s="129" t="s">
        <v>290</v>
      </c>
    </row>
    <row r="3" spans="1:13" s="47" customFormat="1" ht="28.5" customHeight="1">
      <c r="A3" s="48" t="s">
        <v>26</v>
      </c>
      <c r="B3" s="48"/>
      <c r="C3" s="275" t="str">
        <f>+'[5]1 Preliminaries'!C3</f>
        <v>Proposed Construction of BREEAM Certified Business Centre at Plot QX, Sidney Little Road, St Leonards-on-Sea, Hastings, TN38 9PU</v>
      </c>
      <c r="D3" s="276"/>
      <c r="E3" s="276"/>
      <c r="F3" s="276"/>
      <c r="G3" s="276"/>
      <c r="H3" s="276"/>
      <c r="I3" s="276"/>
      <c r="J3" s="276"/>
      <c r="K3" s="276"/>
      <c r="L3" s="276"/>
      <c r="M3" s="276"/>
    </row>
    <row r="4" spans="1:13" s="55" customFormat="1" ht="15.75" customHeight="1">
      <c r="A4" s="51" t="s">
        <v>27</v>
      </c>
      <c r="B4" s="51"/>
      <c r="C4" s="53">
        <f>+'[5]1 Preliminaries'!C4</f>
        <v>6400</v>
      </c>
      <c r="D4" s="53"/>
      <c r="E4" s="53"/>
      <c r="F4" s="53"/>
      <c r="G4" s="53"/>
      <c r="H4" s="51"/>
      <c r="I4" s="51"/>
      <c r="J4" s="51"/>
      <c r="K4" s="51"/>
      <c r="L4" s="54" t="s">
        <v>44</v>
      </c>
      <c r="M4" s="131">
        <v>1</v>
      </c>
    </row>
    <row r="5" spans="1:13" s="60" customFormat="1" ht="22.5" customHeight="1">
      <c r="A5" s="206">
        <v>5</v>
      </c>
      <c r="B5" s="288" t="s">
        <v>291</v>
      </c>
      <c r="C5" s="289"/>
      <c r="D5" s="289"/>
      <c r="E5" s="289"/>
      <c r="F5" s="289"/>
      <c r="G5" s="289"/>
      <c r="H5" s="289"/>
      <c r="I5" s="289"/>
      <c r="J5" s="289"/>
      <c r="K5" s="207" t="s">
        <v>292</v>
      </c>
      <c r="L5" s="208" t="s">
        <v>293</v>
      </c>
      <c r="M5" s="209" t="s">
        <v>294</v>
      </c>
    </row>
    <row r="6" spans="1:13" s="210" customFormat="1">
      <c r="B6" s="211"/>
      <c r="K6" s="212"/>
      <c r="L6" s="208" t="s">
        <v>295</v>
      </c>
      <c r="M6" s="213" t="s">
        <v>196</v>
      </c>
    </row>
    <row r="7" spans="1:13" s="60" customFormat="1" ht="12">
      <c r="A7" s="214">
        <v>5.01</v>
      </c>
      <c r="B7" s="215" t="s">
        <v>296</v>
      </c>
      <c r="C7" s="216"/>
      <c r="D7" s="216"/>
      <c r="E7" s="216"/>
      <c r="F7" s="216"/>
      <c r="G7" s="216"/>
      <c r="H7" s="216"/>
      <c r="I7" s="216"/>
      <c r="J7" s="216"/>
      <c r="K7" s="217"/>
      <c r="L7" s="218"/>
      <c r="M7" s="219"/>
    </row>
    <row r="8" spans="1:13" s="60" customFormat="1" ht="12">
      <c r="A8" s="214"/>
      <c r="B8" s="215" t="s">
        <v>297</v>
      </c>
      <c r="C8" s="216"/>
      <c r="D8" s="216"/>
      <c r="E8" s="216"/>
      <c r="F8" s="216"/>
      <c r="G8" s="216"/>
      <c r="H8" s="216"/>
      <c r="I8" s="216"/>
      <c r="J8" s="216"/>
      <c r="K8" s="217"/>
      <c r="L8" s="218"/>
      <c r="M8" s="219"/>
    </row>
    <row r="9" spans="1:13" s="60" customFormat="1" ht="8.25" customHeight="1">
      <c r="A9" s="214"/>
      <c r="B9" s="215"/>
      <c r="C9" s="216"/>
      <c r="D9" s="216"/>
      <c r="E9" s="216"/>
      <c r="F9" s="216"/>
      <c r="G9" s="216"/>
      <c r="H9" s="216"/>
      <c r="I9" s="216"/>
      <c r="J9" s="216"/>
      <c r="K9" s="217"/>
      <c r="L9" s="218"/>
      <c r="M9" s="219"/>
    </row>
    <row r="10" spans="1:13" s="210" customFormat="1" ht="22.5" customHeight="1">
      <c r="A10" s="214" t="s">
        <v>298</v>
      </c>
      <c r="B10" s="280" t="s">
        <v>345</v>
      </c>
      <c r="C10" s="285"/>
      <c r="D10" s="285"/>
      <c r="E10" s="285"/>
      <c r="F10" s="285"/>
      <c r="G10" s="285"/>
      <c r="H10" s="285"/>
      <c r="I10" s="285"/>
      <c r="J10" s="286"/>
      <c r="K10" s="220"/>
      <c r="L10" s="221"/>
      <c r="M10" s="222">
        <v>1000</v>
      </c>
    </row>
    <row r="11" spans="1:13" s="60" customFormat="1" ht="9" customHeight="1">
      <c r="A11" s="214"/>
      <c r="B11" s="223"/>
      <c r="C11" s="216"/>
      <c r="D11" s="216"/>
      <c r="E11" s="216"/>
      <c r="F11" s="216"/>
      <c r="G11" s="216"/>
      <c r="H11" s="216"/>
      <c r="I11" s="216"/>
      <c r="J11" s="216"/>
      <c r="K11" s="224"/>
      <c r="L11" s="218"/>
      <c r="M11" s="222"/>
    </row>
    <row r="12" spans="1:13" s="60" customFormat="1" ht="12.75" customHeight="1">
      <c r="A12" s="214" t="s">
        <v>299</v>
      </c>
      <c r="B12" s="280" t="s">
        <v>300</v>
      </c>
      <c r="C12" s="281"/>
      <c r="D12" s="281"/>
      <c r="E12" s="281"/>
      <c r="F12" s="281"/>
      <c r="G12" s="281"/>
      <c r="H12" s="281"/>
      <c r="I12" s="281"/>
      <c r="J12" s="281"/>
      <c r="K12" s="224"/>
      <c r="L12" s="225"/>
      <c r="M12" s="222"/>
    </row>
    <row r="13" spans="1:13" s="60" customFormat="1" ht="11.4">
      <c r="A13" s="214"/>
      <c r="B13" s="226"/>
      <c r="C13" s="216" t="s">
        <v>301</v>
      </c>
      <c r="D13" s="216"/>
      <c r="E13" s="216"/>
      <c r="F13" s="216"/>
      <c r="G13" s="216" t="s">
        <v>302</v>
      </c>
      <c r="H13" s="227" t="s">
        <v>303</v>
      </c>
      <c r="I13" s="249">
        <v>0</v>
      </c>
      <c r="J13" s="216"/>
      <c r="K13" s="224"/>
      <c r="L13" s="218"/>
      <c r="M13" s="222"/>
    </row>
    <row r="14" spans="1:13" s="60" customFormat="1" ht="12" customHeight="1">
      <c r="A14" s="214"/>
      <c r="B14" s="226"/>
      <c r="C14" s="228" t="s">
        <v>304</v>
      </c>
      <c r="D14" s="216"/>
      <c r="E14" s="216"/>
      <c r="F14" s="216"/>
      <c r="G14" s="216" t="s">
        <v>302</v>
      </c>
      <c r="H14" s="227" t="s">
        <v>303</v>
      </c>
      <c r="I14" s="249">
        <v>0</v>
      </c>
      <c r="J14" s="216"/>
      <c r="K14" s="224"/>
      <c r="L14" s="218"/>
      <c r="M14" s="222"/>
    </row>
    <row r="15" spans="1:13" s="60" customFormat="1" ht="11.4">
      <c r="A15" s="214"/>
      <c r="B15" s="226"/>
      <c r="C15" s="228" t="s">
        <v>305</v>
      </c>
      <c r="D15" s="216"/>
      <c r="E15" s="216"/>
      <c r="F15" s="216"/>
      <c r="G15" s="216" t="s">
        <v>302</v>
      </c>
      <c r="H15" s="227" t="s">
        <v>303</v>
      </c>
      <c r="I15" s="249">
        <v>0</v>
      </c>
      <c r="J15" s="216"/>
      <c r="K15" s="224"/>
      <c r="L15" s="218"/>
      <c r="M15" s="222"/>
    </row>
    <row r="16" spans="1:13" s="60" customFormat="1" ht="11.4">
      <c r="A16" s="214"/>
      <c r="B16" s="226"/>
      <c r="C16" s="216" t="s">
        <v>306</v>
      </c>
      <c r="D16" s="216"/>
      <c r="E16" s="216"/>
      <c r="F16" s="216"/>
      <c r="G16" s="216" t="s">
        <v>302</v>
      </c>
      <c r="H16" s="227" t="s">
        <v>303</v>
      </c>
      <c r="I16" s="249">
        <v>0</v>
      </c>
      <c r="J16" s="216"/>
      <c r="K16" s="224"/>
      <c r="L16" s="218"/>
      <c r="M16" s="222"/>
    </row>
    <row r="17" spans="1:13" s="60" customFormat="1" ht="25.5" customHeight="1">
      <c r="A17" s="214" t="s">
        <v>307</v>
      </c>
      <c r="B17" s="280" t="s">
        <v>308</v>
      </c>
      <c r="C17" s="281"/>
      <c r="D17" s="281"/>
      <c r="E17" s="281"/>
      <c r="F17" s="281"/>
      <c r="G17" s="281"/>
      <c r="H17" s="281"/>
      <c r="I17" s="281"/>
      <c r="J17" s="281"/>
      <c r="K17" s="255"/>
      <c r="L17" s="221" t="s">
        <v>309</v>
      </c>
      <c r="M17" s="222">
        <f>K17*M10</f>
        <v>0</v>
      </c>
    </row>
    <row r="18" spans="1:13" s="60" customFormat="1" ht="11.4">
      <c r="A18" s="214"/>
      <c r="B18" s="226"/>
      <c r="C18" s="216"/>
      <c r="D18" s="216"/>
      <c r="E18" s="216"/>
      <c r="F18" s="216"/>
      <c r="G18" s="216"/>
      <c r="H18" s="216"/>
      <c r="I18" s="216"/>
      <c r="J18" s="216"/>
      <c r="K18" s="224"/>
      <c r="L18" s="218"/>
      <c r="M18" s="222"/>
    </row>
    <row r="19" spans="1:13" s="210" customFormat="1" ht="12" customHeight="1">
      <c r="A19" s="214"/>
      <c r="B19" s="282" t="s">
        <v>310</v>
      </c>
      <c r="C19" s="287"/>
      <c r="D19" s="287"/>
      <c r="E19" s="287"/>
      <c r="F19" s="287"/>
      <c r="G19" s="287"/>
      <c r="H19" s="287"/>
      <c r="I19" s="287"/>
      <c r="J19" s="287"/>
      <c r="K19" s="220"/>
      <c r="L19" s="229"/>
      <c r="M19" s="230"/>
    </row>
    <row r="20" spans="1:13" s="210" customFormat="1" ht="12">
      <c r="A20" s="214"/>
      <c r="B20" s="211"/>
      <c r="C20" s="231"/>
      <c r="D20" s="231"/>
      <c r="E20" s="231"/>
      <c r="F20" s="231"/>
      <c r="G20" s="231"/>
      <c r="H20" s="231"/>
      <c r="I20" s="231"/>
      <c r="J20" s="231"/>
      <c r="K20" s="220"/>
      <c r="L20" s="229"/>
      <c r="M20" s="230"/>
    </row>
    <row r="21" spans="1:13" s="210" customFormat="1" ht="22.5" customHeight="1">
      <c r="A21" s="214" t="s">
        <v>311</v>
      </c>
      <c r="B21" s="280" t="s">
        <v>346</v>
      </c>
      <c r="C21" s="285"/>
      <c r="D21" s="285"/>
      <c r="E21" s="285"/>
      <c r="F21" s="285"/>
      <c r="G21" s="285"/>
      <c r="H21" s="285"/>
      <c r="I21" s="285"/>
      <c r="J21" s="286"/>
      <c r="K21" s="220"/>
      <c r="L21" s="229"/>
      <c r="M21" s="222">
        <v>1000</v>
      </c>
    </row>
    <row r="22" spans="1:13" s="60" customFormat="1" ht="11.4">
      <c r="A22" s="214"/>
      <c r="B22" s="226"/>
      <c r="C22" s="216"/>
      <c r="D22" s="216"/>
      <c r="E22" s="216"/>
      <c r="F22" s="216"/>
      <c r="G22" s="216"/>
      <c r="H22" s="216"/>
      <c r="I22" s="216"/>
      <c r="J22" s="216"/>
      <c r="K22" s="224"/>
      <c r="L22" s="218"/>
      <c r="M22" s="222"/>
    </row>
    <row r="23" spans="1:13" s="210" customFormat="1" ht="21.75" customHeight="1">
      <c r="A23" s="214" t="s">
        <v>312</v>
      </c>
      <c r="B23" s="280" t="s">
        <v>313</v>
      </c>
      <c r="C23" s="281"/>
      <c r="D23" s="281"/>
      <c r="E23" s="281"/>
      <c r="F23" s="281"/>
      <c r="G23" s="281"/>
      <c r="H23" s="281"/>
      <c r="I23" s="281"/>
      <c r="J23" s="281"/>
      <c r="K23" s="255"/>
      <c r="L23" s="221" t="s">
        <v>309</v>
      </c>
      <c r="M23" s="222">
        <f>K23*M21</f>
        <v>0</v>
      </c>
    </row>
    <row r="24" spans="1:13" s="60" customFormat="1" ht="11.4">
      <c r="A24" s="214"/>
      <c r="B24" s="216"/>
      <c r="C24" s="216"/>
      <c r="D24" s="216"/>
      <c r="E24" s="216"/>
      <c r="F24" s="216"/>
      <c r="G24" s="216"/>
      <c r="H24" s="216"/>
      <c r="I24" s="216"/>
      <c r="J24" s="216"/>
      <c r="K24" s="224"/>
      <c r="L24" s="218"/>
      <c r="M24" s="222"/>
    </row>
    <row r="25" spans="1:13" s="210" customFormat="1" ht="12" customHeight="1">
      <c r="A25" s="214"/>
      <c r="B25" s="282" t="s">
        <v>314</v>
      </c>
      <c r="C25" s="287"/>
      <c r="D25" s="287"/>
      <c r="E25" s="287"/>
      <c r="F25" s="287"/>
      <c r="G25" s="287"/>
      <c r="H25" s="287"/>
      <c r="I25" s="287"/>
      <c r="J25" s="287"/>
      <c r="K25" s="220"/>
      <c r="L25" s="229"/>
      <c r="M25" s="222"/>
    </row>
    <row r="26" spans="1:13" s="210" customFormat="1" ht="24" customHeight="1">
      <c r="A26" s="214" t="s">
        <v>315</v>
      </c>
      <c r="B26" s="280" t="s">
        <v>316</v>
      </c>
      <c r="C26" s="285"/>
      <c r="D26" s="285"/>
      <c r="E26" s="285"/>
      <c r="F26" s="285"/>
      <c r="G26" s="285"/>
      <c r="H26" s="285"/>
      <c r="I26" s="285"/>
      <c r="J26" s="286"/>
      <c r="K26" s="220"/>
      <c r="L26" s="229"/>
      <c r="M26" s="222">
        <v>1000</v>
      </c>
    </row>
    <row r="27" spans="1:13" s="60" customFormat="1" ht="6.75" customHeight="1">
      <c r="A27" s="214"/>
      <c r="B27" s="216"/>
      <c r="C27" s="216"/>
      <c r="D27" s="216"/>
      <c r="E27" s="216"/>
      <c r="F27" s="216"/>
      <c r="G27" s="216"/>
      <c r="H27" s="216"/>
      <c r="I27" s="216"/>
      <c r="J27" s="216"/>
      <c r="K27" s="224"/>
      <c r="L27" s="218"/>
      <c r="M27" s="222"/>
    </row>
    <row r="28" spans="1:13" s="210" customFormat="1" ht="22.5" customHeight="1">
      <c r="A28" s="214" t="s">
        <v>317</v>
      </c>
      <c r="B28" s="280" t="s">
        <v>318</v>
      </c>
      <c r="C28" s="281"/>
      <c r="D28" s="281"/>
      <c r="E28" s="281"/>
      <c r="F28" s="281"/>
      <c r="G28" s="281"/>
      <c r="H28" s="281"/>
      <c r="I28" s="281"/>
      <c r="J28" s="281"/>
      <c r="K28" s="255"/>
      <c r="L28" s="221" t="s">
        <v>309</v>
      </c>
      <c r="M28" s="222">
        <f>K28*M26</f>
        <v>0</v>
      </c>
    </row>
    <row r="29" spans="1:13" s="210" customFormat="1" ht="6.75" customHeight="1">
      <c r="A29" s="214"/>
      <c r="B29" s="232"/>
      <c r="C29" s="232"/>
      <c r="D29" s="232"/>
      <c r="E29" s="232"/>
      <c r="F29" s="232"/>
      <c r="G29" s="232"/>
      <c r="H29" s="232"/>
      <c r="I29" s="232"/>
      <c r="J29" s="232"/>
      <c r="K29" s="220"/>
      <c r="L29" s="233"/>
      <c r="M29" s="222"/>
    </row>
    <row r="30" spans="1:13" s="210" customFormat="1" ht="12" customHeight="1">
      <c r="A30" s="214">
        <v>5.0199999999999996</v>
      </c>
      <c r="B30" s="282" t="s">
        <v>319</v>
      </c>
      <c r="C30" s="281"/>
      <c r="D30" s="281"/>
      <c r="E30" s="281"/>
      <c r="F30" s="281"/>
      <c r="G30" s="281"/>
      <c r="H30" s="281"/>
      <c r="I30" s="281"/>
      <c r="J30" s="281"/>
      <c r="K30" s="220"/>
      <c r="L30" s="221"/>
      <c r="M30" s="230"/>
    </row>
    <row r="31" spans="1:13" s="210" customFormat="1" ht="25.5" customHeight="1">
      <c r="A31" s="214" t="s">
        <v>320</v>
      </c>
      <c r="B31" s="280" t="s">
        <v>321</v>
      </c>
      <c r="C31" s="283"/>
      <c r="D31" s="283"/>
      <c r="E31" s="283"/>
      <c r="F31" s="283"/>
      <c r="G31" s="283"/>
      <c r="H31" s="283"/>
      <c r="I31" s="283"/>
      <c r="J31" s="284"/>
      <c r="K31" s="220"/>
      <c r="L31" s="218" t="s">
        <v>322</v>
      </c>
      <c r="M31" s="222">
        <v>1500</v>
      </c>
    </row>
    <row r="32" spans="1:13" s="60" customFormat="1">
      <c r="A32" s="234"/>
      <c r="B32" s="235" t="s">
        <v>323</v>
      </c>
      <c r="C32" s="236" t="s">
        <v>324</v>
      </c>
      <c r="D32" s="237"/>
      <c r="E32" s="236"/>
      <c r="F32" s="237"/>
      <c r="G32" s="236"/>
      <c r="H32" s="237" t="s">
        <v>325</v>
      </c>
      <c r="I32" s="249">
        <v>0</v>
      </c>
      <c r="J32" s="237"/>
      <c r="K32" s="224"/>
      <c r="L32" s="225"/>
      <c r="M32" s="222"/>
    </row>
    <row r="33" spans="1:13" s="60" customFormat="1">
      <c r="A33" s="234"/>
      <c r="B33" s="235" t="s">
        <v>326</v>
      </c>
      <c r="C33" s="236" t="s">
        <v>327</v>
      </c>
      <c r="D33" s="237"/>
      <c r="E33" s="236"/>
      <c r="F33" s="237"/>
      <c r="G33" s="236"/>
      <c r="H33" s="237" t="s">
        <v>325</v>
      </c>
      <c r="I33" s="249">
        <v>0</v>
      </c>
      <c r="J33" s="237"/>
      <c r="K33" s="224"/>
      <c r="L33" s="225"/>
      <c r="M33" s="222"/>
    </row>
    <row r="34" spans="1:13" s="60" customFormat="1">
      <c r="A34" s="234"/>
      <c r="B34" s="235" t="s">
        <v>328</v>
      </c>
      <c r="C34" s="236" t="s">
        <v>329</v>
      </c>
      <c r="D34" s="237"/>
      <c r="E34" s="236"/>
      <c r="F34" s="237"/>
      <c r="G34" s="236"/>
      <c r="H34" s="237" t="s">
        <v>325</v>
      </c>
      <c r="I34" s="249">
        <v>0</v>
      </c>
      <c r="J34" s="237"/>
      <c r="K34" s="224"/>
      <c r="L34" s="225"/>
      <c r="M34" s="222"/>
    </row>
    <row r="35" spans="1:13" s="60" customFormat="1" ht="7.5" customHeight="1">
      <c r="A35" s="238"/>
      <c r="B35" s="239"/>
      <c r="C35" s="239"/>
      <c r="D35" s="239"/>
      <c r="E35" s="239"/>
      <c r="F35" s="239"/>
      <c r="G35" s="239"/>
      <c r="H35" s="239"/>
      <c r="I35" s="239"/>
      <c r="J35" s="239"/>
      <c r="K35" s="240"/>
      <c r="L35" s="241"/>
      <c r="M35" s="242"/>
    </row>
    <row r="36" spans="1:13" s="60" customFormat="1" ht="21.75" customHeight="1">
      <c r="A36" s="214" t="s">
        <v>330</v>
      </c>
      <c r="B36" s="280" t="s">
        <v>347</v>
      </c>
      <c r="C36" s="281"/>
      <c r="D36" s="281"/>
      <c r="E36" s="281"/>
      <c r="F36" s="281"/>
      <c r="G36" s="281"/>
      <c r="H36" s="281"/>
      <c r="I36" s="281"/>
      <c r="J36" s="281"/>
      <c r="K36" s="224"/>
      <c r="L36" s="218" t="s">
        <v>322</v>
      </c>
      <c r="M36" s="222">
        <v>1500</v>
      </c>
    </row>
    <row r="37" spans="1:13" s="60" customFormat="1" ht="9.75" customHeight="1">
      <c r="A37" s="214"/>
      <c r="B37" s="216"/>
      <c r="C37" s="216"/>
      <c r="D37" s="216"/>
      <c r="E37" s="216"/>
      <c r="F37" s="216"/>
      <c r="G37" s="216"/>
      <c r="H37" s="216"/>
      <c r="I37" s="216"/>
      <c r="J37" s="216"/>
      <c r="K37" s="224"/>
      <c r="L37" s="218"/>
      <c r="M37" s="222"/>
    </row>
    <row r="38" spans="1:13" s="60" customFormat="1" ht="22.5" customHeight="1">
      <c r="A38" s="214" t="s">
        <v>331</v>
      </c>
      <c r="B38" s="280" t="s">
        <v>332</v>
      </c>
      <c r="C38" s="281"/>
      <c r="D38" s="281"/>
      <c r="E38" s="281"/>
      <c r="F38" s="281"/>
      <c r="G38" s="281"/>
      <c r="H38" s="281"/>
      <c r="I38" s="281"/>
      <c r="J38" s="281"/>
      <c r="K38" s="224"/>
      <c r="L38" s="218" t="s">
        <v>322</v>
      </c>
      <c r="M38" s="222">
        <v>2500</v>
      </c>
    </row>
    <row r="39" spans="1:13" s="60" customFormat="1" ht="11.4">
      <c r="A39" s="214"/>
      <c r="B39" s="216"/>
      <c r="C39" s="216"/>
      <c r="D39" s="216"/>
      <c r="E39" s="216"/>
      <c r="F39" s="216"/>
      <c r="G39" s="216"/>
      <c r="H39" s="216"/>
      <c r="I39" s="216"/>
      <c r="J39" s="216"/>
      <c r="K39" s="224"/>
      <c r="L39" s="218"/>
      <c r="M39" s="222"/>
    </row>
    <row r="40" spans="1:13" s="60" customFormat="1" ht="24" customHeight="1">
      <c r="A40" s="214" t="s">
        <v>333</v>
      </c>
      <c r="B40" s="280" t="s">
        <v>348</v>
      </c>
      <c r="C40" s="281"/>
      <c r="D40" s="281"/>
      <c r="E40" s="281"/>
      <c r="F40" s="281"/>
      <c r="G40" s="281"/>
      <c r="H40" s="281"/>
      <c r="I40" s="281"/>
      <c r="J40" s="281"/>
      <c r="K40" s="224"/>
      <c r="L40" s="218" t="s">
        <v>322</v>
      </c>
      <c r="M40" s="222">
        <v>500</v>
      </c>
    </row>
    <row r="41" spans="1:13" s="60" customFormat="1" ht="12">
      <c r="A41" s="214"/>
      <c r="B41" s="280"/>
      <c r="C41" s="281"/>
      <c r="D41" s="281"/>
      <c r="E41" s="281"/>
      <c r="F41" s="281"/>
      <c r="G41" s="281"/>
      <c r="H41" s="281"/>
      <c r="I41" s="281"/>
      <c r="J41" s="281"/>
      <c r="K41" s="224"/>
      <c r="L41" s="221"/>
      <c r="M41" s="222"/>
    </row>
    <row r="42" spans="1:13" s="60" customFormat="1" ht="24" customHeight="1">
      <c r="A42" s="214" t="s">
        <v>334</v>
      </c>
      <c r="B42" s="280" t="s">
        <v>349</v>
      </c>
      <c r="C42" s="281"/>
      <c r="D42" s="281"/>
      <c r="E42" s="281"/>
      <c r="F42" s="281"/>
      <c r="G42" s="281"/>
      <c r="H42" s="281"/>
      <c r="I42" s="281"/>
      <c r="J42" s="281"/>
      <c r="K42" s="224"/>
      <c r="L42" s="218" t="s">
        <v>322</v>
      </c>
      <c r="M42" s="222">
        <v>500</v>
      </c>
    </row>
    <row r="43" spans="1:13" s="60" customFormat="1" ht="12">
      <c r="A43" s="214"/>
      <c r="B43" s="243"/>
      <c r="C43" s="244"/>
      <c r="D43" s="244"/>
      <c r="E43" s="244"/>
      <c r="F43" s="244"/>
      <c r="G43" s="244"/>
      <c r="H43" s="244"/>
      <c r="I43" s="244"/>
      <c r="J43" s="244"/>
      <c r="K43" s="224"/>
      <c r="L43" s="221"/>
      <c r="M43" s="222"/>
    </row>
    <row r="44" spans="1:13" s="60" customFormat="1" ht="22.5" customHeight="1">
      <c r="A44" s="214" t="s">
        <v>335</v>
      </c>
      <c r="B44" s="280" t="s">
        <v>351</v>
      </c>
      <c r="C44" s="281"/>
      <c r="D44" s="281"/>
      <c r="E44" s="281"/>
      <c r="F44" s="281"/>
      <c r="G44" s="281"/>
      <c r="H44" s="281"/>
      <c r="I44" s="281"/>
      <c r="J44" s="281"/>
      <c r="K44" s="224"/>
      <c r="L44" s="218" t="s">
        <v>322</v>
      </c>
      <c r="M44" s="222">
        <v>2000</v>
      </c>
    </row>
    <row r="45" spans="1:13" s="60" customFormat="1" ht="12">
      <c r="A45" s="214"/>
      <c r="B45" s="243"/>
      <c r="C45" s="244"/>
      <c r="D45" s="244"/>
      <c r="E45" s="244"/>
      <c r="F45" s="244"/>
      <c r="G45" s="244"/>
      <c r="H45" s="244"/>
      <c r="I45" s="244"/>
      <c r="J45" s="244"/>
      <c r="K45" s="224"/>
      <c r="L45" s="221"/>
      <c r="M45" s="222"/>
    </row>
    <row r="46" spans="1:13" s="60" customFormat="1" ht="24.6" customHeight="1">
      <c r="A46" s="214">
        <v>5.03</v>
      </c>
      <c r="B46" s="282" t="s">
        <v>336</v>
      </c>
      <c r="C46" s="281"/>
      <c r="D46" s="281"/>
      <c r="E46" s="281"/>
      <c r="F46" s="281"/>
      <c r="G46" s="281"/>
      <c r="H46" s="281"/>
      <c r="I46" s="281"/>
      <c r="J46" s="281"/>
      <c r="K46" s="220"/>
      <c r="L46" s="221"/>
      <c r="M46" s="230"/>
    </row>
    <row r="47" spans="1:13" s="60" customFormat="1" ht="25.5" customHeight="1">
      <c r="A47" s="214" t="s">
        <v>337</v>
      </c>
      <c r="B47" s="280" t="s">
        <v>350</v>
      </c>
      <c r="C47" s="281"/>
      <c r="D47" s="281"/>
      <c r="E47" s="281"/>
      <c r="F47" s="281"/>
      <c r="G47" s="281"/>
      <c r="H47" s="281"/>
      <c r="I47" s="281"/>
      <c r="J47" s="281"/>
      <c r="K47" s="220"/>
      <c r="L47" s="221"/>
      <c r="M47" s="222">
        <v>1000</v>
      </c>
    </row>
    <row r="48" spans="1:13" s="60" customFormat="1" ht="12">
      <c r="A48" s="214"/>
      <c r="B48" s="280"/>
      <c r="C48" s="281"/>
      <c r="D48" s="281"/>
      <c r="E48" s="281"/>
      <c r="F48" s="281"/>
      <c r="G48" s="281"/>
      <c r="H48" s="281"/>
      <c r="I48" s="281"/>
      <c r="J48" s="281"/>
      <c r="K48" s="220"/>
      <c r="L48" s="221"/>
      <c r="M48" s="222"/>
    </row>
    <row r="49" spans="1:13" ht="22.5" customHeight="1">
      <c r="A49" s="144"/>
      <c r="B49" s="145"/>
      <c r="C49" s="146"/>
      <c r="D49" s="146"/>
      <c r="E49" s="146"/>
      <c r="F49" s="146"/>
      <c r="G49" s="146"/>
      <c r="H49" s="146"/>
      <c r="I49" s="146"/>
      <c r="J49" s="85"/>
      <c r="K49" s="85" t="s">
        <v>340</v>
      </c>
      <c r="L49" s="148" t="s">
        <v>40</v>
      </c>
      <c r="M49" s="156">
        <f>SUM(M5:M48)</f>
        <v>12500</v>
      </c>
    </row>
    <row r="50" spans="1:13">
      <c r="L50" s="157"/>
    </row>
  </sheetData>
  <mergeCells count="22">
    <mergeCell ref="B30:J30"/>
    <mergeCell ref="C3:M3"/>
    <mergeCell ref="B5:J5"/>
    <mergeCell ref="B10:J10"/>
    <mergeCell ref="B12:J12"/>
    <mergeCell ref="B17:J17"/>
    <mergeCell ref="B19:J19"/>
    <mergeCell ref="B21:J21"/>
    <mergeCell ref="B23:J23"/>
    <mergeCell ref="B25:J25"/>
    <mergeCell ref="B26:J26"/>
    <mergeCell ref="B28:J28"/>
    <mergeCell ref="B44:J44"/>
    <mergeCell ref="B46:J46"/>
    <mergeCell ref="B47:J47"/>
    <mergeCell ref="B48:J48"/>
    <mergeCell ref="B31:J31"/>
    <mergeCell ref="B36:J36"/>
    <mergeCell ref="B38:J38"/>
    <mergeCell ref="B40:J40"/>
    <mergeCell ref="B41:J41"/>
    <mergeCell ref="B42:J42"/>
  </mergeCells>
  <pageMargins left="0.59055118110236227" right="0.59055118110236227" top="0.39370078740157483" bottom="0.59055118110236227" header="0.39370078740157483" footer="0.19685039370078741"/>
  <pageSetup paperSize="9" scale="81"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8E0736-DD6F-40A9-BACF-DC70DFFEAD6A}">
  <dimension ref="C5:K24"/>
  <sheetViews>
    <sheetView topLeftCell="A9" workbookViewId="0">
      <selection activeCell="C28" sqref="C28"/>
    </sheetView>
  </sheetViews>
  <sheetFormatPr defaultRowHeight="14.4"/>
  <cols>
    <col min="3" max="3" width="106.21875" customWidth="1"/>
  </cols>
  <sheetData>
    <row r="5" spans="3:3" ht="72">
      <c r="C5" s="1" t="s">
        <v>1</v>
      </c>
    </row>
    <row r="9" spans="3:3">
      <c r="C9" t="s">
        <v>0</v>
      </c>
    </row>
    <row r="12" spans="3:3">
      <c r="C12" t="s">
        <v>162</v>
      </c>
    </row>
    <row r="13" spans="3:3">
      <c r="C13" t="s">
        <v>163</v>
      </c>
    </row>
    <row r="14" spans="3:3">
      <c r="C14" t="s">
        <v>164</v>
      </c>
    </row>
    <row r="15" spans="3:3">
      <c r="C15" t="s">
        <v>165</v>
      </c>
    </row>
    <row r="16" spans="3:3">
      <c r="C16" t="s">
        <v>167</v>
      </c>
    </row>
    <row r="20" spans="3:11">
      <c r="C20" t="s">
        <v>166</v>
      </c>
    </row>
    <row r="22" spans="3:11" ht="43.2">
      <c r="C22" s="1" t="s">
        <v>260</v>
      </c>
      <c r="D22" s="1"/>
      <c r="E22" s="1"/>
      <c r="F22" s="1"/>
      <c r="G22" s="1"/>
      <c r="H22" s="1"/>
      <c r="I22" s="1"/>
      <c r="J22" s="1"/>
      <c r="K22" s="1"/>
    </row>
    <row r="23" spans="3:11">
      <c r="C23" s="1"/>
      <c r="D23" s="1"/>
      <c r="E23" s="1"/>
      <c r="F23" s="1"/>
      <c r="G23" s="1"/>
      <c r="H23" s="1"/>
      <c r="I23" s="1"/>
      <c r="J23" s="1"/>
      <c r="K23" s="1"/>
    </row>
    <row r="24" spans="3:11">
      <c r="C24" s="1" t="s">
        <v>261</v>
      </c>
      <c r="D24" s="1"/>
      <c r="E24" s="1"/>
      <c r="F24" s="1"/>
      <c r="G24" s="1"/>
      <c r="H24" s="1"/>
      <c r="I24" s="1"/>
      <c r="J24" s="1"/>
      <c r="K24" s="1"/>
    </row>
  </sheetData>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Cover</vt:lpstr>
      <vt:lpstr>Tender Summary </vt:lpstr>
      <vt:lpstr>1 Works E2 Extended Car Park</vt:lpstr>
      <vt:lpstr>2 Preliminaries</vt:lpstr>
      <vt:lpstr>3 Prov Sum</vt:lpstr>
      <vt:lpstr>Sheet1</vt:lpstr>
      <vt:lpstr>'1 Works E2 Extended Car Park'!Print_Area</vt:lpstr>
      <vt:lpstr>'2 Preliminaries'!Print_Area</vt:lpstr>
      <vt:lpstr>'3 Prov Sum'!Print_Area</vt:lpstr>
      <vt:lpstr>Cover!Print_Area</vt:lpstr>
      <vt:lpstr>'Tender Summary '!Print_Area</vt:lpstr>
      <vt:lpstr>'1 Works E2 Extended Car Park'!Print_Titles</vt:lpstr>
      <vt:lpstr>'2 Preliminaries'!Print_Titles</vt:lpstr>
      <vt:lpstr>'3 Prov Sum'!Print_Titles</vt:lpstr>
      <vt:lpstr>'Tender Summary '!Print_Titles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 Quinney</dc:creator>
  <cp:lastModifiedBy>Peter Paisley</cp:lastModifiedBy>
  <cp:lastPrinted>2023-11-20T12:16:21Z</cp:lastPrinted>
  <dcterms:created xsi:type="dcterms:W3CDTF">2023-11-18T17:27:00Z</dcterms:created>
  <dcterms:modified xsi:type="dcterms:W3CDTF">2023-11-27T13:08:33Z</dcterms:modified>
</cp:coreProperties>
</file>