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I:\Harbury Energy Initiative Phase 2\Procurement of Works\E2 Car Park Extension\Tender Documents for issue - HPC - Car Park Extension - 23Nov2023\"/>
    </mc:Choice>
  </mc:AlternateContent>
  <xr:revisionPtr revIDLastSave="0" documentId="8_{7997459C-B653-4172-B49E-477EEA07EBFF}" xr6:coauthVersionLast="47" xr6:coauthVersionMax="47" xr10:uidLastSave="{00000000-0000-0000-0000-000000000000}"/>
  <bookViews>
    <workbookView xWindow="-108" yWindow="-108" windowWidth="23256" windowHeight="14040" activeTab="2" xr2:uid="{E8D6DDE3-C874-4231-90D8-A0B4CB299407}"/>
  </bookViews>
  <sheets>
    <sheet name="Cover" sheetId="2" r:id="rId1"/>
    <sheet name="Tender Summary " sheetId="3" r:id="rId2"/>
    <sheet name="1 Works E2 Extended Car Park" sheetId="4" r:id="rId3"/>
    <sheet name="2 Preliminaries" sheetId="5" r:id="rId4"/>
    <sheet name="3 Prov Sum" sheetId="6" r:id="rId5"/>
    <sheet name="Sheet1" sheetId="1" r:id="rId6"/>
  </sheets>
  <externalReferences>
    <externalReference r:id="rId7"/>
    <externalReference r:id="rId8"/>
    <externalReference r:id="rId9"/>
    <externalReference r:id="rId10"/>
    <externalReference r:id="rId11"/>
  </externalReferences>
  <definedNames>
    <definedName name="_end1" localSheetId="3">#REF!</definedName>
    <definedName name="_end1" localSheetId="4">#REF!</definedName>
    <definedName name="_end1" localSheetId="1">#REF!</definedName>
    <definedName name="_end1">#REF!</definedName>
    <definedName name="_end2" localSheetId="3">#REF!</definedName>
    <definedName name="_end2" localSheetId="4">#REF!</definedName>
    <definedName name="_end2" localSheetId="1">#REF!</definedName>
    <definedName name="_end2">#REF!</definedName>
    <definedName name="_Tax2">[1]Example!$A$38:$A$44</definedName>
    <definedName name="Contract_Sum_Area" localSheetId="3">#REF!</definedName>
    <definedName name="Contract_Sum_Area" localSheetId="4">#REF!</definedName>
    <definedName name="Contract_Sum_Area">#REF!</definedName>
    <definedName name="element">[2]SCHEDULE!$K$13:$K$32</definedName>
    <definedName name="end" localSheetId="3">#REF!</definedName>
    <definedName name="end" localSheetId="4">#REF!</definedName>
    <definedName name="end">#REF!</definedName>
    <definedName name="Final_Account_Area" localSheetId="3">#REF!</definedName>
    <definedName name="Final_Account_Area" localSheetId="4">#REF!</definedName>
    <definedName name="Final_Account_Area">#REF!</definedName>
    <definedName name="INSPEC">[3]SCHEDULE!$B$64:$B$72</definedName>
    <definedName name="Internally">#REF!</definedName>
    <definedName name="LOCAL">[3]SCHEDULE!$B$23:$B$26</definedName>
    <definedName name="Me">#REF!</definedName>
    <definedName name="_xlnm.Print_Area" localSheetId="2">'1 Works E2 Extended Car Park'!$A$1:$H$156</definedName>
    <definedName name="_xlnm.Print_Area" localSheetId="3">'2 Preliminaries'!$A$1:$L$83</definedName>
    <definedName name="_xlnm.Print_Area" localSheetId="4">'3 Prov Sum'!$A$1:$M$49</definedName>
    <definedName name="_xlnm.Print_Area" localSheetId="0">Cover!$A$1:$H$34</definedName>
    <definedName name="_xlnm.Print_Area" localSheetId="1">'Tender Summary '!$A$1:$K$52</definedName>
    <definedName name="_xlnm.Print_Titles" localSheetId="2">'1 Works E2 Extended Car Park'!$1:$6</definedName>
    <definedName name="_xlnm.Print_Titles" localSheetId="3">'2 Preliminaries'!$1:$5</definedName>
    <definedName name="_xlnm.Print_Titles" localSheetId="4">'3 Prov Sum'!$1:$4</definedName>
    <definedName name="_xlnm.Print_Titles" localSheetId="1">'Tender Summary '!$1:$5</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3" l="1"/>
  <c r="G9" i="3"/>
  <c r="G8" i="3"/>
  <c r="K27" i="3"/>
  <c r="K39" i="3"/>
  <c r="M28" i="6"/>
  <c r="M23" i="6"/>
  <c r="M17" i="6"/>
  <c r="M49" i="6" s="1"/>
  <c r="C4" i="6"/>
  <c r="C3" i="6"/>
  <c r="C2" i="6"/>
  <c r="K36" i="3"/>
  <c r="C23" i="3"/>
  <c r="C22" i="3"/>
  <c r="C21" i="3"/>
  <c r="C20" i="3"/>
  <c r="C19" i="3"/>
  <c r="C18" i="3"/>
  <c r="C17" i="3"/>
  <c r="C16" i="3"/>
  <c r="H64" i="4"/>
  <c r="K19" i="3" s="1"/>
  <c r="H131" i="4"/>
  <c r="H125" i="4"/>
  <c r="H123" i="4"/>
  <c r="E119" i="4" l="1"/>
  <c r="E121" i="4" s="1"/>
  <c r="E127" i="4" s="1"/>
  <c r="E129" i="4" s="1"/>
  <c r="I119" i="4"/>
  <c r="C3" i="5"/>
  <c r="L58" i="5" l="1"/>
  <c r="L60" i="5" s="1"/>
  <c r="L83" i="5" s="1"/>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8" i="5" s="1"/>
  <c r="A39" i="5" s="1"/>
  <c r="A40" i="5" s="1"/>
  <c r="A41" i="5" s="1"/>
  <c r="A42" i="5" s="1"/>
  <c r="A43" i="5" s="1"/>
  <c r="A44" i="5" s="1"/>
  <c r="A45" i="5" s="1"/>
  <c r="A46" i="5" s="1"/>
  <c r="A47" i="5" s="1"/>
  <c r="A48" i="5" s="1"/>
  <c r="A49" i="5" s="1"/>
  <c r="A50" i="5" s="1"/>
  <c r="A51" i="5" s="1"/>
  <c r="A52" i="5" s="1"/>
  <c r="A53" i="5" s="1"/>
  <c r="A54" i="5" s="1"/>
  <c r="A55" i="5" s="1"/>
  <c r="A56" i="5" s="1"/>
  <c r="A57" i="5" s="1"/>
  <c r="A62" i="5" s="1"/>
  <c r="A63" i="5" s="1"/>
  <c r="A64" i="5" s="1"/>
  <c r="A65" i="5" s="1"/>
  <c r="A66" i="5" s="1"/>
  <c r="A67" i="5" s="1"/>
  <c r="A68" i="5" s="1"/>
  <c r="A69" i="5" s="1"/>
  <c r="A71" i="5" s="1"/>
  <c r="A72" i="5" s="1"/>
  <c r="A73" i="5" s="1"/>
  <c r="A74" i="5" s="1"/>
  <c r="A75" i="5" s="1"/>
  <c r="A76" i="5" s="1"/>
  <c r="A77" i="5" s="1"/>
  <c r="A78" i="5" s="1"/>
  <c r="A79" i="5" s="1"/>
  <c r="A80" i="5" s="1"/>
  <c r="A81" i="5" s="1"/>
  <c r="H55" i="4" l="1"/>
  <c r="H80" i="4"/>
  <c r="H78" i="4"/>
  <c r="H76" i="4"/>
  <c r="H74" i="4"/>
  <c r="H99" i="4"/>
  <c r="H97" i="4"/>
  <c r="H95" i="4"/>
  <c r="H107" i="4"/>
  <c r="H106" i="4"/>
  <c r="H105" i="4"/>
  <c r="H112" i="4"/>
  <c r="H113" i="4"/>
  <c r="H114" i="4"/>
  <c r="H115" i="4"/>
  <c r="H111" i="4"/>
  <c r="H137" i="4"/>
  <c r="H138" i="4"/>
  <c r="J36" i="4"/>
  <c r="H34" i="4"/>
  <c r="H30" i="4"/>
  <c r="H32" i="4"/>
  <c r="H40" i="4"/>
  <c r="H38" i="4"/>
  <c r="E28" i="4"/>
  <c r="H28" i="4" s="1"/>
  <c r="H15" i="4"/>
  <c r="H17" i="4"/>
  <c r="H22" i="4"/>
  <c r="K40" i="3"/>
  <c r="H139" i="4"/>
  <c r="H133" i="4"/>
  <c r="H117" i="4"/>
  <c r="H110" i="4"/>
  <c r="H109" i="4"/>
  <c r="H108" i="4"/>
  <c r="H101" i="4"/>
  <c r="H93" i="4"/>
  <c r="H92" i="4"/>
  <c r="H91" i="4"/>
  <c r="H90" i="4"/>
  <c r="H89" i="4"/>
  <c r="H88" i="4"/>
  <c r="H87" i="4"/>
  <c r="H82" i="4"/>
  <c r="H72" i="4"/>
  <c r="H70" i="4"/>
  <c r="H68" i="4"/>
  <c r="H53" i="4"/>
  <c r="H50" i="4"/>
  <c r="H36" i="4"/>
  <c r="G43" i="4" s="1"/>
  <c r="H43" i="4" s="1"/>
  <c r="H20" i="4"/>
  <c r="H13" i="4"/>
  <c r="C4" i="4"/>
  <c r="K4" i="3"/>
  <c r="H4" i="4" s="1"/>
  <c r="C4" i="3"/>
  <c r="C4" i="5" s="1"/>
  <c r="K3" i="3"/>
  <c r="H3" i="4" s="1"/>
  <c r="C2" i="3"/>
  <c r="C2" i="5" s="1"/>
  <c r="K1" i="3"/>
  <c r="H1" i="4" s="1"/>
  <c r="H57" i="4" l="1"/>
  <c r="K18" i="3" s="1"/>
  <c r="H84" i="4"/>
  <c r="K20" i="3" s="1"/>
  <c r="H103" i="4"/>
  <c r="K21" i="3" s="1"/>
  <c r="H135" i="4"/>
  <c r="K22" i="3" s="1"/>
  <c r="H46" i="4"/>
  <c r="K17" i="3" s="1"/>
  <c r="H141" i="4"/>
  <c r="K23" i="3" s="1"/>
  <c r="H24" i="4"/>
  <c r="K16" i="3" s="1"/>
  <c r="K32" i="3" l="1"/>
  <c r="K42" i="3" s="1"/>
  <c r="H155" i="4"/>
</calcChain>
</file>

<file path=xl/sharedStrings.xml><?xml version="1.0" encoding="utf-8"?>
<sst xmlns="http://schemas.openxmlformats.org/spreadsheetml/2006/main" count="543" uniqueCount="363">
  <si>
    <t>(Where coloured concrete is required please suffix the GC former type reference with “Terratone” eg “GC3/Terratone”.)</t>
  </si>
  <si>
    <r>
      <t xml:space="preserve">Grasscrete formers type </t>
    </r>
    <r>
      <rPr>
        <b/>
        <sz val="11"/>
        <color theme="1"/>
        <rFont val="Calibri"/>
        <family val="2"/>
        <scheme val="minor"/>
      </rPr>
      <t>GC2</t>
    </r>
    <r>
      <rPr>
        <sz val="11"/>
        <color theme="1"/>
        <rFont val="Calibri"/>
        <family val="2"/>
        <scheme val="minor"/>
      </rPr>
      <t xml:space="preserve">, 150mm deep laid on a consolidated 150mm sub-base with a 10/20mm blinding layer of sand. Steel mesh reinforcement to BS4483 reference A252, weighing 3.75kg/m2. Concrete 30MN/m2 at 28 days with air entrainment of 3%. 10mm maximum aggregate and a 150mm slump placed around formers and mesh and levelled to tops of formers.  After 48 hours melt exposed tops of formers and fill with soil. Following settlement sow </t>
    </r>
    <r>
      <rPr>
        <b/>
        <sz val="11"/>
        <color theme="1"/>
        <rFont val="Calibri"/>
        <family val="2"/>
        <scheme val="minor"/>
      </rPr>
      <t>Grassmix No.1</t>
    </r>
    <r>
      <rPr>
        <sz val="11"/>
        <color theme="1"/>
        <rFont val="Calibri"/>
        <family val="2"/>
        <scheme val="minor"/>
      </rPr>
      <t xml:space="preserve"> at a rate of 50g/m2 and top up with fine friable topsoil, apply fertiliser as necessary.</t>
    </r>
  </si>
  <si>
    <t>for</t>
  </si>
  <si>
    <t>at</t>
  </si>
  <si>
    <t>Harbury Queen Elizabeth II Playing Fields, Constance Drive, Harbury, CV33 9JA</t>
  </si>
  <si>
    <t>Date:</t>
  </si>
  <si>
    <t>Project No</t>
  </si>
  <si>
    <t>6541</t>
  </si>
  <si>
    <t>Version No:</t>
  </si>
  <si>
    <t xml:space="preserve">Prepared for </t>
  </si>
  <si>
    <t>Prepared by</t>
  </si>
  <si>
    <t>Paul Quinney</t>
  </si>
  <si>
    <t>Chartered Quantity Surveyor</t>
  </si>
  <si>
    <t>Allen Construction Consultancy</t>
  </si>
  <si>
    <t>Highlands House, Highlands  Road</t>
  </si>
  <si>
    <t>Shirley</t>
  </si>
  <si>
    <t>Solihull</t>
  </si>
  <si>
    <t>B90 4ND</t>
  </si>
  <si>
    <t xml:space="preserve">T:   </t>
  </si>
  <si>
    <t xml:space="preserve"> 0121 765 2900</t>
  </si>
  <si>
    <t xml:space="preserve">                       </t>
  </si>
  <si>
    <t xml:space="preserve">E:   </t>
  </si>
  <si>
    <t xml:space="preserve"> paul.quinney@allen.uk.com</t>
  </si>
  <si>
    <t xml:space="preserve">W:   </t>
  </si>
  <si>
    <t xml:space="preserve">                  www.allen.uk.com</t>
  </si>
  <si>
    <t>Client Name :</t>
  </si>
  <si>
    <t>Project Title :</t>
  </si>
  <si>
    <t>Project Nr :</t>
  </si>
  <si>
    <t>Schedule of Works Summary</t>
  </si>
  <si>
    <t>£     p</t>
  </si>
  <si>
    <t>Areas</t>
  </si>
  <si>
    <t>Extended car park (Area of extension)</t>
  </si>
  <si>
    <t>M2</t>
  </si>
  <si>
    <t>Works Cost Element</t>
  </si>
  <si>
    <t>Excluded</t>
  </si>
  <si>
    <t>General Preliminaries</t>
  </si>
  <si>
    <t>Works Total</t>
  </si>
  <si>
    <t>Fees Total</t>
  </si>
  <si>
    <t xml:space="preserve">Risk </t>
  </si>
  <si>
    <t>Risk Total</t>
  </si>
  <si>
    <t>£</t>
  </si>
  <si>
    <t xml:space="preserve"> TOTAL per Bedspaces</t>
  </si>
  <si>
    <t>Cost/Bed Space</t>
  </si>
  <si>
    <t>Notes</t>
  </si>
  <si>
    <t>Version Nr. :</t>
  </si>
  <si>
    <t xml:space="preserve">1 Site preparation works </t>
  </si>
  <si>
    <t xml:space="preserve">1 Site clearance </t>
  </si>
  <si>
    <t>Item</t>
  </si>
  <si>
    <t xml:space="preserve">2 Preparatory groundworks </t>
  </si>
  <si>
    <t xml:space="preserve">2 Roads, paths and pavings </t>
  </si>
  <si>
    <t xml:space="preserve">1 Roads, paths and pavings </t>
  </si>
  <si>
    <t>Link footpath to playing field</t>
  </si>
  <si>
    <t xml:space="preserve">2 Special surfacings and pavings </t>
  </si>
  <si>
    <t xml:space="preserve">3 Planting </t>
  </si>
  <si>
    <t xml:space="preserve">1 Seeding and turfing </t>
  </si>
  <si>
    <t xml:space="preserve">2 External planting </t>
  </si>
  <si>
    <t>Nr</t>
  </si>
  <si>
    <t xml:space="preserve">4 Fencing, railings and walls </t>
  </si>
  <si>
    <t xml:space="preserve">1 Fencing and railings </t>
  </si>
  <si>
    <t xml:space="preserve">2 Walls and screens </t>
  </si>
  <si>
    <t xml:space="preserve">3 Retaining walls </t>
  </si>
  <si>
    <t xml:space="preserve">4 Barriers and guardrails </t>
  </si>
  <si>
    <t xml:space="preserve">5 Site/street furniture and equipment </t>
  </si>
  <si>
    <t xml:space="preserve">1 Site/street furniture and equipment </t>
  </si>
  <si>
    <t>Lockable drop bollards</t>
  </si>
  <si>
    <t>Signage</t>
  </si>
  <si>
    <t xml:space="preserve">2 Ornamental features </t>
  </si>
  <si>
    <t xml:space="preserve">6 External drainage </t>
  </si>
  <si>
    <t xml:space="preserve">1 Surface water and foul water drainage </t>
  </si>
  <si>
    <t>New manholes - Storm</t>
  </si>
  <si>
    <t>New drain runs - Storm</t>
  </si>
  <si>
    <t>New manholes - Foul</t>
  </si>
  <si>
    <t>New drain runs - Foul</t>
  </si>
  <si>
    <t>CCTV, repair and connections</t>
  </si>
  <si>
    <t>Existing drain removal, reconnection &amp; diversion</t>
  </si>
  <si>
    <t xml:space="preserve">2 Ancillary drainage systems </t>
  </si>
  <si>
    <t xml:space="preserve">3 External laboratory and industrial liquid waste drainage </t>
  </si>
  <si>
    <t xml:space="preserve">4 Land drainage </t>
  </si>
  <si>
    <t>5 Testing and commissioning of external drainage installations</t>
  </si>
  <si>
    <t xml:space="preserve">7 External services </t>
  </si>
  <si>
    <t xml:space="preserve">1 Water mains supply </t>
  </si>
  <si>
    <t>Not applicable</t>
  </si>
  <si>
    <t xml:space="preserve">2 Electricity mains supply </t>
  </si>
  <si>
    <t xml:space="preserve">3 External transformation devices </t>
  </si>
  <si>
    <t xml:space="preserve">4 Electricity distribution to external plant and equipment </t>
  </si>
  <si>
    <t xml:space="preserve">5 Gas mains supply </t>
  </si>
  <si>
    <t xml:space="preserve">6 Telecommunications and other communication system </t>
  </si>
  <si>
    <t xml:space="preserve">7 External fuel storage and piped distribution systems </t>
  </si>
  <si>
    <t xml:space="preserve">8 External security systems </t>
  </si>
  <si>
    <t xml:space="preserve">9 Site/street lighting systems </t>
  </si>
  <si>
    <t xml:space="preserve">10 Irrigation systems </t>
  </si>
  <si>
    <t xml:space="preserve">11 Local/district heating installations </t>
  </si>
  <si>
    <t xml:space="preserve">12 Builder’s work in connection with external services </t>
  </si>
  <si>
    <t xml:space="preserve">13 Testing and commissioning of external services </t>
  </si>
  <si>
    <t>8 Minor building works and ancillary buildings</t>
  </si>
  <si>
    <t xml:space="preserve">1 Minor building works </t>
  </si>
  <si>
    <t xml:space="preserve">2 Ancillary buildings and structures </t>
  </si>
  <si>
    <t xml:space="preserve">3 Underpinning to external site boundary walls </t>
  </si>
  <si>
    <t>18th November 2023</t>
  </si>
  <si>
    <t>Pricing Schedule</t>
  </si>
  <si>
    <t>Harbury Parish Council</t>
  </si>
  <si>
    <t>Car Park Extension</t>
  </si>
  <si>
    <t>1</t>
  </si>
  <si>
    <t>Provisional Sums &amp; Contingencies</t>
  </si>
  <si>
    <t>E2 - Provision of extended carpark &amp; access improvements</t>
  </si>
  <si>
    <t>1.1.1</t>
  </si>
  <si>
    <t>Scrub and vegetation clearance</t>
  </si>
  <si>
    <t>5.1.1</t>
  </si>
  <si>
    <t>5.1.2</t>
  </si>
  <si>
    <t>5.1.3</t>
  </si>
  <si>
    <t>Making good seeding</t>
  </si>
  <si>
    <t>Tarmac removal</t>
  </si>
  <si>
    <t>1.2.1</t>
  </si>
  <si>
    <t>1.2.2</t>
  </si>
  <si>
    <t xml:space="preserve">Make up/reduce levels </t>
  </si>
  <si>
    <t>Allow for all necessary cutting back of hedges, grass and vegetation necessary to undertake full scope of works, removal of material off site.</t>
  </si>
  <si>
    <t>Allow for all necessary adjustment of existing ground levels to enable construction of extended grasscrete car park and tying into existing car park and playfield levels, removal of surplus material off site.</t>
  </si>
  <si>
    <t>1.1.2</t>
  </si>
  <si>
    <t>1.1.3</t>
  </si>
  <si>
    <t xml:space="preserve">Grasscrete Car parking spaces </t>
  </si>
  <si>
    <t>Existing signage</t>
  </si>
  <si>
    <t>Allow for all breaking up of existing tarmac areas (access drive and footpath as indicated) and sub-base to enable construction of extended grasscrete car park, removal of material off site.</t>
  </si>
  <si>
    <t xml:space="preserve">Community EV Charging station at Harbury Queen Elizabeth II Playing Fields  </t>
  </si>
  <si>
    <t>Tender</t>
  </si>
  <si>
    <t>4Q23</t>
  </si>
  <si>
    <t>Schedule of works</t>
  </si>
  <si>
    <t xml:space="preserve">Tender Summary </t>
  </si>
  <si>
    <t>1 Site preparation works Sub Total</t>
  </si>
  <si>
    <t>2.1.1</t>
  </si>
  <si>
    <t>3.1.1</t>
  </si>
  <si>
    <t>3.2.1</t>
  </si>
  <si>
    <t>Trees</t>
  </si>
  <si>
    <t>Supply and install Semi-mature Tree</t>
  </si>
  <si>
    <t>E Extended Car Park (note includes ductwork provision for future EV Charging and VAWT)</t>
  </si>
  <si>
    <t>Coloured concrete</t>
  </si>
  <si>
    <t>2.2.1</t>
  </si>
  <si>
    <t>2.1.2</t>
  </si>
  <si>
    <t>2.1.3</t>
  </si>
  <si>
    <t xml:space="preserve">Dog Bin </t>
  </si>
  <si>
    <t>Removing and relocating existing dog bin in concrete foundations set back from widened footpath. (Provisional)</t>
  </si>
  <si>
    <t xml:space="preserve">2 Roads, paths and pavings Sub Total </t>
  </si>
  <si>
    <t xml:space="preserve">3 Planting Sub Total </t>
  </si>
  <si>
    <t>4 Fencing, railings and walls Sub Total</t>
  </si>
  <si>
    <t xml:space="preserve">5 Site/street furniture and equipment Sub Total </t>
  </si>
  <si>
    <t xml:space="preserve">6 External drainage Sub Total </t>
  </si>
  <si>
    <t xml:space="preserve">7 External services Sub Total </t>
  </si>
  <si>
    <t>8 Minor building works and ancillary buildings Sub Total</t>
  </si>
  <si>
    <t>2.1.4</t>
  </si>
  <si>
    <t>Existing Block paved car park</t>
  </si>
  <si>
    <t>Allow to jet wash existing block paved car park on completion</t>
  </si>
  <si>
    <t>2.1.5</t>
  </si>
  <si>
    <t xml:space="preserve">Margin around existing bollards </t>
  </si>
  <si>
    <t>Extra over grasscrete above for “Terratone”coloured concrete GC2/Terratone, iin accordance with manufacturers recommendations (Provisional)</t>
  </si>
  <si>
    <t>Allow for the the supply and construction of new 2200 wide tarmacadam footpath including subase, edging and ground preparation as indicated on drawings.</t>
  </si>
  <si>
    <t>2.1.6</t>
  </si>
  <si>
    <t>Connection to existing footpath</t>
  </si>
  <si>
    <t>PC Edging kerbs</t>
  </si>
  <si>
    <t>Allow for all builders work in connection with external services</t>
  </si>
  <si>
    <t>Allow for all testing &amp; commissioning in connection with external services</t>
  </si>
  <si>
    <t>Allow for removing existing 2 No field access signage posts and signs (storing signs for reuse)</t>
  </si>
  <si>
    <t>Allow to supply and install signage post setting in concrete and refixing existing signage with new security fixings.</t>
  </si>
  <si>
    <t>Supply and install 850 high round retractable/telescopic drop bollards; white; with lift assist and lockable keys (alike suited for all), set in 400 concrete and stone base all in accordance with manufacturers instructions.</t>
  </si>
  <si>
    <t>Ecology Report Recommendations:</t>
  </si>
  <si>
    <t>- install 2 bat boxes - location TBD</t>
  </si>
  <si>
    <t>- install 2 nest boxes - location TBD</t>
  </si>
  <si>
    <t>- install 2 insect boxes - location TBD</t>
  </si>
  <si>
    <t>Bin</t>
  </si>
  <si>
    <t>form area of wild life friendly planting, enclose it with chesnut pale fencing - location TBD</t>
  </si>
  <si>
    <t>5.1.4</t>
  </si>
  <si>
    <t>5.1.5</t>
  </si>
  <si>
    <t>5.1.6</t>
  </si>
  <si>
    <t>5.1.7</t>
  </si>
  <si>
    <t>Supply and install  150x50 PC edging kerbs set in concrete to form edging both sides of new extended path</t>
  </si>
  <si>
    <t>Allow to disc cut into exiting footbath to connect in new aligned link footpath; sealing joint</t>
  </si>
  <si>
    <t>2.1.7</t>
  </si>
  <si>
    <t>PC Half Battered kerbs</t>
  </si>
  <si>
    <t xml:space="preserve">Make good areas of playing field services disturbed to match existing </t>
  </si>
  <si>
    <t>SUDs requirement</t>
  </si>
  <si>
    <t>Future EV Charging Points &amp; VAWT - See Builders Work below</t>
  </si>
  <si>
    <t>Bat Boxes</t>
  </si>
  <si>
    <t>Bird nesting boxes</t>
  </si>
  <si>
    <t>Insect boxes</t>
  </si>
  <si>
    <t xml:space="preserve"> Bin</t>
  </si>
  <si>
    <t xml:space="preserve">Bollards </t>
  </si>
  <si>
    <t>Supply and install 1000 high recycled suare pointed to bollards (Brown), set in concrete installed in accordance with manufacturers recommendations</t>
  </si>
  <si>
    <t>EV Ducting</t>
  </si>
  <si>
    <t>EV post foundation</t>
  </si>
  <si>
    <t>VAWT Ducting</t>
  </si>
  <si>
    <t>VAWT Duct Junction boxes</t>
  </si>
  <si>
    <t>EV Duct Junction boxes</t>
  </si>
  <si>
    <t>3.2.2</t>
  </si>
  <si>
    <t>Widlife friendly planting</t>
  </si>
  <si>
    <t>Prepare ground and form area of wild life friendly planting, enclose it with chesnut pale fencing - location TBD</t>
  </si>
  <si>
    <t>Part F - Pricing Schedule</t>
  </si>
  <si>
    <t>Section 1 - General Preliminaries</t>
  </si>
  <si>
    <t>GENERAL PRELIMINARIES (PRICING DOCUMENT)</t>
  </si>
  <si>
    <t>£       p</t>
  </si>
  <si>
    <t>Item No</t>
  </si>
  <si>
    <t>GENERALLY</t>
  </si>
  <si>
    <t>NATURE OF THE WORK</t>
  </si>
  <si>
    <t xml:space="preserve">MEETINGS AND REPORTS </t>
  </si>
  <si>
    <t>ACCESS TO PRIVATE LAND AND PROPERTIES</t>
  </si>
  <si>
    <t xml:space="preserve">COST CONTROL ARRANGEMENTS </t>
  </si>
  <si>
    <t>VARIATIONS</t>
  </si>
  <si>
    <t xml:space="preserve">PRE-CONTRACT MEETINGS </t>
  </si>
  <si>
    <t>WORKING NEAR OCCUPIED BUILDINGS</t>
  </si>
  <si>
    <t>WORK WITH ASBESTOS PRODUCTS</t>
  </si>
  <si>
    <t>HEALTH AND SAFETY - CONSTRUCTION DESIGN AND MANAGEMENT REGULATIONS (CDM) 2015</t>
  </si>
  <si>
    <t>PLANT, TOOLS AND VEHICLES</t>
  </si>
  <si>
    <t>SUFFICIENCY AND AVAILABILITY OF LABOUR</t>
  </si>
  <si>
    <t>SAFEGUARDING THE WORKS, MATERIALS AND PLANT AGAINST DAMAGE AND THEFT</t>
  </si>
  <si>
    <t>INJURY TO PERSONS AND PROPERTY</t>
  </si>
  <si>
    <t>INCLEMENT WEATHER</t>
  </si>
  <si>
    <t>WINTER WORKING</t>
  </si>
  <si>
    <t>SCAFFOLDING, STAGING, TEMPORARILY SUSPENDED ACCESS CRADLES AND PLATFORMS ETC</t>
  </si>
  <si>
    <t>THE CONSTRUCTION (DESIGN AND MANAGEMENT) REGULATIONS (CDM) 2015</t>
  </si>
  <si>
    <t>WATER FOR THE WORKS</t>
  </si>
  <si>
    <t>TEMPORARY LIGHTING, POWER AND HEATING FOR THE WORKS</t>
  </si>
  <si>
    <t>TEMPORARY BUILDINGS FOR USE BY THE CONTRACTOR AND HIS SUBCONTRACTORS</t>
  </si>
  <si>
    <t>TEMPORARY WORKS</t>
  </si>
  <si>
    <t>TEMPORARY TELEPHONE</t>
  </si>
  <si>
    <t>SAFETY, HEALTH AND WELFARE REGULATIONS</t>
  </si>
  <si>
    <t>CONTROL OF SUBSTANCES HAZARDOUS TO HEALTH REGULATIONS 2002</t>
  </si>
  <si>
    <t>WORKING RULE AGREEMENT</t>
  </si>
  <si>
    <t>OBLIGATIONS AND RESTRICTIONS IMPOSED BY THE EMPLOYER</t>
  </si>
  <si>
    <t>IDENTIFICATION OF CONTRACTORS EMPLOYEES</t>
  </si>
  <si>
    <t>SITE MANAGER OR PERSON IN CHARGE</t>
  </si>
  <si>
    <t>COMPLAINTS</t>
  </si>
  <si>
    <t>SITE MEETINGS</t>
  </si>
  <si>
    <t>PROTECTION OF PROPERTY</t>
  </si>
  <si>
    <t>REMOVAL OF ASBESTOS</t>
  </si>
  <si>
    <t>PROTECTION OF EXISTING TREES, SHRUBS, FENCES, RAILINGS, GATES ETC.</t>
  </si>
  <si>
    <t>EXISTING SERVICES</t>
  </si>
  <si>
    <t>ACCESS FOR PLANT, SCAFFOLDING AND MATERIALS</t>
  </si>
  <si>
    <t>ACCESS FOR INSPECTION</t>
  </si>
  <si>
    <t>PROGRAMME AND PROGRESS CHART</t>
  </si>
  <si>
    <t>MATERIALS, GOODS AND WORKMANSHIP</t>
  </si>
  <si>
    <t>PROTECTION</t>
  </si>
  <si>
    <t>TESTING MATERIALS</t>
  </si>
  <si>
    <t>WAGES BOOKS</t>
  </si>
  <si>
    <t>CERTIFICATES</t>
  </si>
  <si>
    <t>OVERTIME</t>
  </si>
  <si>
    <t>C/Fwd</t>
  </si>
  <si>
    <t>Brought Forward</t>
  </si>
  <si>
    <t>B/Fwd</t>
  </si>
  <si>
    <t>RUBBISH</t>
  </si>
  <si>
    <t>MUD OR DEBRIS ON THE ROADS ETC.</t>
  </si>
  <si>
    <t>PREVENTION OF THE SPREAD OF DUST, NOISE ETC</t>
  </si>
  <si>
    <t>FIXING ONLY</t>
  </si>
  <si>
    <t>TRADESMEN ENGAGED BY THE CLIENT</t>
  </si>
  <si>
    <t>HANDOVER OF COMPLETED PROPERTIES</t>
  </si>
  <si>
    <t>WORKS PRIOR TO HANDOVER</t>
  </si>
  <si>
    <t>DAYWORKS</t>
  </si>
  <si>
    <t>CONTRACTOR'S GENERAL COST ITEMS: (specify)</t>
  </si>
  <si>
    <t xml:space="preserve">Assuming 6 week overall programme </t>
  </si>
  <si>
    <t>7.12.1</t>
  </si>
  <si>
    <t>7.12.2</t>
  </si>
  <si>
    <t>7.12.3</t>
  </si>
  <si>
    <t>7.12.4</t>
  </si>
  <si>
    <t>7.12.5</t>
  </si>
  <si>
    <t xml:space="preserve">Excavating trenches for 1 Nr duct for communication cable; 100mm diameter; assume 750mm average depth grading bottoms of excavations; earthwork support if necessary; backfilling with granular materials; compaction; disposal of surplus arising off site   (Provisional) </t>
  </si>
  <si>
    <t>Extra over; 100mm ductwork laid in trenches; including sand bed &amp; surround; draw cord and identification tape</t>
  </si>
  <si>
    <t>Trenches for EV Ducting</t>
  </si>
  <si>
    <t>Trenches for VAWT ducting</t>
  </si>
  <si>
    <t>7.12.6</t>
  </si>
  <si>
    <t>7.12.7</t>
  </si>
  <si>
    <t>M</t>
  </si>
  <si>
    <t xml:space="preserve">Excavating trenches for 1 Nr duct for EV Charging supply cables (cabling by others); 90/100mm diameter; assume 750mm average depth grading bottoms of excavations; earthwork support if necessary; backfilling with granular materials; compaction; disposal of surplus arising off site   (Provisional) </t>
  </si>
  <si>
    <t>Extra over; 140mm ductwork laid in trenches; including sand bed &amp; surround; draw cord and identification tape</t>
  </si>
  <si>
    <t>Extra over; Supply and install EV Blocks 300x300x450 deep (https://evblocks.com)</t>
  </si>
  <si>
    <t xml:space="preserve"> TOTAL to Form of Tender</t>
  </si>
  <si>
    <t>Fees</t>
  </si>
  <si>
    <t>Allow for confirmation of Cube test results of Concrete</t>
  </si>
  <si>
    <t>Refer to Tender drawings and specifications</t>
  </si>
  <si>
    <t>Supply and install 255x125 HB2 PC half battered road kerbs set in concrete to form edge to rear and end of new grasscrete parking parking bays only; including internal corner and dropper down to new link path.</t>
  </si>
  <si>
    <t>Extra over; Supply and install Duct junction boxes 450x450x450 deep using NAL STAKKAbox including heavy duty C250 cover</t>
  </si>
  <si>
    <t>Extra over; Supply and install Duct junction boxes 300x300x450 deep including using NAL STAKKAbox including heavy duty C250 cover</t>
  </si>
  <si>
    <t xml:space="preserve">Excavating trenches for 1 Nr duct for VAWT supply cables (cabling by others); 140/150mm diameter; assume 1000mm average depth grading bottoms of excavations; earthwork support if necessary; backfilling with granular materials; compaction; disposal of surplus arising off site   (Provisional) </t>
  </si>
  <si>
    <r>
      <t xml:space="preserve">Supply and install 'Grasscrete', as indicated on drawings, using Grasscrete formers type </t>
    </r>
    <r>
      <rPr>
        <b/>
        <sz val="10"/>
        <color theme="1"/>
        <rFont val="Arial"/>
        <family val="2"/>
      </rPr>
      <t>GC2</t>
    </r>
    <r>
      <rPr>
        <sz val="10"/>
        <color theme="1"/>
        <rFont val="Arial"/>
        <family val="2"/>
      </rPr>
      <t xml:space="preserve">, 150mm deep laid on a consolidated 250mm sub-base with a 10/20mm blinding layer of sand. Steel mesh reinforcement to BS4483 reference </t>
    </r>
    <r>
      <rPr>
        <b/>
        <sz val="10"/>
        <color theme="1"/>
        <rFont val="Arial"/>
        <family val="2"/>
      </rPr>
      <t>A252</t>
    </r>
    <r>
      <rPr>
        <sz val="10"/>
        <color theme="1"/>
        <rFont val="Arial"/>
        <family val="2"/>
      </rPr>
      <t xml:space="preserve">, weighing 3.75kg/m2. Concrete 30MN/m2 at 28 days with air entrainment of 3%. 10mm maximum aggregate and a 150mm slump placed around formers and mesh and levelled to tops of formers.  After 48 hours melt exposed tops of formers and fill with soil. Following settlement sow </t>
    </r>
    <r>
      <rPr>
        <b/>
        <sz val="10"/>
        <color theme="1"/>
        <rFont val="Arial"/>
        <family val="2"/>
      </rPr>
      <t>Grassmix No.1</t>
    </r>
    <r>
      <rPr>
        <sz val="10"/>
        <color theme="1"/>
        <rFont val="Arial"/>
        <family val="2"/>
      </rPr>
      <t xml:space="preserve"> at a rate of 50g/m2 and top up with fine friable topsoil, apply fertiliser as necessary. Including forming all edges, bay markings and expansion joints. Expansion joints shall be incorporated at maximum 10 x 10m centres and shall consist of 25mm wide pre-soaked softwood filler. All in accordance with manufacturers design and installation recommendations.</t>
    </r>
  </si>
  <si>
    <t>WORKING HOURS (Mon-Friday 8-5pm)</t>
  </si>
  <si>
    <t>HOARDINGS ETC - Heras Fencing to work area with signage until completion</t>
  </si>
  <si>
    <t>DISPLAY BOARDS - Allow site Board with client, funder and consultants logos</t>
  </si>
  <si>
    <t>Contractors additional items</t>
  </si>
  <si>
    <t>Contractor to include for any additional items of work identified on Tender Drawings, Specifications and Appendices but not specifically mentioned or listed above but will be required in order to complete the works as necessary.  It is therefore assumed all works as shown on Tender Drawings, Specifications and Appendices are deemed included within your tender sum.</t>
  </si>
  <si>
    <t>Contractor to list additional items as necessary:-</t>
  </si>
  <si>
    <t>9 Contractors additional items</t>
  </si>
  <si>
    <t>9.1.1</t>
  </si>
  <si>
    <t>9.1.2</t>
  </si>
  <si>
    <t>9.1.3</t>
  </si>
  <si>
    <t>This pricing schedule has been laid out using the NRM headings to assist in contractor pricing, but has not necessarily been measured fully in accordance with NRM. Contractor to ensure all items identified on the drawings are priced and included within these items or additional items at the foot of this document.</t>
  </si>
  <si>
    <t xml:space="preserve"> Section 5 Dayworks &amp; Provisional Sums</t>
  </si>
  <si>
    <t>DAYWORKS AND PROVISIONAL SUMS</t>
  </si>
  <si>
    <t>Qty</t>
  </si>
  <si>
    <t>Rate</t>
  </si>
  <si>
    <t>Total</t>
  </si>
  <si>
    <t>£       P</t>
  </si>
  <si>
    <t>Dayworks</t>
  </si>
  <si>
    <t>Labour</t>
  </si>
  <si>
    <t>5.01.1</t>
  </si>
  <si>
    <t>5.01.2</t>
  </si>
  <si>
    <t xml:space="preserve">State daily costs (10 hours) for </t>
  </si>
  <si>
    <t>Foreman</t>
  </si>
  <si>
    <t>10hrs</t>
  </si>
  <si>
    <t>per day</t>
  </si>
  <si>
    <t>Plant Operator</t>
  </si>
  <si>
    <t>Carpenter</t>
  </si>
  <si>
    <t>Labourer</t>
  </si>
  <si>
    <t>5.01.3</t>
  </si>
  <si>
    <t>Percentage adjustment: Add to cover incidental costs, overheads and profit: Addition on Prime Cost of labour</t>
  </si>
  <si>
    <t>%</t>
  </si>
  <si>
    <t>Materials</t>
  </si>
  <si>
    <t>5.01.4</t>
  </si>
  <si>
    <t>5.01.5</t>
  </si>
  <si>
    <t>Percentage adjustment: Add to cover incidental costs, overheads and profit: Addition on Prime Cost of materials</t>
  </si>
  <si>
    <t>Plant</t>
  </si>
  <si>
    <t>5.01.6</t>
  </si>
  <si>
    <r>
      <t>Provisional sum: Include prime cost of plant (equipment) incurred before Final Completion Date: Allow sum of £1,000 (</t>
    </r>
    <r>
      <rPr>
        <b/>
        <sz val="9"/>
        <rFont val="Arial"/>
        <family val="2"/>
      </rPr>
      <t>One Thousand Pounds</t>
    </r>
    <r>
      <rPr>
        <sz val="9"/>
        <rFont val="Arial"/>
        <family val="2"/>
      </rPr>
      <t>) for plant.</t>
    </r>
  </si>
  <si>
    <t>5.01.7</t>
  </si>
  <si>
    <t>Percentage adjustment: Add to cover incidental costs, overheads and profit: Addition on Prime Cost of plant</t>
  </si>
  <si>
    <t>Provisional Sums</t>
  </si>
  <si>
    <t>5.02.1</t>
  </si>
  <si>
    <t>Allow a provisional sum for extra over excavations to be spent or deducted as directed by the Contract Administrator, to depths not exceeding:</t>
  </si>
  <si>
    <t>PSUM</t>
  </si>
  <si>
    <t>i</t>
  </si>
  <si>
    <r>
      <t>0.7m - 1.0m below FFL per m</t>
    </r>
    <r>
      <rPr>
        <vertAlign val="superscript"/>
        <sz val="9"/>
        <rFont val="Arial"/>
        <family val="2"/>
      </rPr>
      <t>3</t>
    </r>
  </si>
  <si>
    <t>Rate per m3</t>
  </si>
  <si>
    <t>ii</t>
  </si>
  <si>
    <r>
      <t>1.0m - 1.2m below FFL per m</t>
    </r>
    <r>
      <rPr>
        <vertAlign val="superscript"/>
        <sz val="9"/>
        <rFont val="Arial"/>
        <family val="2"/>
      </rPr>
      <t>3</t>
    </r>
  </si>
  <si>
    <t>iii</t>
  </si>
  <si>
    <r>
      <t>1.3m x 1.6m below FFL per m</t>
    </r>
    <r>
      <rPr>
        <vertAlign val="superscript"/>
        <sz val="9"/>
        <rFont val="Arial"/>
        <family val="2"/>
      </rPr>
      <t>3</t>
    </r>
  </si>
  <si>
    <t>5.02.2</t>
  </si>
  <si>
    <t>5.02.3</t>
  </si>
  <si>
    <t>Allow a provisional sum for Additional planting to be spent or deducted as directed by the Contract Administrator</t>
  </si>
  <si>
    <t>5.02.4</t>
  </si>
  <si>
    <t>5.02.5</t>
  </si>
  <si>
    <t>5.02.6</t>
  </si>
  <si>
    <t>Contingencies</t>
  </si>
  <si>
    <t>5.03.1</t>
  </si>
  <si>
    <t>(Contractor to detail below all Preliminaries costs associated  to deliver the works)</t>
  </si>
  <si>
    <t>Section 2.00 Preliminaries Total To Tender Summary</t>
  </si>
  <si>
    <t>Section 3.00 Dayworks and Provisional Sum Tender Total To Tender Summary</t>
  </si>
  <si>
    <t>Section 1 Works Total to Tender Summary</t>
  </si>
  <si>
    <t>Supply and install bat boxes - location TBD; ECO bat box https://www.nestbox.co.uk/products/eco-bat-box or equal and approved</t>
  </si>
  <si>
    <t>Supply and install nest boxes - location TBD, ECO small bird box https://www.nestbox.co.uk/products/eco-small-bird-boxor or equal and approved</t>
  </si>
  <si>
    <t>Supply and install insect boxes - location TBD; Bug Hotel https://www.nestbox.co.uk/products/bug-hotel or equal and approved</t>
  </si>
  <si>
    <r>
      <t xml:space="preserve">Provisional sum: Include prime cost of labour incurred before Final Completion Date: Allow sum of £1,000 </t>
    </r>
    <r>
      <rPr>
        <b/>
        <sz val="9"/>
        <rFont val="Arial"/>
        <family val="2"/>
      </rPr>
      <t xml:space="preserve">(One Thousand Pounds) </t>
    </r>
    <r>
      <rPr>
        <sz val="9"/>
        <rFont val="Arial"/>
        <family val="2"/>
      </rPr>
      <t>for labour.</t>
    </r>
  </si>
  <si>
    <r>
      <t xml:space="preserve">Provisional sum: Include prime cost of materials incurred at any time during the Contract: Allow sum of £100 </t>
    </r>
    <r>
      <rPr>
        <b/>
        <sz val="9"/>
        <rFont val="Arial"/>
        <family val="2"/>
      </rPr>
      <t xml:space="preserve">(One Thousand Pounds) </t>
    </r>
    <r>
      <rPr>
        <sz val="9"/>
        <rFont val="Arial"/>
        <family val="2"/>
      </rPr>
      <t>for materials.</t>
    </r>
  </si>
  <si>
    <t>Allow a provisional sum for additional replacement bollards to be spent or deducted as directed by the Contract Administrator</t>
  </si>
  <si>
    <t>Allow a provisional sum for Replacement signage to be spent or deducted as directed by the Contract Administrator</t>
  </si>
  <si>
    <t>Allow a provisional sum for repairs to existing block paving to be spent or deducted as directed by the Contract Administrator</t>
  </si>
  <si>
    <r>
      <t>Allow the Contingency Sum of £1,000 (</t>
    </r>
    <r>
      <rPr>
        <b/>
        <sz val="9"/>
        <rFont val="Arial"/>
        <family val="2"/>
      </rPr>
      <t>One Thousand Pounds</t>
    </r>
    <r>
      <rPr>
        <sz val="9"/>
        <rFont val="Arial"/>
        <family val="2"/>
      </rPr>
      <t>) to be spent or deducted as directed by the Contract Administrator</t>
    </r>
  </si>
  <si>
    <t>Allow a provisional sum for additional topsoil/ground preparation to be spent or deducted as directed by the Contract Administrator</t>
  </si>
  <si>
    <t>Tender drawings to take precedence contractor to price all items on tender drawings and pricing schedule</t>
  </si>
  <si>
    <t>Contractors Over Heads and Profit % applied to Sub-Total</t>
  </si>
  <si>
    <t>%*</t>
  </si>
  <si>
    <t>* - It is requested that the Contractors O/H&amp;P percentage be added for purposes of variations, failure to do so may result in a non-compliant bid.</t>
  </si>
  <si>
    <r>
      <t xml:space="preserve">Contractors to ensure </t>
    </r>
    <r>
      <rPr>
        <b/>
        <sz val="9"/>
        <color indexed="8"/>
        <rFont val="Arial"/>
        <family val="2"/>
      </rPr>
      <t xml:space="preserve">ALL </t>
    </r>
    <r>
      <rPr>
        <sz val="9"/>
        <color indexed="8"/>
        <rFont val="Arial"/>
        <family val="2"/>
      </rPr>
      <t>Pricing Schedule items as described are priced.</t>
    </r>
  </si>
  <si>
    <t>Contractors are to check that all formulas within this document are calculating correctly.</t>
  </si>
  <si>
    <t>Supply and install new metal refuse bin with galvanised internal holder - location TBD; https://uk.glasdon.com/litter-bins/metal-litter-bins/invicta-litter-bin or equal and approved secured to concrete base.</t>
  </si>
  <si>
    <t>Allow to grub up material around existing timber posts, 2No drop bollards and white posts, install approx 400mm wide x 150mm thick concrete (using GC2 grascrete formers) on 250mm stone base from back of existing road kerb to end of existing spaces around existing bollards laid to falls to level of new grasscrete</t>
  </si>
  <si>
    <t>Access apron</t>
  </si>
  <si>
    <t>m2</t>
  </si>
  <si>
    <t>Extended path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</si>
</sst>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43" formatCode="_-* #,##0.00_-;\-* #,##0.00_-;_-* &quot;-&quot;??_-;_-@_-"/>
    <numFmt numFmtId="164" formatCode="&quot;Report Nr. &quot;0"/>
    <numFmt numFmtId="165" formatCode="#,##0.00\ ;[Red]\(#,##0.00\);&quot; &quot;"/>
    <numFmt numFmtId="166" formatCode="[$-809]dd\ mmmm\ yyyy"/>
    <numFmt numFmtId="167" formatCode="#,##0;[Red]\-#,##0;&quot; &quot;"/>
    <numFmt numFmtId="168" formatCode="#,##0\ ;[Red]\(#,##0\);&quot;-- &quot;"/>
    <numFmt numFmtId="169" formatCode="[$-F800]dddd\,\ mmmm\ dd\,\ yyyy"/>
    <numFmt numFmtId="170" formatCode="#,##0.00\ ;[Red]\(#,##0.00\);&quot;--    &quot;"/>
    <numFmt numFmtId="171" formatCode="#,##0;[Red]#,##0"/>
    <numFmt numFmtId="172" formatCode="0.0%"/>
    <numFmt numFmtId="173" formatCode="#,##0.00;[Red]#,##0.00"/>
  </numFmts>
  <fonts count="54">
    <font>
      <sz val="11"/>
      <color theme="1"/>
      <name val="Calibri"/>
      <family val="2"/>
      <scheme val="minor"/>
    </font>
    <font>
      <b/>
      <sz val="11"/>
      <color theme="1"/>
      <name val="Calibri"/>
      <family val="2"/>
      <scheme val="minor"/>
    </font>
    <font>
      <sz val="10"/>
      <color indexed="8"/>
      <name val="Tahoma"/>
      <family val="2"/>
    </font>
    <font>
      <sz val="10"/>
      <color indexed="17"/>
      <name val="Tahoma"/>
      <family val="2"/>
    </font>
    <font>
      <sz val="10"/>
      <name val="Arial"/>
      <family val="2"/>
    </font>
    <font>
      <sz val="10"/>
      <color indexed="8"/>
      <name val="Arial"/>
      <family val="2"/>
    </font>
    <font>
      <sz val="41"/>
      <color indexed="17"/>
      <name val="Goudy"/>
      <family val="1"/>
    </font>
    <font>
      <sz val="26"/>
      <color theme="6"/>
      <name val="Tahoma"/>
      <family val="2"/>
    </font>
    <font>
      <sz val="10"/>
      <color indexed="23"/>
      <name val="Tahoma"/>
      <family val="2"/>
    </font>
    <font>
      <sz val="26"/>
      <color indexed="23"/>
      <name val="Tahoma"/>
      <family val="2"/>
    </font>
    <font>
      <sz val="16"/>
      <color indexed="55"/>
      <name val="Tahoma"/>
      <family val="2"/>
    </font>
    <font>
      <sz val="16"/>
      <color indexed="26"/>
      <name val="Tahoma"/>
      <family val="2"/>
    </font>
    <font>
      <sz val="16"/>
      <name val="Arial"/>
      <family val="2"/>
    </font>
    <font>
      <sz val="16"/>
      <name val="Tahoma"/>
      <family val="2"/>
    </font>
    <font>
      <b/>
      <sz val="11"/>
      <name val="Arial"/>
      <family val="2"/>
    </font>
    <font>
      <b/>
      <sz val="9"/>
      <color indexed="8"/>
      <name val="Arial"/>
      <family val="2"/>
    </font>
    <font>
      <sz val="10"/>
      <color indexed="26"/>
      <name val="Tahoma"/>
      <family val="2"/>
    </font>
    <font>
      <sz val="9"/>
      <color indexed="8"/>
      <name val="Arial"/>
      <family val="2"/>
    </font>
    <font>
      <sz val="9"/>
      <name val="Arial"/>
      <family val="2"/>
    </font>
    <font>
      <b/>
      <sz val="10"/>
      <name val="Arial"/>
      <family val="2"/>
    </font>
    <font>
      <sz val="18"/>
      <color indexed="16"/>
      <name val="Arial"/>
      <family val="2"/>
    </font>
    <font>
      <b/>
      <sz val="10"/>
      <color indexed="8"/>
      <name val="Arial"/>
      <family val="2"/>
    </font>
    <font>
      <sz val="8"/>
      <color indexed="8"/>
      <name val="Tahoma"/>
      <family val="2"/>
    </font>
    <font>
      <u/>
      <sz val="9"/>
      <color indexed="8"/>
      <name val="Arial"/>
      <family val="2"/>
    </font>
    <font>
      <sz val="8"/>
      <color indexed="8"/>
      <name val="Arial"/>
      <family val="2"/>
    </font>
    <font>
      <u/>
      <sz val="12"/>
      <name val="Arial"/>
      <family val="2"/>
    </font>
    <font>
      <sz val="12"/>
      <color indexed="8"/>
      <name val="Arial"/>
      <family val="2"/>
    </font>
    <font>
      <sz val="11"/>
      <name val="Calibri"/>
      <family val="2"/>
    </font>
    <font>
      <b/>
      <sz val="8"/>
      <color indexed="8"/>
      <name val="Tahoma"/>
      <family val="2"/>
    </font>
    <font>
      <b/>
      <sz val="8"/>
      <color indexed="8"/>
      <name val="Arial"/>
      <family val="2"/>
    </font>
    <font>
      <b/>
      <sz val="10"/>
      <color indexed="8"/>
      <name val="Tahoma"/>
      <family val="2"/>
    </font>
    <font>
      <b/>
      <sz val="9"/>
      <name val="Arial"/>
      <family val="2"/>
    </font>
    <font>
      <sz val="9"/>
      <color indexed="8"/>
      <name val="Tahoma"/>
      <family val="2"/>
    </font>
    <font>
      <sz val="9"/>
      <color theme="1"/>
      <name val="Arial"/>
      <family val="2"/>
    </font>
    <font>
      <sz val="26"/>
      <color rgb="FF92D050"/>
      <name val="Tahoma"/>
      <family val="2"/>
    </font>
    <font>
      <sz val="18"/>
      <color rgb="FF92D050"/>
      <name val="Arial"/>
      <family val="2"/>
    </font>
    <font>
      <sz val="8"/>
      <name val="Calibri"/>
      <family val="2"/>
      <scheme val="minor"/>
    </font>
    <font>
      <sz val="10"/>
      <color theme="1"/>
      <name val="Arial"/>
      <family val="2"/>
    </font>
    <font>
      <b/>
      <sz val="10"/>
      <color theme="1"/>
      <name val="Arial"/>
      <family val="2"/>
    </font>
    <font>
      <u/>
      <sz val="9"/>
      <name val="Arial"/>
      <family val="2"/>
    </font>
    <font>
      <i/>
      <sz val="9"/>
      <color indexed="8"/>
      <name val="Arial"/>
      <family val="2"/>
    </font>
    <font>
      <i/>
      <sz val="9"/>
      <color indexed="8"/>
      <name val="Calibri"/>
      <family val="2"/>
    </font>
    <font>
      <b/>
      <i/>
      <sz val="9"/>
      <color indexed="8"/>
      <name val="Arial"/>
      <family val="2"/>
    </font>
    <font>
      <b/>
      <sz val="9"/>
      <color indexed="8"/>
      <name val="Calibri"/>
      <family val="2"/>
    </font>
    <font>
      <i/>
      <sz val="10"/>
      <color indexed="8"/>
      <name val="Tahoma"/>
      <family val="2"/>
    </font>
    <font>
      <sz val="17"/>
      <color theme="9"/>
      <name val="Arial"/>
      <family val="2"/>
    </font>
    <font>
      <sz val="9"/>
      <color theme="2"/>
      <name val="Arial"/>
      <family val="2"/>
    </font>
    <font>
      <sz val="10"/>
      <color indexed="16"/>
      <name val="Arial"/>
      <family val="2"/>
    </font>
    <font>
      <sz val="10"/>
      <color rgb="FF92D050"/>
      <name val="Arial"/>
      <family val="2"/>
    </font>
    <font>
      <b/>
      <u/>
      <sz val="9"/>
      <name val="Arial"/>
      <family val="2"/>
    </font>
    <font>
      <sz val="9"/>
      <name val="Tahoma"/>
      <family val="2"/>
    </font>
    <font>
      <vertAlign val="superscript"/>
      <sz val="9"/>
      <name val="Arial"/>
      <family val="2"/>
    </font>
    <font>
      <sz val="9"/>
      <color rgb="FFFF0000"/>
      <name val="Arial"/>
      <family val="2"/>
    </font>
    <font>
      <sz val="18"/>
      <color theme="9"/>
      <name val="Arial"/>
      <family val="2"/>
    </font>
  </fonts>
  <fills count="4">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s>
  <borders count="29">
    <border>
      <left/>
      <right/>
      <top/>
      <bottom/>
      <diagonal/>
    </border>
    <border>
      <left/>
      <right/>
      <top style="medium">
        <color rgb="FF92D050"/>
      </top>
      <bottom/>
      <diagonal/>
    </border>
    <border>
      <left/>
      <right/>
      <top/>
      <bottom style="thin">
        <color theme="6"/>
      </bottom>
      <diagonal/>
    </border>
    <border>
      <left/>
      <right/>
      <top style="thin">
        <color theme="6"/>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double">
        <color indexed="64"/>
      </left>
      <right/>
      <top/>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thin">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style="double">
        <color auto="1"/>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medium">
        <color indexed="64"/>
      </bottom>
      <diagonal/>
    </border>
    <border>
      <left/>
      <right style="thin">
        <color indexed="64"/>
      </right>
      <top/>
      <bottom style="thin">
        <color indexed="64"/>
      </bottom>
      <diagonal/>
    </border>
    <border>
      <left/>
      <right/>
      <top/>
      <bottom style="thin">
        <color theme="9"/>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s>
  <cellStyleXfs count="5">
    <xf numFmtId="0" fontId="0" fillId="0" borderId="0"/>
    <xf numFmtId="0" fontId="2" fillId="0" borderId="0"/>
    <xf numFmtId="0" fontId="4" fillId="0" borderId="0"/>
    <xf numFmtId="0" fontId="4" fillId="0" borderId="0"/>
    <xf numFmtId="43" fontId="4" fillId="0" borderId="0" applyFont="0" applyFill="0" applyBorder="0" applyAlignment="0" applyProtection="0"/>
  </cellStyleXfs>
  <cellXfs count="290">
    <xf numFmtId="0" fontId="0" fillId="0" borderId="0" xfId="0"/>
    <xf numFmtId="0" fontId="0" fillId="0" borderId="0" xfId="0" applyAlignment="1">
      <alignment wrapText="1"/>
    </xf>
    <xf numFmtId="0" fontId="2" fillId="0" borderId="0" xfId="1"/>
    <xf numFmtId="0" fontId="3" fillId="0" borderId="0" xfId="1" applyFont="1"/>
    <xf numFmtId="0" fontId="5" fillId="0" borderId="0" xfId="2" applyFont="1" applyAlignment="1">
      <alignment horizontal="left"/>
    </xf>
    <xf numFmtId="0" fontId="6" fillId="0" borderId="0" xfId="1" applyFont="1" applyAlignment="1">
      <alignment horizontal="right"/>
    </xf>
    <xf numFmtId="0" fontId="7" fillId="0" borderId="0" xfId="1" applyFont="1" applyAlignment="1">
      <alignment horizontal="right" vertical="center"/>
    </xf>
    <xf numFmtId="0" fontId="8" fillId="0" borderId="0" xfId="1" applyFont="1"/>
    <xf numFmtId="0" fontId="9" fillId="0" borderId="0" xfId="1" applyFont="1" applyAlignment="1">
      <alignment horizontal="right"/>
    </xf>
    <xf numFmtId="0" fontId="10" fillId="0" borderId="0" xfId="1" applyFont="1" applyAlignment="1">
      <alignment horizontal="right"/>
    </xf>
    <xf numFmtId="0" fontId="9" fillId="0" borderId="0" xfId="1" applyFont="1"/>
    <xf numFmtId="0" fontId="11" fillId="0" borderId="0" xfId="1" applyFont="1"/>
    <xf numFmtId="164" fontId="12" fillId="0" borderId="0" xfId="1" applyNumberFormat="1" applyFont="1" applyAlignment="1">
      <alignment horizontal="right" vertical="center"/>
    </xf>
    <xf numFmtId="165" fontId="12" fillId="0" borderId="0" xfId="1" applyNumberFormat="1" applyFont="1" applyAlignment="1">
      <alignment horizontal="right" vertical="center"/>
    </xf>
    <xf numFmtId="0" fontId="13" fillId="0" borderId="0" xfId="1" applyFont="1"/>
    <xf numFmtId="0" fontId="12" fillId="0" borderId="0" xfId="1" applyFont="1" applyAlignment="1">
      <alignment horizontal="right"/>
    </xf>
    <xf numFmtId="0" fontId="13" fillId="0" borderId="0" xfId="1" applyFont="1" applyAlignment="1">
      <alignment horizontal="right"/>
    </xf>
    <xf numFmtId="165" fontId="10" fillId="0" borderId="0" xfId="1" applyNumberFormat="1" applyFont="1" applyAlignment="1">
      <alignment horizontal="right" vertical="center"/>
    </xf>
    <xf numFmtId="17" fontId="14" fillId="0" borderId="0" xfId="1" quotePrefix="1" applyNumberFormat="1" applyFont="1" applyAlignment="1">
      <alignment horizontal="right" vertical="center"/>
    </xf>
    <xf numFmtId="49" fontId="14" fillId="0" borderId="0" xfId="1" quotePrefix="1" applyNumberFormat="1" applyFont="1" applyAlignment="1">
      <alignment horizontal="right" vertical="center"/>
    </xf>
    <xf numFmtId="166" fontId="10" fillId="0" borderId="0" xfId="1" applyNumberFormat="1" applyFont="1" applyAlignment="1">
      <alignment horizontal="right" vertical="center"/>
    </xf>
    <xf numFmtId="0" fontId="11" fillId="0" borderId="0" xfId="1" applyFont="1" applyAlignment="1">
      <alignment horizontal="center" vertical="center"/>
    </xf>
    <xf numFmtId="0" fontId="15" fillId="0" borderId="0" xfId="1" applyFont="1" applyAlignment="1">
      <alignment horizontal="left" vertical="center"/>
    </xf>
    <xf numFmtId="0" fontId="16" fillId="0" borderId="0" xfId="1" applyFont="1"/>
    <xf numFmtId="0" fontId="5" fillId="0" borderId="0" xfId="1" applyFont="1"/>
    <xf numFmtId="0" fontId="5" fillId="0" borderId="0" xfId="1" applyFont="1" applyAlignment="1">
      <alignment horizontal="center" vertical="center"/>
    </xf>
    <xf numFmtId="0" fontId="15" fillId="0" borderId="0" xfId="1" applyFont="1" applyAlignment="1">
      <alignment horizontal="right"/>
    </xf>
    <xf numFmtId="0" fontId="17" fillId="0" borderId="0" xfId="1" applyFont="1"/>
    <xf numFmtId="0" fontId="17" fillId="0" borderId="0" xfId="1" applyFont="1" applyAlignment="1">
      <alignment horizontal="right"/>
    </xf>
    <xf numFmtId="0" fontId="17" fillId="0" borderId="0" xfId="1" applyFont="1" applyAlignment="1">
      <alignment horizontal="left" vertical="center"/>
    </xf>
    <xf numFmtId="0" fontId="18" fillId="0" borderId="0" xfId="1" applyFont="1"/>
    <xf numFmtId="0" fontId="18" fillId="0" borderId="0" xfId="2" applyFont="1" applyAlignment="1">
      <alignment horizontal="right"/>
    </xf>
    <xf numFmtId="0" fontId="17" fillId="0" borderId="0" xfId="1" applyFont="1" applyAlignment="1">
      <alignment vertical="center"/>
    </xf>
    <xf numFmtId="0" fontId="18" fillId="0" borderId="0" xfId="2" applyFont="1"/>
    <xf numFmtId="0" fontId="4" fillId="0" borderId="0" xfId="2"/>
    <xf numFmtId="0" fontId="2" fillId="0" borderId="0" xfId="1" applyAlignment="1">
      <alignment horizontal="right"/>
    </xf>
    <xf numFmtId="0" fontId="4" fillId="0" borderId="0" xfId="2" applyAlignment="1">
      <alignment horizontal="right"/>
    </xf>
    <xf numFmtId="167" fontId="17" fillId="0" borderId="0" xfId="1" applyNumberFormat="1" applyFont="1" applyAlignment="1">
      <alignment horizontal="right" vertical="center"/>
    </xf>
    <xf numFmtId="0" fontId="2" fillId="0" borderId="0" xfId="1" applyAlignment="1">
      <alignment horizontal="center" vertical="center"/>
    </xf>
    <xf numFmtId="0" fontId="2" fillId="0" borderId="1" xfId="1" applyBorder="1"/>
    <xf numFmtId="0" fontId="19" fillId="0" borderId="0" xfId="2" applyFont="1" applyAlignment="1">
      <alignment horizontal="right"/>
    </xf>
    <xf numFmtId="168" fontId="20" fillId="0" borderId="2" xfId="1" applyNumberFormat="1" applyFont="1" applyBorder="1"/>
    <xf numFmtId="168" fontId="20" fillId="0" borderId="2" xfId="1" applyNumberFormat="1" applyFont="1" applyBorder="1" applyAlignment="1">
      <alignment vertical="center"/>
    </xf>
    <xf numFmtId="168" fontId="2" fillId="0" borderId="0" xfId="1" applyNumberFormat="1"/>
    <xf numFmtId="168" fontId="4" fillId="0" borderId="3" xfId="1" applyNumberFormat="1" applyFont="1" applyBorder="1" applyAlignment="1">
      <alignment vertical="center"/>
    </xf>
    <xf numFmtId="168" fontId="19" fillId="0" borderId="3" xfId="1" applyNumberFormat="1" applyFont="1" applyBorder="1" applyAlignment="1">
      <alignment vertical="center"/>
    </xf>
    <xf numFmtId="168" fontId="21" fillId="0" borderId="3" xfId="1" applyNumberFormat="1" applyFont="1" applyBorder="1" applyAlignment="1">
      <alignment horizontal="right" vertical="center"/>
    </xf>
    <xf numFmtId="168" fontId="2" fillId="0" borderId="0" xfId="1" applyNumberFormat="1" applyAlignment="1">
      <alignment vertical="center"/>
    </xf>
    <xf numFmtId="168" fontId="4" fillId="0" borderId="0" xfId="1" applyNumberFormat="1" applyFont="1" applyAlignment="1">
      <alignment vertical="center"/>
    </xf>
    <xf numFmtId="168" fontId="19" fillId="0" borderId="0" xfId="1" applyNumberFormat="1" applyFont="1" applyAlignment="1">
      <alignment vertical="center"/>
    </xf>
    <xf numFmtId="169" fontId="19" fillId="0" borderId="0" xfId="1" applyNumberFormat="1" applyFont="1" applyAlignment="1">
      <alignment horizontal="right" vertical="center"/>
    </xf>
    <xf numFmtId="168" fontId="4" fillId="0" borderId="4" xfId="1" applyNumberFormat="1" applyFont="1" applyBorder="1" applyAlignment="1">
      <alignment vertical="center"/>
    </xf>
    <xf numFmtId="49" fontId="19" fillId="0" borderId="4" xfId="1" applyNumberFormat="1" applyFont="1" applyBorder="1" applyAlignment="1">
      <alignment horizontal="left" vertical="center"/>
    </xf>
    <xf numFmtId="0" fontId="19" fillId="0" borderId="4" xfId="1" applyFont="1" applyBorder="1" applyAlignment="1">
      <alignment horizontal="left" vertical="center"/>
    </xf>
    <xf numFmtId="168" fontId="4" fillId="0" borderId="4" xfId="1" applyNumberFormat="1" applyFont="1" applyBorder="1" applyAlignment="1">
      <alignment horizontal="right" vertical="center"/>
    </xf>
    <xf numFmtId="168" fontId="2" fillId="0" borderId="4" xfId="1" applyNumberFormat="1" applyBorder="1" applyAlignment="1">
      <alignment vertical="center"/>
    </xf>
    <xf numFmtId="168" fontId="19" fillId="0" borderId="4" xfId="1" applyNumberFormat="1" applyFont="1" applyBorder="1" applyAlignment="1">
      <alignment horizontal="right" vertical="center"/>
    </xf>
    <xf numFmtId="168" fontId="5" fillId="0" borderId="5" xfId="1" applyNumberFormat="1" applyFont="1" applyBorder="1" applyAlignment="1">
      <alignment horizontal="right" vertical="center"/>
    </xf>
    <xf numFmtId="168" fontId="21" fillId="0" borderId="6" xfId="1" applyNumberFormat="1" applyFont="1" applyBorder="1" applyAlignment="1">
      <alignment horizontal="left" vertical="center"/>
    </xf>
    <xf numFmtId="168" fontId="21" fillId="0" borderId="7" xfId="1" applyNumberFormat="1" applyFont="1" applyBorder="1" applyAlignment="1">
      <alignment horizontal="left" vertical="center"/>
    </xf>
    <xf numFmtId="168" fontId="22" fillId="0" borderId="0" xfId="1" applyNumberFormat="1" applyFont="1"/>
    <xf numFmtId="168" fontId="17" fillId="0" borderId="5" xfId="1" applyNumberFormat="1" applyFont="1" applyBorder="1" applyAlignment="1">
      <alignment horizontal="right" vertical="top"/>
    </xf>
    <xf numFmtId="168" fontId="23" fillId="0" borderId="6" xfId="1" applyNumberFormat="1" applyFont="1" applyBorder="1" applyAlignment="1">
      <alignment horizontal="justify" vertical="top" wrapText="1"/>
    </xf>
    <xf numFmtId="168" fontId="15" fillId="0" borderId="0" xfId="1" applyNumberFormat="1" applyFont="1" applyAlignment="1">
      <alignment horizontal="justify" vertical="top" wrapText="1"/>
    </xf>
    <xf numFmtId="168" fontId="15" fillId="0" borderId="7" xfId="1" applyNumberFormat="1" applyFont="1" applyBorder="1" applyAlignment="1">
      <alignment horizontal="justify" vertical="top" wrapText="1"/>
    </xf>
    <xf numFmtId="168" fontId="17" fillId="0" borderId="5" xfId="1" applyNumberFormat="1" applyFont="1" applyBorder="1" applyAlignment="1">
      <alignment horizontal="right"/>
    </xf>
    <xf numFmtId="168" fontId="17" fillId="0" borderId="6" xfId="1" applyNumberFormat="1" applyFont="1" applyBorder="1" applyAlignment="1">
      <alignment horizontal="left" vertical="center"/>
    </xf>
    <xf numFmtId="168" fontId="15" fillId="0" borderId="0" xfId="1" applyNumberFormat="1" applyFont="1" applyAlignment="1">
      <alignment horizontal="left" vertical="center"/>
    </xf>
    <xf numFmtId="168" fontId="15" fillId="0" borderId="7" xfId="1" applyNumberFormat="1" applyFont="1" applyBorder="1" applyAlignment="1">
      <alignment horizontal="left" vertical="center"/>
    </xf>
    <xf numFmtId="168" fontId="15" fillId="0" borderId="6" xfId="1" applyNumberFormat="1" applyFont="1" applyBorder="1" applyAlignment="1">
      <alignment horizontal="center" vertical="center"/>
    </xf>
    <xf numFmtId="168" fontId="24" fillId="0" borderId="0" xfId="1" applyNumberFormat="1" applyFont="1"/>
    <xf numFmtId="0" fontId="25" fillId="0" borderId="0" xfId="2" applyFont="1"/>
    <xf numFmtId="168" fontId="17" fillId="0" borderId="0" xfId="1" applyNumberFormat="1" applyFont="1" applyAlignment="1">
      <alignment horizontal="left" vertical="center"/>
    </xf>
    <xf numFmtId="168" fontId="21" fillId="0" borderId="0" xfId="1" applyNumberFormat="1" applyFont="1" applyAlignment="1">
      <alignment horizontal="left" vertical="center"/>
    </xf>
    <xf numFmtId="168" fontId="17" fillId="0" borderId="13" xfId="1" applyNumberFormat="1" applyFont="1" applyBorder="1" applyAlignment="1">
      <alignment horizontal="left" vertical="center"/>
    </xf>
    <xf numFmtId="168" fontId="21" fillId="0" borderId="6" xfId="1" applyNumberFormat="1" applyFont="1" applyBorder="1" applyAlignment="1">
      <alignment horizontal="center" vertical="center"/>
    </xf>
    <xf numFmtId="168" fontId="26" fillId="0" borderId="0" xfId="1" applyNumberFormat="1" applyFont="1"/>
    <xf numFmtId="0" fontId="27" fillId="0" borderId="0" xfId="2" applyFont="1" applyAlignment="1">
      <alignment vertical="center"/>
    </xf>
    <xf numFmtId="168" fontId="15" fillId="0" borderId="13" xfId="1" applyNumberFormat="1" applyFont="1" applyBorder="1" applyAlignment="1">
      <alignment horizontal="left" vertical="center"/>
    </xf>
    <xf numFmtId="9" fontId="15" fillId="0" borderId="7" xfId="1" applyNumberFormat="1" applyFont="1" applyBorder="1" applyAlignment="1">
      <alignment horizontal="right" vertical="center"/>
    </xf>
    <xf numFmtId="172" fontId="15" fillId="0" borderId="0" xfId="1" applyNumberFormat="1" applyFont="1" applyAlignment="1">
      <alignment horizontal="right" vertical="center"/>
    </xf>
    <xf numFmtId="168" fontId="15" fillId="0" borderId="7" xfId="1" applyNumberFormat="1" applyFont="1" applyBorder="1" applyAlignment="1">
      <alignment horizontal="right" vertical="center"/>
    </xf>
    <xf numFmtId="168" fontId="28" fillId="0" borderId="16" xfId="1" applyNumberFormat="1" applyFont="1" applyBorder="1" applyAlignment="1">
      <alignment horizontal="right" vertical="center"/>
    </xf>
    <xf numFmtId="165" fontId="28" fillId="0" borderId="17" xfId="1" applyNumberFormat="1" applyFont="1" applyBorder="1" applyAlignment="1">
      <alignment vertical="center"/>
    </xf>
    <xf numFmtId="168" fontId="29" fillId="0" borderId="17" xfId="1" applyNumberFormat="1" applyFont="1" applyBorder="1" applyAlignment="1">
      <alignment vertical="center"/>
    </xf>
    <xf numFmtId="168" fontId="15" fillId="0" borderId="17" xfId="1" applyNumberFormat="1" applyFont="1" applyBorder="1" applyAlignment="1">
      <alignment horizontal="right" vertical="center"/>
    </xf>
    <xf numFmtId="168" fontId="30" fillId="0" borderId="18" xfId="1" applyNumberFormat="1" applyFont="1" applyBorder="1" applyAlignment="1">
      <alignment horizontal="right" vertical="center"/>
    </xf>
    <xf numFmtId="168" fontId="30" fillId="0" borderId="0" xfId="1" applyNumberFormat="1" applyFont="1"/>
    <xf numFmtId="171" fontId="15" fillId="0" borderId="11" xfId="1" applyNumberFormat="1" applyFont="1" applyBorder="1" applyAlignment="1">
      <alignment horizontal="center" vertical="center" wrapText="1"/>
    </xf>
    <xf numFmtId="165" fontId="2" fillId="0" borderId="0" xfId="1" applyNumberFormat="1"/>
    <xf numFmtId="170" fontId="2" fillId="0" borderId="0" xfId="1" applyNumberFormat="1"/>
    <xf numFmtId="0" fontId="31" fillId="0" borderId="19" xfId="2" applyFont="1" applyBorder="1"/>
    <xf numFmtId="165" fontId="32" fillId="0" borderId="20" xfId="1" applyNumberFormat="1" applyFont="1" applyBorder="1"/>
    <xf numFmtId="168" fontId="2" fillId="0" borderId="20" xfId="1" applyNumberFormat="1" applyBorder="1"/>
    <xf numFmtId="170" fontId="2" fillId="0" borderId="21" xfId="1" applyNumberFormat="1" applyBorder="1"/>
    <xf numFmtId="0" fontId="33" fillId="0" borderId="6" xfId="2" applyFont="1" applyBorder="1"/>
    <xf numFmtId="170" fontId="2" fillId="0" borderId="7" xfId="1" applyNumberFormat="1" applyBorder="1"/>
    <xf numFmtId="0" fontId="18" fillId="0" borderId="6" xfId="2" applyFont="1" applyBorder="1"/>
    <xf numFmtId="168" fontId="4" fillId="0" borderId="0" xfId="1" applyNumberFormat="1" applyFont="1" applyAlignment="1">
      <alignment horizontal="right" vertical="center"/>
    </xf>
    <xf numFmtId="0" fontId="19" fillId="0" borderId="0" xfId="2" applyFont="1" applyAlignment="1">
      <alignment horizontal="center"/>
    </xf>
    <xf numFmtId="0" fontId="19" fillId="0" borderId="0" xfId="2" applyFont="1"/>
    <xf numFmtId="0" fontId="21" fillId="0" borderId="0" xfId="2" applyFont="1"/>
    <xf numFmtId="0" fontId="5" fillId="0" borderId="0" xfId="2" applyFont="1"/>
    <xf numFmtId="44" fontId="19" fillId="0" borderId="17" xfId="2" applyNumberFormat="1" applyFont="1" applyBorder="1"/>
    <xf numFmtId="44" fontId="19" fillId="0" borderId="0" xfId="2" applyNumberFormat="1" applyFont="1"/>
    <xf numFmtId="44" fontId="19" fillId="0" borderId="23" xfId="2" applyNumberFormat="1" applyFont="1" applyBorder="1"/>
    <xf numFmtId="0" fontId="34" fillId="0" borderId="0" xfId="1" applyFont="1" applyAlignment="1">
      <alignment horizontal="right" vertical="center"/>
    </xf>
    <xf numFmtId="168" fontId="35" fillId="0" borderId="2" xfId="1" applyNumberFormat="1" applyFont="1" applyBorder="1" applyAlignment="1">
      <alignment horizontal="right"/>
    </xf>
    <xf numFmtId="170" fontId="21" fillId="0" borderId="9" xfId="1" applyNumberFormat="1" applyFont="1" applyFill="1" applyBorder="1" applyAlignment="1">
      <alignment horizontal="center" vertical="center" wrapText="1"/>
    </xf>
    <xf numFmtId="171" fontId="21" fillId="0" borderId="10" xfId="1" applyNumberFormat="1" applyFont="1" applyFill="1" applyBorder="1" applyAlignment="1">
      <alignment horizontal="center" vertical="center" wrapText="1"/>
    </xf>
    <xf numFmtId="170" fontId="15" fillId="0" borderId="10" xfId="1" applyNumberFormat="1" applyFont="1" applyFill="1" applyBorder="1" applyAlignment="1">
      <alignment horizontal="center" vertical="center" wrapText="1"/>
    </xf>
    <xf numFmtId="0" fontId="15" fillId="0" borderId="8" xfId="1" applyFont="1" applyFill="1" applyBorder="1" applyAlignment="1">
      <alignment horizontal="center" vertical="center"/>
    </xf>
    <xf numFmtId="0" fontId="4" fillId="0" borderId="0" xfId="2" applyFill="1"/>
    <xf numFmtId="3" fontId="17" fillId="0" borderId="10" xfId="1" applyNumberFormat="1" applyFont="1" applyFill="1" applyBorder="1" applyAlignment="1">
      <alignment horizontal="center" vertical="center" wrapText="1"/>
    </xf>
    <xf numFmtId="165" fontId="32" fillId="0" borderId="0" xfId="1" applyNumberFormat="1" applyFont="1" applyBorder="1"/>
    <xf numFmtId="168" fontId="2" fillId="0" borderId="0" xfId="1" applyNumberFormat="1" applyBorder="1"/>
    <xf numFmtId="0" fontId="18" fillId="0" borderId="22" xfId="2" applyFont="1" applyBorder="1"/>
    <xf numFmtId="168" fontId="2" fillId="0" borderId="4" xfId="1" applyNumberFormat="1" applyBorder="1"/>
    <xf numFmtId="0" fontId="5" fillId="0" borderId="0" xfId="2" applyFont="1" applyAlignment="1">
      <alignment horizontal="right"/>
    </xf>
    <xf numFmtId="44" fontId="19" fillId="0" borderId="0" xfId="2" applyNumberFormat="1" applyFont="1" applyBorder="1"/>
    <xf numFmtId="168" fontId="4" fillId="0" borderId="0" xfId="1" applyNumberFormat="1" applyFont="1" applyBorder="1" applyAlignment="1">
      <alignment vertical="center"/>
    </xf>
    <xf numFmtId="168" fontId="19" fillId="0" borderId="0" xfId="1" applyNumberFormat="1" applyFont="1" applyBorder="1" applyAlignment="1">
      <alignment vertical="center"/>
    </xf>
    <xf numFmtId="168" fontId="21" fillId="0" borderId="0" xfId="1" applyNumberFormat="1" applyFont="1" applyBorder="1" applyAlignment="1">
      <alignment horizontal="right" vertical="center"/>
    </xf>
    <xf numFmtId="0" fontId="5" fillId="0" borderId="0" xfId="2" applyFont="1" applyAlignment="1">
      <alignment horizontal="right" vertical="top"/>
    </xf>
    <xf numFmtId="0" fontId="37" fillId="0" borderId="0" xfId="0" applyFont="1" applyAlignment="1">
      <alignment wrapText="1"/>
    </xf>
    <xf numFmtId="0" fontId="5" fillId="0" borderId="0" xfId="2" applyFont="1" applyAlignment="1">
      <alignment horizontal="left" indent="1"/>
    </xf>
    <xf numFmtId="0" fontId="5" fillId="0" borderId="0" xfId="2" applyFont="1" applyAlignment="1">
      <alignment horizontal="left" vertical="top" indent="1"/>
    </xf>
    <xf numFmtId="0" fontId="4" fillId="0" borderId="0" xfId="2" applyFont="1"/>
    <xf numFmtId="0" fontId="5" fillId="0" borderId="0" xfId="2" applyFont="1" applyAlignment="1">
      <alignment vertical="top"/>
    </xf>
    <xf numFmtId="168" fontId="19" fillId="0" borderId="3" xfId="1" applyNumberFormat="1" applyFont="1" applyBorder="1" applyAlignment="1">
      <alignment horizontal="right" vertical="center"/>
    </xf>
    <xf numFmtId="168" fontId="2" fillId="0" borderId="4" xfId="1" applyNumberFormat="1" applyBorder="1" applyAlignment="1">
      <alignment horizontal="center" vertical="center"/>
    </xf>
    <xf numFmtId="168" fontId="19" fillId="0" borderId="4" xfId="1" applyNumberFormat="1" applyFont="1" applyBorder="1" applyAlignment="1">
      <alignment horizontal="center" vertical="center"/>
    </xf>
    <xf numFmtId="173" fontId="21" fillId="0" borderId="5" xfId="1" applyNumberFormat="1" applyFont="1" applyBorder="1" applyAlignment="1">
      <alignment horizontal="right" vertical="center"/>
    </xf>
    <xf numFmtId="170" fontId="21" fillId="0" borderId="26" xfId="1" applyNumberFormat="1" applyFont="1" applyBorder="1" applyAlignment="1">
      <alignment horizontal="center" vertical="center" wrapText="1"/>
    </xf>
    <xf numFmtId="170" fontId="19" fillId="0" borderId="26" xfId="1" applyNumberFormat="1" applyFont="1" applyBorder="1" applyAlignment="1">
      <alignment horizontal="center" vertical="center" wrapText="1"/>
    </xf>
    <xf numFmtId="173" fontId="5" fillId="0" borderId="5" xfId="1" applyNumberFormat="1" applyFont="1" applyBorder="1" applyAlignment="1">
      <alignment horizontal="right" vertical="center"/>
    </xf>
    <xf numFmtId="170" fontId="17" fillId="0" borderId="26" xfId="1" applyNumberFormat="1" applyFont="1" applyBorder="1" applyAlignment="1">
      <alignment horizontal="center" vertical="center" wrapText="1"/>
    </xf>
    <xf numFmtId="168" fontId="17" fillId="0" borderId="0" xfId="1" applyNumberFormat="1" applyFont="1" applyAlignment="1">
      <alignment horizontal="right" vertical="top"/>
    </xf>
    <xf numFmtId="165" fontId="17" fillId="0" borderId="0" xfId="1" applyNumberFormat="1" applyFont="1"/>
    <xf numFmtId="168" fontId="17" fillId="0" borderId="0" xfId="1" applyNumberFormat="1" applyFont="1"/>
    <xf numFmtId="168" fontId="32" fillId="0" borderId="0" xfId="1" applyNumberFormat="1" applyFont="1"/>
    <xf numFmtId="0" fontId="18" fillId="0" borderId="5" xfId="3" applyFont="1" applyBorder="1"/>
    <xf numFmtId="0" fontId="18" fillId="0" borderId="0" xfId="3" applyFont="1"/>
    <xf numFmtId="0" fontId="39" fillId="0" borderId="0" xfId="3" applyFont="1"/>
    <xf numFmtId="168" fontId="22" fillId="0" borderId="16" xfId="1" applyNumberFormat="1" applyFont="1" applyBorder="1" applyAlignment="1">
      <alignment horizontal="right" vertical="center"/>
    </xf>
    <xf numFmtId="165" fontId="22" fillId="0" borderId="17" xfId="1" applyNumberFormat="1" applyFont="1" applyBorder="1" applyAlignment="1">
      <alignment vertical="center"/>
    </xf>
    <xf numFmtId="168" fontId="24" fillId="0" borderId="17" xfId="1" applyNumberFormat="1" applyFont="1" applyBorder="1" applyAlignment="1">
      <alignment vertical="center"/>
    </xf>
    <xf numFmtId="168" fontId="40" fillId="0" borderId="17" xfId="1" applyNumberFormat="1" applyFont="1" applyBorder="1" applyAlignment="1">
      <alignment horizontal="right" vertical="center"/>
    </xf>
    <xf numFmtId="170" fontId="41" fillId="0" borderId="18" xfId="1" applyNumberFormat="1" applyFont="1" applyBorder="1" applyAlignment="1">
      <alignment horizontal="right" vertical="center" wrapText="1"/>
    </xf>
    <xf numFmtId="170" fontId="17" fillId="0" borderId="27" xfId="1" applyNumberFormat="1" applyFont="1" applyBorder="1" applyAlignment="1">
      <alignment horizontal="center" vertical="center" wrapText="1"/>
    </xf>
    <xf numFmtId="170" fontId="17" fillId="0" borderId="28" xfId="1" applyNumberFormat="1" applyFont="1" applyBorder="1" applyAlignment="1">
      <alignment horizontal="center" vertical="center" wrapText="1"/>
    </xf>
    <xf numFmtId="0" fontId="31" fillId="0" borderId="0" xfId="3" applyFont="1"/>
    <xf numFmtId="168" fontId="42" fillId="0" borderId="0" xfId="1" applyNumberFormat="1" applyFont="1"/>
    <xf numFmtId="170" fontId="42" fillId="0" borderId="26" xfId="1" applyNumberFormat="1" applyFont="1" applyBorder="1" applyAlignment="1">
      <alignment horizontal="right" vertical="center" wrapText="1"/>
    </xf>
    <xf numFmtId="170" fontId="42" fillId="0" borderId="28" xfId="1" applyNumberFormat="1" applyFont="1" applyBorder="1" applyAlignment="1">
      <alignment horizontal="center" vertical="center" wrapText="1"/>
    </xf>
    <xf numFmtId="170" fontId="43" fillId="0" borderId="18" xfId="1" applyNumberFormat="1" applyFont="1" applyBorder="1" applyAlignment="1">
      <alignment horizontal="right" vertical="center" wrapText="1"/>
    </xf>
    <xf numFmtId="170" fontId="15" fillId="0" borderId="27" xfId="1" applyNumberFormat="1" applyFont="1" applyBorder="1" applyAlignment="1">
      <alignment horizontal="center" vertical="center" wrapText="1"/>
    </xf>
    <xf numFmtId="170" fontId="44" fillId="0" borderId="0" xfId="1" applyNumberFormat="1" applyFont="1"/>
    <xf numFmtId="168" fontId="45" fillId="0" borderId="2" xfId="1" applyNumberFormat="1" applyFont="1" applyBorder="1" applyAlignment="1">
      <alignment horizontal="right" vertical="center"/>
    </xf>
    <xf numFmtId="0" fontId="46" fillId="2" borderId="0" xfId="3" applyFont="1" applyFill="1" applyAlignment="1">
      <alignment horizontal="left" indent="1"/>
    </xf>
    <xf numFmtId="165" fontId="46" fillId="2" borderId="0" xfId="1" applyNumberFormat="1" applyFont="1" applyFill="1"/>
    <xf numFmtId="168" fontId="46" fillId="0" borderId="0" xfId="1" applyNumberFormat="1" applyFont="1"/>
    <xf numFmtId="165" fontId="46" fillId="0" borderId="0" xfId="1" applyNumberFormat="1" applyFont="1"/>
    <xf numFmtId="0" fontId="5" fillId="0" borderId="0" xfId="2" applyFont="1" applyAlignment="1">
      <alignment horizontal="left" indent="2"/>
    </xf>
    <xf numFmtId="0" fontId="5" fillId="0" borderId="0" xfId="2" applyFont="1" applyAlignment="1">
      <alignment horizontal="left" vertical="top" indent="2"/>
    </xf>
    <xf numFmtId="168" fontId="5" fillId="0" borderId="0" xfId="1" applyNumberFormat="1" applyFont="1"/>
    <xf numFmtId="168" fontId="5" fillId="0" borderId="0" xfId="1" applyNumberFormat="1" applyFont="1" applyAlignment="1">
      <alignment vertical="center"/>
    </xf>
    <xf numFmtId="168" fontId="5" fillId="0" borderId="4" xfId="1" applyNumberFormat="1" applyFont="1" applyBorder="1" applyAlignment="1">
      <alignment vertical="center"/>
    </xf>
    <xf numFmtId="0" fontId="4" fillId="0" borderId="0" xfId="2" applyFont="1" applyAlignment="1">
      <alignment horizontal="right" vertical="top"/>
    </xf>
    <xf numFmtId="0" fontId="4" fillId="0" borderId="0" xfId="2" applyFont="1" applyAlignment="1">
      <alignment vertical="top"/>
    </xf>
    <xf numFmtId="0" fontId="4" fillId="0" borderId="0" xfId="2" applyFont="1" applyAlignment="1">
      <alignment horizontal="left" vertical="top" indent="1"/>
    </xf>
    <xf numFmtId="0" fontId="4" fillId="0" borderId="0" xfId="2" applyFont="1" applyAlignment="1">
      <alignment wrapText="1"/>
    </xf>
    <xf numFmtId="44" fontId="4" fillId="0" borderId="0" xfId="2" applyNumberFormat="1" applyFont="1"/>
    <xf numFmtId="0" fontId="4" fillId="0" borderId="0" xfId="2" applyFont="1" applyAlignment="1">
      <alignment horizontal="right"/>
    </xf>
    <xf numFmtId="1" fontId="4" fillId="0" borderId="0" xfId="2" applyNumberFormat="1" applyFont="1"/>
    <xf numFmtId="0" fontId="4" fillId="0" borderId="0" xfId="2" applyFont="1" applyAlignment="1">
      <alignment horizontal="left" vertical="top"/>
    </xf>
    <xf numFmtId="0" fontId="4" fillId="0" borderId="0" xfId="2" applyFont="1" applyAlignment="1">
      <alignment horizontal="left" indent="1"/>
    </xf>
    <xf numFmtId="0" fontId="4" fillId="0" borderId="0" xfId="2" applyFont="1" applyAlignment="1">
      <alignment horizontal="left" indent="2"/>
    </xf>
    <xf numFmtId="168" fontId="47" fillId="0" borderId="25" xfId="1" applyNumberFormat="1" applyFont="1" applyBorder="1"/>
    <xf numFmtId="168" fontId="48" fillId="0" borderId="25" xfId="1" applyNumberFormat="1" applyFont="1" applyBorder="1" applyAlignment="1">
      <alignment horizontal="right"/>
    </xf>
    <xf numFmtId="0" fontId="37" fillId="0" borderId="0" xfId="0" applyFont="1" applyAlignment="1">
      <alignment horizontal="left" wrapText="1" indent="1"/>
    </xf>
    <xf numFmtId="168" fontId="24" fillId="3" borderId="0" xfId="1" applyNumberFormat="1" applyFont="1" applyFill="1"/>
    <xf numFmtId="168" fontId="21" fillId="3" borderId="0" xfId="1" applyNumberFormat="1" applyFont="1" applyFill="1" applyAlignment="1">
      <alignment horizontal="left" vertical="center"/>
    </xf>
    <xf numFmtId="168" fontId="22" fillId="3" borderId="0" xfId="1" applyNumberFormat="1" applyFont="1" applyFill="1"/>
    <xf numFmtId="168" fontId="21" fillId="3" borderId="7" xfId="1" applyNumberFormat="1" applyFont="1" applyFill="1" applyBorder="1" applyAlignment="1">
      <alignment horizontal="left" vertical="center"/>
    </xf>
    <xf numFmtId="0" fontId="4" fillId="0" borderId="0" xfId="2" applyFont="1" applyAlignment="1">
      <alignment horizontal="left" wrapText="1" indent="1"/>
    </xf>
    <xf numFmtId="0" fontId="37" fillId="0" borderId="0" xfId="0" applyFont="1" applyAlignment="1">
      <alignment vertical="top" wrapText="1"/>
    </xf>
    <xf numFmtId="43" fontId="17" fillId="0" borderId="10" xfId="1" applyNumberFormat="1" applyFont="1" applyFill="1" applyBorder="1" applyAlignment="1">
      <alignment horizontal="right" vertical="center" wrapText="1"/>
    </xf>
    <xf numFmtId="43" fontId="17" fillId="0" borderId="10" xfId="1" applyNumberFormat="1" applyFont="1" applyFill="1" applyBorder="1" applyAlignment="1">
      <alignment horizontal="center" vertical="center" wrapText="1"/>
    </xf>
    <xf numFmtId="43" fontId="17" fillId="0" borderId="14" xfId="1" applyNumberFormat="1" applyFont="1" applyFill="1" applyBorder="1" applyAlignment="1">
      <alignment horizontal="center" vertical="center" wrapText="1"/>
    </xf>
    <xf numFmtId="43" fontId="15" fillId="0" borderId="15" xfId="1" applyNumberFormat="1" applyFont="1" applyFill="1" applyBorder="1" applyAlignment="1">
      <alignment horizontal="right" vertical="center" wrapText="1"/>
    </xf>
    <xf numFmtId="43" fontId="15" fillId="0" borderId="12" xfId="1" applyNumberFormat="1" applyFont="1" applyFill="1" applyBorder="1" applyAlignment="1">
      <alignment horizontal="right" vertical="center" wrapText="1"/>
    </xf>
    <xf numFmtId="168" fontId="5" fillId="0" borderId="0" xfId="1" applyNumberFormat="1" applyFont="1" applyAlignment="1">
      <alignment horizontal="left" indent="1"/>
    </xf>
    <xf numFmtId="168" fontId="2" fillId="0" borderId="0" xfId="1" applyNumberFormat="1" applyFont="1" applyAlignment="1">
      <alignment horizontal="left" indent="1"/>
    </xf>
    <xf numFmtId="43" fontId="5" fillId="0" borderId="10" xfId="1" applyNumberFormat="1" applyFont="1" applyFill="1" applyBorder="1" applyAlignment="1">
      <alignment horizontal="right" vertical="center" wrapText="1"/>
    </xf>
    <xf numFmtId="168" fontId="5" fillId="0" borderId="0" xfId="1" applyNumberFormat="1" applyFont="1" applyAlignment="1">
      <alignment horizontal="left" vertical="center"/>
    </xf>
    <xf numFmtId="168" fontId="17" fillId="0" borderId="7" xfId="1" applyNumberFormat="1" applyFont="1" applyBorder="1" applyAlignment="1">
      <alignment horizontal="left" vertical="center"/>
    </xf>
    <xf numFmtId="0" fontId="18" fillId="0" borderId="0" xfId="2" applyFont="1" applyBorder="1"/>
    <xf numFmtId="0" fontId="4" fillId="0" borderId="0" xfId="2" applyFont="1" applyAlignment="1">
      <alignment horizontal="left" vertical="top" wrapText="1" indent="1"/>
    </xf>
    <xf numFmtId="168" fontId="17" fillId="0" borderId="0" xfId="1" applyNumberFormat="1" applyFont="1" applyBorder="1" applyAlignment="1">
      <alignment horizontal="left" vertical="center"/>
    </xf>
    <xf numFmtId="0" fontId="4" fillId="0" borderId="0" xfId="2" applyFont="1" applyAlignment="1">
      <alignment horizontal="left"/>
    </xf>
    <xf numFmtId="0" fontId="4" fillId="0" borderId="0" xfId="3" applyAlignment="1">
      <alignment wrapText="1"/>
    </xf>
    <xf numFmtId="0" fontId="4" fillId="0" borderId="7" xfId="3" applyBorder="1" applyAlignment="1">
      <alignment wrapText="1"/>
    </xf>
    <xf numFmtId="168" fontId="31" fillId="0" borderId="0" xfId="1" applyNumberFormat="1" applyFont="1" applyBorder="1" applyAlignment="1">
      <alignment horizontal="left" vertical="center" wrapText="1"/>
    </xf>
    <xf numFmtId="0" fontId="4" fillId="0" borderId="0" xfId="3" applyBorder="1" applyAlignment="1">
      <alignment wrapText="1"/>
    </xf>
    <xf numFmtId="0" fontId="4" fillId="0" borderId="0" xfId="2" applyFont="1" applyBorder="1"/>
    <xf numFmtId="173" fontId="31" fillId="0" borderId="5" xfId="1" applyNumberFormat="1" applyFont="1" applyBorder="1" applyAlignment="1">
      <alignment horizontal="right"/>
    </xf>
    <xf numFmtId="170" fontId="19" fillId="0" borderId="5" xfId="1" applyNumberFormat="1" applyFont="1" applyBorder="1" applyAlignment="1">
      <alignment horizontal="center" wrapText="1"/>
    </xf>
    <xf numFmtId="168" fontId="19" fillId="0" borderId="26" xfId="1" applyNumberFormat="1" applyFont="1" applyBorder="1" applyAlignment="1">
      <alignment horizontal="center"/>
    </xf>
    <xf numFmtId="170" fontId="21" fillId="0" borderId="28" xfId="1" applyNumberFormat="1" applyFont="1" applyBorder="1" applyAlignment="1">
      <alignment horizontal="center" vertical="center" wrapText="1"/>
    </xf>
    <xf numFmtId="168" fontId="22" fillId="0" borderId="0" xfId="1" applyNumberFormat="1" applyFont="1" applyAlignment="1">
      <alignment horizontal="justify"/>
    </xf>
    <xf numFmtId="168" fontId="39" fillId="0" borderId="6" xfId="1" applyNumberFormat="1" applyFont="1" applyBorder="1" applyAlignment="1">
      <alignment horizontal="justify" vertical="top" wrapText="1"/>
    </xf>
    <xf numFmtId="170" fontId="18" fillId="0" borderId="5" xfId="1" applyNumberFormat="1" applyFont="1" applyBorder="1" applyAlignment="1">
      <alignment horizontal="justify" vertical="center" wrapText="1"/>
    </xf>
    <xf numFmtId="170" fontId="19" fillId="0" borderId="28" xfId="1" applyNumberFormat="1" applyFont="1" applyBorder="1" applyAlignment="1">
      <alignment horizontal="center" vertical="center" wrapText="1"/>
    </xf>
    <xf numFmtId="173" fontId="18" fillId="0" borderId="5" xfId="1" applyNumberFormat="1" applyFont="1" applyBorder="1" applyAlignment="1">
      <alignment horizontal="right" vertical="top"/>
    </xf>
    <xf numFmtId="168" fontId="49" fillId="0" borderId="6" xfId="1" applyNumberFormat="1" applyFont="1" applyBorder="1" applyAlignment="1">
      <alignment horizontal="left" vertical="top" wrapText="1"/>
    </xf>
    <xf numFmtId="168" fontId="18" fillId="0" borderId="0" xfId="1" applyNumberFormat="1" applyFont="1" applyAlignment="1">
      <alignment horizontal="left" vertical="top" wrapText="1"/>
    </xf>
    <xf numFmtId="170" fontId="18" fillId="0" borderId="5" xfId="1" applyNumberFormat="1" applyFont="1" applyBorder="1" applyAlignment="1">
      <alignment horizontal="center" vertical="center" wrapText="1"/>
    </xf>
    <xf numFmtId="168" fontId="18" fillId="0" borderId="26" xfId="1" applyNumberFormat="1" applyFont="1" applyBorder="1" applyAlignment="1">
      <alignment horizontal="center" vertical="top" wrapText="1"/>
    </xf>
    <xf numFmtId="170" fontId="18" fillId="0" borderId="28" xfId="1" applyNumberFormat="1" applyFont="1" applyBorder="1" applyAlignment="1">
      <alignment horizontal="center" vertical="center" wrapText="1"/>
    </xf>
    <xf numFmtId="170" fontId="18" fillId="0" borderId="5" xfId="1" applyNumberFormat="1" applyFont="1" applyBorder="1" applyAlignment="1">
      <alignment horizontal="justify" vertical="top" wrapText="1"/>
    </xf>
    <xf numFmtId="168" fontId="31" fillId="0" borderId="26" xfId="1" applyNumberFormat="1" applyFont="1" applyBorder="1" applyAlignment="1">
      <alignment horizontal="center" vertical="top" wrapText="1"/>
    </xf>
    <xf numFmtId="170" fontId="18" fillId="0" borderId="28" xfId="1" applyNumberFormat="1" applyFont="1" applyBorder="1" applyAlignment="1">
      <alignment horizontal="center" vertical="top" wrapText="1"/>
    </xf>
    <xf numFmtId="168" fontId="32" fillId="0" borderId="0" xfId="1" applyNumberFormat="1" applyFont="1" applyAlignment="1">
      <alignment vertical="top"/>
    </xf>
    <xf numFmtId="170" fontId="18" fillId="0" borderId="5" xfId="1" applyNumberFormat="1" applyFont="1" applyBorder="1" applyAlignment="1">
      <alignment horizontal="center" vertical="top" wrapText="1"/>
    </xf>
    <xf numFmtId="168" fontId="18" fillId="0" borderId="26" xfId="1" applyNumberFormat="1" applyFont="1" applyBorder="1" applyAlignment="1">
      <alignment horizontal="center" vertical="top"/>
    </xf>
    <xf numFmtId="168" fontId="18" fillId="0" borderId="6" xfId="1" applyNumberFormat="1" applyFont="1" applyBorder="1" applyAlignment="1">
      <alignment horizontal="left" vertical="top" wrapText="1"/>
    </xf>
    <xf numFmtId="168" fontId="18" fillId="0" borderId="0" xfId="1" applyNumberFormat="1" applyFont="1" applyAlignment="1">
      <alignment horizontal="right" vertical="top" wrapText="1"/>
    </xf>
    <xf numFmtId="168" fontId="18" fillId="0" borderId="0" xfId="1" applyNumberFormat="1" applyFont="1" applyAlignment="1">
      <alignment horizontal="left" vertical="top"/>
    </xf>
    <xf numFmtId="168" fontId="49" fillId="0" borderId="26" xfId="1" applyNumberFormat="1" applyFont="1" applyBorder="1" applyAlignment="1">
      <alignment horizontal="center" vertical="top" wrapText="1"/>
    </xf>
    <xf numFmtId="170" fontId="18" fillId="0" borderId="28" xfId="1" applyNumberFormat="1" applyFont="1" applyBorder="1" applyAlignment="1">
      <alignment horizontal="justify" vertical="top" wrapText="1"/>
    </xf>
    <xf numFmtId="168" fontId="49" fillId="0" borderId="0" xfId="1" applyNumberFormat="1" applyFont="1" applyAlignment="1">
      <alignment horizontal="justify" vertical="top" wrapText="1"/>
    </xf>
    <xf numFmtId="168" fontId="50" fillId="0" borderId="0" xfId="1" applyNumberFormat="1" applyFont="1" applyAlignment="1">
      <alignment horizontal="justify" vertical="top"/>
    </xf>
    <xf numFmtId="168" fontId="50" fillId="0" borderId="26" xfId="1" applyNumberFormat="1" applyFont="1" applyBorder="1" applyAlignment="1">
      <alignment horizontal="center" vertical="top"/>
    </xf>
    <xf numFmtId="168" fontId="18" fillId="0" borderId="5" xfId="1" applyNumberFormat="1" applyFont="1" applyBorder="1" applyAlignment="1">
      <alignment horizontal="right" vertical="top"/>
    </xf>
    <xf numFmtId="168" fontId="18" fillId="0" borderId="0" xfId="1" applyNumberFormat="1" applyFont="1" applyAlignment="1">
      <alignment horizontal="right" vertical="top"/>
    </xf>
    <xf numFmtId="165" fontId="18" fillId="0" borderId="0" xfId="1" applyNumberFormat="1" applyFont="1" applyAlignment="1">
      <alignment vertical="top"/>
    </xf>
    <xf numFmtId="168" fontId="18" fillId="0" borderId="0" xfId="1" applyNumberFormat="1" applyFont="1" applyAlignment="1">
      <alignment vertical="top"/>
    </xf>
    <xf numFmtId="173" fontId="52" fillId="0" borderId="5" xfId="1" applyNumberFormat="1" applyFont="1" applyBorder="1" applyAlignment="1">
      <alignment horizontal="right" vertical="top"/>
    </xf>
    <xf numFmtId="168" fontId="52" fillId="0" borderId="0" xfId="1" applyNumberFormat="1" applyFont="1" applyAlignment="1">
      <alignment horizontal="left" vertical="top" wrapText="1"/>
    </xf>
    <xf numFmtId="170" fontId="52" fillId="0" borderId="5" xfId="1" applyNumberFormat="1" applyFont="1" applyBorder="1" applyAlignment="1">
      <alignment horizontal="center" vertical="top" wrapText="1"/>
    </xf>
    <xf numFmtId="168" fontId="52" fillId="0" borderId="26" xfId="1" applyNumberFormat="1" applyFont="1" applyBorder="1" applyAlignment="1">
      <alignment horizontal="center" vertical="top" wrapText="1"/>
    </xf>
    <xf numFmtId="170" fontId="52" fillId="0" borderId="28" xfId="1" applyNumberFormat="1" applyFont="1" applyBorder="1" applyAlignment="1">
      <alignment horizontal="center" vertical="top" wrapText="1"/>
    </xf>
    <xf numFmtId="168" fontId="18" fillId="0" borderId="6" xfId="1" applyNumberFormat="1" applyFont="1" applyBorder="1" applyAlignment="1">
      <alignment horizontal="justify" vertical="top" wrapText="1"/>
    </xf>
    <xf numFmtId="168" fontId="31" fillId="0" borderId="0" xfId="1" applyNumberFormat="1" applyFont="1" applyAlignment="1">
      <alignment horizontal="justify" vertical="top" wrapText="1"/>
    </xf>
    <xf numFmtId="168" fontId="0" fillId="0" borderId="0" xfId="1" applyNumberFormat="1" applyFont="1" applyAlignment="1">
      <alignment horizontal="left" vertical="center"/>
    </xf>
    <xf numFmtId="168" fontId="17" fillId="0" borderId="6" xfId="1" applyNumberFormat="1" applyFont="1" applyBorder="1" applyAlignment="1">
      <alignment horizontal="right" vertical="center"/>
    </xf>
    <xf numFmtId="168" fontId="5" fillId="0" borderId="6" xfId="1" applyNumberFormat="1" applyFont="1" applyBorder="1" applyAlignment="1">
      <alignment horizontal="right" vertical="center"/>
    </xf>
    <xf numFmtId="168" fontId="53" fillId="0" borderId="2" xfId="1" applyNumberFormat="1" applyFont="1" applyBorder="1" applyAlignment="1">
      <alignment horizontal="right"/>
    </xf>
    <xf numFmtId="44" fontId="18" fillId="3" borderId="4" xfId="1" applyNumberFormat="1" applyFont="1" applyFill="1" applyBorder="1" applyAlignment="1">
      <alignment vertical="top"/>
    </xf>
    <xf numFmtId="43" fontId="18" fillId="0" borderId="4" xfId="4" applyFont="1" applyBorder="1"/>
    <xf numFmtId="168" fontId="18" fillId="0" borderId="0" xfId="1" applyNumberFormat="1" applyFont="1"/>
    <xf numFmtId="168" fontId="17" fillId="0" borderId="7" xfId="1" applyNumberFormat="1" applyFont="1" applyBorder="1" applyAlignment="1">
      <alignment horizontal="justify" vertical="top" wrapText="1"/>
    </xf>
    <xf numFmtId="168" fontId="17" fillId="0" borderId="0" xfId="1" applyNumberFormat="1" applyFont="1" applyBorder="1" applyAlignment="1">
      <alignment horizontal="justify" vertical="top" wrapText="1"/>
    </xf>
    <xf numFmtId="168" fontId="2" fillId="0" borderId="24" xfId="1" applyNumberFormat="1" applyBorder="1"/>
    <xf numFmtId="10" fontId="18" fillId="3" borderId="5" xfId="1" applyNumberFormat="1" applyFont="1" applyFill="1" applyBorder="1" applyAlignment="1">
      <alignment horizontal="right" vertical="top" wrapText="1"/>
    </xf>
    <xf numFmtId="170" fontId="15" fillId="0" borderId="27" xfId="1" applyNumberFormat="1" applyFont="1" applyFill="1" applyBorder="1" applyAlignment="1">
      <alignment horizontal="center" vertical="center" wrapText="1"/>
    </xf>
    <xf numFmtId="168" fontId="15" fillId="0" borderId="0" xfId="1" applyNumberFormat="1" applyFont="1" applyBorder="1" applyAlignment="1">
      <alignment horizontal="left" vertical="center"/>
    </xf>
    <xf numFmtId="170" fontId="15" fillId="0" borderId="8" xfId="1" applyNumberFormat="1" applyFont="1" applyFill="1" applyBorder="1" applyAlignment="1">
      <alignment horizontal="center" vertical="center" wrapText="1"/>
    </xf>
    <xf numFmtId="0" fontId="4" fillId="0" borderId="0" xfId="2" applyFont="1" applyAlignment="1">
      <alignment horizontal="left" vertical="center" indent="1"/>
    </xf>
    <xf numFmtId="0" fontId="13" fillId="0" borderId="0" xfId="1" applyFont="1" applyAlignment="1">
      <alignment horizontal="right" wrapText="1"/>
    </xf>
    <xf numFmtId="0" fontId="4" fillId="0" borderId="0" xfId="2" applyAlignment="1">
      <alignment horizontal="right" wrapText="1"/>
    </xf>
    <xf numFmtId="168" fontId="17" fillId="0" borderId="0" xfId="1" applyNumberFormat="1" applyFont="1" applyBorder="1" applyAlignment="1">
      <alignment horizontal="justify" vertical="top" wrapText="1"/>
    </xf>
    <xf numFmtId="168" fontId="17" fillId="0" borderId="7" xfId="1" applyNumberFormat="1" applyFont="1" applyBorder="1" applyAlignment="1">
      <alignment horizontal="justify" vertical="top" wrapText="1"/>
    </xf>
    <xf numFmtId="168" fontId="17" fillId="0" borderId="0" xfId="1" applyNumberFormat="1" applyFont="1" applyBorder="1" applyAlignment="1">
      <alignment horizontal="justify" vertical="top"/>
    </xf>
    <xf numFmtId="0" fontId="0" fillId="0" borderId="0" xfId="0" applyAlignment="1">
      <alignment horizontal="justify" vertical="top"/>
    </xf>
    <xf numFmtId="0" fontId="0" fillId="0" borderId="0" xfId="0" applyBorder="1" applyAlignment="1">
      <alignment horizontal="justify" vertical="top" wrapText="1"/>
    </xf>
    <xf numFmtId="0" fontId="0" fillId="0" borderId="13" xfId="0" applyBorder="1" applyAlignment="1">
      <alignment horizontal="justify" vertical="top" wrapText="1"/>
    </xf>
    <xf numFmtId="168" fontId="21" fillId="0" borderId="6" xfId="1" applyNumberFormat="1" applyFont="1" applyBorder="1" applyAlignment="1">
      <alignment horizontal="left" vertical="center"/>
    </xf>
    <xf numFmtId="168" fontId="21" fillId="0" borderId="0" xfId="1" applyNumberFormat="1" applyFont="1" applyAlignment="1">
      <alignment horizontal="left" vertical="center"/>
    </xf>
    <xf numFmtId="168" fontId="21" fillId="0" borderId="7" xfId="1" applyNumberFormat="1" applyFont="1" applyBorder="1" applyAlignment="1">
      <alignment horizontal="left" vertical="center"/>
    </xf>
    <xf numFmtId="168" fontId="31" fillId="0" borderId="0" xfId="1" applyNumberFormat="1" applyFont="1" applyBorder="1" applyAlignment="1">
      <alignment horizontal="left" vertical="center" wrapText="1"/>
    </xf>
    <xf numFmtId="0" fontId="0" fillId="0" borderId="0" xfId="0" applyAlignment="1">
      <alignment wrapText="1"/>
    </xf>
    <xf numFmtId="168" fontId="17" fillId="0" borderId="6" xfId="1" applyNumberFormat="1" applyFont="1" applyBorder="1" applyAlignment="1">
      <alignment horizontal="justify" vertical="top" wrapText="1"/>
    </xf>
    <xf numFmtId="168" fontId="17" fillId="0" borderId="0" xfId="1" applyNumberFormat="1" applyFont="1" applyAlignment="1">
      <alignment horizontal="justify" vertical="top" wrapText="1"/>
    </xf>
    <xf numFmtId="168" fontId="19" fillId="0" borderId="0" xfId="1" applyNumberFormat="1" applyFont="1" applyAlignment="1">
      <alignment vertical="center" wrapText="1"/>
    </xf>
    <xf numFmtId="0" fontId="4" fillId="0" borderId="0" xfId="3" applyAlignment="1">
      <alignment vertical="center" wrapText="1"/>
    </xf>
    <xf numFmtId="168" fontId="23" fillId="0" borderId="6" xfId="1" applyNumberFormat="1" applyFont="1" applyBorder="1" applyAlignment="1">
      <alignment horizontal="left" vertical="top" wrapText="1"/>
    </xf>
    <xf numFmtId="168" fontId="23" fillId="0" borderId="0" xfId="1" applyNumberFormat="1" applyFont="1" applyAlignment="1">
      <alignment horizontal="left" vertical="top" wrapText="1"/>
    </xf>
    <xf numFmtId="168" fontId="23" fillId="0" borderId="7" xfId="1" applyNumberFormat="1" applyFont="1" applyBorder="1" applyAlignment="1">
      <alignment horizontal="left" vertical="top" wrapText="1"/>
    </xf>
    <xf numFmtId="168" fontId="18" fillId="0" borderId="6" xfId="1" applyNumberFormat="1" applyFont="1" applyBorder="1" applyAlignment="1">
      <alignment horizontal="justify" vertical="top" wrapText="1"/>
    </xf>
    <xf numFmtId="168" fontId="31" fillId="0" borderId="0" xfId="1" applyNumberFormat="1" applyFont="1" applyAlignment="1">
      <alignment horizontal="justify" vertical="top" wrapText="1"/>
    </xf>
    <xf numFmtId="168" fontId="49" fillId="0" borderId="6" xfId="1" applyNumberFormat="1" applyFont="1" applyBorder="1" applyAlignment="1">
      <alignment horizontal="justify" vertical="top" wrapText="1"/>
    </xf>
    <xf numFmtId="168" fontId="18" fillId="0" borderId="0" xfId="1" applyNumberFormat="1" applyFont="1" applyAlignment="1">
      <alignment horizontal="justify" vertical="top" wrapText="1"/>
    </xf>
    <xf numFmtId="168" fontId="18" fillId="0" borderId="7" xfId="1" applyNumberFormat="1" applyFont="1" applyBorder="1" applyAlignment="1">
      <alignment horizontal="justify" vertical="top" wrapText="1"/>
    </xf>
    <xf numFmtId="0" fontId="18" fillId="0" borderId="0" xfId="3" applyFont="1" applyAlignment="1">
      <alignment horizontal="justify" vertical="top" wrapText="1"/>
    </xf>
    <xf numFmtId="0" fontId="18" fillId="0" borderId="7" xfId="3" applyFont="1" applyBorder="1" applyAlignment="1">
      <alignment horizontal="justify" vertical="top" wrapText="1"/>
    </xf>
    <xf numFmtId="168" fontId="49" fillId="0" borderId="0" xfId="1" applyNumberFormat="1" applyFont="1" applyAlignment="1">
      <alignment horizontal="justify" vertical="top" wrapText="1"/>
    </xf>
    <xf numFmtId="168" fontId="31" fillId="0" borderId="6" xfId="1" applyNumberFormat="1" applyFont="1" applyBorder="1" applyAlignment="1">
      <alignment horizontal="justify" wrapText="1"/>
    </xf>
    <xf numFmtId="168" fontId="31" fillId="0" borderId="0" xfId="1" applyNumberFormat="1" applyFont="1" applyAlignment="1">
      <alignment horizontal="justify" wrapText="1"/>
    </xf>
  </cellXfs>
  <cellStyles count="5">
    <cellStyle name="Comma 2" xfId="4" xr:uid="{E00BA31D-FB86-4E18-A177-2DB50EC5CCC9}"/>
    <cellStyle name="Normal" xfId="0" builtinId="0"/>
    <cellStyle name="Normal 3" xfId="3" xr:uid="{2306291F-979C-4937-95B3-955A78CE8FA3}"/>
    <cellStyle name="Normal 5" xfId="2" xr:uid="{F1C2D695-95F4-4E61-A340-5C020234FFA7}"/>
    <cellStyle name="Normal_NRM%20Template%2064AR%20(2)(1)" xfId="1" xr:uid="{E5AA88D6-2879-4120-A8FF-3B147D0EC0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95251</xdr:colOff>
      <xdr:row>0</xdr:row>
      <xdr:rowOff>95250</xdr:rowOff>
    </xdr:from>
    <xdr:to>
      <xdr:col>3</xdr:col>
      <xdr:colOff>58807</xdr:colOff>
      <xdr:row>1</xdr:row>
      <xdr:rowOff>121920</xdr:rowOff>
    </xdr:to>
    <xdr:pic>
      <xdr:nvPicPr>
        <xdr:cNvPr id="2" name="Picture 3">
          <a:extLst>
            <a:ext uri="{FF2B5EF4-FFF2-40B4-BE49-F238E27FC236}">
              <a16:creationId xmlns:a16="http://schemas.microsoft.com/office/drawing/2014/main" id="{128C3C54-F19E-411D-ADBA-BACDF226F3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1" y="95250"/>
          <a:ext cx="2823596"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1203959</xdr:colOff>
      <xdr:row>0</xdr:row>
      <xdr:rowOff>0</xdr:rowOff>
    </xdr:from>
    <xdr:to>
      <xdr:col>6</xdr:col>
      <xdr:colOff>360705</xdr:colOff>
      <xdr:row>1</xdr:row>
      <xdr:rowOff>47413</xdr:rowOff>
    </xdr:to>
    <xdr:pic>
      <xdr:nvPicPr>
        <xdr:cNvPr id="4" name="Picture 3">
          <a:extLst>
            <a:ext uri="{FF2B5EF4-FFF2-40B4-BE49-F238E27FC236}">
              <a16:creationId xmlns:a16="http://schemas.microsoft.com/office/drawing/2014/main" id="{BBD211E1-8F25-2AC0-5E62-F4DB7B2428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46679" y="0"/>
          <a:ext cx="2768626" cy="575733"/>
        </a:xfrm>
        <a:prstGeom prst="rect">
          <a:avLst/>
        </a:prstGeom>
      </xdr:spPr>
    </xdr:pic>
    <xdr:clientData/>
  </xdr:twoCellAnchor>
  <xdr:twoCellAnchor editAs="oneCell">
    <xdr:from>
      <xdr:col>6</xdr:col>
      <xdr:colOff>401320</xdr:colOff>
      <xdr:row>0</xdr:row>
      <xdr:rowOff>0</xdr:rowOff>
    </xdr:from>
    <xdr:to>
      <xdr:col>6</xdr:col>
      <xdr:colOff>1010920</xdr:colOff>
      <xdr:row>1</xdr:row>
      <xdr:rowOff>82184</xdr:rowOff>
    </xdr:to>
    <xdr:pic>
      <xdr:nvPicPr>
        <xdr:cNvPr id="6" name="Picture 5">
          <a:extLst>
            <a:ext uri="{FF2B5EF4-FFF2-40B4-BE49-F238E27FC236}">
              <a16:creationId xmlns:a16="http://schemas.microsoft.com/office/drawing/2014/main" id="{19733A8D-972E-F1D3-4F4C-D309459ADC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55920" y="0"/>
          <a:ext cx="609600" cy="6105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0</xdr:rowOff>
    </xdr:from>
    <xdr:to>
      <xdr:col>2</xdr:col>
      <xdr:colOff>485775</xdr:colOff>
      <xdr:row>1</xdr:row>
      <xdr:rowOff>0</xdr:rowOff>
    </xdr:to>
    <xdr:pic>
      <xdr:nvPicPr>
        <xdr:cNvPr id="2" name="Picture 2">
          <a:extLst>
            <a:ext uri="{FF2B5EF4-FFF2-40B4-BE49-F238E27FC236}">
              <a16:creationId xmlns:a16="http://schemas.microsoft.com/office/drawing/2014/main" id="{35A70D3E-E1E4-43A3-AE02-E0E0A7B472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127063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0</xdr:rowOff>
    </xdr:from>
    <xdr:to>
      <xdr:col>2</xdr:col>
      <xdr:colOff>485775</xdr:colOff>
      <xdr:row>1</xdr:row>
      <xdr:rowOff>0</xdr:rowOff>
    </xdr:to>
    <xdr:pic>
      <xdr:nvPicPr>
        <xdr:cNvPr id="2" name="Picture 2">
          <a:extLst>
            <a:ext uri="{FF2B5EF4-FFF2-40B4-BE49-F238E27FC236}">
              <a16:creationId xmlns:a16="http://schemas.microsoft.com/office/drawing/2014/main" id="{9FDFC02F-204E-440C-AB36-DA925BCD55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127825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38101</xdr:colOff>
      <xdr:row>0</xdr:row>
      <xdr:rowOff>0</xdr:rowOff>
    </xdr:from>
    <xdr:to>
      <xdr:col>2</xdr:col>
      <xdr:colOff>590550</xdr:colOff>
      <xdr:row>1</xdr:row>
      <xdr:rowOff>0</xdr:rowOff>
    </xdr:to>
    <xdr:pic>
      <xdr:nvPicPr>
        <xdr:cNvPr id="2" name="Picture 2">
          <a:extLst>
            <a:ext uri="{FF2B5EF4-FFF2-40B4-BE49-F238E27FC236}">
              <a16:creationId xmlns:a16="http://schemas.microsoft.com/office/drawing/2014/main" id="{33B27090-D90B-45AF-AED2-D40723F34F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1" y="0"/>
          <a:ext cx="1344929"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0</xdr:row>
      <xdr:rowOff>0</xdr:rowOff>
    </xdr:from>
    <xdr:to>
      <xdr:col>2</xdr:col>
      <xdr:colOff>485775</xdr:colOff>
      <xdr:row>1</xdr:row>
      <xdr:rowOff>0</xdr:rowOff>
    </xdr:to>
    <xdr:pic>
      <xdr:nvPicPr>
        <xdr:cNvPr id="2" name="Picture 2">
          <a:extLst>
            <a:ext uri="{FF2B5EF4-FFF2-40B4-BE49-F238E27FC236}">
              <a16:creationId xmlns:a16="http://schemas.microsoft.com/office/drawing/2014/main" id="{0B7BA8C4-AD56-40AB-8494-E1888F02AE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165163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Miles\AppData\Local\Microsoft\Windows\Temporary%20Internet%20Files\Content.Outlook\LRS8OP58\BLISS%20%204TH%20REVISION%20ISSUE%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onesb\AppData\Local\Microsoft\Windows\Temporary%20Internet%20Files\Content.Outlook\F3FMGW4R\MASTER%20PRICING%20SCHEDULE%2019%20july%2012%20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an%20and%20Rob\cost%20reports\MASTER%20PRICING%20SCHEDULE%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workingfiles\agile.allen.uk.com\Harbury%20eWheels%20-%20Community%20EV%20charging%20station%20-%20Initial%20Cost%20Estimate%201%20V3%2031Jan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astings%20Borough%20Council/Hastings%20BC%20-%20Churchfields%20Business%20Centre/Tender%20Report/Post-tender%20Analysis/B8%20Combined%20Pricing%20Schedule%20(including%20Preliminaries)%20-%20V5%2023.0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Description"/>
      <sheetName val="Userguide"/>
      <sheetName val="Summary"/>
      <sheetName val="MOST"/>
      <sheetName val="Preliminaries"/>
      <sheetName val="Demolitions &amp; Alterations"/>
      <sheetName val="Substructure"/>
      <sheetName val="Structural Steelwork"/>
      <sheetName val="Upper Floors"/>
      <sheetName val="Roof"/>
      <sheetName val="Staircases"/>
      <sheetName val="External Walls"/>
      <sheetName val="External Doors &amp; Windows"/>
      <sheetName val="Internal Partitions"/>
      <sheetName val="Internal Doors"/>
      <sheetName val="Wall Finishes"/>
      <sheetName val="Floor Finishes"/>
      <sheetName val="Ceiling Finishes"/>
      <sheetName val="Decoration"/>
      <sheetName val="Furniture &amp; Fittings"/>
      <sheetName val="Plumbing Installations"/>
      <sheetName val="Heating Installations"/>
      <sheetName val="Electrical Installations"/>
      <sheetName val="Siteworks"/>
      <sheetName val="Drainage"/>
      <sheetName val="Other"/>
      <sheetName val="Variations (Adds &amp; Omits)"/>
      <sheetName val="Example"/>
      <sheetName val="Project_Descri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39">
          <cell r="A39" t="str">
            <v>L&amp;B</v>
          </cell>
        </row>
        <row r="40">
          <cell r="A40" t="str">
            <v xml:space="preserve">Integral </v>
          </cell>
        </row>
        <row r="41">
          <cell r="A41" t="str">
            <v>P&amp;M</v>
          </cell>
        </row>
        <row r="42">
          <cell r="A42" t="str">
            <v>Rev</v>
          </cell>
        </row>
        <row r="43">
          <cell r="A43" t="str">
            <v>Ins</v>
          </cell>
        </row>
        <row r="44">
          <cell r="A44" t="str">
            <v>F&amp;F</v>
          </cell>
        </row>
      </sheetData>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CHEDULE"/>
    </sheetNames>
    <sheetDataSet>
      <sheetData sheetId="0" refreshError="1"/>
      <sheetData sheetId="1">
        <row r="13">
          <cell r="K13" t="str">
            <v>Preliminaries</v>
          </cell>
        </row>
        <row r="14">
          <cell r="K14" t="str">
            <v>Inspection</v>
          </cell>
        </row>
        <row r="15">
          <cell r="K15" t="str">
            <v>Alteration</v>
          </cell>
        </row>
        <row r="16">
          <cell r="K16" t="str">
            <v>Demolitions</v>
          </cell>
        </row>
        <row r="17">
          <cell r="K17" t="str">
            <v>Groundworks</v>
          </cell>
        </row>
        <row r="18">
          <cell r="K18" t="str">
            <v>Drainage</v>
          </cell>
        </row>
        <row r="19">
          <cell r="K19" t="str">
            <v>Brickwork</v>
          </cell>
        </row>
        <row r="20">
          <cell r="K20" t="str">
            <v>Carpentry</v>
          </cell>
        </row>
        <row r="21">
          <cell r="K21" t="str">
            <v>Plastering</v>
          </cell>
        </row>
        <row r="22">
          <cell r="K22" t="str">
            <v xml:space="preserve">Tiling </v>
          </cell>
        </row>
        <row r="23">
          <cell r="K23" t="str">
            <v xml:space="preserve">Flooring </v>
          </cell>
        </row>
        <row r="24">
          <cell r="K24" t="str">
            <v>Joinery</v>
          </cell>
        </row>
        <row r="25">
          <cell r="K25" t="str">
            <v>Doors</v>
          </cell>
        </row>
        <row r="26">
          <cell r="K26" t="str">
            <v>Windows</v>
          </cell>
        </row>
        <row r="27">
          <cell r="K27" t="str">
            <v>Upholstery</v>
          </cell>
        </row>
        <row r="28">
          <cell r="K28" t="str">
            <v xml:space="preserve">Decorations </v>
          </cell>
        </row>
        <row r="29">
          <cell r="K29" t="str">
            <v>Roofing</v>
          </cell>
        </row>
        <row r="30">
          <cell r="K30" t="str">
            <v>Plumbing</v>
          </cell>
        </row>
        <row r="31">
          <cell r="K31" t="str">
            <v xml:space="preserve">Electrical </v>
          </cell>
        </row>
        <row r="32">
          <cell r="K32" t="str">
            <v xml:space="preserve">External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IEF"/>
      <sheetName val="SCHEDULE"/>
    </sheetNames>
    <sheetDataSet>
      <sheetData sheetId="0"/>
      <sheetData sheetId="1">
        <row r="23">
          <cell r="B23" t="str">
            <v>Scaffolding permits</v>
          </cell>
        </row>
        <row r="24">
          <cell r="B24" t="str">
            <v>Skip permits</v>
          </cell>
        </row>
        <row r="25">
          <cell r="B25" t="str">
            <v>Highways permits</v>
          </cell>
        </row>
        <row r="26">
          <cell r="B26" t="str">
            <v>Please consider road closures if applicable</v>
          </cell>
        </row>
        <row r="64">
          <cell r="B64" t="str">
            <v>Asbestos type 2 survey</v>
          </cell>
        </row>
        <row r="65">
          <cell r="B65" t="str">
            <v>Asbestos type 3 survey</v>
          </cell>
        </row>
        <row r="66">
          <cell r="B66" t="str">
            <v>Drainage inspection, large building</v>
          </cell>
        </row>
        <row r="67">
          <cell r="B67" t="str">
            <v>Drainage inspection, medium building</v>
          </cell>
        </row>
        <row r="68">
          <cell r="B68" t="str">
            <v>Drainage inspection, small building</v>
          </cell>
        </row>
        <row r="69">
          <cell r="B69" t="str">
            <v>Electical inspection, large building</v>
          </cell>
        </row>
        <row r="70">
          <cell r="B70" t="str">
            <v>Electrical inspection, medium building</v>
          </cell>
        </row>
        <row r="71">
          <cell r="B71" t="str">
            <v>Gas CP 12 inspection, large building</v>
          </cell>
        </row>
        <row r="72">
          <cell r="B72" t="str">
            <v>Gas CP 12 inspection, medium building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st Summary "/>
      <sheetName val="B Battery Store"/>
      <sheetName val="C PV Panels"/>
      <sheetName val="D Charging points - Extg CP "/>
      <sheetName val="E Extended Car Park"/>
      <sheetName val="F VAWT"/>
      <sheetName val="Schedule of Accommodation"/>
      <sheetName val="Estimate"/>
      <sheetName val="BCISIndices"/>
      <sheetName val="1-7 Works "/>
      <sheetName val="Sheet1"/>
    </sheetNames>
    <sheetDataSet>
      <sheetData sheetId="0"/>
      <sheetData sheetId="1"/>
      <sheetData sheetId="2"/>
      <sheetData sheetId="3"/>
      <sheetData sheetId="4"/>
      <sheetData sheetId="5"/>
      <sheetData sheetId="6"/>
      <sheetData sheetId="7"/>
      <sheetData sheetId="8">
        <row r="4">
          <cell r="C4">
            <v>6541</v>
          </cell>
        </row>
      </sheetData>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Cover"/>
      <sheetName val="1 Preliminaries"/>
      <sheetName val="2 Building Works"/>
      <sheetName val="3 External Works"/>
      <sheetName val="4 External Wks - S38-S278 Works"/>
      <sheetName val="5 Prov Sum"/>
      <sheetName val="Tender Summary"/>
    </sheetNames>
    <sheetDataSet>
      <sheetData sheetId="0"/>
      <sheetData sheetId="1">
        <row r="2">
          <cell r="C2" t="str">
            <v>Hastings Borough Council</v>
          </cell>
        </row>
        <row r="3">
          <cell r="C3" t="str">
            <v>Proposed Construction of BREEAM Certified Business Centre at Plot QX, Sidney Little Road, St Leonards-on-Sea, Hastings, TN38 9PU</v>
          </cell>
        </row>
        <row r="4">
          <cell r="C4">
            <v>6400</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96B74-7027-4061-B611-736A2347DAF3}">
  <dimension ref="A1:I50"/>
  <sheetViews>
    <sheetView showGridLines="0" view="pageBreakPreview" topLeftCell="A23" zoomScale="150" zoomScaleNormal="100" zoomScaleSheetLayoutView="150" workbookViewId="0">
      <selection activeCell="E4" sqref="E4"/>
    </sheetView>
  </sheetViews>
  <sheetFormatPr defaultColWidth="9.109375" defaultRowHeight="13.2"/>
  <cols>
    <col min="1" max="1" width="18.33203125" style="2" customWidth="1"/>
    <col min="2" max="2" width="2.6640625" style="2" customWidth="1"/>
    <col min="3" max="3" width="20.6640625" style="2" customWidth="1"/>
    <col min="4" max="4" width="5.6640625" style="2" customWidth="1"/>
    <col min="5" max="5" width="20.5546875" style="2" customWidth="1"/>
    <col min="6" max="6" width="5.6640625" style="2" customWidth="1"/>
    <col min="7" max="7" width="21.88671875" style="2" customWidth="1"/>
    <col min="8" max="8" width="2" style="2" customWidth="1"/>
    <col min="9" max="16384" width="9.109375" style="2"/>
  </cols>
  <sheetData>
    <row r="1" spans="1:9" ht="41.4" customHeight="1">
      <c r="B1" s="3"/>
      <c r="C1" s="3"/>
      <c r="D1" s="3"/>
      <c r="E1" s="3"/>
      <c r="F1" s="3"/>
      <c r="G1" s="4"/>
      <c r="H1" s="5"/>
    </row>
    <row r="2" spans="1:9" ht="76.5" customHeight="1">
      <c r="B2" s="3"/>
      <c r="C2" s="3"/>
      <c r="D2" s="3"/>
      <c r="E2" s="3"/>
      <c r="F2" s="3"/>
      <c r="G2" s="4"/>
      <c r="H2" s="5"/>
    </row>
    <row r="3" spans="1:9" ht="31.8">
      <c r="B3" s="3"/>
      <c r="C3" s="3"/>
      <c r="D3" s="3"/>
      <c r="E3" s="3"/>
      <c r="F3" s="3"/>
      <c r="G3" s="4"/>
      <c r="H3" s="6"/>
    </row>
    <row r="4" spans="1:9" ht="31.8">
      <c r="B4" s="3"/>
      <c r="C4" s="3"/>
      <c r="D4" s="3"/>
      <c r="E4" s="3"/>
      <c r="F4" s="3"/>
      <c r="G4" s="4"/>
      <c r="H4" s="6"/>
    </row>
    <row r="5" spans="1:9" s="7" customFormat="1" ht="38.25" customHeight="1">
      <c r="I5" s="8"/>
    </row>
    <row r="6" spans="1:9" s="7" customFormat="1" ht="25.5" customHeight="1">
      <c r="I6" s="9"/>
    </row>
    <row r="7" spans="1:9" s="10" customFormat="1" ht="30" customHeight="1">
      <c r="G7" s="106" t="s">
        <v>99</v>
      </c>
      <c r="I7" s="9"/>
    </row>
    <row r="8" spans="1:9" s="11" customFormat="1" ht="25.5" customHeight="1">
      <c r="G8" s="12" t="s">
        <v>2</v>
      </c>
      <c r="I8" s="9"/>
    </row>
    <row r="9" spans="1:9" s="11" customFormat="1" ht="25.5" customHeight="1">
      <c r="G9" s="13" t="s">
        <v>101</v>
      </c>
      <c r="I9" s="9"/>
    </row>
    <row r="10" spans="1:9" s="11" customFormat="1" ht="25.5" customHeight="1">
      <c r="E10" s="14"/>
      <c r="G10" s="13" t="s">
        <v>3</v>
      </c>
      <c r="I10" s="9"/>
    </row>
    <row r="11" spans="1:9" s="11" customFormat="1" ht="43.2" customHeight="1">
      <c r="A11" s="260" t="s">
        <v>4</v>
      </c>
      <c r="B11" s="261"/>
      <c r="C11" s="261"/>
      <c r="D11" s="261"/>
      <c r="E11" s="261"/>
      <c r="F11" s="261"/>
      <c r="G11" s="261"/>
      <c r="I11" s="9"/>
    </row>
    <row r="12" spans="1:9" s="11" customFormat="1" ht="25.5" customHeight="1">
      <c r="G12" s="12" t="s">
        <v>2</v>
      </c>
      <c r="I12" s="9"/>
    </row>
    <row r="13" spans="1:9" s="11" customFormat="1" ht="25.5" customHeight="1">
      <c r="G13" s="13" t="s">
        <v>100</v>
      </c>
      <c r="I13" s="9"/>
    </row>
    <row r="14" spans="1:9" s="11" customFormat="1" ht="25.5" customHeight="1">
      <c r="H14" s="15"/>
      <c r="I14" s="9"/>
    </row>
    <row r="15" spans="1:9" s="11" customFormat="1" ht="25.5" customHeight="1">
      <c r="G15" s="16"/>
      <c r="H15" s="15"/>
      <c r="I15" s="9"/>
    </row>
    <row r="16" spans="1:9" s="11" customFormat="1" ht="25.5" customHeight="1">
      <c r="H16" s="15"/>
      <c r="I16" s="9"/>
    </row>
    <row r="17" spans="1:9" s="11" customFormat="1" ht="25.5" customHeight="1">
      <c r="G17" s="15"/>
      <c r="H17" s="17"/>
      <c r="I17" s="9"/>
    </row>
    <row r="18" spans="1:9" s="11" customFormat="1" ht="25.5" customHeight="1">
      <c r="F18" s="18" t="s">
        <v>5</v>
      </c>
      <c r="G18" s="19" t="s">
        <v>98</v>
      </c>
      <c r="I18" s="20"/>
    </row>
    <row r="19" spans="1:9" s="11" customFormat="1" ht="25.5" customHeight="1">
      <c r="E19" s="21"/>
      <c r="F19" s="18" t="s">
        <v>6</v>
      </c>
      <c r="G19" s="19" t="s">
        <v>7</v>
      </c>
    </row>
    <row r="20" spans="1:9" s="11" customFormat="1" ht="25.5" customHeight="1">
      <c r="F20" s="18" t="s">
        <v>8</v>
      </c>
      <c r="G20" s="19" t="s">
        <v>102</v>
      </c>
    </row>
    <row r="21" spans="1:9" s="11" customFormat="1" ht="25.5" customHeight="1">
      <c r="G21" s="15"/>
      <c r="H21" s="17"/>
      <c r="I21" s="9"/>
    </row>
    <row r="22" spans="1:9" s="23" customFormat="1" ht="11.25" customHeight="1">
      <c r="A22" s="22" t="s">
        <v>9</v>
      </c>
      <c r="D22" s="24"/>
      <c r="E22" s="25"/>
      <c r="G22" s="26" t="s">
        <v>10</v>
      </c>
    </row>
    <row r="23" spans="1:9" ht="11.25" customHeight="1">
      <c r="A23" s="27"/>
      <c r="B23" s="27"/>
      <c r="D23" s="24"/>
      <c r="E23" s="25"/>
      <c r="G23" s="28" t="s">
        <v>11</v>
      </c>
    </row>
    <row r="24" spans="1:9" ht="11.25" customHeight="1">
      <c r="A24" s="29" t="s">
        <v>100</v>
      </c>
      <c r="B24" s="27"/>
      <c r="D24" s="24"/>
      <c r="E24" s="25"/>
      <c r="G24" s="28" t="s">
        <v>12</v>
      </c>
    </row>
    <row r="25" spans="1:9" ht="11.25" customHeight="1">
      <c r="A25" s="29"/>
      <c r="B25" s="30"/>
      <c r="D25" s="24"/>
      <c r="E25" s="25"/>
      <c r="G25" s="31" t="s">
        <v>13</v>
      </c>
    </row>
    <row r="26" spans="1:9" ht="11.25" customHeight="1">
      <c r="A26" s="29"/>
      <c r="B26" s="30"/>
      <c r="D26" s="24"/>
      <c r="E26" s="25"/>
      <c r="G26" s="31" t="s">
        <v>14</v>
      </c>
    </row>
    <row r="27" spans="1:9" ht="11.25" customHeight="1">
      <c r="A27" s="27"/>
      <c r="B27" s="30"/>
      <c r="D27" s="24"/>
      <c r="E27" s="25"/>
      <c r="G27" s="31" t="s">
        <v>15</v>
      </c>
    </row>
    <row r="28" spans="1:9" ht="11.25" customHeight="1">
      <c r="A28" s="29"/>
      <c r="B28" s="30"/>
      <c r="D28" s="24"/>
      <c r="E28" s="25"/>
      <c r="G28" s="31" t="s">
        <v>16</v>
      </c>
    </row>
    <row r="29" spans="1:9" ht="11.25" customHeight="1">
      <c r="A29" s="29"/>
      <c r="B29" s="32"/>
      <c r="D29" s="24"/>
      <c r="E29" s="25"/>
      <c r="G29" s="31" t="s">
        <v>17</v>
      </c>
    </row>
    <row r="30" spans="1:9" ht="11.25" customHeight="1">
      <c r="A30" s="33"/>
      <c r="B30" s="34"/>
      <c r="D30" s="24"/>
      <c r="E30" s="25"/>
      <c r="F30" s="35" t="s">
        <v>18</v>
      </c>
      <c r="G30" s="36" t="s">
        <v>19</v>
      </c>
      <c r="H30" s="31" t="s">
        <v>20</v>
      </c>
    </row>
    <row r="31" spans="1:9" ht="11.25" customHeight="1">
      <c r="A31" s="29"/>
      <c r="D31" s="24"/>
      <c r="E31" s="25"/>
      <c r="F31" s="35" t="s">
        <v>21</v>
      </c>
      <c r="G31" s="37" t="s">
        <v>22</v>
      </c>
    </row>
    <row r="32" spans="1:9" ht="11.25" customHeight="1">
      <c r="A32" s="29"/>
      <c r="D32" s="24"/>
      <c r="E32" s="25"/>
      <c r="F32" s="35" t="s">
        <v>23</v>
      </c>
      <c r="G32" s="37" t="s">
        <v>24</v>
      </c>
    </row>
    <row r="33" spans="1:8" ht="17.25" customHeight="1" thickBot="1">
      <c r="E33" s="38"/>
    </row>
    <row r="34" spans="1:8" s="39" customFormat="1"/>
    <row r="35" spans="1:8" s="11" customFormat="1" ht="12.75" customHeight="1">
      <c r="E35" s="21"/>
    </row>
    <row r="36" spans="1:8" s="11" customFormat="1" ht="12.75" customHeight="1">
      <c r="E36" s="21"/>
    </row>
    <row r="37" spans="1:8" s="23" customFormat="1" ht="11.25" customHeight="1">
      <c r="A37" s="22"/>
      <c r="D37" s="24"/>
      <c r="E37" s="25"/>
      <c r="G37" s="40"/>
      <c r="H37" s="26"/>
    </row>
    <row r="38" spans="1:8" ht="11.25" customHeight="1">
      <c r="A38" s="29"/>
      <c r="B38" s="27"/>
      <c r="D38" s="24"/>
      <c r="E38" s="25"/>
      <c r="H38" s="28"/>
    </row>
    <row r="39" spans="1:8" ht="11.25" customHeight="1">
      <c r="A39" s="29"/>
      <c r="B39" s="27"/>
      <c r="D39" s="24"/>
      <c r="E39" s="25"/>
      <c r="H39" s="28"/>
    </row>
    <row r="40" spans="1:8" ht="11.25" customHeight="1">
      <c r="A40" s="29"/>
      <c r="B40" s="30"/>
      <c r="D40" s="24"/>
      <c r="E40" s="25"/>
      <c r="G40" s="36"/>
      <c r="H40" s="31"/>
    </row>
    <row r="41" spans="1:8" ht="11.25" customHeight="1">
      <c r="A41" s="29"/>
      <c r="B41" s="30"/>
      <c r="D41" s="24"/>
      <c r="E41" s="25"/>
      <c r="G41" s="36"/>
      <c r="H41" s="31"/>
    </row>
    <row r="42" spans="1:8" ht="11.25" customHeight="1">
      <c r="A42" s="29"/>
      <c r="B42" s="30"/>
      <c r="D42" s="24"/>
      <c r="E42" s="25"/>
      <c r="G42" s="36"/>
      <c r="H42" s="31"/>
    </row>
    <row r="43" spans="1:8" ht="11.25" customHeight="1">
      <c r="A43" s="29"/>
      <c r="B43" s="30"/>
      <c r="D43" s="24"/>
      <c r="E43" s="25"/>
      <c r="G43" s="36"/>
      <c r="H43" s="31"/>
    </row>
    <row r="44" spans="1:8" ht="11.25" customHeight="1">
      <c r="A44" s="29"/>
      <c r="B44" s="32"/>
      <c r="D44" s="24"/>
      <c r="E44" s="25"/>
      <c r="G44" s="36"/>
      <c r="H44" s="31"/>
    </row>
    <row r="45" spans="1:8" ht="11.25" customHeight="1">
      <c r="A45" s="33"/>
      <c r="B45" s="34"/>
      <c r="D45" s="24"/>
      <c r="E45" s="25"/>
      <c r="G45" s="36"/>
      <c r="H45" s="31"/>
    </row>
    <row r="46" spans="1:8" ht="11.25" customHeight="1">
      <c r="A46" s="29"/>
      <c r="D46" s="24"/>
      <c r="E46" s="25"/>
      <c r="G46" s="36"/>
      <c r="H46" s="37"/>
    </row>
    <row r="47" spans="1:8" ht="11.25" customHeight="1">
      <c r="A47" s="29"/>
      <c r="D47" s="24"/>
      <c r="E47" s="25"/>
      <c r="G47" s="36"/>
      <c r="H47" s="37"/>
    </row>
    <row r="48" spans="1:8" ht="17.25" customHeight="1" thickBot="1">
      <c r="E48" s="38"/>
    </row>
    <row r="49" s="39" customFormat="1"/>
    <row r="50" ht="11.25" customHeight="1"/>
  </sheetData>
  <mergeCells count="1">
    <mergeCell ref="A11:G11"/>
  </mergeCells>
  <pageMargins left="0.59055118110236227" right="0.59055118110236227" top="0.39370078740157483" bottom="0.59055118110236227" header="0.39370078740157483" footer="0.19685039370078741"/>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8FD9F-A4BC-4D28-A708-F369125B64ED}">
  <sheetPr>
    <pageSetUpPr fitToPage="1"/>
  </sheetPr>
  <dimension ref="A1:M56"/>
  <sheetViews>
    <sheetView showGridLines="0" view="pageBreakPreview" zoomScaleNormal="100" zoomScaleSheetLayoutView="100" workbookViewId="0">
      <selection activeCell="I15" sqref="I15"/>
    </sheetView>
  </sheetViews>
  <sheetFormatPr defaultColWidth="9.109375" defaultRowHeight="13.2"/>
  <cols>
    <col min="1" max="1" width="6.6640625" style="43" customWidth="1"/>
    <col min="2" max="2" width="5.33203125" style="89" customWidth="1"/>
    <col min="3" max="3" width="36.21875" style="89" customWidth="1"/>
    <col min="4" max="6" width="3.6640625" style="43" customWidth="1"/>
    <col min="7" max="7" width="6.88671875" style="43" customWidth="1"/>
    <col min="8" max="8" width="4.88671875" style="43" customWidth="1"/>
    <col min="9" max="9" width="26.88671875" style="43" customWidth="1"/>
    <col min="10" max="10" width="4.6640625" style="43" customWidth="1"/>
    <col min="11" max="11" width="14.109375" style="90" customWidth="1"/>
    <col min="12" max="12" width="1.6640625" style="43" customWidth="1"/>
    <col min="13" max="16384" width="9.109375" style="43"/>
  </cols>
  <sheetData>
    <row r="1" spans="1:11" ht="29.25" customHeight="1">
      <c r="A1" s="41"/>
      <c r="B1" s="41"/>
      <c r="C1" s="41"/>
      <c r="D1" s="41"/>
      <c r="E1" s="41"/>
      <c r="F1" s="41"/>
      <c r="G1" s="41"/>
      <c r="H1" s="42"/>
      <c r="I1" s="42"/>
      <c r="J1" s="41"/>
      <c r="K1" s="107" t="str">
        <f>Cover!G7</f>
        <v>Pricing Schedule</v>
      </c>
    </row>
    <row r="2" spans="1:11" s="47" customFormat="1" ht="21" customHeight="1">
      <c r="A2" s="44" t="s">
        <v>25</v>
      </c>
      <c r="B2" s="44"/>
      <c r="C2" s="45" t="str">
        <f>Cover!G13</f>
        <v>Harbury Parish Council</v>
      </c>
      <c r="D2" s="45"/>
      <c r="E2" s="45"/>
      <c r="F2" s="45"/>
      <c r="G2" s="45"/>
      <c r="H2" s="44"/>
      <c r="I2" s="44"/>
      <c r="J2" s="44"/>
      <c r="K2" s="46" t="s">
        <v>126</v>
      </c>
    </row>
    <row r="3" spans="1:11" s="47" customFormat="1" ht="21" customHeight="1">
      <c r="A3" s="48" t="s">
        <v>26</v>
      </c>
      <c r="B3" s="48"/>
      <c r="C3" s="49" t="s">
        <v>122</v>
      </c>
      <c r="D3" s="49"/>
      <c r="E3" s="49"/>
      <c r="F3" s="49"/>
      <c r="G3" s="49"/>
      <c r="H3" s="48"/>
      <c r="I3" s="48"/>
      <c r="J3" s="48"/>
      <c r="K3" s="50" t="str">
        <f>Cover!G18</f>
        <v>18th November 2023</v>
      </c>
    </row>
    <row r="4" spans="1:11" s="55" customFormat="1" ht="21" customHeight="1">
      <c r="A4" s="51" t="s">
        <v>27</v>
      </c>
      <c r="B4" s="51"/>
      <c r="C4" s="52" t="str">
        <f>Cover!G19</f>
        <v>6541</v>
      </c>
      <c r="D4" s="53"/>
      <c r="E4" s="53"/>
      <c r="F4" s="53"/>
      <c r="G4" s="53"/>
      <c r="H4" s="51"/>
      <c r="I4" s="51"/>
      <c r="J4" s="51"/>
      <c r="K4" s="56" t="str">
        <f>Cover!G20</f>
        <v>1</v>
      </c>
    </row>
    <row r="5" spans="1:11" s="60" customFormat="1" ht="25.5" customHeight="1">
      <c r="A5" s="57"/>
      <c r="B5" s="268" t="s">
        <v>28</v>
      </c>
      <c r="C5" s="269"/>
      <c r="D5" s="269"/>
      <c r="E5" s="269"/>
      <c r="F5" s="269"/>
      <c r="G5" s="269"/>
      <c r="H5" s="269"/>
      <c r="I5" s="269"/>
      <c r="J5" s="270"/>
      <c r="K5" s="108" t="s">
        <v>29</v>
      </c>
    </row>
    <row r="6" spans="1:11" s="60" customFormat="1">
      <c r="A6" s="61"/>
      <c r="B6" s="62"/>
      <c r="C6" s="63"/>
      <c r="D6" s="63"/>
      <c r="E6" s="63"/>
      <c r="F6" s="63"/>
      <c r="G6" s="63"/>
      <c r="H6" s="63"/>
      <c r="I6" s="63"/>
      <c r="J6" s="64"/>
      <c r="K6" s="109"/>
    </row>
    <row r="7" spans="1:11" s="60" customFormat="1" ht="12">
      <c r="A7" s="65"/>
      <c r="B7" s="66"/>
      <c r="C7" s="67" t="s">
        <v>30</v>
      </c>
      <c r="D7" s="67"/>
      <c r="E7" s="67"/>
      <c r="F7" s="67"/>
      <c r="G7" s="67"/>
      <c r="H7" s="67"/>
      <c r="I7" s="67"/>
      <c r="K7" s="111"/>
    </row>
    <row r="8" spans="1:11" s="60" customFormat="1">
      <c r="A8" s="65"/>
      <c r="B8" s="69"/>
      <c r="C8" s="259" t="s">
        <v>31</v>
      </c>
      <c r="D8" s="165"/>
      <c r="E8" s="195"/>
      <c r="F8" s="195"/>
      <c r="G8" s="195">
        <f>((2.5*6)+(0.45))*(5+6)</f>
        <v>169.95</v>
      </c>
      <c r="H8" s="195" t="s">
        <v>361</v>
      </c>
      <c r="I8" s="67"/>
      <c r="J8" s="68"/>
      <c r="K8" s="110"/>
    </row>
    <row r="9" spans="1:11" s="60" customFormat="1">
      <c r="A9" s="65"/>
      <c r="B9" s="69"/>
      <c r="C9" s="259" t="s">
        <v>360</v>
      </c>
      <c r="D9" s="165"/>
      <c r="E9" s="195"/>
      <c r="F9" s="195"/>
      <c r="G9" s="195">
        <f>3.8*2.2</f>
        <v>8.36</v>
      </c>
      <c r="H9" s="195" t="s">
        <v>361</v>
      </c>
      <c r="I9" s="67"/>
      <c r="J9" s="257"/>
      <c r="K9" s="258"/>
    </row>
    <row r="10" spans="1:11" s="60" customFormat="1">
      <c r="A10" s="65"/>
      <c r="B10" s="69"/>
      <c r="C10" s="259" t="s">
        <v>362</v>
      </c>
      <c r="D10" s="165"/>
      <c r="E10" s="195"/>
      <c r="F10" s="195"/>
      <c r="G10" s="195">
        <f>2.2*16</f>
        <v>35.200000000000003</v>
      </c>
      <c r="H10" s="195" t="s">
        <v>361</v>
      </c>
      <c r="I10" s="67"/>
      <c r="K10" s="111"/>
    </row>
    <row r="11" spans="1:11" s="60" customFormat="1" ht="12">
      <c r="A11" s="65"/>
      <c r="B11" s="66"/>
      <c r="C11" s="67"/>
      <c r="D11" s="67"/>
      <c r="E11" s="67"/>
      <c r="F11" s="67"/>
      <c r="G11" s="67"/>
      <c r="H11" s="67"/>
      <c r="I11" s="67"/>
      <c r="J11" s="68"/>
      <c r="K11" s="110"/>
    </row>
    <row r="12" spans="1:11" s="60" customFormat="1" ht="15" hidden="1">
      <c r="A12" s="65"/>
      <c r="B12" s="66"/>
      <c r="C12" s="71"/>
      <c r="D12" s="72"/>
      <c r="E12" s="67"/>
      <c r="F12" s="67"/>
      <c r="G12" s="67"/>
      <c r="H12" s="67"/>
      <c r="I12" s="67"/>
      <c r="J12" s="68"/>
      <c r="K12" s="110"/>
    </row>
    <row r="13" spans="1:11" s="60" customFormat="1">
      <c r="A13" s="65"/>
      <c r="B13" s="66"/>
      <c r="C13" s="73" t="s">
        <v>33</v>
      </c>
      <c r="D13" s="72"/>
      <c r="E13" s="67"/>
      <c r="F13" s="67"/>
      <c r="G13" s="67"/>
      <c r="H13" s="67"/>
      <c r="I13" s="67"/>
      <c r="J13" s="68"/>
      <c r="K13" s="110"/>
    </row>
    <row r="14" spans="1:11" s="60" customFormat="1">
      <c r="A14" s="65"/>
      <c r="C14" s="70"/>
      <c r="D14" s="70"/>
      <c r="E14" s="67"/>
      <c r="F14" s="67"/>
      <c r="G14" s="67"/>
      <c r="H14" s="67"/>
      <c r="I14" s="67"/>
      <c r="J14" s="74"/>
      <c r="K14" s="112"/>
    </row>
    <row r="15" spans="1:11" s="60" customFormat="1" ht="14.4">
      <c r="A15" s="65"/>
      <c r="B15" s="165">
        <v>1</v>
      </c>
      <c r="C15" s="245" t="s">
        <v>104</v>
      </c>
      <c r="D15" s="72"/>
      <c r="E15" s="67"/>
      <c r="F15" s="67"/>
      <c r="G15" s="67"/>
      <c r="H15" s="67"/>
      <c r="I15" s="67"/>
      <c r="J15" s="74"/>
      <c r="K15" s="113"/>
    </row>
    <row r="16" spans="1:11" s="60" customFormat="1">
      <c r="A16" s="65"/>
      <c r="B16" s="165"/>
      <c r="C16" s="192" t="str">
        <f>'1 Works E2 Extended Car Park'!B10</f>
        <v xml:space="preserve">1 Site preparation works </v>
      </c>
      <c r="D16" s="70"/>
      <c r="E16" s="67"/>
      <c r="F16" s="67"/>
      <c r="G16" s="67"/>
      <c r="H16" s="67"/>
      <c r="I16" s="67"/>
      <c r="J16" s="74"/>
      <c r="K16" s="194">
        <f>'1 Works E2 Extended Car Park'!H24</f>
        <v>5000</v>
      </c>
    </row>
    <row r="17" spans="1:13" s="60" customFormat="1">
      <c r="A17" s="65"/>
      <c r="B17" s="75"/>
      <c r="C17" s="192" t="str">
        <f>'1 Works E2 Extended Car Park'!B25</f>
        <v xml:space="preserve">2 Roads, paths and pavings </v>
      </c>
      <c r="D17" s="70"/>
      <c r="E17" s="67"/>
      <c r="F17" s="67"/>
      <c r="G17" s="67"/>
      <c r="H17" s="67"/>
      <c r="I17" s="67"/>
      <c r="J17" s="74"/>
      <c r="K17" s="194">
        <f>'1 Works E2 Extended Car Park'!H46</f>
        <v>35330</v>
      </c>
    </row>
    <row r="18" spans="1:13" s="60" customFormat="1" ht="14.4">
      <c r="A18" s="65"/>
      <c r="C18" s="192" t="str">
        <f>'1 Works E2 Extended Car Park'!B47</f>
        <v xml:space="preserve">3 Planting </v>
      </c>
      <c r="D18" s="72"/>
      <c r="E18" s="67"/>
      <c r="F18" s="67"/>
      <c r="G18" s="67"/>
      <c r="H18" s="67"/>
      <c r="I18" s="67"/>
      <c r="J18" s="68"/>
      <c r="K18" s="194">
        <f>'1 Works E2 Extended Car Park'!H57</f>
        <v>1500</v>
      </c>
      <c r="M18" s="77"/>
    </row>
    <row r="19" spans="1:13" s="60" customFormat="1" ht="14.4" customHeight="1">
      <c r="A19" s="65"/>
      <c r="B19" s="75"/>
      <c r="C19" s="176" t="str">
        <f>'1 Works E2 Extended Car Park'!B59</f>
        <v xml:space="preserve">4 Fencing, railings and walls </v>
      </c>
      <c r="D19" s="70"/>
      <c r="E19" s="67"/>
      <c r="F19" s="67"/>
      <c r="G19" s="67"/>
      <c r="H19" s="67"/>
      <c r="I19" s="67"/>
      <c r="J19" s="78"/>
      <c r="K19" s="194">
        <f>'1 Works E2 Extended Car Park'!H64</f>
        <v>0</v>
      </c>
      <c r="M19" s="77"/>
    </row>
    <row r="20" spans="1:13" s="60" customFormat="1" ht="14.4">
      <c r="A20" s="65"/>
      <c r="B20" s="43"/>
      <c r="C20" s="176" t="str">
        <f>'1 Works E2 Extended Car Park'!B65</f>
        <v xml:space="preserve">5 Site/street furniture and equipment </v>
      </c>
      <c r="D20" s="70"/>
      <c r="E20" s="67"/>
      <c r="F20" s="67"/>
      <c r="G20" s="67"/>
      <c r="H20" s="67"/>
      <c r="I20" s="67"/>
      <c r="J20" s="78"/>
      <c r="K20" s="194">
        <f>'1 Works E2 Extended Car Park'!H84</f>
        <v>7950</v>
      </c>
      <c r="M20" s="77"/>
    </row>
    <row r="21" spans="1:13" s="60" customFormat="1">
      <c r="A21" s="65"/>
      <c r="C21" s="193" t="str">
        <f>'1 Works E2 Extended Car Park'!B85</f>
        <v xml:space="preserve">6 External drainage </v>
      </c>
      <c r="J21" s="79"/>
      <c r="K21" s="194">
        <f>'1 Works E2 Extended Car Park'!H103</f>
        <v>0</v>
      </c>
    </row>
    <row r="22" spans="1:13" s="60" customFormat="1">
      <c r="A22" s="65"/>
      <c r="B22" s="75"/>
      <c r="C22" s="176" t="str">
        <f>'1 Works E2 Extended Car Park'!B104</f>
        <v xml:space="preserve">7 External services </v>
      </c>
      <c r="D22" s="70"/>
      <c r="E22" s="67"/>
      <c r="F22" s="67"/>
      <c r="G22" s="67"/>
      <c r="H22" s="67"/>
      <c r="I22" s="67"/>
      <c r="J22" s="74"/>
      <c r="K22" s="194">
        <f>'1 Works E2 Extended Car Park'!H135</f>
        <v>15860</v>
      </c>
    </row>
    <row r="23" spans="1:13" s="60" customFormat="1">
      <c r="A23" s="65"/>
      <c r="B23" s="75"/>
      <c r="C23" s="192" t="str">
        <f>'1 Works E2 Extended Car Park'!B136</f>
        <v>8 Minor building works and ancillary buildings</v>
      </c>
      <c r="D23" s="70"/>
      <c r="E23" s="67"/>
      <c r="F23" s="67"/>
      <c r="G23" s="67"/>
      <c r="H23" s="67"/>
      <c r="I23" s="67"/>
      <c r="J23" s="74"/>
      <c r="K23" s="194">
        <f>'1 Works E2 Extended Car Park'!H141</f>
        <v>0</v>
      </c>
    </row>
    <row r="24" spans="1:13" s="60" customFormat="1" ht="15">
      <c r="A24" s="65"/>
      <c r="B24" s="75"/>
      <c r="C24" s="76"/>
      <c r="D24" s="70"/>
      <c r="E24" s="67"/>
      <c r="F24" s="67"/>
      <c r="G24" s="67"/>
      <c r="H24" s="67"/>
      <c r="I24" s="67"/>
      <c r="J24" s="74"/>
      <c r="K24" s="188"/>
    </row>
    <row r="25" spans="1:13" s="60" customFormat="1">
      <c r="A25" s="65"/>
      <c r="B25" s="75"/>
      <c r="C25" s="165" t="s">
        <v>282</v>
      </c>
      <c r="D25" s="70"/>
      <c r="E25" s="67"/>
      <c r="F25" s="67"/>
      <c r="G25" s="67"/>
      <c r="H25" s="67"/>
      <c r="I25" s="67"/>
      <c r="J25" s="199"/>
      <c r="K25" s="188"/>
    </row>
    <row r="26" spans="1:13" s="60" customFormat="1" ht="15">
      <c r="A26" s="65"/>
      <c r="B26" s="75"/>
      <c r="C26" s="76"/>
      <c r="D26" s="70"/>
      <c r="E26" s="67"/>
      <c r="F26" s="67"/>
      <c r="G26" s="67"/>
      <c r="H26" s="67"/>
      <c r="I26" s="67"/>
      <c r="J26" s="199"/>
      <c r="K26" s="188"/>
    </row>
    <row r="27" spans="1:13" s="60" customFormat="1">
      <c r="A27" s="65"/>
      <c r="B27" s="247">
        <v>2</v>
      </c>
      <c r="C27" s="165" t="s">
        <v>35</v>
      </c>
      <c r="E27" s="67"/>
      <c r="F27" s="67"/>
      <c r="G27" s="67"/>
      <c r="H27" s="67"/>
      <c r="I27" s="67"/>
      <c r="J27" s="80"/>
      <c r="K27" s="188">
        <f>'2 Preliminaries'!L83</f>
        <v>0</v>
      </c>
    </row>
    <row r="28" spans="1:13" s="60" customFormat="1">
      <c r="A28" s="65"/>
      <c r="B28" s="247"/>
      <c r="C28" s="165"/>
      <c r="E28" s="67"/>
      <c r="F28" s="67"/>
      <c r="G28" s="67"/>
      <c r="H28" s="67"/>
      <c r="I28" s="67"/>
      <c r="J28" s="80"/>
      <c r="K28" s="188"/>
    </row>
    <row r="29" spans="1:13" s="60" customFormat="1" ht="14.4">
      <c r="A29" s="65"/>
      <c r="B29" s="247"/>
      <c r="C29" s="264" t="s">
        <v>353</v>
      </c>
      <c r="D29" s="265"/>
      <c r="E29" s="265"/>
      <c r="F29" s="265"/>
      <c r="G29" s="265"/>
      <c r="H29" s="265"/>
      <c r="I29" s="250"/>
      <c r="J29" s="251" t="s">
        <v>354</v>
      </c>
      <c r="K29" s="188"/>
    </row>
    <row r="30" spans="1:13" s="60" customFormat="1" ht="27" customHeight="1">
      <c r="A30" s="65"/>
      <c r="B30" s="247"/>
      <c r="C30" s="262" t="s">
        <v>355</v>
      </c>
      <c r="D30" s="266"/>
      <c r="E30" s="266"/>
      <c r="F30" s="266"/>
      <c r="G30" s="266"/>
      <c r="H30" s="266"/>
      <c r="I30" s="266"/>
      <c r="J30" s="267"/>
      <c r="K30" s="252"/>
    </row>
    <row r="31" spans="1:13" s="60" customFormat="1">
      <c r="A31" s="65"/>
      <c r="B31" s="75"/>
      <c r="C31" s="43"/>
      <c r="D31" s="43"/>
      <c r="E31" s="43"/>
      <c r="F31" s="43"/>
      <c r="G31" s="43"/>
      <c r="H31" s="43"/>
      <c r="I31" s="43"/>
      <c r="J31" s="250"/>
      <c r="K31" s="189"/>
    </row>
    <row r="32" spans="1:13" s="60" customFormat="1" ht="12">
      <c r="A32" s="65"/>
      <c r="B32" s="66"/>
      <c r="C32" s="67"/>
      <c r="D32" s="72"/>
      <c r="E32" s="67"/>
      <c r="F32" s="67"/>
      <c r="G32" s="67"/>
      <c r="H32" s="67"/>
      <c r="I32" s="67"/>
      <c r="J32" s="81" t="s">
        <v>36</v>
      </c>
      <c r="K32" s="190">
        <f>SUM(K13:K27)</f>
        <v>65640</v>
      </c>
    </row>
    <row r="33" spans="1:11" s="60" customFormat="1" ht="12">
      <c r="A33" s="65"/>
      <c r="B33" s="66"/>
      <c r="C33" s="67" t="s">
        <v>271</v>
      </c>
      <c r="D33" s="72"/>
      <c r="E33" s="67"/>
      <c r="F33" s="67"/>
      <c r="G33" s="67"/>
      <c r="H33" s="67"/>
      <c r="I33" s="67"/>
      <c r="J33" s="68"/>
      <c r="K33" s="187"/>
    </row>
    <row r="34" spans="1:11" s="60" customFormat="1" ht="12">
      <c r="A34" s="65"/>
      <c r="B34" s="66"/>
      <c r="C34" s="72" t="s">
        <v>272</v>
      </c>
      <c r="D34" s="72"/>
      <c r="E34" s="67"/>
      <c r="F34" s="67"/>
      <c r="G34" s="67"/>
      <c r="H34" s="67"/>
      <c r="I34" s="67"/>
      <c r="J34" s="196" t="s">
        <v>47</v>
      </c>
      <c r="K34" s="187">
        <v>0</v>
      </c>
    </row>
    <row r="35" spans="1:11" s="60" customFormat="1" ht="12">
      <c r="A35" s="65"/>
      <c r="B35" s="66"/>
      <c r="C35" s="72"/>
      <c r="D35" s="72"/>
      <c r="E35" s="67"/>
      <c r="F35" s="67"/>
      <c r="G35" s="67"/>
      <c r="H35" s="67"/>
      <c r="I35" s="67"/>
      <c r="J35" s="196"/>
      <c r="K35" s="187"/>
    </row>
    <row r="36" spans="1:11" s="60" customFormat="1" ht="12">
      <c r="A36" s="65"/>
      <c r="B36" s="66"/>
      <c r="C36" s="67"/>
      <c r="D36" s="72"/>
      <c r="E36" s="67"/>
      <c r="F36" s="67"/>
      <c r="G36" s="67"/>
      <c r="H36" s="67"/>
      <c r="I36" s="67"/>
      <c r="J36" s="81" t="s">
        <v>37</v>
      </c>
      <c r="K36" s="190">
        <f>SUM(K33:K34)</f>
        <v>0</v>
      </c>
    </row>
    <row r="37" spans="1:11" s="60" customFormat="1">
      <c r="A37" s="65"/>
      <c r="B37" s="246">
        <v>3</v>
      </c>
      <c r="C37" s="73" t="s">
        <v>38</v>
      </c>
      <c r="D37" s="72"/>
      <c r="E37" s="67"/>
      <c r="F37" s="67"/>
      <c r="G37" s="67"/>
      <c r="H37" s="67"/>
      <c r="I37" s="67"/>
      <c r="J37" s="79"/>
      <c r="K37" s="187"/>
    </row>
    <row r="38" spans="1:11" s="60" customFormat="1" ht="12">
      <c r="A38" s="65"/>
      <c r="B38" s="66"/>
      <c r="C38" s="72"/>
      <c r="D38" s="72"/>
      <c r="E38" s="67"/>
      <c r="F38" s="67"/>
      <c r="G38" s="67"/>
      <c r="H38" s="67"/>
      <c r="I38" s="67"/>
      <c r="J38" s="68"/>
      <c r="K38" s="187"/>
    </row>
    <row r="39" spans="1:11" s="60" customFormat="1">
      <c r="A39" s="65"/>
      <c r="B39" s="66"/>
      <c r="C39" s="195" t="s">
        <v>103</v>
      </c>
      <c r="D39" s="72"/>
      <c r="E39" s="67"/>
      <c r="F39" s="67"/>
      <c r="G39" s="67"/>
      <c r="H39" s="67"/>
      <c r="I39" s="67"/>
      <c r="J39" s="68"/>
      <c r="K39" s="187">
        <f>'3 Prov Sum'!M49</f>
        <v>12500</v>
      </c>
    </row>
    <row r="40" spans="1:11" s="60" customFormat="1" ht="12">
      <c r="A40" s="65"/>
      <c r="B40" s="66"/>
      <c r="C40" s="67"/>
      <c r="D40" s="67"/>
      <c r="E40" s="67"/>
      <c r="F40" s="67"/>
      <c r="G40" s="67"/>
      <c r="H40" s="67"/>
      <c r="I40" s="67"/>
      <c r="J40" s="81" t="s">
        <v>39</v>
      </c>
      <c r="K40" s="190">
        <f>SUM(K37:K39)</f>
        <v>12500</v>
      </c>
    </row>
    <row r="41" spans="1:11" s="60" customFormat="1" ht="12">
      <c r="A41" s="65"/>
      <c r="B41" s="66"/>
      <c r="C41" s="67"/>
      <c r="D41" s="72"/>
      <c r="E41" s="67"/>
      <c r="F41" s="67"/>
      <c r="G41" s="67"/>
      <c r="H41" s="67"/>
      <c r="I41" s="67"/>
      <c r="J41" s="68"/>
      <c r="K41" s="187"/>
    </row>
    <row r="42" spans="1:11" s="87" customFormat="1" ht="25.5" customHeight="1" thickBot="1">
      <c r="A42" s="82"/>
      <c r="B42" s="83"/>
      <c r="C42" s="83"/>
      <c r="D42" s="84"/>
      <c r="E42" s="84"/>
      <c r="F42" s="84"/>
      <c r="G42" s="84"/>
      <c r="H42" s="84"/>
      <c r="I42" s="85" t="s">
        <v>270</v>
      </c>
      <c r="J42" s="86" t="s">
        <v>40</v>
      </c>
      <c r="K42" s="191">
        <f>K32+K40</f>
        <v>78140</v>
      </c>
    </row>
    <row r="43" spans="1:11" s="87" customFormat="1" ht="25.5" hidden="1" customHeight="1" thickTop="1" thickBot="1">
      <c r="A43" s="82"/>
      <c r="B43" s="83"/>
      <c r="C43" s="83"/>
      <c r="D43" s="84"/>
      <c r="E43" s="84"/>
      <c r="F43" s="84"/>
      <c r="G43" s="84"/>
      <c r="H43" s="84"/>
      <c r="I43" s="85" t="s">
        <v>41</v>
      </c>
      <c r="J43" s="86"/>
      <c r="K43" s="88"/>
    </row>
    <row r="44" spans="1:11" s="87" customFormat="1" ht="25.5" hidden="1" customHeight="1" thickTop="1" thickBot="1">
      <c r="A44" s="82"/>
      <c r="B44" s="83"/>
      <c r="C44" s="83"/>
      <c r="D44" s="84"/>
      <c r="E44" s="84"/>
      <c r="F44" s="84"/>
      <c r="G44" s="84"/>
      <c r="H44" s="84"/>
      <c r="I44" s="85" t="s">
        <v>42</v>
      </c>
      <c r="J44" s="86" t="s">
        <v>40</v>
      </c>
      <c r="K44" s="88"/>
    </row>
    <row r="45" spans="1:11" ht="13.8" thickTop="1"/>
    <row r="46" spans="1:11">
      <c r="B46" s="91" t="s">
        <v>43</v>
      </c>
      <c r="C46" s="92"/>
      <c r="D46" s="93"/>
      <c r="E46" s="93"/>
      <c r="F46" s="93"/>
      <c r="G46" s="93"/>
      <c r="H46" s="93"/>
      <c r="I46" s="93"/>
      <c r="J46" s="93"/>
      <c r="K46" s="94"/>
    </row>
    <row r="47" spans="1:11">
      <c r="B47" s="95"/>
      <c r="C47" s="114"/>
      <c r="D47" s="115"/>
      <c r="E47" s="115"/>
      <c r="F47" s="115"/>
      <c r="G47" s="115"/>
      <c r="H47" s="115"/>
      <c r="I47" s="115"/>
      <c r="J47" s="115"/>
      <c r="K47" s="96"/>
    </row>
    <row r="48" spans="1:11">
      <c r="B48" s="95"/>
      <c r="C48" s="197" t="s">
        <v>273</v>
      </c>
      <c r="D48" s="115"/>
      <c r="E48" s="115"/>
      <c r="F48" s="115"/>
      <c r="G48" s="115"/>
      <c r="H48" s="115"/>
      <c r="I48" s="115"/>
      <c r="J48" s="115"/>
      <c r="K48" s="96"/>
    </row>
    <row r="49" spans="2:11">
      <c r="B49" s="95"/>
      <c r="C49" s="197" t="s">
        <v>352</v>
      </c>
      <c r="D49" s="115"/>
      <c r="E49" s="115"/>
      <c r="F49" s="115"/>
      <c r="G49" s="115"/>
      <c r="H49" s="115"/>
      <c r="I49" s="115"/>
      <c r="J49" s="115"/>
      <c r="K49" s="96"/>
    </row>
    <row r="50" spans="2:11" ht="14.4">
      <c r="B50" s="95"/>
      <c r="C50" s="262" t="s">
        <v>356</v>
      </c>
      <c r="D50" s="266"/>
      <c r="E50" s="266"/>
      <c r="F50" s="266"/>
      <c r="G50" s="266"/>
      <c r="H50" s="266"/>
      <c r="I50" s="266"/>
      <c r="J50" s="253"/>
      <c r="K50" s="252"/>
    </row>
    <row r="51" spans="2:11" ht="13.2" customHeight="1">
      <c r="B51" s="97"/>
      <c r="C51" s="262" t="s">
        <v>357</v>
      </c>
      <c r="D51" s="262"/>
      <c r="E51" s="262"/>
      <c r="F51" s="262"/>
      <c r="G51" s="262"/>
      <c r="H51" s="262"/>
      <c r="I51" s="262"/>
      <c r="J51" s="262"/>
      <c r="K51" s="263"/>
    </row>
    <row r="52" spans="2:11">
      <c r="B52" s="116"/>
      <c r="C52" s="117"/>
      <c r="D52" s="117"/>
      <c r="E52" s="117"/>
      <c r="F52" s="117"/>
      <c r="G52" s="117"/>
      <c r="H52" s="117"/>
      <c r="I52" s="117"/>
      <c r="J52" s="117"/>
      <c r="K52" s="254"/>
    </row>
    <row r="53" spans="2:11">
      <c r="B53" s="43"/>
      <c r="C53" s="43"/>
      <c r="K53" s="43"/>
    </row>
    <row r="54" spans="2:11">
      <c r="B54" s="43"/>
      <c r="C54" s="43"/>
      <c r="K54" s="43"/>
    </row>
    <row r="55" spans="2:11">
      <c r="B55" s="43"/>
      <c r="C55" s="43"/>
      <c r="K55" s="43"/>
    </row>
    <row r="56" spans="2:11">
      <c r="B56" s="43"/>
      <c r="C56" s="43"/>
      <c r="K56" s="43"/>
    </row>
  </sheetData>
  <mergeCells count="5">
    <mergeCell ref="C51:K51"/>
    <mergeCell ref="C29:H29"/>
    <mergeCell ref="C30:J30"/>
    <mergeCell ref="C50:I50"/>
    <mergeCell ref="B5:J5"/>
  </mergeCells>
  <pageMargins left="0.59055118110236227" right="0.39370078740157483" top="0.39370078740157483" bottom="0.47244094488188981" header="0.39370078740157483" footer="0.19685039370078741"/>
  <pageSetup paperSize="9" scale="79" firstPageNumber="38" orientation="portrait" r:id="rId1"/>
  <headerFooter alignWithMargins="0">
    <oddFooter>&amp;L&amp;8&amp;F/&amp;A
Date printed: &amp;D&amp;R&amp;8Page: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7D93B-FCBF-4CFC-B428-521F6DB2FED5}">
  <dimension ref="A1:K162"/>
  <sheetViews>
    <sheetView tabSelected="1" view="pageBreakPreview" zoomScale="90" zoomScaleNormal="220" zoomScaleSheetLayoutView="90" workbookViewId="0">
      <selection activeCell="J36" sqref="J36"/>
    </sheetView>
  </sheetViews>
  <sheetFormatPr defaultRowHeight="13.2"/>
  <cols>
    <col min="1" max="1" width="6" style="127" customWidth="1"/>
    <col min="2" max="2" width="6.109375" style="127" customWidth="1"/>
    <col min="3" max="3" width="44.6640625" style="127" customWidth="1"/>
    <col min="4" max="4" width="52.44140625" style="127" customWidth="1"/>
    <col min="5" max="5" width="7.5546875" style="127" customWidth="1"/>
    <col min="6" max="6" width="5.6640625" style="127" customWidth="1"/>
    <col min="7" max="7" width="10.5546875" style="127" customWidth="1"/>
    <col min="8" max="8" width="14" style="127" customWidth="1"/>
    <col min="9" max="9" width="14.6640625" style="127" customWidth="1"/>
    <col min="10" max="10" width="15" style="127" customWidth="1"/>
    <col min="11" max="16384" width="8.88671875" style="127"/>
  </cols>
  <sheetData>
    <row r="1" spans="1:11" s="165" customFormat="1" ht="29.25" customHeight="1">
      <c r="A1" s="178"/>
      <c r="B1" s="178"/>
      <c r="C1" s="178"/>
      <c r="D1" s="178"/>
      <c r="E1" s="178"/>
      <c r="F1" s="178"/>
      <c r="G1" s="178"/>
      <c r="H1" s="179" t="str">
        <f>'Tender Summary '!K1</f>
        <v>Pricing Schedule</v>
      </c>
    </row>
    <row r="2" spans="1:11" s="166" customFormat="1" ht="21" customHeight="1">
      <c r="A2" s="120" t="s">
        <v>25</v>
      </c>
      <c r="B2" s="120"/>
      <c r="C2" s="121" t="s">
        <v>100</v>
      </c>
      <c r="D2" s="121"/>
      <c r="E2" s="120"/>
      <c r="F2" s="120"/>
      <c r="H2" s="122" t="s">
        <v>125</v>
      </c>
      <c r="I2" s="165"/>
      <c r="J2" s="165"/>
    </row>
    <row r="3" spans="1:11" s="166" customFormat="1" ht="21" customHeight="1">
      <c r="A3" s="48" t="s">
        <v>26</v>
      </c>
      <c r="B3" s="48"/>
      <c r="C3" s="49" t="s">
        <v>122</v>
      </c>
      <c r="D3" s="49"/>
      <c r="E3" s="48"/>
      <c r="F3" s="48"/>
      <c r="H3" s="98" t="str">
        <f>'Tender Summary '!K3</f>
        <v>18th November 2023</v>
      </c>
      <c r="I3" s="165"/>
      <c r="J3" s="165"/>
    </row>
    <row r="4" spans="1:11" s="167" customFormat="1" ht="21" customHeight="1">
      <c r="A4" s="51" t="s">
        <v>27</v>
      </c>
      <c r="B4" s="51"/>
      <c r="C4" s="53">
        <f>[4]Estimate!C4</f>
        <v>6541</v>
      </c>
      <c r="D4" s="53"/>
      <c r="E4" s="51"/>
      <c r="F4" s="51"/>
      <c r="G4" s="54" t="s">
        <v>44</v>
      </c>
      <c r="H4" s="56" t="str">
        <f>'Tender Summary '!K4</f>
        <v>1</v>
      </c>
      <c r="I4" s="165"/>
      <c r="J4" s="165"/>
    </row>
    <row r="5" spans="1:11">
      <c r="H5" s="99" t="s">
        <v>123</v>
      </c>
      <c r="I5" s="165"/>
      <c r="J5" s="165"/>
    </row>
    <row r="6" spans="1:11">
      <c r="A6" s="101" t="s">
        <v>133</v>
      </c>
      <c r="H6" s="99" t="s">
        <v>124</v>
      </c>
      <c r="I6" s="165"/>
      <c r="J6" s="165"/>
    </row>
    <row r="7" spans="1:11">
      <c r="A7" s="101"/>
      <c r="H7" s="99"/>
      <c r="I7" s="165"/>
      <c r="J7" s="165"/>
    </row>
    <row r="8" spans="1:11" ht="39.6" customHeight="1">
      <c r="A8" s="101"/>
      <c r="B8" s="205"/>
      <c r="C8" s="271" t="s">
        <v>289</v>
      </c>
      <c r="D8" s="272"/>
      <c r="E8" s="201"/>
      <c r="F8" s="201"/>
      <c r="G8" s="201"/>
      <c r="H8" s="201"/>
      <c r="I8" s="201"/>
      <c r="J8" s="201"/>
      <c r="K8" s="202"/>
    </row>
    <row r="9" spans="1:11" ht="16.2" customHeight="1">
      <c r="A9" s="101"/>
      <c r="C9" s="203"/>
      <c r="D9" s="1"/>
      <c r="E9" s="201"/>
      <c r="F9" s="201"/>
      <c r="G9" s="201"/>
      <c r="H9" s="201"/>
      <c r="I9" s="201"/>
      <c r="J9" s="201"/>
      <c r="K9" s="204"/>
    </row>
    <row r="10" spans="1:11">
      <c r="B10" s="102" t="s">
        <v>45</v>
      </c>
      <c r="H10" s="99"/>
      <c r="I10" s="165"/>
      <c r="J10" s="165"/>
    </row>
    <row r="11" spans="1:11">
      <c r="B11" s="102"/>
      <c r="H11" s="99"/>
      <c r="I11" s="165"/>
      <c r="J11" s="165"/>
    </row>
    <row r="12" spans="1:11">
      <c r="C12" s="102" t="s">
        <v>46</v>
      </c>
      <c r="I12" s="165"/>
      <c r="J12" s="165"/>
    </row>
    <row r="13" spans="1:11" ht="39.6">
      <c r="A13" s="168" t="s">
        <v>105</v>
      </c>
      <c r="B13" s="169"/>
      <c r="C13" s="170" t="s">
        <v>106</v>
      </c>
      <c r="D13" s="171" t="s">
        <v>115</v>
      </c>
      <c r="E13" s="127">
        <v>1</v>
      </c>
      <c r="F13" s="127" t="s">
        <v>47</v>
      </c>
      <c r="G13" s="127">
        <v>300</v>
      </c>
      <c r="H13" s="172">
        <f>E13*G13</f>
        <v>300</v>
      </c>
      <c r="I13" s="165"/>
      <c r="J13" s="165"/>
    </row>
    <row r="14" spans="1:11">
      <c r="A14" s="168"/>
      <c r="B14" s="169"/>
      <c r="C14" s="170"/>
      <c r="D14" s="171"/>
      <c r="H14" s="172"/>
      <c r="I14" s="165"/>
      <c r="J14" s="165"/>
    </row>
    <row r="15" spans="1:11" ht="26.4">
      <c r="A15" s="168" t="s">
        <v>117</v>
      </c>
      <c r="B15" s="169"/>
      <c r="C15" s="170" t="s">
        <v>120</v>
      </c>
      <c r="D15" s="171" t="s">
        <v>159</v>
      </c>
      <c r="E15" s="127">
        <v>1</v>
      </c>
      <c r="F15" s="127" t="s">
        <v>47</v>
      </c>
      <c r="G15" s="127">
        <v>100</v>
      </c>
      <c r="H15" s="172">
        <f t="shared" ref="H15" si="0">E15*G15</f>
        <v>100</v>
      </c>
      <c r="I15" s="165"/>
      <c r="J15" s="165"/>
    </row>
    <row r="16" spans="1:11">
      <c r="A16" s="168"/>
      <c r="B16" s="169"/>
      <c r="C16" s="170"/>
      <c r="D16" s="171"/>
      <c r="H16" s="172"/>
      <c r="I16" s="165"/>
      <c r="J16" s="165"/>
    </row>
    <row r="17" spans="1:10" ht="26.4">
      <c r="A17" s="168" t="s">
        <v>118</v>
      </c>
      <c r="C17" s="170" t="s">
        <v>138</v>
      </c>
      <c r="D17" s="171" t="s">
        <v>139</v>
      </c>
      <c r="E17" s="127">
        <v>1</v>
      </c>
      <c r="F17" s="127" t="s">
        <v>47</v>
      </c>
      <c r="G17" s="127">
        <v>100</v>
      </c>
      <c r="H17" s="172">
        <f t="shared" ref="H17" si="1">E17*G17</f>
        <v>100</v>
      </c>
      <c r="I17" s="165"/>
      <c r="J17" s="165"/>
    </row>
    <row r="18" spans="1:10">
      <c r="A18" s="168"/>
      <c r="H18" s="172"/>
      <c r="I18" s="165"/>
      <c r="J18" s="165"/>
    </row>
    <row r="19" spans="1:10">
      <c r="A19" s="173"/>
      <c r="C19" s="102" t="s">
        <v>48</v>
      </c>
      <c r="H19" s="172"/>
      <c r="I19" s="165"/>
      <c r="J19" s="165"/>
    </row>
    <row r="20" spans="1:10" ht="46.8" customHeight="1">
      <c r="A20" s="168" t="s">
        <v>112</v>
      </c>
      <c r="C20" s="170" t="s">
        <v>111</v>
      </c>
      <c r="D20" s="171" t="s">
        <v>121</v>
      </c>
      <c r="E20" s="127">
        <v>1</v>
      </c>
      <c r="F20" s="127" t="s">
        <v>47</v>
      </c>
      <c r="G20" s="127">
        <v>2500</v>
      </c>
      <c r="H20" s="172">
        <f>E20*G20</f>
        <v>2500</v>
      </c>
      <c r="I20" s="165"/>
      <c r="J20" s="165"/>
    </row>
    <row r="21" spans="1:10">
      <c r="A21" s="168"/>
      <c r="C21" s="170"/>
      <c r="D21" s="171"/>
      <c r="H21" s="172"/>
      <c r="I21" s="165"/>
      <c r="J21" s="165"/>
    </row>
    <row r="22" spans="1:10" ht="52.8">
      <c r="A22" s="168" t="s">
        <v>113</v>
      </c>
      <c r="C22" s="170" t="s">
        <v>114</v>
      </c>
      <c r="D22" s="171" t="s">
        <v>116</v>
      </c>
      <c r="E22" s="127">
        <v>1</v>
      </c>
      <c r="F22" s="127" t="s">
        <v>47</v>
      </c>
      <c r="G22" s="127">
        <v>2000</v>
      </c>
      <c r="H22" s="172">
        <f>E22*G22</f>
        <v>2000</v>
      </c>
      <c r="I22" s="165"/>
      <c r="J22" s="165"/>
    </row>
    <row r="23" spans="1:10">
      <c r="A23" s="168"/>
      <c r="C23" s="170"/>
      <c r="D23" s="171"/>
      <c r="H23" s="172"/>
      <c r="I23" s="165"/>
      <c r="J23" s="165"/>
    </row>
    <row r="24" spans="1:10">
      <c r="C24" s="102"/>
      <c r="G24" s="173" t="s">
        <v>127</v>
      </c>
      <c r="H24" s="103">
        <f>SUM(H13:H23)</f>
        <v>5000</v>
      </c>
      <c r="I24" s="165"/>
      <c r="J24" s="165"/>
    </row>
    <row r="25" spans="1:10">
      <c r="A25" s="102"/>
      <c r="B25" s="102" t="s">
        <v>49</v>
      </c>
      <c r="H25" s="172"/>
      <c r="I25" s="165"/>
      <c r="J25" s="165"/>
    </row>
    <row r="26" spans="1:10">
      <c r="A26" s="102"/>
      <c r="B26" s="102"/>
      <c r="H26" s="172"/>
      <c r="I26" s="165"/>
      <c r="J26" s="165"/>
    </row>
    <row r="27" spans="1:10">
      <c r="A27" s="102"/>
      <c r="C27" s="102" t="s">
        <v>50</v>
      </c>
      <c r="I27" s="165"/>
      <c r="J27" s="165"/>
    </row>
    <row r="28" spans="1:10" ht="39.6">
      <c r="A28" s="123" t="s">
        <v>128</v>
      </c>
      <c r="C28" s="170" t="s">
        <v>51</v>
      </c>
      <c r="D28" s="124" t="s">
        <v>153</v>
      </c>
      <c r="E28" s="174">
        <f>16*2.2</f>
        <v>35.200000000000003</v>
      </c>
      <c r="F28" s="127" t="s">
        <v>32</v>
      </c>
      <c r="G28" s="127">
        <v>75</v>
      </c>
      <c r="H28" s="172">
        <f>E28*G28</f>
        <v>2640</v>
      </c>
      <c r="I28" s="165"/>
      <c r="J28" s="165"/>
    </row>
    <row r="29" spans="1:10">
      <c r="A29" s="123"/>
      <c r="C29" s="170"/>
      <c r="D29" s="124"/>
      <c r="E29" s="174"/>
      <c r="H29" s="172"/>
      <c r="I29" s="165"/>
      <c r="J29" s="165"/>
    </row>
    <row r="30" spans="1:10" ht="26.4">
      <c r="A30" s="123" t="s">
        <v>136</v>
      </c>
      <c r="C30" s="170" t="s">
        <v>155</v>
      </c>
      <c r="D30" s="124" t="s">
        <v>173</v>
      </c>
      <c r="E30" s="127">
        <v>1</v>
      </c>
      <c r="F30" s="127" t="s">
        <v>47</v>
      </c>
      <c r="G30" s="127">
        <v>200</v>
      </c>
      <c r="H30" s="172">
        <f>E30*G30</f>
        <v>200</v>
      </c>
      <c r="I30" s="165"/>
      <c r="J30" s="165"/>
    </row>
    <row r="31" spans="1:10">
      <c r="A31" s="123"/>
      <c r="C31" s="170"/>
      <c r="D31" s="124"/>
      <c r="E31" s="174"/>
      <c r="H31" s="172"/>
      <c r="I31" s="165"/>
      <c r="J31" s="165"/>
    </row>
    <row r="32" spans="1:10" ht="26.4">
      <c r="A32" s="123" t="s">
        <v>137</v>
      </c>
      <c r="C32" s="170" t="s">
        <v>156</v>
      </c>
      <c r="D32" s="124" t="s">
        <v>172</v>
      </c>
      <c r="E32" s="127">
        <v>1</v>
      </c>
      <c r="F32" s="127" t="s">
        <v>47</v>
      </c>
      <c r="G32" s="127">
        <v>2000</v>
      </c>
      <c r="H32" s="172">
        <f>E32*G32</f>
        <v>2000</v>
      </c>
      <c r="I32" s="165"/>
      <c r="J32" s="165"/>
    </row>
    <row r="33" spans="1:10">
      <c r="A33" s="123"/>
      <c r="C33" s="102"/>
      <c r="E33" s="174"/>
      <c r="H33" s="172"/>
      <c r="I33" s="165"/>
      <c r="J33" s="165"/>
    </row>
    <row r="34" spans="1:10" ht="52.8">
      <c r="A34" s="123" t="s">
        <v>147</v>
      </c>
      <c r="C34" s="170" t="s">
        <v>175</v>
      </c>
      <c r="D34" s="124" t="s">
        <v>274</v>
      </c>
      <c r="E34" s="127">
        <v>1</v>
      </c>
      <c r="F34" s="127" t="s">
        <v>47</v>
      </c>
      <c r="G34" s="127">
        <v>450</v>
      </c>
      <c r="H34" s="172">
        <f>E34*G34</f>
        <v>450</v>
      </c>
      <c r="I34" s="165"/>
      <c r="J34" s="165"/>
    </row>
    <row r="35" spans="1:10">
      <c r="A35" s="123"/>
      <c r="C35" s="102"/>
      <c r="E35" s="174"/>
      <c r="H35" s="172"/>
      <c r="I35" s="165"/>
      <c r="J35" s="165"/>
    </row>
    <row r="36" spans="1:10" ht="198">
      <c r="A36" s="123" t="s">
        <v>150</v>
      </c>
      <c r="C36" s="170" t="s">
        <v>119</v>
      </c>
      <c r="D36" s="124" t="s">
        <v>278</v>
      </c>
      <c r="E36" s="174">
        <v>176</v>
      </c>
      <c r="F36" s="127" t="s">
        <v>32</v>
      </c>
      <c r="G36" s="127">
        <v>150</v>
      </c>
      <c r="H36" s="172">
        <f t="shared" ref="H36" si="2">E36*G36</f>
        <v>26400</v>
      </c>
      <c r="I36" s="165"/>
      <c r="J36" s="165">
        <f>(15.55*10.8)+(3.8*2.2)</f>
        <v>176.3</v>
      </c>
    </row>
    <row r="37" spans="1:10">
      <c r="A37" s="123"/>
      <c r="C37" s="102"/>
      <c r="E37" s="174"/>
      <c r="H37" s="172"/>
      <c r="I37" s="165"/>
      <c r="J37" s="165"/>
    </row>
    <row r="38" spans="1:10" ht="72.599999999999994" customHeight="1">
      <c r="A38" s="123" t="s">
        <v>154</v>
      </c>
      <c r="C38" s="126" t="s">
        <v>151</v>
      </c>
      <c r="D38" s="124" t="s">
        <v>359</v>
      </c>
      <c r="E38" s="174">
        <v>1</v>
      </c>
      <c r="F38" s="127" t="s">
        <v>47</v>
      </c>
      <c r="G38" s="127">
        <v>750</v>
      </c>
      <c r="H38" s="172">
        <f t="shared" ref="H38" si="3">E38*G38</f>
        <v>750</v>
      </c>
      <c r="I38" s="165"/>
      <c r="J38" s="165"/>
    </row>
    <row r="39" spans="1:10">
      <c r="A39" s="123"/>
      <c r="C39" s="125"/>
      <c r="E39" s="174"/>
      <c r="H39" s="172"/>
      <c r="I39" s="165"/>
      <c r="J39" s="165"/>
    </row>
    <row r="40" spans="1:10">
      <c r="A40" s="123" t="s">
        <v>174</v>
      </c>
      <c r="C40" s="125" t="s">
        <v>148</v>
      </c>
      <c r="D40" s="127" t="s">
        <v>149</v>
      </c>
      <c r="E40" s="174">
        <v>1</v>
      </c>
      <c r="F40" s="127" t="s">
        <v>47</v>
      </c>
      <c r="G40" s="127">
        <v>250</v>
      </c>
      <c r="H40" s="172">
        <f t="shared" ref="H40" si="4">E40*G40</f>
        <v>250</v>
      </c>
      <c r="I40" s="165"/>
      <c r="J40" s="165"/>
    </row>
    <row r="41" spans="1:10">
      <c r="A41" s="123"/>
      <c r="C41" s="102"/>
      <c r="E41" s="174"/>
      <c r="H41" s="172"/>
      <c r="I41" s="165"/>
      <c r="J41" s="165"/>
    </row>
    <row r="42" spans="1:10">
      <c r="A42" s="102"/>
      <c r="C42" s="102" t="s">
        <v>52</v>
      </c>
      <c r="E42" s="174"/>
      <c r="H42" s="172"/>
      <c r="I42" s="165"/>
      <c r="J42" s="165"/>
    </row>
    <row r="43" spans="1:10" ht="39.6">
      <c r="A43" s="123" t="s">
        <v>135</v>
      </c>
      <c r="C43" s="126" t="s">
        <v>134</v>
      </c>
      <c r="D43" s="124" t="s">
        <v>152</v>
      </c>
      <c r="E43" s="174">
        <v>1</v>
      </c>
      <c r="F43" s="127" t="s">
        <v>47</v>
      </c>
      <c r="G43" s="172">
        <f>H36*10%</f>
        <v>2640</v>
      </c>
      <c r="H43" s="172">
        <f t="shared" ref="H43" si="5">E43*G43</f>
        <v>2640</v>
      </c>
      <c r="I43" s="165"/>
      <c r="J43" s="165"/>
    </row>
    <row r="44" spans="1:10">
      <c r="A44" s="102"/>
      <c r="C44" s="102"/>
      <c r="E44" s="174"/>
      <c r="H44" s="172"/>
      <c r="I44" s="165"/>
      <c r="J44" s="165"/>
    </row>
    <row r="45" spans="1:10">
      <c r="A45" s="102"/>
      <c r="B45" s="102"/>
      <c r="E45" s="174"/>
      <c r="H45" s="172"/>
      <c r="I45" s="165"/>
      <c r="J45" s="165"/>
    </row>
    <row r="46" spans="1:10">
      <c r="A46" s="102"/>
      <c r="B46" s="102"/>
      <c r="C46" s="102"/>
      <c r="G46" s="118" t="s">
        <v>140</v>
      </c>
      <c r="H46" s="103">
        <f>SUM(H27:H45)</f>
        <v>35330</v>
      </c>
      <c r="I46" s="165"/>
      <c r="J46" s="165"/>
    </row>
    <row r="47" spans="1:10">
      <c r="A47" s="102"/>
      <c r="B47" s="102" t="s">
        <v>53</v>
      </c>
      <c r="C47" s="102"/>
      <c r="E47" s="174"/>
      <c r="H47" s="172"/>
      <c r="I47" s="165"/>
      <c r="J47" s="165"/>
    </row>
    <row r="48" spans="1:10">
      <c r="A48" s="102"/>
      <c r="B48" s="102"/>
      <c r="C48" s="102"/>
      <c r="E48" s="174"/>
      <c r="H48" s="172"/>
      <c r="I48" s="165"/>
      <c r="J48" s="165"/>
    </row>
    <row r="49" spans="1:10">
      <c r="A49" s="102"/>
      <c r="C49" s="102" t="s">
        <v>54</v>
      </c>
      <c r="I49" s="165"/>
      <c r="J49" s="165"/>
    </row>
    <row r="50" spans="1:10" ht="26.4">
      <c r="A50" s="123" t="s">
        <v>129</v>
      </c>
      <c r="B50" s="169"/>
      <c r="C50" s="175" t="s">
        <v>110</v>
      </c>
      <c r="D50" s="171" t="s">
        <v>176</v>
      </c>
      <c r="E50" s="174">
        <v>1</v>
      </c>
      <c r="F50" s="127" t="s">
        <v>47</v>
      </c>
      <c r="G50" s="127">
        <v>500</v>
      </c>
      <c r="H50" s="172">
        <f>E50*G50</f>
        <v>500</v>
      </c>
      <c r="I50" s="165"/>
      <c r="J50" s="165"/>
    </row>
    <row r="51" spans="1:10">
      <c r="A51" s="118"/>
      <c r="E51" s="174"/>
      <c r="H51" s="172"/>
      <c r="I51" s="165"/>
      <c r="J51" s="165"/>
    </row>
    <row r="52" spans="1:10">
      <c r="A52" s="118"/>
      <c r="C52" s="102" t="s">
        <v>55</v>
      </c>
      <c r="E52" s="174"/>
      <c r="H52" s="172"/>
      <c r="I52" s="165"/>
      <c r="J52" s="165"/>
    </row>
    <row r="53" spans="1:10">
      <c r="A53" s="118" t="s">
        <v>130</v>
      </c>
      <c r="B53" s="102"/>
      <c r="C53" s="176" t="s">
        <v>131</v>
      </c>
      <c r="D53" s="127" t="s">
        <v>132</v>
      </c>
      <c r="E53" s="174">
        <v>2</v>
      </c>
      <c r="F53" s="127" t="s">
        <v>56</v>
      </c>
      <c r="G53" s="127">
        <v>250</v>
      </c>
      <c r="H53" s="172">
        <f>E53*G53</f>
        <v>500</v>
      </c>
      <c r="I53" s="165"/>
      <c r="J53" s="165"/>
    </row>
    <row r="54" spans="1:10">
      <c r="A54" s="118"/>
      <c r="B54" s="102"/>
      <c r="C54" s="176"/>
      <c r="E54" s="174"/>
      <c r="H54" s="172"/>
      <c r="I54" s="165"/>
      <c r="J54" s="165"/>
    </row>
    <row r="55" spans="1:10" ht="26.4">
      <c r="A55" s="123" t="s">
        <v>190</v>
      </c>
      <c r="B55" s="128"/>
      <c r="C55" s="170" t="s">
        <v>191</v>
      </c>
      <c r="D55" s="171" t="s">
        <v>192</v>
      </c>
      <c r="E55" s="174">
        <v>1</v>
      </c>
      <c r="F55" s="127" t="s">
        <v>47</v>
      </c>
      <c r="G55" s="127">
        <v>500</v>
      </c>
      <c r="H55" s="172">
        <f>E55*G55</f>
        <v>500</v>
      </c>
      <c r="I55" s="165"/>
      <c r="J55" s="165"/>
    </row>
    <row r="56" spans="1:10">
      <c r="A56" s="118"/>
      <c r="B56" s="102"/>
      <c r="C56" s="102"/>
      <c r="E56" s="174"/>
      <c r="H56" s="172"/>
      <c r="I56" s="165"/>
      <c r="J56" s="165"/>
    </row>
    <row r="57" spans="1:10">
      <c r="A57" s="102"/>
      <c r="B57" s="102"/>
      <c r="C57" s="102"/>
      <c r="G57" s="118" t="s">
        <v>141</v>
      </c>
      <c r="H57" s="103">
        <f>SUM(H50:H56)</f>
        <v>1500</v>
      </c>
      <c r="I57" s="165"/>
      <c r="J57" s="165"/>
    </row>
    <row r="58" spans="1:10">
      <c r="A58" s="102"/>
      <c r="B58" s="102"/>
      <c r="C58" s="102"/>
      <c r="H58" s="119"/>
      <c r="I58" s="165"/>
      <c r="J58" s="165"/>
    </row>
    <row r="59" spans="1:10">
      <c r="A59" s="102"/>
      <c r="B59" s="102" t="s">
        <v>57</v>
      </c>
      <c r="C59" s="102"/>
      <c r="H59" s="172"/>
      <c r="I59" s="165"/>
      <c r="J59" s="165"/>
    </row>
    <row r="60" spans="1:10">
      <c r="A60" s="102"/>
      <c r="C60" s="102" t="s">
        <v>58</v>
      </c>
      <c r="D60" s="127" t="s">
        <v>81</v>
      </c>
      <c r="H60" s="172"/>
      <c r="I60" s="165"/>
      <c r="J60" s="165"/>
    </row>
    <row r="61" spans="1:10">
      <c r="A61" s="102"/>
      <c r="B61" s="102"/>
      <c r="C61" s="102" t="s">
        <v>59</v>
      </c>
      <c r="D61" s="127" t="s">
        <v>81</v>
      </c>
      <c r="H61" s="172"/>
      <c r="I61" s="165"/>
      <c r="J61" s="165"/>
    </row>
    <row r="62" spans="1:10">
      <c r="A62" s="102"/>
      <c r="B62" s="102"/>
      <c r="C62" s="102" t="s">
        <v>60</v>
      </c>
      <c r="D62" s="127" t="s">
        <v>81</v>
      </c>
      <c r="H62" s="172"/>
      <c r="I62" s="165"/>
      <c r="J62" s="165"/>
    </row>
    <row r="63" spans="1:10">
      <c r="A63" s="102"/>
      <c r="B63" s="102"/>
      <c r="C63" s="102" t="s">
        <v>61</v>
      </c>
      <c r="D63" s="127" t="s">
        <v>81</v>
      </c>
      <c r="H63" s="172"/>
      <c r="I63" s="165"/>
      <c r="J63" s="165"/>
    </row>
    <row r="64" spans="1:10">
      <c r="A64" s="102"/>
      <c r="B64" s="102"/>
      <c r="C64" s="102"/>
      <c r="G64" s="118" t="s">
        <v>142</v>
      </c>
      <c r="H64" s="103">
        <f>SUM(H60:H63)</f>
        <v>0</v>
      </c>
      <c r="I64" s="165"/>
      <c r="J64" s="165"/>
    </row>
    <row r="65" spans="1:10">
      <c r="A65" s="102"/>
      <c r="B65" s="102" t="s">
        <v>62</v>
      </c>
      <c r="C65" s="102"/>
      <c r="H65" s="172"/>
      <c r="I65" s="165"/>
      <c r="J65" s="165"/>
    </row>
    <row r="66" spans="1:10">
      <c r="A66" s="102"/>
      <c r="C66" s="102" t="s">
        <v>63</v>
      </c>
      <c r="H66" s="172"/>
      <c r="I66" s="165"/>
      <c r="J66" s="165"/>
    </row>
    <row r="67" spans="1:10">
      <c r="A67" s="102"/>
      <c r="C67" s="102"/>
      <c r="H67" s="172"/>
      <c r="I67" s="165"/>
      <c r="J67" s="165"/>
    </row>
    <row r="68" spans="1:10" ht="39.6">
      <c r="A68" s="123" t="s">
        <v>107</v>
      </c>
      <c r="B68" s="169"/>
      <c r="C68" s="170" t="s">
        <v>183</v>
      </c>
      <c r="D68" s="171" t="s">
        <v>184</v>
      </c>
      <c r="E68" s="127">
        <v>16</v>
      </c>
      <c r="F68" s="127" t="s">
        <v>56</v>
      </c>
      <c r="G68" s="127">
        <v>200</v>
      </c>
      <c r="H68" s="172">
        <f>E68*G68</f>
        <v>3200</v>
      </c>
      <c r="I68" s="165"/>
      <c r="J68" s="165"/>
    </row>
    <row r="69" spans="1:10">
      <c r="A69" s="102"/>
      <c r="C69" s="176"/>
      <c r="H69" s="172"/>
      <c r="I69" s="165"/>
      <c r="J69" s="165"/>
    </row>
    <row r="70" spans="1:10" ht="52.8">
      <c r="A70" s="123" t="s">
        <v>108</v>
      </c>
      <c r="B70" s="169"/>
      <c r="C70" s="170" t="s">
        <v>64</v>
      </c>
      <c r="D70" s="171" t="s">
        <v>161</v>
      </c>
      <c r="E70" s="127">
        <v>3</v>
      </c>
      <c r="F70" s="127" t="s">
        <v>56</v>
      </c>
      <c r="G70" s="127">
        <v>750</v>
      </c>
      <c r="H70" s="172">
        <f>E70*G70</f>
        <v>2250</v>
      </c>
      <c r="I70" s="165"/>
      <c r="J70" s="165"/>
    </row>
    <row r="71" spans="1:10">
      <c r="A71" s="102"/>
      <c r="C71" s="177"/>
      <c r="H71" s="172"/>
      <c r="I71" s="165"/>
      <c r="J71" s="165"/>
    </row>
    <row r="72" spans="1:10" ht="26.4">
      <c r="A72" s="123" t="s">
        <v>109</v>
      </c>
      <c r="B72" s="169"/>
      <c r="C72" s="170" t="s">
        <v>65</v>
      </c>
      <c r="D72" s="171" t="s">
        <v>160</v>
      </c>
      <c r="E72" s="127">
        <v>2</v>
      </c>
      <c r="F72" s="127" t="s">
        <v>56</v>
      </c>
      <c r="G72" s="127">
        <v>250</v>
      </c>
      <c r="H72" s="172">
        <f t="shared" ref="H72:H139" si="6">E72*G72</f>
        <v>500</v>
      </c>
      <c r="I72" s="165"/>
      <c r="J72" s="165"/>
    </row>
    <row r="73" spans="1:10">
      <c r="A73" s="102"/>
      <c r="C73" s="176"/>
      <c r="H73" s="172"/>
      <c r="I73" s="165"/>
      <c r="J73" s="165"/>
    </row>
    <row r="74" spans="1:10" ht="39.6">
      <c r="A74" s="123" t="s">
        <v>168</v>
      </c>
      <c r="C74" s="170" t="s">
        <v>179</v>
      </c>
      <c r="D74" s="124" t="s">
        <v>342</v>
      </c>
      <c r="E74" s="127">
        <v>2</v>
      </c>
      <c r="F74" s="127" t="s">
        <v>56</v>
      </c>
      <c r="G74" s="127">
        <v>250</v>
      </c>
      <c r="H74" s="172">
        <f t="shared" ref="H74" si="7">E74*G74</f>
        <v>500</v>
      </c>
      <c r="I74" s="165"/>
      <c r="J74" s="165"/>
    </row>
    <row r="75" spans="1:10">
      <c r="A75" s="102"/>
      <c r="H75" s="172"/>
      <c r="I75" s="165"/>
      <c r="J75" s="165"/>
    </row>
    <row r="76" spans="1:10" ht="39.6">
      <c r="A76" s="123" t="s">
        <v>169</v>
      </c>
      <c r="C76" s="170" t="s">
        <v>180</v>
      </c>
      <c r="D76" s="124" t="s">
        <v>343</v>
      </c>
      <c r="E76" s="127">
        <v>2</v>
      </c>
      <c r="F76" s="127" t="s">
        <v>56</v>
      </c>
      <c r="G76" s="127">
        <v>250</v>
      </c>
      <c r="H76" s="172">
        <f t="shared" ref="H76" si="8">E76*G76</f>
        <v>500</v>
      </c>
      <c r="I76" s="165"/>
      <c r="J76" s="165"/>
    </row>
    <row r="77" spans="1:10">
      <c r="A77" s="102"/>
      <c r="C77" s="176"/>
      <c r="H77" s="172"/>
      <c r="I77" s="165"/>
      <c r="J77" s="165"/>
    </row>
    <row r="78" spans="1:10" ht="39.6">
      <c r="A78" s="123" t="s">
        <v>170</v>
      </c>
      <c r="C78" s="170" t="s">
        <v>181</v>
      </c>
      <c r="D78" s="124" t="s">
        <v>344</v>
      </c>
      <c r="E78" s="127">
        <v>2</v>
      </c>
      <c r="F78" s="127" t="s">
        <v>56</v>
      </c>
      <c r="G78" s="127">
        <v>250</v>
      </c>
      <c r="H78" s="172">
        <f t="shared" ref="H78" si="9">E78*G78</f>
        <v>500</v>
      </c>
      <c r="I78" s="165"/>
      <c r="J78" s="165"/>
    </row>
    <row r="79" spans="1:10">
      <c r="A79" s="123"/>
      <c r="C79" s="176"/>
      <c r="H79" s="172"/>
      <c r="I79" s="165"/>
      <c r="J79" s="165"/>
    </row>
    <row r="80" spans="1:10" ht="52.8">
      <c r="A80" s="123" t="s">
        <v>171</v>
      </c>
      <c r="C80" s="170" t="s">
        <v>182</v>
      </c>
      <c r="D80" s="171" t="s">
        <v>358</v>
      </c>
      <c r="E80" s="127">
        <v>2</v>
      </c>
      <c r="F80" s="127" t="s">
        <v>56</v>
      </c>
      <c r="G80" s="127">
        <v>250</v>
      </c>
      <c r="H80" s="172">
        <f t="shared" ref="H80" si="10">E80*G80</f>
        <v>500</v>
      </c>
      <c r="I80" s="165"/>
      <c r="J80" s="165"/>
    </row>
    <row r="81" spans="1:10">
      <c r="A81" s="123"/>
      <c r="C81" s="176"/>
      <c r="H81" s="172"/>
      <c r="I81" s="165"/>
      <c r="J81" s="165"/>
    </row>
    <row r="82" spans="1:10">
      <c r="A82" s="102"/>
      <c r="B82" s="102"/>
      <c r="C82" s="102" t="s">
        <v>66</v>
      </c>
      <c r="E82" s="127">
        <v>0</v>
      </c>
      <c r="F82" s="127" t="s">
        <v>47</v>
      </c>
      <c r="H82" s="172">
        <f t="shared" si="6"/>
        <v>0</v>
      </c>
      <c r="I82" s="165"/>
      <c r="J82" s="165"/>
    </row>
    <row r="83" spans="1:10">
      <c r="A83" s="102"/>
      <c r="B83" s="102"/>
      <c r="C83" s="102"/>
      <c r="H83" s="172"/>
      <c r="I83" s="165"/>
      <c r="J83" s="165"/>
    </row>
    <row r="84" spans="1:10">
      <c r="A84" s="102"/>
      <c r="B84" s="102"/>
      <c r="C84" s="102"/>
      <c r="G84" s="118" t="s">
        <v>143</v>
      </c>
      <c r="H84" s="103">
        <f>SUM(H66:H83)</f>
        <v>7950</v>
      </c>
      <c r="I84" s="165"/>
      <c r="J84" s="165"/>
    </row>
    <row r="85" spans="1:10">
      <c r="A85" s="102"/>
      <c r="B85" s="102" t="s">
        <v>67</v>
      </c>
      <c r="C85" s="102"/>
      <c r="H85" s="172"/>
      <c r="I85" s="165"/>
      <c r="J85" s="165"/>
    </row>
    <row r="86" spans="1:10">
      <c r="A86" s="102"/>
      <c r="C86" s="102" t="s">
        <v>68</v>
      </c>
      <c r="I86" s="165"/>
      <c r="J86" s="165"/>
    </row>
    <row r="87" spans="1:10">
      <c r="A87" s="102"/>
      <c r="C87" s="176" t="s">
        <v>177</v>
      </c>
      <c r="D87" s="127" t="s">
        <v>34</v>
      </c>
      <c r="E87" s="127">
        <v>0</v>
      </c>
      <c r="F87" s="127" t="s">
        <v>47</v>
      </c>
      <c r="G87" s="127">
        <v>0</v>
      </c>
      <c r="H87" s="172">
        <f>E87*G87</f>
        <v>0</v>
      </c>
      <c r="I87" s="165"/>
      <c r="J87" s="165"/>
    </row>
    <row r="88" spans="1:10">
      <c r="A88" s="102"/>
      <c r="C88" s="176" t="s">
        <v>69</v>
      </c>
      <c r="D88" s="127" t="s">
        <v>34</v>
      </c>
      <c r="E88" s="127">
        <v>0</v>
      </c>
      <c r="F88" s="127" t="s">
        <v>56</v>
      </c>
      <c r="G88" s="127">
        <v>0</v>
      </c>
      <c r="H88" s="172">
        <f t="shared" si="6"/>
        <v>0</v>
      </c>
      <c r="I88" s="165"/>
      <c r="J88" s="165"/>
    </row>
    <row r="89" spans="1:10">
      <c r="A89" s="102"/>
      <c r="C89" s="176" t="s">
        <v>70</v>
      </c>
      <c r="D89" s="127" t="s">
        <v>34</v>
      </c>
      <c r="E89" s="127">
        <v>0</v>
      </c>
      <c r="F89" s="127" t="s">
        <v>47</v>
      </c>
      <c r="G89" s="127">
        <v>0</v>
      </c>
      <c r="H89" s="172">
        <f t="shared" si="6"/>
        <v>0</v>
      </c>
      <c r="I89" s="165"/>
      <c r="J89" s="165"/>
    </row>
    <row r="90" spans="1:10">
      <c r="A90" s="102"/>
      <c r="C90" s="176" t="s">
        <v>71</v>
      </c>
      <c r="D90" s="127" t="s">
        <v>34</v>
      </c>
      <c r="E90" s="127">
        <v>0</v>
      </c>
      <c r="F90" s="127" t="s">
        <v>56</v>
      </c>
      <c r="G90" s="127">
        <v>0</v>
      </c>
      <c r="H90" s="172">
        <f t="shared" si="6"/>
        <v>0</v>
      </c>
      <c r="I90" s="165"/>
      <c r="J90" s="165"/>
    </row>
    <row r="91" spans="1:10">
      <c r="A91" s="102"/>
      <c r="C91" s="176" t="s">
        <v>72</v>
      </c>
      <c r="D91" s="127" t="s">
        <v>34</v>
      </c>
      <c r="E91" s="127">
        <v>0</v>
      </c>
      <c r="F91" s="127" t="s">
        <v>47</v>
      </c>
      <c r="G91" s="127">
        <v>0</v>
      </c>
      <c r="H91" s="172">
        <f t="shared" si="6"/>
        <v>0</v>
      </c>
      <c r="I91" s="165"/>
      <c r="J91" s="165"/>
    </row>
    <row r="92" spans="1:10">
      <c r="A92" s="102"/>
      <c r="C92" s="176" t="s">
        <v>73</v>
      </c>
      <c r="D92" s="127" t="s">
        <v>34</v>
      </c>
      <c r="E92" s="127">
        <v>0</v>
      </c>
      <c r="F92" s="127" t="s">
        <v>47</v>
      </c>
      <c r="G92" s="127">
        <v>0</v>
      </c>
      <c r="H92" s="172">
        <f t="shared" si="6"/>
        <v>0</v>
      </c>
      <c r="I92" s="165"/>
      <c r="J92" s="165"/>
    </row>
    <row r="93" spans="1:10">
      <c r="A93" s="102"/>
      <c r="C93" s="176" t="s">
        <v>74</v>
      </c>
      <c r="D93" s="127" t="s">
        <v>34</v>
      </c>
      <c r="E93" s="127">
        <v>0</v>
      </c>
      <c r="F93" s="127" t="s">
        <v>47</v>
      </c>
      <c r="G93" s="127">
        <v>0</v>
      </c>
      <c r="H93" s="172">
        <f t="shared" si="6"/>
        <v>0</v>
      </c>
      <c r="I93" s="165"/>
      <c r="J93" s="165"/>
    </row>
    <row r="94" spans="1:10">
      <c r="A94" s="102"/>
      <c r="C94" s="102"/>
      <c r="H94" s="172"/>
      <c r="I94" s="165"/>
      <c r="J94" s="165"/>
    </row>
    <row r="95" spans="1:10">
      <c r="A95" s="102"/>
      <c r="B95" s="102"/>
      <c r="C95" s="102" t="s">
        <v>75</v>
      </c>
      <c r="D95" s="127" t="s">
        <v>34</v>
      </c>
      <c r="E95" s="127">
        <v>0</v>
      </c>
      <c r="F95" s="127" t="s">
        <v>47</v>
      </c>
      <c r="G95" s="127">
        <v>0</v>
      </c>
      <c r="H95" s="172">
        <f t="shared" ref="H95" si="11">E95*G95</f>
        <v>0</v>
      </c>
      <c r="I95" s="165"/>
      <c r="J95" s="165"/>
    </row>
    <row r="96" spans="1:10">
      <c r="A96" s="102"/>
      <c r="B96" s="102"/>
      <c r="C96" s="102"/>
      <c r="H96" s="172"/>
      <c r="I96" s="165"/>
      <c r="J96" s="165"/>
    </row>
    <row r="97" spans="1:10">
      <c r="A97" s="102"/>
      <c r="B97" s="102"/>
      <c r="C97" s="102" t="s">
        <v>76</v>
      </c>
      <c r="D97" s="127" t="s">
        <v>34</v>
      </c>
      <c r="E97" s="127">
        <v>0</v>
      </c>
      <c r="F97" s="127" t="s">
        <v>47</v>
      </c>
      <c r="G97" s="127">
        <v>0</v>
      </c>
      <c r="H97" s="172">
        <f t="shared" ref="H97" si="12">E97*G97</f>
        <v>0</v>
      </c>
      <c r="I97" s="165"/>
      <c r="J97" s="165"/>
    </row>
    <row r="98" spans="1:10">
      <c r="A98" s="102"/>
      <c r="B98" s="102"/>
      <c r="C98" s="102"/>
      <c r="H98" s="172"/>
      <c r="I98" s="165"/>
      <c r="J98" s="165"/>
    </row>
    <row r="99" spans="1:10">
      <c r="A99" s="102"/>
      <c r="B99" s="102"/>
      <c r="C99" s="102" t="s">
        <v>77</v>
      </c>
      <c r="D99" s="127" t="s">
        <v>34</v>
      </c>
      <c r="E99" s="127">
        <v>0</v>
      </c>
      <c r="F99" s="127" t="s">
        <v>47</v>
      </c>
      <c r="G99" s="127">
        <v>0</v>
      </c>
      <c r="H99" s="172">
        <f t="shared" ref="H99" si="13">E99*G99</f>
        <v>0</v>
      </c>
      <c r="I99" s="165"/>
      <c r="J99" s="165"/>
    </row>
    <row r="100" spans="1:10">
      <c r="A100" s="102"/>
      <c r="B100" s="102"/>
      <c r="C100" s="102"/>
      <c r="H100" s="172"/>
      <c r="I100" s="165"/>
      <c r="J100" s="165"/>
    </row>
    <row r="101" spans="1:10">
      <c r="A101" s="102"/>
      <c r="B101" s="102"/>
      <c r="C101" s="102" t="s">
        <v>78</v>
      </c>
      <c r="D101" s="127" t="s">
        <v>81</v>
      </c>
      <c r="E101" s="127">
        <v>0</v>
      </c>
      <c r="F101" s="127" t="s">
        <v>47</v>
      </c>
      <c r="G101" s="127">
        <v>0</v>
      </c>
      <c r="H101" s="172">
        <f t="shared" si="6"/>
        <v>0</v>
      </c>
      <c r="I101" s="165"/>
      <c r="J101" s="165"/>
    </row>
    <row r="102" spans="1:10">
      <c r="A102" s="102"/>
      <c r="B102" s="102"/>
      <c r="C102" s="102"/>
      <c r="H102" s="172"/>
      <c r="I102" s="165"/>
      <c r="J102" s="165"/>
    </row>
    <row r="103" spans="1:10">
      <c r="A103" s="102"/>
      <c r="B103" s="102"/>
      <c r="C103" s="102"/>
      <c r="G103" s="118" t="s">
        <v>144</v>
      </c>
      <c r="H103" s="103">
        <f>SUM(H87:H102)</f>
        <v>0</v>
      </c>
      <c r="I103" s="165"/>
      <c r="J103" s="165"/>
    </row>
    <row r="104" spans="1:10">
      <c r="A104" s="102"/>
      <c r="B104" s="102" t="s">
        <v>79</v>
      </c>
      <c r="C104" s="102"/>
      <c r="H104" s="172"/>
      <c r="I104" s="165"/>
      <c r="J104" s="165"/>
    </row>
    <row r="105" spans="1:10">
      <c r="A105" s="102"/>
      <c r="C105" s="102" t="s">
        <v>80</v>
      </c>
      <c r="D105" s="127" t="s">
        <v>81</v>
      </c>
      <c r="E105" s="127">
        <v>0</v>
      </c>
      <c r="F105" s="127" t="s">
        <v>47</v>
      </c>
      <c r="G105" s="127">
        <v>0</v>
      </c>
      <c r="H105" s="172">
        <f t="shared" ref="H105:H106" si="14">E105*G105</f>
        <v>0</v>
      </c>
      <c r="I105" s="165"/>
      <c r="J105" s="165"/>
    </row>
    <row r="106" spans="1:10">
      <c r="A106" s="102"/>
      <c r="B106" s="102"/>
      <c r="C106" s="102" t="s">
        <v>82</v>
      </c>
      <c r="D106" s="127" t="s">
        <v>81</v>
      </c>
      <c r="E106" s="127">
        <v>0</v>
      </c>
      <c r="F106" s="127" t="s">
        <v>47</v>
      </c>
      <c r="G106" s="127">
        <v>0</v>
      </c>
      <c r="H106" s="172">
        <f t="shared" si="14"/>
        <v>0</v>
      </c>
      <c r="I106" s="165"/>
      <c r="J106" s="165"/>
    </row>
    <row r="107" spans="1:10">
      <c r="A107" s="102"/>
      <c r="B107" s="102"/>
      <c r="C107" s="102" t="s">
        <v>83</v>
      </c>
      <c r="D107" s="127" t="s">
        <v>81</v>
      </c>
      <c r="E107" s="127">
        <v>1</v>
      </c>
      <c r="F107" s="127" t="s">
        <v>47</v>
      </c>
      <c r="G107" s="127">
        <v>0</v>
      </c>
      <c r="H107" s="172">
        <f t="shared" ref="H107" si="15">E107*G107</f>
        <v>0</v>
      </c>
      <c r="I107" s="165"/>
      <c r="J107" s="165"/>
    </row>
    <row r="108" spans="1:10">
      <c r="A108" s="102"/>
      <c r="B108" s="102"/>
      <c r="C108" s="102" t="s">
        <v>84</v>
      </c>
      <c r="D108" s="127" t="s">
        <v>178</v>
      </c>
      <c r="E108" s="127">
        <v>0</v>
      </c>
      <c r="F108" s="127" t="s">
        <v>56</v>
      </c>
      <c r="G108" s="127">
        <v>0</v>
      </c>
      <c r="H108" s="172">
        <f t="shared" si="6"/>
        <v>0</v>
      </c>
      <c r="I108" s="165"/>
      <c r="J108" s="165"/>
    </row>
    <row r="109" spans="1:10">
      <c r="A109" s="102"/>
      <c r="B109" s="102"/>
      <c r="C109" s="102" t="s">
        <v>85</v>
      </c>
      <c r="D109" s="127" t="s">
        <v>81</v>
      </c>
      <c r="E109" s="127">
        <v>0</v>
      </c>
      <c r="F109" s="127" t="s">
        <v>56</v>
      </c>
      <c r="G109" s="127">
        <v>0</v>
      </c>
      <c r="H109" s="172">
        <f t="shared" si="6"/>
        <v>0</v>
      </c>
      <c r="I109" s="165"/>
      <c r="J109" s="165"/>
    </row>
    <row r="110" spans="1:10">
      <c r="A110" s="102"/>
      <c r="B110" s="102"/>
      <c r="C110" s="102" t="s">
        <v>86</v>
      </c>
      <c r="D110" s="127" t="s">
        <v>81</v>
      </c>
      <c r="E110" s="127">
        <v>0</v>
      </c>
      <c r="F110" s="127" t="s">
        <v>56</v>
      </c>
      <c r="G110" s="127">
        <v>0</v>
      </c>
      <c r="H110" s="172">
        <f t="shared" si="6"/>
        <v>0</v>
      </c>
      <c r="I110" s="165"/>
      <c r="J110" s="165"/>
    </row>
    <row r="111" spans="1:10">
      <c r="A111" s="102"/>
      <c r="B111" s="102"/>
      <c r="C111" s="102" t="s">
        <v>87</v>
      </c>
      <c r="D111" s="127" t="s">
        <v>81</v>
      </c>
      <c r="E111" s="127">
        <v>0</v>
      </c>
      <c r="F111" s="127" t="s">
        <v>47</v>
      </c>
      <c r="G111" s="127">
        <v>0</v>
      </c>
      <c r="H111" s="172">
        <f t="shared" ref="H111" si="16">E111*G111</f>
        <v>0</v>
      </c>
      <c r="I111" s="165"/>
      <c r="J111" s="165"/>
    </row>
    <row r="112" spans="1:10">
      <c r="A112" s="102"/>
      <c r="B112" s="102"/>
      <c r="C112" s="102" t="s">
        <v>88</v>
      </c>
      <c r="D112" s="127" t="s">
        <v>81</v>
      </c>
      <c r="E112" s="127">
        <v>0</v>
      </c>
      <c r="F112" s="127" t="s">
        <v>47</v>
      </c>
      <c r="G112" s="127">
        <v>0</v>
      </c>
      <c r="H112" s="172">
        <f t="shared" ref="H112:H115" si="17">E112*G112</f>
        <v>0</v>
      </c>
      <c r="I112" s="165"/>
      <c r="J112" s="165"/>
    </row>
    <row r="113" spans="1:10">
      <c r="A113" s="102"/>
      <c r="B113" s="102"/>
      <c r="C113" s="102" t="s">
        <v>89</v>
      </c>
      <c r="D113" s="127" t="s">
        <v>34</v>
      </c>
      <c r="E113" s="127">
        <v>0</v>
      </c>
      <c r="F113" s="127" t="s">
        <v>47</v>
      </c>
      <c r="G113" s="127">
        <v>0</v>
      </c>
      <c r="H113" s="172">
        <f t="shared" si="17"/>
        <v>0</v>
      </c>
      <c r="I113" s="165"/>
      <c r="J113" s="165"/>
    </row>
    <row r="114" spans="1:10">
      <c r="A114" s="102"/>
      <c r="B114" s="102"/>
      <c r="C114" s="102" t="s">
        <v>90</v>
      </c>
      <c r="D114" s="127" t="s">
        <v>81</v>
      </c>
      <c r="E114" s="127">
        <v>0</v>
      </c>
      <c r="F114" s="127" t="s">
        <v>47</v>
      </c>
      <c r="G114" s="127">
        <v>0</v>
      </c>
      <c r="H114" s="172">
        <f t="shared" si="17"/>
        <v>0</v>
      </c>
      <c r="I114" s="165"/>
      <c r="J114" s="165"/>
    </row>
    <row r="115" spans="1:10">
      <c r="A115" s="102"/>
      <c r="B115" s="102"/>
      <c r="C115" s="102" t="s">
        <v>91</v>
      </c>
      <c r="D115" s="127" t="s">
        <v>81</v>
      </c>
      <c r="E115" s="127">
        <v>0</v>
      </c>
      <c r="F115" s="127" t="s">
        <v>47</v>
      </c>
      <c r="G115" s="127">
        <v>0</v>
      </c>
      <c r="H115" s="172">
        <f t="shared" si="17"/>
        <v>0</v>
      </c>
      <c r="I115" s="165"/>
      <c r="J115" s="165"/>
    </row>
    <row r="116" spans="1:10">
      <c r="A116" s="102"/>
      <c r="B116" s="102"/>
      <c r="C116" s="102"/>
      <c r="H116" s="172"/>
      <c r="I116" s="165"/>
      <c r="J116" s="165"/>
    </row>
    <row r="117" spans="1:10">
      <c r="A117" s="102">
        <v>7.12</v>
      </c>
      <c r="B117" s="102"/>
      <c r="C117" s="102" t="s">
        <v>92</v>
      </c>
      <c r="D117" s="127" t="s">
        <v>157</v>
      </c>
      <c r="E117" s="127">
        <v>1</v>
      </c>
      <c r="F117" s="127" t="s">
        <v>47</v>
      </c>
      <c r="G117" s="127">
        <v>1000</v>
      </c>
      <c r="H117" s="172">
        <f t="shared" si="6"/>
        <v>1000</v>
      </c>
      <c r="I117" s="165"/>
      <c r="J117" s="165"/>
    </row>
    <row r="118" spans="1:10">
      <c r="A118" s="102"/>
      <c r="B118" s="102"/>
      <c r="C118" s="102"/>
      <c r="H118" s="172"/>
      <c r="I118" s="165"/>
      <c r="J118" s="165"/>
    </row>
    <row r="119" spans="1:10" ht="79.2">
      <c r="A119" s="123" t="s">
        <v>255</v>
      </c>
      <c r="B119" s="102"/>
      <c r="C119" s="126" t="s">
        <v>262</v>
      </c>
      <c r="D119" s="124" t="s">
        <v>267</v>
      </c>
      <c r="E119" s="174">
        <f>(6*2.5)+(2*0.3)</f>
        <v>15.6</v>
      </c>
      <c r="F119" s="127" t="s">
        <v>266</v>
      </c>
      <c r="G119" s="127">
        <v>75</v>
      </c>
      <c r="H119" s="172">
        <v>2640</v>
      </c>
      <c r="I119" s="174">
        <f>(6*2.5)+(2*0.3)</f>
        <v>15.6</v>
      </c>
      <c r="J119" s="165"/>
    </row>
    <row r="120" spans="1:10">
      <c r="A120" s="102"/>
      <c r="B120" s="102"/>
      <c r="C120" s="102"/>
      <c r="H120" s="172"/>
      <c r="I120" s="165"/>
      <c r="J120" s="165"/>
    </row>
    <row r="121" spans="1:10" ht="26.4">
      <c r="A121" s="123" t="s">
        <v>256</v>
      </c>
      <c r="B121" s="102"/>
      <c r="C121" s="164" t="s">
        <v>185</v>
      </c>
      <c r="D121" s="180" t="s">
        <v>261</v>
      </c>
      <c r="E121" s="174">
        <f>E119</f>
        <v>15.6</v>
      </c>
      <c r="F121" s="127" t="s">
        <v>266</v>
      </c>
      <c r="G121" s="127">
        <v>25</v>
      </c>
      <c r="H121" s="172">
        <v>2640</v>
      </c>
      <c r="I121" s="165"/>
      <c r="J121" s="165"/>
    </row>
    <row r="122" spans="1:10">
      <c r="A122" s="102"/>
      <c r="B122" s="102"/>
      <c r="C122" s="163"/>
      <c r="H122" s="172"/>
      <c r="I122" s="165"/>
      <c r="J122" s="165"/>
    </row>
    <row r="123" spans="1:10" ht="26.4">
      <c r="A123" s="123" t="s">
        <v>257</v>
      </c>
      <c r="B123" s="102"/>
      <c r="C123" s="164" t="s">
        <v>186</v>
      </c>
      <c r="D123" s="185" t="s">
        <v>269</v>
      </c>
      <c r="E123" s="127">
        <v>3</v>
      </c>
      <c r="F123" s="127" t="s">
        <v>56</v>
      </c>
      <c r="G123" s="127">
        <v>450</v>
      </c>
      <c r="H123" s="172">
        <f t="shared" ref="H123" si="18">E123*G123</f>
        <v>1350</v>
      </c>
      <c r="I123" s="165"/>
      <c r="J123" s="165"/>
    </row>
    <row r="124" spans="1:10">
      <c r="A124" s="102"/>
      <c r="B124" s="102"/>
      <c r="C124" s="126"/>
      <c r="D124" s="171"/>
      <c r="H124" s="172"/>
      <c r="I124" s="165"/>
      <c r="J124" s="165"/>
    </row>
    <row r="125" spans="1:10" ht="39.6">
      <c r="A125" s="123" t="s">
        <v>258</v>
      </c>
      <c r="B125" s="102"/>
      <c r="C125" s="164" t="s">
        <v>189</v>
      </c>
      <c r="D125" s="185" t="s">
        <v>276</v>
      </c>
      <c r="E125" s="127">
        <v>1</v>
      </c>
      <c r="F125" s="127" t="s">
        <v>56</v>
      </c>
      <c r="G125" s="127">
        <v>450</v>
      </c>
      <c r="H125" s="172">
        <f t="shared" ref="H125" si="19">E125*G125</f>
        <v>450</v>
      </c>
      <c r="I125" s="165"/>
      <c r="J125" s="165"/>
    </row>
    <row r="126" spans="1:10">
      <c r="A126" s="102"/>
      <c r="B126" s="102"/>
      <c r="C126" s="125"/>
      <c r="D126" s="171"/>
      <c r="H126" s="172"/>
      <c r="I126" s="165"/>
      <c r="J126" s="165"/>
    </row>
    <row r="127" spans="1:10" ht="69" customHeight="1">
      <c r="A127" s="123" t="s">
        <v>259</v>
      </c>
      <c r="B127" s="102"/>
      <c r="C127" s="170" t="s">
        <v>263</v>
      </c>
      <c r="D127" s="186" t="s">
        <v>277</v>
      </c>
      <c r="E127" s="174">
        <f>E121+32</f>
        <v>47.6</v>
      </c>
      <c r="F127" s="127" t="s">
        <v>266</v>
      </c>
      <c r="G127" s="127">
        <v>75</v>
      </c>
      <c r="H127" s="172">
        <v>2640</v>
      </c>
      <c r="I127" s="165"/>
      <c r="J127" s="165"/>
    </row>
    <row r="128" spans="1:10">
      <c r="B128" s="102"/>
      <c r="C128" s="176"/>
      <c r="D128" s="171"/>
      <c r="H128" s="172"/>
      <c r="I128" s="165"/>
      <c r="J128" s="165"/>
    </row>
    <row r="129" spans="1:10" ht="26.4">
      <c r="A129" s="123" t="s">
        <v>264</v>
      </c>
      <c r="B129" s="102"/>
      <c r="C129" s="164" t="s">
        <v>187</v>
      </c>
      <c r="D129" s="180" t="s">
        <v>268</v>
      </c>
      <c r="E129" s="174">
        <f>E127</f>
        <v>47.6</v>
      </c>
      <c r="F129" s="127" t="s">
        <v>266</v>
      </c>
      <c r="G129" s="127">
        <v>25</v>
      </c>
      <c r="H129" s="172">
        <v>2640</v>
      </c>
      <c r="I129" s="165"/>
      <c r="J129" s="165"/>
    </row>
    <row r="130" spans="1:10">
      <c r="B130" s="102"/>
      <c r="C130" s="176"/>
      <c r="D130" s="171"/>
      <c r="H130" s="172"/>
      <c r="I130" s="165"/>
      <c r="J130" s="165"/>
    </row>
    <row r="131" spans="1:10" ht="39.6">
      <c r="A131" s="123" t="s">
        <v>265</v>
      </c>
      <c r="B131" s="102"/>
      <c r="C131" s="164" t="s">
        <v>188</v>
      </c>
      <c r="D131" s="198" t="s">
        <v>275</v>
      </c>
      <c r="E131" s="127">
        <v>3</v>
      </c>
      <c r="F131" s="127" t="s">
        <v>56</v>
      </c>
      <c r="G131" s="127">
        <v>500</v>
      </c>
      <c r="H131" s="172">
        <f t="shared" ref="H131" si="20">E131*G131</f>
        <v>1500</v>
      </c>
      <c r="I131" s="165"/>
      <c r="J131" s="165"/>
    </row>
    <row r="132" spans="1:10">
      <c r="B132" s="102"/>
      <c r="C132" s="102"/>
      <c r="H132" s="172"/>
      <c r="I132" s="165"/>
      <c r="J132" s="165"/>
    </row>
    <row r="133" spans="1:10" ht="26.4">
      <c r="A133" s="128">
        <v>7.13</v>
      </c>
      <c r="B133" s="102"/>
      <c r="C133" s="128" t="s">
        <v>93</v>
      </c>
      <c r="D133" s="171" t="s">
        <v>158</v>
      </c>
      <c r="E133" s="127">
        <v>1</v>
      </c>
      <c r="F133" s="127" t="s">
        <v>47</v>
      </c>
      <c r="G133" s="127">
        <v>1000</v>
      </c>
      <c r="H133" s="172">
        <f t="shared" si="6"/>
        <v>1000</v>
      </c>
      <c r="I133" s="165"/>
      <c r="J133" s="165"/>
    </row>
    <row r="134" spans="1:10">
      <c r="A134" s="102"/>
      <c r="B134" s="102"/>
      <c r="C134" s="102"/>
      <c r="D134" s="171"/>
      <c r="E134" s="100"/>
      <c r="H134" s="104"/>
      <c r="I134" s="165"/>
      <c r="J134" s="165"/>
    </row>
    <row r="135" spans="1:10">
      <c r="A135" s="102"/>
      <c r="B135" s="102"/>
      <c r="C135" s="102"/>
      <c r="G135" s="118" t="s">
        <v>145</v>
      </c>
      <c r="H135" s="103">
        <f>SUM(H104:H134)</f>
        <v>15860</v>
      </c>
      <c r="I135" s="165"/>
      <c r="J135" s="165"/>
    </row>
    <row r="136" spans="1:10">
      <c r="A136" s="102"/>
      <c r="B136" s="102" t="s">
        <v>94</v>
      </c>
      <c r="C136" s="102"/>
      <c r="H136" s="172"/>
      <c r="I136" s="165"/>
      <c r="J136" s="165"/>
    </row>
    <row r="137" spans="1:10">
      <c r="A137" s="102"/>
      <c r="C137" s="102" t="s">
        <v>95</v>
      </c>
      <c r="D137" s="127" t="s">
        <v>34</v>
      </c>
      <c r="E137" s="127">
        <v>0</v>
      </c>
      <c r="F137" s="127" t="s">
        <v>47</v>
      </c>
      <c r="G137" s="127">
        <v>0</v>
      </c>
      <c r="H137" s="172">
        <f t="shared" si="6"/>
        <v>0</v>
      </c>
      <c r="I137" s="165"/>
      <c r="J137" s="165"/>
    </row>
    <row r="138" spans="1:10">
      <c r="A138" s="102"/>
      <c r="B138" s="102"/>
      <c r="C138" s="102" t="s">
        <v>96</v>
      </c>
      <c r="D138" s="127" t="s">
        <v>34</v>
      </c>
      <c r="E138" s="127">
        <v>0</v>
      </c>
      <c r="F138" s="127" t="s">
        <v>47</v>
      </c>
      <c r="G138" s="127">
        <v>0</v>
      </c>
      <c r="H138" s="172">
        <f t="shared" si="6"/>
        <v>0</v>
      </c>
      <c r="I138" s="165"/>
      <c r="J138" s="165"/>
    </row>
    <row r="139" spans="1:10">
      <c r="A139" s="102"/>
      <c r="B139" s="102"/>
      <c r="C139" s="102" t="s">
        <v>97</v>
      </c>
      <c r="D139" s="127" t="s">
        <v>34</v>
      </c>
      <c r="E139" s="127">
        <v>0</v>
      </c>
      <c r="F139" s="127" t="s">
        <v>47</v>
      </c>
      <c r="G139" s="127">
        <v>0</v>
      </c>
      <c r="H139" s="172">
        <f t="shared" si="6"/>
        <v>0</v>
      </c>
      <c r="I139" s="165"/>
      <c r="J139" s="165"/>
    </row>
    <row r="140" spans="1:10">
      <c r="A140" s="102"/>
      <c r="B140" s="102"/>
      <c r="C140" s="102"/>
      <c r="H140" s="172"/>
      <c r="I140" s="165"/>
      <c r="J140" s="165"/>
    </row>
    <row r="141" spans="1:10">
      <c r="G141" s="118" t="s">
        <v>146</v>
      </c>
      <c r="H141" s="103">
        <f>SUM(H136:H140)</f>
        <v>0</v>
      </c>
      <c r="I141" s="165"/>
      <c r="J141" s="165"/>
    </row>
    <row r="142" spans="1:10">
      <c r="I142" s="165"/>
      <c r="J142" s="165"/>
    </row>
    <row r="143" spans="1:10">
      <c r="B143" s="200" t="s">
        <v>285</v>
      </c>
      <c r="I143" s="165"/>
      <c r="J143" s="165"/>
    </row>
    <row r="144" spans="1:10" ht="105.6">
      <c r="C144" s="171" t="s">
        <v>283</v>
      </c>
      <c r="I144" s="165"/>
      <c r="J144" s="165"/>
    </row>
    <row r="145" spans="1:10">
      <c r="I145" s="165"/>
      <c r="J145" s="165"/>
    </row>
    <row r="146" spans="1:10">
      <c r="A146" s="127">
        <v>9.1</v>
      </c>
      <c r="C146" s="127" t="s">
        <v>284</v>
      </c>
      <c r="I146" s="165"/>
      <c r="J146" s="165"/>
    </row>
    <row r="147" spans="1:10">
      <c r="I147" s="165"/>
      <c r="J147" s="165"/>
    </row>
    <row r="148" spans="1:10">
      <c r="A148" s="173" t="s">
        <v>286</v>
      </c>
      <c r="I148" s="165"/>
      <c r="J148" s="165"/>
    </row>
    <row r="149" spans="1:10">
      <c r="I149" s="165"/>
      <c r="J149" s="165"/>
    </row>
    <row r="150" spans="1:10">
      <c r="A150" s="173" t="s">
        <v>287</v>
      </c>
      <c r="I150" s="165"/>
      <c r="J150" s="165"/>
    </row>
    <row r="151" spans="1:10">
      <c r="I151" s="165"/>
      <c r="J151" s="165"/>
    </row>
    <row r="152" spans="1:10">
      <c r="A152" s="173" t="s">
        <v>288</v>
      </c>
      <c r="I152" s="165"/>
      <c r="J152" s="165"/>
    </row>
    <row r="153" spans="1:10">
      <c r="I153" s="165"/>
      <c r="J153" s="165"/>
    </row>
    <row r="154" spans="1:10">
      <c r="I154" s="165"/>
      <c r="J154" s="165"/>
    </row>
    <row r="155" spans="1:10" ht="20.399999999999999" customHeight="1" thickBot="1">
      <c r="G155" s="173" t="s">
        <v>341</v>
      </c>
      <c r="H155" s="105">
        <f>H24+H46+H57+H64+H84+H103+H135+H141</f>
        <v>65640</v>
      </c>
      <c r="I155" s="165"/>
      <c r="J155" s="165"/>
    </row>
    <row r="156" spans="1:10">
      <c r="I156" s="165"/>
      <c r="J156" s="165"/>
    </row>
    <row r="158" spans="1:10">
      <c r="I158" s="165"/>
      <c r="J158" s="165"/>
    </row>
    <row r="159" spans="1:10">
      <c r="I159" s="165"/>
      <c r="J159" s="165"/>
    </row>
    <row r="160" spans="1:10">
      <c r="I160" s="165"/>
      <c r="J160" s="165"/>
    </row>
    <row r="161" spans="9:10">
      <c r="I161" s="165"/>
      <c r="J161" s="165"/>
    </row>
    <row r="162" spans="9:10">
      <c r="I162" s="165"/>
      <c r="J162" s="165"/>
    </row>
  </sheetData>
  <mergeCells count="1">
    <mergeCell ref="C8:D8"/>
  </mergeCells>
  <phoneticPr fontId="36" type="noConversion"/>
  <pageMargins left="0.70866141732283472" right="0.70866141732283472" top="0.74803149606299213" bottom="0.74803149606299213" header="0.31496062992125984" footer="0.31496062992125984"/>
  <pageSetup paperSize="9" scale="59" fitToHeight="2" orientation="portrait" r:id="rId1"/>
  <headerFooter>
    <oddFooter>&amp;L&amp;F&amp;RPage &amp;P</oddFooter>
  </headerFooter>
  <rowBreaks count="2" manualBreakCount="2">
    <brk id="46" max="7" man="1"/>
    <brk id="103"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9E8AE-EF0B-403A-9833-679C826CA93F}">
  <dimension ref="A1:L84"/>
  <sheetViews>
    <sheetView showGridLines="0" view="pageBreakPreview" topLeftCell="A73" zoomScale="90" zoomScaleNormal="100" zoomScaleSheetLayoutView="90" workbookViewId="0">
      <selection activeCell="Q83" sqref="Q83"/>
    </sheetView>
  </sheetViews>
  <sheetFormatPr defaultColWidth="9.109375" defaultRowHeight="13.2"/>
  <cols>
    <col min="1" max="1" width="7.109375" style="43" customWidth="1"/>
    <col min="2" max="2" width="4.44140625" style="89" customWidth="1"/>
    <col min="3" max="3" width="9.6640625" style="89" customWidth="1"/>
    <col min="4" max="6" width="3.6640625" style="43" customWidth="1"/>
    <col min="7" max="7" width="8.88671875" style="43" customWidth="1"/>
    <col min="8" max="8" width="11.109375" style="43" customWidth="1"/>
    <col min="9" max="9" width="8.6640625" style="43" customWidth="1"/>
    <col min="10" max="10" width="16.44140625" style="43" customWidth="1"/>
    <col min="11" max="11" width="12.5546875" style="90" customWidth="1"/>
    <col min="12" max="12" width="14.33203125" style="90" customWidth="1"/>
    <col min="13" max="13" width="2.6640625" style="43" customWidth="1"/>
    <col min="14" max="16384" width="9.109375" style="43"/>
  </cols>
  <sheetData>
    <row r="1" spans="1:12" ht="29.25" customHeight="1">
      <c r="A1" s="41"/>
      <c r="B1" s="41"/>
      <c r="C1" s="41"/>
      <c r="D1" s="41"/>
      <c r="E1" s="41"/>
      <c r="F1" s="41"/>
      <c r="G1" s="41"/>
      <c r="H1" s="42"/>
      <c r="I1" s="42"/>
      <c r="J1" s="41"/>
      <c r="K1" s="41"/>
      <c r="L1" s="158" t="s">
        <v>193</v>
      </c>
    </row>
    <row r="2" spans="1:12" s="47" customFormat="1" ht="21" customHeight="1">
      <c r="A2" s="44" t="s">
        <v>25</v>
      </c>
      <c r="B2" s="44"/>
      <c r="C2" s="45" t="str">
        <f>'Tender Summary '!C2</f>
        <v>Harbury Parish Council</v>
      </c>
      <c r="D2" s="45"/>
      <c r="E2" s="45"/>
      <c r="F2" s="45"/>
      <c r="G2" s="45"/>
      <c r="H2" s="44"/>
      <c r="I2" s="44"/>
      <c r="J2" s="44"/>
      <c r="K2" s="44"/>
      <c r="L2" s="129" t="s">
        <v>194</v>
      </c>
    </row>
    <row r="3" spans="1:12" s="47" customFormat="1" ht="26.25" customHeight="1">
      <c r="A3" s="48" t="s">
        <v>26</v>
      </c>
      <c r="B3" s="48"/>
      <c r="C3" s="275" t="str">
        <f>'Tender Summary '!C3</f>
        <v xml:space="preserve">Community EV Charging station at Harbury Queen Elizabeth II Playing Fields  </v>
      </c>
      <c r="D3" s="276"/>
      <c r="E3" s="276"/>
      <c r="F3" s="276"/>
      <c r="G3" s="276"/>
      <c r="H3" s="276"/>
      <c r="I3" s="276"/>
      <c r="J3" s="276"/>
      <c r="K3" s="276"/>
      <c r="L3" s="276"/>
    </row>
    <row r="4" spans="1:12" s="55" customFormat="1" ht="17.25" customHeight="1">
      <c r="A4" s="51" t="s">
        <v>27</v>
      </c>
      <c r="B4" s="51"/>
      <c r="C4" s="52" t="str">
        <f>'Tender Summary '!C4</f>
        <v>6541</v>
      </c>
      <c r="D4" s="53"/>
      <c r="E4" s="53"/>
      <c r="F4" s="53"/>
      <c r="G4" s="53"/>
      <c r="H4" s="51"/>
      <c r="I4" s="51"/>
      <c r="J4" s="51"/>
      <c r="K4" s="130" t="s">
        <v>44</v>
      </c>
      <c r="L4" s="131">
        <v>1</v>
      </c>
    </row>
    <row r="5" spans="1:12" s="60" customFormat="1">
      <c r="A5" s="132">
        <v>1</v>
      </c>
      <c r="B5" s="58" t="s">
        <v>195</v>
      </c>
      <c r="C5" s="73"/>
      <c r="D5" s="73"/>
      <c r="E5" s="73"/>
      <c r="F5" s="73"/>
      <c r="G5" s="73"/>
      <c r="I5" s="73"/>
      <c r="J5" s="59"/>
      <c r="K5" s="133"/>
      <c r="L5" s="133"/>
    </row>
    <row r="6" spans="1:12" s="60" customFormat="1">
      <c r="A6" s="132"/>
      <c r="B6" s="181" t="s">
        <v>338</v>
      </c>
      <c r="C6" s="182"/>
      <c r="D6" s="182"/>
      <c r="E6" s="182"/>
      <c r="F6" s="182"/>
      <c r="G6" s="182"/>
      <c r="H6" s="183"/>
      <c r="I6" s="182"/>
      <c r="J6" s="184"/>
      <c r="K6" s="133"/>
      <c r="L6" s="134" t="s">
        <v>196</v>
      </c>
    </row>
    <row r="7" spans="1:12" s="60" customFormat="1">
      <c r="A7" s="135" t="s">
        <v>197</v>
      </c>
      <c r="B7" s="277"/>
      <c r="C7" s="278"/>
      <c r="D7" s="278"/>
      <c r="E7" s="278"/>
      <c r="F7" s="278"/>
      <c r="G7" s="278"/>
      <c r="H7" s="278"/>
      <c r="I7" s="278"/>
      <c r="J7" s="279"/>
      <c r="K7" s="136"/>
      <c r="L7" s="136"/>
    </row>
    <row r="8" spans="1:12" s="60" customFormat="1">
      <c r="A8" s="135"/>
      <c r="B8" s="277" t="s">
        <v>254</v>
      </c>
      <c r="C8" s="278"/>
      <c r="D8" s="278"/>
      <c r="E8" s="278"/>
      <c r="F8" s="278"/>
      <c r="G8" s="278"/>
      <c r="H8" s="278"/>
      <c r="I8" s="278"/>
      <c r="J8" s="279"/>
      <c r="K8" s="136"/>
      <c r="L8" s="136"/>
    </row>
    <row r="9" spans="1:12" s="140" customFormat="1" ht="11.4">
      <c r="A9" s="65"/>
      <c r="B9" s="137"/>
      <c r="C9" s="138"/>
      <c r="D9" s="139"/>
      <c r="E9" s="138"/>
      <c r="F9" s="139"/>
      <c r="G9" s="138"/>
      <c r="H9" s="139"/>
      <c r="I9" s="138"/>
      <c r="J9" s="139"/>
      <c r="K9" s="136"/>
      <c r="L9" s="136"/>
    </row>
    <row r="10" spans="1:12" s="140" customFormat="1" ht="11.4">
      <c r="A10" s="141">
        <v>1</v>
      </c>
      <c r="B10" s="142" t="s">
        <v>198</v>
      </c>
      <c r="C10" s="138"/>
      <c r="D10" s="139"/>
      <c r="E10" s="138"/>
      <c r="F10" s="139"/>
      <c r="G10" s="138"/>
      <c r="H10" s="139"/>
      <c r="I10" s="138"/>
      <c r="J10" s="139"/>
      <c r="K10" s="136" t="s">
        <v>47</v>
      </c>
      <c r="L10" s="136"/>
    </row>
    <row r="11" spans="1:12" s="140" customFormat="1" ht="11.4">
      <c r="A11" s="141">
        <f>SUM(A10+1)</f>
        <v>2</v>
      </c>
      <c r="B11" s="142" t="s">
        <v>199</v>
      </c>
      <c r="C11" s="138"/>
      <c r="D11" s="139"/>
      <c r="E11" s="138"/>
      <c r="F11" s="139"/>
      <c r="G11" s="138"/>
      <c r="H11" s="139"/>
      <c r="I11" s="138"/>
      <c r="J11" s="139"/>
      <c r="K11" s="136" t="s">
        <v>47</v>
      </c>
      <c r="L11" s="136"/>
    </row>
    <row r="12" spans="1:12" s="140" customFormat="1" ht="11.4">
      <c r="A12" s="141">
        <f t="shared" ref="A12:A57" si="0">SUM(A11+1)</f>
        <v>3</v>
      </c>
      <c r="B12" s="142" t="s">
        <v>279</v>
      </c>
      <c r="C12" s="138"/>
      <c r="D12" s="139"/>
      <c r="E12" s="138"/>
      <c r="F12" s="139"/>
      <c r="G12" s="138"/>
      <c r="H12" s="139"/>
      <c r="I12" s="138"/>
      <c r="J12" s="139"/>
      <c r="K12" s="136" t="s">
        <v>47</v>
      </c>
      <c r="L12" s="136"/>
    </row>
    <row r="13" spans="1:12" s="140" customFormat="1" ht="11.4">
      <c r="A13" s="141">
        <f t="shared" si="0"/>
        <v>4</v>
      </c>
      <c r="B13" s="142" t="s">
        <v>200</v>
      </c>
      <c r="C13" s="138"/>
      <c r="D13" s="139"/>
      <c r="E13" s="138"/>
      <c r="F13" s="139"/>
      <c r="G13" s="138"/>
      <c r="H13" s="139"/>
      <c r="I13" s="138"/>
      <c r="J13" s="139"/>
      <c r="K13" s="136" t="s">
        <v>47</v>
      </c>
      <c r="L13" s="136"/>
    </row>
    <row r="14" spans="1:12" s="140" customFormat="1" ht="11.4">
      <c r="A14" s="141">
        <f t="shared" si="0"/>
        <v>5</v>
      </c>
      <c r="B14" s="142" t="s">
        <v>201</v>
      </c>
      <c r="C14" s="138"/>
      <c r="D14" s="139"/>
      <c r="E14" s="138"/>
      <c r="F14" s="139"/>
      <c r="G14" s="138"/>
      <c r="H14" s="139"/>
      <c r="I14" s="138"/>
      <c r="J14" s="139"/>
      <c r="K14" s="136" t="s">
        <v>47</v>
      </c>
      <c r="L14" s="136"/>
    </row>
    <row r="15" spans="1:12" s="140" customFormat="1" ht="11.4">
      <c r="A15" s="141">
        <f t="shared" si="0"/>
        <v>6</v>
      </c>
      <c r="B15" s="142" t="s">
        <v>202</v>
      </c>
      <c r="C15" s="138"/>
      <c r="D15" s="139"/>
      <c r="E15" s="138"/>
      <c r="F15" s="139"/>
      <c r="G15" s="138"/>
      <c r="H15" s="139"/>
      <c r="I15" s="138"/>
      <c r="J15" s="139"/>
      <c r="K15" s="136" t="s">
        <v>47</v>
      </c>
      <c r="L15" s="136"/>
    </row>
    <row r="16" spans="1:12" s="140" customFormat="1" ht="11.4">
      <c r="A16" s="141">
        <f t="shared" si="0"/>
        <v>7</v>
      </c>
      <c r="B16" s="142" t="s">
        <v>203</v>
      </c>
      <c r="C16" s="138"/>
      <c r="D16" s="139"/>
      <c r="E16" s="138"/>
      <c r="F16" s="139"/>
      <c r="G16" s="138"/>
      <c r="H16" s="139"/>
      <c r="I16" s="138"/>
      <c r="J16" s="139"/>
      <c r="K16" s="136" t="s">
        <v>47</v>
      </c>
      <c r="L16" s="136"/>
    </row>
    <row r="17" spans="1:12" s="140" customFormat="1" ht="11.4">
      <c r="A17" s="141">
        <f t="shared" si="0"/>
        <v>8</v>
      </c>
      <c r="B17" s="142" t="s">
        <v>204</v>
      </c>
      <c r="C17" s="138"/>
      <c r="D17" s="139"/>
      <c r="E17" s="138"/>
      <c r="F17" s="139"/>
      <c r="G17" s="138"/>
      <c r="H17" s="139"/>
      <c r="I17" s="138"/>
      <c r="J17" s="139"/>
      <c r="K17" s="136" t="s">
        <v>47</v>
      </c>
      <c r="L17" s="136"/>
    </row>
    <row r="18" spans="1:12" s="140" customFormat="1" ht="11.4">
      <c r="A18" s="141">
        <f t="shared" si="0"/>
        <v>9</v>
      </c>
      <c r="B18" s="142" t="s">
        <v>205</v>
      </c>
      <c r="C18" s="138"/>
      <c r="D18" s="139"/>
      <c r="E18" s="138"/>
      <c r="F18" s="139"/>
      <c r="G18" s="138"/>
      <c r="H18" s="139"/>
      <c r="I18" s="138"/>
      <c r="J18" s="139"/>
      <c r="K18" s="136"/>
      <c r="L18" s="136"/>
    </row>
    <row r="19" spans="1:12" s="140" customFormat="1" ht="11.4">
      <c r="A19" s="141">
        <f t="shared" si="0"/>
        <v>10</v>
      </c>
      <c r="B19" s="142" t="s">
        <v>206</v>
      </c>
      <c r="C19" s="138"/>
      <c r="D19" s="139"/>
      <c r="E19" s="138"/>
      <c r="F19" s="139"/>
      <c r="G19" s="138"/>
      <c r="H19" s="139"/>
      <c r="I19" s="138"/>
      <c r="J19" s="139"/>
      <c r="K19" s="136" t="s">
        <v>47</v>
      </c>
      <c r="L19" s="136"/>
    </row>
    <row r="20" spans="1:12" s="140" customFormat="1" ht="11.4">
      <c r="A20" s="141">
        <f t="shared" si="0"/>
        <v>11</v>
      </c>
      <c r="B20" s="273" t="s">
        <v>207</v>
      </c>
      <c r="C20" s="274"/>
      <c r="D20" s="274"/>
      <c r="E20" s="274"/>
      <c r="F20" s="274"/>
      <c r="G20" s="274"/>
      <c r="H20" s="274"/>
      <c r="I20" s="274"/>
      <c r="J20" s="263"/>
      <c r="K20" s="136" t="s">
        <v>47</v>
      </c>
      <c r="L20" s="136"/>
    </row>
    <row r="21" spans="1:12" s="140" customFormat="1" ht="11.4">
      <c r="A21" s="141">
        <f t="shared" si="0"/>
        <v>12</v>
      </c>
      <c r="B21" s="142" t="s">
        <v>208</v>
      </c>
      <c r="C21" s="138"/>
      <c r="D21" s="139"/>
      <c r="E21" s="138"/>
      <c r="F21" s="139"/>
      <c r="G21" s="138"/>
      <c r="H21" s="139"/>
      <c r="I21" s="138"/>
      <c r="J21" s="139"/>
      <c r="K21" s="136" t="s">
        <v>47</v>
      </c>
      <c r="L21" s="136"/>
    </row>
    <row r="22" spans="1:12" s="140" customFormat="1" ht="11.4">
      <c r="A22" s="141">
        <f t="shared" si="0"/>
        <v>13</v>
      </c>
      <c r="B22" s="142" t="s">
        <v>209</v>
      </c>
      <c r="C22" s="138"/>
      <c r="D22" s="139"/>
      <c r="E22" s="138"/>
      <c r="F22" s="139"/>
      <c r="G22" s="138"/>
      <c r="H22" s="139"/>
      <c r="I22" s="138"/>
      <c r="J22" s="139"/>
      <c r="K22" s="136" t="s">
        <v>47</v>
      </c>
      <c r="L22" s="136"/>
    </row>
    <row r="23" spans="1:12" s="140" customFormat="1" ht="12" customHeight="1">
      <c r="A23" s="141">
        <f t="shared" si="0"/>
        <v>14</v>
      </c>
      <c r="B23" s="273" t="s">
        <v>210</v>
      </c>
      <c r="C23" s="274"/>
      <c r="D23" s="274"/>
      <c r="E23" s="274"/>
      <c r="F23" s="274"/>
      <c r="G23" s="274"/>
      <c r="H23" s="274"/>
      <c r="I23" s="274"/>
      <c r="J23" s="263"/>
      <c r="K23" s="136" t="s">
        <v>47</v>
      </c>
      <c r="L23" s="136"/>
    </row>
    <row r="24" spans="1:12" s="140" customFormat="1" ht="11.4">
      <c r="A24" s="141">
        <f t="shared" si="0"/>
        <v>15</v>
      </c>
      <c r="B24" s="142" t="s">
        <v>211</v>
      </c>
      <c r="C24" s="138"/>
      <c r="D24" s="139"/>
      <c r="E24" s="138"/>
      <c r="F24" s="139"/>
      <c r="G24" s="138"/>
      <c r="H24" s="139"/>
      <c r="I24" s="138"/>
      <c r="J24" s="139"/>
      <c r="K24" s="136" t="s">
        <v>47</v>
      </c>
      <c r="L24" s="136"/>
    </row>
    <row r="25" spans="1:12" s="140" customFormat="1" ht="11.4">
      <c r="A25" s="141">
        <f t="shared" si="0"/>
        <v>16</v>
      </c>
      <c r="B25" s="142" t="s">
        <v>212</v>
      </c>
      <c r="C25" s="138"/>
      <c r="D25" s="139"/>
      <c r="E25" s="138"/>
      <c r="F25" s="139"/>
      <c r="G25" s="138"/>
      <c r="H25" s="139"/>
      <c r="I25" s="138"/>
      <c r="J25" s="139"/>
      <c r="K25" s="136" t="s">
        <v>47</v>
      </c>
      <c r="L25" s="136"/>
    </row>
    <row r="26" spans="1:12" s="140" customFormat="1" ht="11.4">
      <c r="A26" s="141">
        <f t="shared" si="0"/>
        <v>17</v>
      </c>
      <c r="B26" s="142" t="s">
        <v>213</v>
      </c>
      <c r="C26" s="138"/>
      <c r="D26" s="139"/>
      <c r="E26" s="138"/>
      <c r="F26" s="139"/>
      <c r="G26" s="138"/>
      <c r="H26" s="139"/>
      <c r="I26" s="138"/>
      <c r="J26" s="139"/>
      <c r="K26" s="136" t="s">
        <v>47</v>
      </c>
      <c r="L26" s="136"/>
    </row>
    <row r="27" spans="1:12" s="140" customFormat="1" ht="23.25" customHeight="1">
      <c r="A27" s="141">
        <f t="shared" si="0"/>
        <v>18</v>
      </c>
      <c r="B27" s="273" t="s">
        <v>214</v>
      </c>
      <c r="C27" s="274"/>
      <c r="D27" s="274"/>
      <c r="E27" s="274"/>
      <c r="F27" s="274"/>
      <c r="G27" s="274"/>
      <c r="H27" s="274"/>
      <c r="I27" s="274"/>
      <c r="J27" s="263"/>
      <c r="K27" s="136" t="s">
        <v>47</v>
      </c>
      <c r="L27" s="136"/>
    </row>
    <row r="28" spans="1:12" s="140" customFormat="1" ht="11.4">
      <c r="A28" s="141">
        <f t="shared" si="0"/>
        <v>19</v>
      </c>
      <c r="B28" s="142" t="s">
        <v>215</v>
      </c>
      <c r="C28" s="138"/>
      <c r="D28" s="139"/>
      <c r="E28" s="138"/>
      <c r="F28" s="139"/>
      <c r="G28" s="138"/>
      <c r="H28" s="139"/>
      <c r="I28" s="138"/>
      <c r="J28" s="139"/>
      <c r="K28" s="136" t="s">
        <v>47</v>
      </c>
      <c r="L28" s="136"/>
    </row>
    <row r="29" spans="1:12" s="140" customFormat="1" ht="12.75" customHeight="1">
      <c r="A29" s="141">
        <f t="shared" si="0"/>
        <v>20</v>
      </c>
      <c r="B29" s="142" t="s">
        <v>216</v>
      </c>
      <c r="C29" s="138"/>
      <c r="D29" s="139"/>
      <c r="E29" s="138"/>
      <c r="F29" s="139"/>
      <c r="G29" s="138"/>
      <c r="H29" s="139"/>
      <c r="I29" s="138"/>
      <c r="J29" s="139"/>
      <c r="K29" s="136" t="s">
        <v>47</v>
      </c>
      <c r="L29" s="136"/>
    </row>
    <row r="30" spans="1:12" s="140" customFormat="1" ht="11.4">
      <c r="A30" s="141">
        <f t="shared" si="0"/>
        <v>21</v>
      </c>
      <c r="B30" s="142" t="s">
        <v>217</v>
      </c>
      <c r="C30" s="138"/>
      <c r="D30" s="139"/>
      <c r="E30" s="138"/>
      <c r="F30" s="139"/>
      <c r="G30" s="138"/>
      <c r="H30" s="139"/>
      <c r="I30" s="138"/>
      <c r="J30" s="139"/>
      <c r="K30" s="136" t="s">
        <v>47</v>
      </c>
      <c r="L30" s="136"/>
    </row>
    <row r="31" spans="1:12" s="140" customFormat="1" ht="25.5" customHeight="1">
      <c r="A31" s="141">
        <f t="shared" si="0"/>
        <v>22</v>
      </c>
      <c r="B31" s="273" t="s">
        <v>218</v>
      </c>
      <c r="C31" s="274"/>
      <c r="D31" s="274"/>
      <c r="E31" s="274"/>
      <c r="F31" s="274"/>
      <c r="G31" s="274"/>
      <c r="H31" s="274"/>
      <c r="I31" s="274"/>
      <c r="J31" s="263"/>
      <c r="K31" s="136" t="s">
        <v>47</v>
      </c>
      <c r="L31" s="136"/>
    </row>
    <row r="32" spans="1:12" s="140" customFormat="1" ht="11.4">
      <c r="A32" s="141">
        <f t="shared" si="0"/>
        <v>23</v>
      </c>
      <c r="B32" s="142" t="s">
        <v>219</v>
      </c>
      <c r="C32" s="138"/>
      <c r="D32" s="139"/>
      <c r="E32" s="138"/>
      <c r="F32" s="139"/>
      <c r="G32" s="138"/>
      <c r="H32" s="139"/>
      <c r="I32" s="138"/>
      <c r="J32" s="139"/>
      <c r="K32" s="136" t="s">
        <v>47</v>
      </c>
      <c r="L32" s="136"/>
    </row>
    <row r="33" spans="1:12" s="140" customFormat="1" ht="14.25" customHeight="1">
      <c r="A33" s="141">
        <f t="shared" si="0"/>
        <v>24</v>
      </c>
      <c r="B33" s="142" t="s">
        <v>220</v>
      </c>
      <c r="C33" s="138"/>
      <c r="D33" s="139"/>
      <c r="E33" s="138"/>
      <c r="F33" s="139"/>
      <c r="G33" s="138"/>
      <c r="H33" s="139"/>
      <c r="I33" s="138"/>
      <c r="J33" s="139"/>
      <c r="K33" s="136" t="s">
        <v>47</v>
      </c>
      <c r="L33" s="136"/>
    </row>
    <row r="34" spans="1:12" s="140" customFormat="1" ht="15" customHeight="1">
      <c r="A34" s="141">
        <f t="shared" si="0"/>
        <v>25</v>
      </c>
      <c r="B34" s="142" t="s">
        <v>221</v>
      </c>
      <c r="C34" s="138"/>
      <c r="D34" s="139"/>
      <c r="E34" s="138"/>
      <c r="F34" s="139"/>
      <c r="G34" s="138"/>
      <c r="H34" s="139"/>
      <c r="I34" s="138"/>
      <c r="J34" s="139"/>
      <c r="K34" s="136" t="s">
        <v>47</v>
      </c>
      <c r="L34" s="136"/>
    </row>
    <row r="35" spans="1:12" s="140" customFormat="1" ht="11.4">
      <c r="A35" s="141">
        <f t="shared" si="0"/>
        <v>26</v>
      </c>
      <c r="B35" s="142" t="s">
        <v>222</v>
      </c>
      <c r="C35" s="138"/>
      <c r="D35" s="139"/>
      <c r="E35" s="138"/>
      <c r="F35" s="139"/>
      <c r="G35" s="138"/>
      <c r="H35" s="139"/>
      <c r="I35" s="138"/>
      <c r="J35" s="139"/>
      <c r="K35" s="136" t="s">
        <v>47</v>
      </c>
      <c r="L35" s="136"/>
    </row>
    <row r="36" spans="1:12" s="140" customFormat="1" ht="11.4">
      <c r="A36" s="141">
        <f t="shared" si="0"/>
        <v>27</v>
      </c>
      <c r="B36" s="142" t="s">
        <v>223</v>
      </c>
      <c r="C36" s="138"/>
      <c r="D36" s="139"/>
      <c r="E36" s="138"/>
      <c r="F36" s="139"/>
      <c r="G36" s="138"/>
      <c r="H36" s="139"/>
      <c r="I36" s="138"/>
      <c r="J36" s="139"/>
      <c r="K36" s="136" t="s">
        <v>47</v>
      </c>
      <c r="L36" s="136"/>
    </row>
    <row r="37" spans="1:12" s="140" customFormat="1" ht="11.4">
      <c r="A37" s="65"/>
      <c r="B37" s="143" t="s">
        <v>224</v>
      </c>
      <c r="C37" s="138"/>
      <c r="D37" s="139"/>
      <c r="E37" s="138"/>
      <c r="F37" s="139"/>
      <c r="G37" s="138"/>
      <c r="H37" s="139"/>
      <c r="I37" s="138"/>
      <c r="J37" s="139"/>
      <c r="K37" s="136" t="s">
        <v>47</v>
      </c>
      <c r="L37" s="136"/>
    </row>
    <row r="38" spans="1:12" s="140" customFormat="1" ht="11.4">
      <c r="A38" s="141">
        <f>SUM(A36+1)</f>
        <v>28</v>
      </c>
      <c r="B38" s="142" t="s">
        <v>198</v>
      </c>
      <c r="C38" s="138"/>
      <c r="D38" s="139"/>
      <c r="E38" s="138"/>
      <c r="F38" s="139"/>
      <c r="G38" s="138"/>
      <c r="H38" s="139"/>
      <c r="I38" s="138"/>
      <c r="J38" s="139"/>
      <c r="K38" s="136" t="s">
        <v>47</v>
      </c>
      <c r="L38" s="136"/>
    </row>
    <row r="39" spans="1:12" s="140" customFormat="1" ht="11.4">
      <c r="A39" s="141">
        <f t="shared" si="0"/>
        <v>29</v>
      </c>
      <c r="B39" s="142" t="s">
        <v>222</v>
      </c>
      <c r="C39" s="138"/>
      <c r="D39" s="139"/>
      <c r="E39" s="138"/>
      <c r="F39" s="139"/>
      <c r="G39" s="138"/>
      <c r="H39" s="139"/>
      <c r="I39" s="138"/>
      <c r="J39" s="139"/>
      <c r="K39" s="136" t="s">
        <v>47</v>
      </c>
      <c r="L39" s="136"/>
    </row>
    <row r="40" spans="1:12" s="140" customFormat="1" ht="11.4">
      <c r="A40" s="141">
        <f t="shared" si="0"/>
        <v>30</v>
      </c>
      <c r="B40" s="142" t="s">
        <v>225</v>
      </c>
      <c r="C40" s="138"/>
      <c r="D40" s="139"/>
      <c r="E40" s="138"/>
      <c r="F40" s="139"/>
      <c r="G40" s="138"/>
      <c r="H40" s="139"/>
      <c r="I40" s="138"/>
      <c r="J40" s="139"/>
      <c r="K40" s="136" t="s">
        <v>47</v>
      </c>
      <c r="L40" s="136"/>
    </row>
    <row r="41" spans="1:12" s="140" customFormat="1" ht="11.4">
      <c r="A41" s="141">
        <f t="shared" si="0"/>
        <v>31</v>
      </c>
      <c r="B41" s="142" t="s">
        <v>226</v>
      </c>
      <c r="C41" s="138"/>
      <c r="D41" s="139"/>
      <c r="E41" s="138"/>
      <c r="F41" s="139"/>
      <c r="G41" s="138"/>
      <c r="H41" s="139"/>
      <c r="I41" s="138"/>
      <c r="J41" s="139"/>
      <c r="K41" s="136" t="s">
        <v>47</v>
      </c>
      <c r="L41" s="136"/>
    </row>
    <row r="42" spans="1:12" s="140" customFormat="1" ht="11.4">
      <c r="A42" s="141">
        <f t="shared" si="0"/>
        <v>32</v>
      </c>
      <c r="B42" s="142" t="s">
        <v>227</v>
      </c>
      <c r="C42" s="138"/>
      <c r="D42" s="139"/>
      <c r="E42" s="138"/>
      <c r="F42" s="139"/>
      <c r="G42" s="138"/>
      <c r="H42" s="139"/>
      <c r="I42" s="138"/>
      <c r="J42" s="139"/>
      <c r="K42" s="136" t="s">
        <v>47</v>
      </c>
      <c r="L42" s="136"/>
    </row>
    <row r="43" spans="1:12" s="140" customFormat="1" ht="11.4">
      <c r="A43" s="141">
        <f t="shared" si="0"/>
        <v>33</v>
      </c>
      <c r="B43" s="142" t="s">
        <v>228</v>
      </c>
      <c r="C43" s="138"/>
      <c r="D43" s="139"/>
      <c r="E43" s="138"/>
      <c r="F43" s="139"/>
      <c r="G43" s="138"/>
      <c r="H43" s="139"/>
      <c r="I43" s="138"/>
      <c r="J43" s="139"/>
      <c r="K43" s="136" t="s">
        <v>47</v>
      </c>
      <c r="L43" s="136"/>
    </row>
    <row r="44" spans="1:12" s="140" customFormat="1" ht="11.4">
      <c r="A44" s="141">
        <f t="shared" si="0"/>
        <v>34</v>
      </c>
      <c r="B44" s="142" t="s">
        <v>229</v>
      </c>
      <c r="C44" s="138"/>
      <c r="D44" s="139"/>
      <c r="E44" s="138"/>
      <c r="F44" s="139"/>
      <c r="G44" s="138"/>
      <c r="H44" s="139"/>
      <c r="I44" s="138"/>
      <c r="J44" s="139"/>
      <c r="K44" s="136" t="s">
        <v>47</v>
      </c>
      <c r="L44" s="136"/>
    </row>
    <row r="45" spans="1:12" s="140" customFormat="1" ht="11.4">
      <c r="A45" s="141">
        <f t="shared" si="0"/>
        <v>35</v>
      </c>
      <c r="B45" s="142" t="s">
        <v>230</v>
      </c>
      <c r="C45" s="138"/>
      <c r="D45" s="139"/>
      <c r="E45" s="138"/>
      <c r="F45" s="139"/>
      <c r="G45" s="138"/>
      <c r="H45" s="139"/>
      <c r="I45" s="138"/>
      <c r="J45" s="139"/>
      <c r="K45" s="136" t="s">
        <v>47</v>
      </c>
      <c r="L45" s="136"/>
    </row>
    <row r="46" spans="1:12" s="140" customFormat="1" ht="11.4">
      <c r="A46" s="141">
        <f t="shared" si="0"/>
        <v>36</v>
      </c>
      <c r="B46" s="142" t="s">
        <v>231</v>
      </c>
      <c r="C46" s="138"/>
      <c r="D46" s="139"/>
      <c r="E46" s="138"/>
      <c r="F46" s="139"/>
      <c r="G46" s="138"/>
      <c r="H46" s="139"/>
      <c r="I46" s="138"/>
      <c r="J46" s="139"/>
      <c r="K46" s="136" t="s">
        <v>47</v>
      </c>
      <c r="L46" s="136"/>
    </row>
    <row r="47" spans="1:12" s="140" customFormat="1" ht="11.4">
      <c r="A47" s="141">
        <f t="shared" si="0"/>
        <v>37</v>
      </c>
      <c r="B47" s="142" t="s">
        <v>232</v>
      </c>
      <c r="C47" s="138"/>
      <c r="D47" s="139"/>
      <c r="E47" s="138"/>
      <c r="F47" s="139"/>
      <c r="G47" s="138"/>
      <c r="H47" s="139"/>
      <c r="I47" s="138"/>
      <c r="J47" s="139"/>
      <c r="K47" s="136" t="s">
        <v>47</v>
      </c>
      <c r="L47" s="136"/>
    </row>
    <row r="48" spans="1:12" s="140" customFormat="1" ht="11.4">
      <c r="A48" s="141">
        <f t="shared" si="0"/>
        <v>38</v>
      </c>
      <c r="B48" s="142" t="s">
        <v>233</v>
      </c>
      <c r="C48" s="138"/>
      <c r="D48" s="139"/>
      <c r="E48" s="138"/>
      <c r="F48" s="139"/>
      <c r="G48" s="138"/>
      <c r="H48" s="139"/>
      <c r="I48" s="138"/>
      <c r="J48" s="139"/>
      <c r="K48" s="136" t="s">
        <v>47</v>
      </c>
      <c r="L48" s="136"/>
    </row>
    <row r="49" spans="1:12" s="140" customFormat="1" ht="11.4">
      <c r="A49" s="141">
        <f t="shared" si="0"/>
        <v>39</v>
      </c>
      <c r="B49" s="142" t="s">
        <v>234</v>
      </c>
      <c r="C49" s="138"/>
      <c r="D49" s="139"/>
      <c r="E49" s="138"/>
      <c r="F49" s="139"/>
      <c r="G49" s="138"/>
      <c r="H49" s="139"/>
      <c r="I49" s="138"/>
      <c r="J49" s="139"/>
      <c r="K49" s="136" t="s">
        <v>47</v>
      </c>
      <c r="L49" s="136"/>
    </row>
    <row r="50" spans="1:12" s="140" customFormat="1" ht="11.4">
      <c r="A50" s="141">
        <f t="shared" si="0"/>
        <v>40</v>
      </c>
      <c r="B50" s="142" t="s">
        <v>235</v>
      </c>
      <c r="C50" s="138"/>
      <c r="D50" s="139"/>
      <c r="E50" s="138"/>
      <c r="F50" s="139"/>
      <c r="G50" s="138"/>
      <c r="H50" s="139"/>
      <c r="I50" s="138"/>
      <c r="J50" s="139"/>
      <c r="K50" s="136" t="s">
        <v>47</v>
      </c>
      <c r="L50" s="136"/>
    </row>
    <row r="51" spans="1:12" s="140" customFormat="1" ht="11.4">
      <c r="A51" s="141">
        <f t="shared" si="0"/>
        <v>41</v>
      </c>
      <c r="B51" s="142" t="s">
        <v>236</v>
      </c>
      <c r="C51" s="138"/>
      <c r="D51" s="139"/>
      <c r="E51" s="138"/>
      <c r="F51" s="139"/>
      <c r="G51" s="138"/>
      <c r="H51" s="139"/>
      <c r="I51" s="138"/>
      <c r="J51" s="139"/>
      <c r="K51" s="136" t="s">
        <v>47</v>
      </c>
      <c r="L51" s="136"/>
    </row>
    <row r="52" spans="1:12" s="140" customFormat="1" ht="11.4">
      <c r="A52" s="141">
        <f t="shared" si="0"/>
        <v>42</v>
      </c>
      <c r="B52" s="142" t="s">
        <v>237</v>
      </c>
      <c r="C52" s="138"/>
      <c r="D52" s="139"/>
      <c r="E52" s="138"/>
      <c r="F52" s="139"/>
      <c r="G52" s="138"/>
      <c r="H52" s="139"/>
      <c r="I52" s="138"/>
      <c r="J52" s="139"/>
      <c r="K52" s="136" t="s">
        <v>47</v>
      </c>
      <c r="L52" s="136"/>
    </row>
    <row r="53" spans="1:12" s="140" customFormat="1" ht="11.4">
      <c r="A53" s="141">
        <f t="shared" si="0"/>
        <v>43</v>
      </c>
      <c r="B53" s="142" t="s">
        <v>238</v>
      </c>
      <c r="C53" s="138"/>
      <c r="D53" s="139"/>
      <c r="E53" s="138"/>
      <c r="F53" s="139"/>
      <c r="G53" s="138"/>
      <c r="H53" s="139"/>
      <c r="I53" s="138"/>
      <c r="J53" s="139"/>
      <c r="K53" s="136" t="s">
        <v>47</v>
      </c>
      <c r="L53" s="136"/>
    </row>
    <row r="54" spans="1:12" s="140" customFormat="1" ht="11.4">
      <c r="A54" s="141">
        <f t="shared" si="0"/>
        <v>44</v>
      </c>
      <c r="B54" s="142" t="s">
        <v>239</v>
      </c>
      <c r="C54" s="138"/>
      <c r="D54" s="139"/>
      <c r="E54" s="138"/>
      <c r="F54" s="139"/>
      <c r="G54" s="138"/>
      <c r="H54" s="139"/>
      <c r="I54" s="138"/>
      <c r="J54" s="139"/>
      <c r="K54" s="136" t="s">
        <v>47</v>
      </c>
      <c r="L54" s="136"/>
    </row>
    <row r="55" spans="1:12" s="140" customFormat="1" ht="11.4">
      <c r="A55" s="141">
        <f t="shared" si="0"/>
        <v>45</v>
      </c>
      <c r="B55" s="142" t="s">
        <v>240</v>
      </c>
      <c r="C55" s="138"/>
      <c r="D55" s="139"/>
      <c r="E55" s="138"/>
      <c r="F55" s="139"/>
      <c r="G55" s="138"/>
      <c r="H55" s="139"/>
      <c r="I55" s="138"/>
      <c r="J55" s="139"/>
      <c r="K55" s="136" t="s">
        <v>47</v>
      </c>
      <c r="L55" s="136"/>
    </row>
    <row r="56" spans="1:12" s="140" customFormat="1" ht="11.4">
      <c r="A56" s="141">
        <f t="shared" si="0"/>
        <v>46</v>
      </c>
      <c r="B56" s="142" t="s">
        <v>241</v>
      </c>
      <c r="C56" s="138"/>
      <c r="D56" s="139"/>
      <c r="E56" s="138"/>
      <c r="F56" s="139"/>
      <c r="G56" s="138"/>
      <c r="H56" s="139"/>
      <c r="I56" s="138"/>
      <c r="J56" s="139"/>
      <c r="K56" s="136" t="s">
        <v>47</v>
      </c>
      <c r="L56" s="136"/>
    </row>
    <row r="57" spans="1:12" s="140" customFormat="1" ht="11.4">
      <c r="A57" s="141">
        <f t="shared" si="0"/>
        <v>47</v>
      </c>
      <c r="B57" s="142" t="s">
        <v>280</v>
      </c>
      <c r="C57" s="138"/>
      <c r="D57" s="139"/>
      <c r="E57" s="138"/>
      <c r="F57" s="139"/>
      <c r="G57" s="138"/>
      <c r="H57" s="139"/>
      <c r="I57" s="138"/>
      <c r="J57" s="139"/>
      <c r="K57" s="136" t="s">
        <v>47</v>
      </c>
      <c r="L57" s="136"/>
    </row>
    <row r="58" spans="1:12" ht="22.5" customHeight="1">
      <c r="A58" s="144"/>
      <c r="B58" s="145"/>
      <c r="C58" s="146"/>
      <c r="D58" s="146"/>
      <c r="E58" s="146"/>
      <c r="F58" s="146"/>
      <c r="G58" s="146"/>
      <c r="H58" s="146"/>
      <c r="I58" s="146"/>
      <c r="J58" s="147" t="s">
        <v>242</v>
      </c>
      <c r="K58" s="148" t="s">
        <v>40</v>
      </c>
      <c r="L58" s="149">
        <f>SUM(L7:L57)</f>
        <v>0</v>
      </c>
    </row>
    <row r="59" spans="1:12" s="140" customFormat="1" ht="11.4">
      <c r="A59" s="141"/>
      <c r="B59" s="142"/>
      <c r="C59" s="138"/>
      <c r="D59" s="139"/>
      <c r="E59" s="138"/>
      <c r="F59" s="139"/>
      <c r="G59" s="138"/>
      <c r="H59" s="139"/>
      <c r="I59" s="138"/>
      <c r="J59" s="139"/>
      <c r="K59" s="136"/>
      <c r="L59" s="150"/>
    </row>
    <row r="60" spans="1:12" s="140" customFormat="1" ht="12">
      <c r="A60" s="141"/>
      <c r="B60" s="151" t="s">
        <v>243</v>
      </c>
      <c r="C60" s="138"/>
      <c r="D60" s="139"/>
      <c r="E60" s="138"/>
      <c r="F60" s="139"/>
      <c r="G60" s="138"/>
      <c r="H60" s="139"/>
      <c r="I60" s="138"/>
      <c r="J60" s="152" t="s">
        <v>244</v>
      </c>
      <c r="K60" s="153" t="s">
        <v>40</v>
      </c>
      <c r="L60" s="154">
        <f>L58</f>
        <v>0</v>
      </c>
    </row>
    <row r="61" spans="1:12" s="140" customFormat="1" ht="11.4">
      <c r="A61" s="141"/>
      <c r="B61" s="142"/>
      <c r="C61" s="138"/>
      <c r="D61" s="139"/>
      <c r="E61" s="138"/>
      <c r="F61" s="139"/>
      <c r="G61" s="138"/>
      <c r="H61" s="139"/>
      <c r="I61" s="138"/>
      <c r="J61" s="139"/>
      <c r="K61" s="136"/>
      <c r="L61" s="150"/>
    </row>
    <row r="62" spans="1:12" s="140" customFormat="1" ht="11.4">
      <c r="A62" s="141">
        <f>SUM(A57+1)</f>
        <v>48</v>
      </c>
      <c r="B62" s="142" t="s">
        <v>281</v>
      </c>
      <c r="C62" s="138"/>
      <c r="D62" s="139"/>
      <c r="E62" s="138"/>
      <c r="F62" s="139"/>
      <c r="G62" s="138"/>
      <c r="H62" s="139"/>
      <c r="I62" s="138"/>
      <c r="J62" s="139"/>
      <c r="K62" s="136" t="s">
        <v>47</v>
      </c>
      <c r="L62" s="150"/>
    </row>
    <row r="63" spans="1:12" s="140" customFormat="1" ht="11.4">
      <c r="A63" s="141">
        <f>SUM(A62+1)</f>
        <v>49</v>
      </c>
      <c r="B63" s="142" t="s">
        <v>245</v>
      </c>
      <c r="C63" s="138"/>
      <c r="D63" s="139"/>
      <c r="E63" s="138"/>
      <c r="F63" s="139"/>
      <c r="G63" s="138"/>
      <c r="H63" s="139"/>
      <c r="I63" s="138"/>
      <c r="J63" s="139"/>
      <c r="K63" s="136" t="s">
        <v>47</v>
      </c>
      <c r="L63" s="150"/>
    </row>
    <row r="64" spans="1:12" s="140" customFormat="1" ht="11.4">
      <c r="A64" s="141">
        <f t="shared" ref="A64:A81" si="1">SUM(A63+1)</f>
        <v>50</v>
      </c>
      <c r="B64" s="142" t="s">
        <v>246</v>
      </c>
      <c r="C64" s="138"/>
      <c r="D64" s="139"/>
      <c r="E64" s="138"/>
      <c r="F64" s="139"/>
      <c r="G64" s="138"/>
      <c r="H64" s="139"/>
      <c r="I64" s="138"/>
      <c r="J64" s="139"/>
      <c r="K64" s="136" t="s">
        <v>47</v>
      </c>
      <c r="L64" s="150"/>
    </row>
    <row r="65" spans="1:12" s="140" customFormat="1" ht="11.4">
      <c r="A65" s="141">
        <f t="shared" si="1"/>
        <v>51</v>
      </c>
      <c r="B65" s="142" t="s">
        <v>247</v>
      </c>
      <c r="C65" s="138"/>
      <c r="D65" s="139"/>
      <c r="E65" s="138"/>
      <c r="F65" s="139"/>
      <c r="G65" s="138"/>
      <c r="H65" s="139"/>
      <c r="I65" s="138"/>
      <c r="J65" s="139"/>
      <c r="K65" s="136" t="s">
        <v>47</v>
      </c>
      <c r="L65" s="150"/>
    </row>
    <row r="66" spans="1:12" s="140" customFormat="1" ht="11.4">
      <c r="A66" s="141">
        <f t="shared" si="1"/>
        <v>52</v>
      </c>
      <c r="B66" s="142" t="s">
        <v>248</v>
      </c>
      <c r="C66" s="138"/>
      <c r="D66" s="139"/>
      <c r="E66" s="138"/>
      <c r="F66" s="139"/>
      <c r="G66" s="138"/>
      <c r="H66" s="139"/>
      <c r="I66" s="138"/>
      <c r="J66" s="139"/>
      <c r="K66" s="136" t="s">
        <v>47</v>
      </c>
      <c r="L66" s="150"/>
    </row>
    <row r="67" spans="1:12" s="140" customFormat="1" ht="11.4">
      <c r="A67" s="141">
        <f t="shared" si="1"/>
        <v>53</v>
      </c>
      <c r="B67" s="142" t="s">
        <v>249</v>
      </c>
      <c r="C67" s="138"/>
      <c r="D67" s="139"/>
      <c r="E67" s="138"/>
      <c r="F67" s="139"/>
      <c r="G67" s="138"/>
      <c r="H67" s="139"/>
      <c r="I67" s="138"/>
      <c r="J67" s="139"/>
      <c r="K67" s="136"/>
      <c r="L67" s="150"/>
    </row>
    <row r="68" spans="1:12" s="140" customFormat="1" ht="11.4">
      <c r="A68" s="141">
        <f t="shared" si="1"/>
        <v>54</v>
      </c>
      <c r="B68" s="142" t="s">
        <v>250</v>
      </c>
      <c r="C68" s="138"/>
      <c r="D68" s="139"/>
      <c r="E68" s="138"/>
      <c r="F68" s="139"/>
      <c r="G68" s="138"/>
      <c r="H68" s="139"/>
      <c r="I68" s="138"/>
      <c r="J68" s="139"/>
      <c r="K68" s="136" t="s">
        <v>47</v>
      </c>
      <c r="L68" s="150"/>
    </row>
    <row r="69" spans="1:12" s="140" customFormat="1" ht="11.4">
      <c r="A69" s="141">
        <f t="shared" si="1"/>
        <v>55</v>
      </c>
      <c r="B69" s="142" t="s">
        <v>251</v>
      </c>
      <c r="C69" s="138"/>
      <c r="D69" s="139"/>
      <c r="E69" s="138"/>
      <c r="F69" s="139"/>
      <c r="G69" s="138"/>
      <c r="H69" s="139"/>
      <c r="I69" s="138"/>
      <c r="J69" s="139"/>
      <c r="K69" s="136" t="s">
        <v>47</v>
      </c>
      <c r="L69" s="150"/>
    </row>
    <row r="70" spans="1:12" s="140" customFormat="1" ht="11.4">
      <c r="A70" s="141"/>
      <c r="B70" s="143" t="s">
        <v>198</v>
      </c>
      <c r="C70" s="138"/>
      <c r="D70" s="139"/>
      <c r="E70" s="138"/>
      <c r="F70" s="139"/>
      <c r="G70" s="138"/>
      <c r="H70" s="139"/>
      <c r="I70" s="138"/>
      <c r="J70" s="139"/>
      <c r="K70" s="136"/>
      <c r="L70" s="150"/>
    </row>
    <row r="71" spans="1:12" s="140" customFormat="1" ht="11.4">
      <c r="A71" s="141">
        <f>SUM(A69+1)</f>
        <v>56</v>
      </c>
      <c r="B71" s="142" t="s">
        <v>252</v>
      </c>
      <c r="C71" s="138"/>
      <c r="D71" s="139"/>
      <c r="E71" s="138"/>
      <c r="F71" s="139"/>
      <c r="G71" s="138"/>
      <c r="H71" s="139"/>
      <c r="I71" s="138"/>
      <c r="J71" s="139"/>
      <c r="K71" s="136" t="s">
        <v>47</v>
      </c>
      <c r="L71" s="150"/>
    </row>
    <row r="72" spans="1:12" s="140" customFormat="1" ht="11.4">
      <c r="A72" s="141">
        <f t="shared" si="1"/>
        <v>57</v>
      </c>
      <c r="B72" s="142"/>
      <c r="C72" s="138"/>
      <c r="D72" s="139"/>
      <c r="E72" s="138"/>
      <c r="F72" s="139"/>
      <c r="G72" s="138"/>
      <c r="H72" s="139"/>
      <c r="I72" s="138"/>
      <c r="J72" s="139"/>
      <c r="K72" s="136"/>
      <c r="L72" s="150"/>
    </row>
    <row r="73" spans="1:12" s="140" customFormat="1" ht="11.4">
      <c r="A73" s="141">
        <f t="shared" si="1"/>
        <v>58</v>
      </c>
      <c r="B73" s="142"/>
      <c r="C73" s="138"/>
      <c r="D73" s="139"/>
      <c r="E73" s="138"/>
      <c r="F73" s="139"/>
      <c r="G73" s="138"/>
      <c r="H73" s="139"/>
      <c r="I73" s="138"/>
      <c r="J73" s="139"/>
      <c r="K73" s="136"/>
      <c r="L73" s="150"/>
    </row>
    <row r="74" spans="1:12" s="140" customFormat="1" ht="11.4">
      <c r="A74" s="141">
        <f t="shared" si="1"/>
        <v>59</v>
      </c>
      <c r="B74" s="142"/>
      <c r="C74" s="138"/>
      <c r="D74" s="139"/>
      <c r="E74" s="138"/>
      <c r="F74" s="139"/>
      <c r="G74" s="138"/>
      <c r="H74" s="139"/>
      <c r="I74" s="138"/>
      <c r="J74" s="139"/>
      <c r="K74" s="136"/>
      <c r="L74" s="150"/>
    </row>
    <row r="75" spans="1:12" s="140" customFormat="1" ht="11.4">
      <c r="A75" s="141">
        <f t="shared" si="1"/>
        <v>60</v>
      </c>
      <c r="B75" s="142"/>
      <c r="C75" s="138"/>
      <c r="D75" s="139"/>
      <c r="E75" s="138"/>
      <c r="F75" s="139"/>
      <c r="G75" s="138"/>
      <c r="H75" s="139"/>
      <c r="I75" s="138"/>
      <c r="J75" s="139"/>
      <c r="K75" s="136"/>
      <c r="L75" s="150"/>
    </row>
    <row r="76" spans="1:12" s="140" customFormat="1" ht="11.4">
      <c r="A76" s="141">
        <f t="shared" si="1"/>
        <v>61</v>
      </c>
      <c r="B76" s="142" t="s">
        <v>253</v>
      </c>
      <c r="C76" s="138"/>
      <c r="D76" s="139"/>
      <c r="E76" s="138"/>
      <c r="F76" s="139"/>
      <c r="G76" s="138"/>
      <c r="H76" s="139"/>
      <c r="I76" s="138"/>
      <c r="J76" s="139"/>
      <c r="K76" s="136" t="s">
        <v>47</v>
      </c>
      <c r="L76" s="150"/>
    </row>
    <row r="77" spans="1:12" s="140" customFormat="1" ht="11.4">
      <c r="A77" s="141">
        <f t="shared" si="1"/>
        <v>62</v>
      </c>
      <c r="B77" s="159"/>
      <c r="C77" s="160"/>
      <c r="D77" s="161"/>
      <c r="E77" s="162"/>
      <c r="F77" s="161"/>
      <c r="G77" s="162"/>
      <c r="H77" s="161"/>
      <c r="I77" s="162"/>
      <c r="J77" s="161"/>
      <c r="K77" s="136"/>
      <c r="L77" s="150"/>
    </row>
    <row r="78" spans="1:12" s="140" customFormat="1" ht="11.4">
      <c r="A78" s="141">
        <f t="shared" si="1"/>
        <v>63</v>
      </c>
      <c r="B78" s="159"/>
      <c r="C78" s="160"/>
      <c r="D78" s="161"/>
      <c r="E78" s="162"/>
      <c r="F78" s="161"/>
      <c r="G78" s="162"/>
      <c r="H78" s="161"/>
      <c r="I78" s="162"/>
      <c r="J78" s="161"/>
      <c r="K78" s="136"/>
      <c r="L78" s="150"/>
    </row>
    <row r="79" spans="1:12" s="140" customFormat="1" ht="11.4">
      <c r="A79" s="141">
        <f t="shared" si="1"/>
        <v>64</v>
      </c>
      <c r="B79" s="159"/>
      <c r="C79" s="160"/>
      <c r="D79" s="161"/>
      <c r="E79" s="162"/>
      <c r="F79" s="161"/>
      <c r="G79" s="162"/>
      <c r="H79" s="161"/>
      <c r="I79" s="162"/>
      <c r="J79" s="161"/>
      <c r="K79" s="136"/>
      <c r="L79" s="150"/>
    </row>
    <row r="80" spans="1:12" s="140" customFormat="1" ht="11.4">
      <c r="A80" s="141">
        <f t="shared" si="1"/>
        <v>65</v>
      </c>
      <c r="B80" s="159"/>
      <c r="C80" s="160"/>
      <c r="D80" s="161"/>
      <c r="E80" s="162"/>
      <c r="F80" s="161"/>
      <c r="G80" s="162"/>
      <c r="H80" s="161"/>
      <c r="I80" s="162"/>
      <c r="J80" s="161"/>
      <c r="K80" s="136"/>
      <c r="L80" s="150"/>
    </row>
    <row r="81" spans="1:12" s="140" customFormat="1" ht="11.4">
      <c r="A81" s="141">
        <f t="shared" si="1"/>
        <v>66</v>
      </c>
      <c r="B81" s="159"/>
      <c r="C81" s="160"/>
      <c r="D81" s="161"/>
      <c r="E81" s="162"/>
      <c r="F81" s="161"/>
      <c r="G81" s="162"/>
      <c r="H81" s="161"/>
      <c r="I81" s="162"/>
      <c r="J81" s="161"/>
      <c r="K81" s="136"/>
      <c r="L81" s="150"/>
    </row>
    <row r="82" spans="1:12" s="140" customFormat="1" ht="11.4">
      <c r="A82" s="141"/>
      <c r="B82" s="142"/>
      <c r="C82" s="138"/>
      <c r="D82" s="139"/>
      <c r="E82" s="138"/>
      <c r="F82" s="139"/>
      <c r="G82" s="138"/>
      <c r="H82" s="139"/>
      <c r="I82" s="138"/>
      <c r="J82" s="139"/>
      <c r="K82" s="136"/>
      <c r="L82" s="150"/>
    </row>
    <row r="83" spans="1:12" ht="22.5" customHeight="1">
      <c r="A83" s="144"/>
      <c r="B83" s="145"/>
      <c r="C83" s="146"/>
      <c r="D83" s="146"/>
      <c r="E83" s="146"/>
      <c r="F83" s="146"/>
      <c r="G83" s="146"/>
      <c r="H83" s="146"/>
      <c r="I83" s="146"/>
      <c r="J83" s="85" t="s">
        <v>339</v>
      </c>
      <c r="K83" s="155" t="s">
        <v>40</v>
      </c>
      <c r="L83" s="256">
        <f>SUM(L60:L81)</f>
        <v>0</v>
      </c>
    </row>
    <row r="84" spans="1:12">
      <c r="K84" s="157"/>
    </row>
  </sheetData>
  <mergeCells count="7">
    <mergeCell ref="B31:J31"/>
    <mergeCell ref="C3:L3"/>
    <mergeCell ref="B7:J7"/>
    <mergeCell ref="B8:J8"/>
    <mergeCell ref="B20:J20"/>
    <mergeCell ref="B23:J23"/>
    <mergeCell ref="B27:J27"/>
  </mergeCells>
  <pageMargins left="0.59055118110236227" right="0.59055118110236227" top="0.39370078740157483" bottom="0.59055118110236227" header="0.39370078740157483" footer="0.19685039370078741"/>
  <pageSetup paperSize="9" scale="58" orientation="portrait" r:id="rId1"/>
  <headerFooter alignWithMargins="0"/>
  <rowBreaks count="1" manualBreakCount="1">
    <brk id="58"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318B4-3BFA-4E6B-8E61-E08EB0EF7D5E}">
  <dimension ref="A1:M50"/>
  <sheetViews>
    <sheetView showGridLines="0" view="pageBreakPreview" topLeftCell="A35" zoomScale="107" zoomScaleNormal="100" zoomScaleSheetLayoutView="107" workbookViewId="0">
      <selection activeCell="P22" sqref="P22"/>
    </sheetView>
  </sheetViews>
  <sheetFormatPr defaultColWidth="9.109375" defaultRowHeight="13.2"/>
  <cols>
    <col min="1" max="1" width="7.88671875" style="43" customWidth="1"/>
    <col min="2" max="3" width="9.6640625" style="89" customWidth="1"/>
    <col min="4" max="6" width="3.6640625" style="43" customWidth="1"/>
    <col min="7" max="7" width="8.88671875" style="43" customWidth="1"/>
    <col min="8" max="8" width="11.109375" style="43" customWidth="1"/>
    <col min="9" max="9" width="7.33203125" style="43" customWidth="1"/>
    <col min="10" max="10" width="13" style="43" customWidth="1"/>
    <col min="11" max="11" width="8.33203125" style="43" customWidth="1"/>
    <col min="12" max="12" width="7.88671875" style="90" customWidth="1"/>
    <col min="13" max="13" width="11.33203125" style="90" customWidth="1"/>
    <col min="14" max="16384" width="9.109375" style="43"/>
  </cols>
  <sheetData>
    <row r="1" spans="1:13" ht="29.25" customHeight="1">
      <c r="A1" s="41"/>
      <c r="B1" s="41"/>
      <c r="C1" s="41"/>
      <c r="D1" s="41"/>
      <c r="E1" s="41"/>
      <c r="F1" s="41"/>
      <c r="G1" s="41"/>
      <c r="H1" s="42"/>
      <c r="I1" s="42"/>
      <c r="J1" s="41"/>
      <c r="K1" s="41"/>
      <c r="L1" s="41"/>
      <c r="M1" s="248" t="s">
        <v>99</v>
      </c>
    </row>
    <row r="2" spans="1:13" s="47" customFormat="1" ht="21" customHeight="1">
      <c r="A2" s="44" t="s">
        <v>25</v>
      </c>
      <c r="B2" s="44"/>
      <c r="C2" s="45" t="str">
        <f>+'[5]1 Preliminaries'!C2</f>
        <v>Hastings Borough Council</v>
      </c>
      <c r="D2" s="45"/>
      <c r="E2" s="45"/>
      <c r="F2" s="45"/>
      <c r="G2" s="45"/>
      <c r="H2" s="44"/>
      <c r="I2" s="44"/>
      <c r="J2" s="44"/>
      <c r="K2" s="44"/>
      <c r="L2" s="44"/>
      <c r="M2" s="129" t="s">
        <v>290</v>
      </c>
    </row>
    <row r="3" spans="1:13" s="47" customFormat="1" ht="28.5" customHeight="1">
      <c r="A3" s="48" t="s">
        <v>26</v>
      </c>
      <c r="B3" s="48"/>
      <c r="C3" s="275" t="str">
        <f>+'[5]1 Preliminaries'!C3</f>
        <v>Proposed Construction of BREEAM Certified Business Centre at Plot QX, Sidney Little Road, St Leonards-on-Sea, Hastings, TN38 9PU</v>
      </c>
      <c r="D3" s="276"/>
      <c r="E3" s="276"/>
      <c r="F3" s="276"/>
      <c r="G3" s="276"/>
      <c r="H3" s="276"/>
      <c r="I3" s="276"/>
      <c r="J3" s="276"/>
      <c r="K3" s="276"/>
      <c r="L3" s="276"/>
      <c r="M3" s="276"/>
    </row>
    <row r="4" spans="1:13" s="55" customFormat="1" ht="15.75" customHeight="1">
      <c r="A4" s="51" t="s">
        <v>27</v>
      </c>
      <c r="B4" s="51"/>
      <c r="C4" s="53">
        <f>+'[5]1 Preliminaries'!C4</f>
        <v>6400</v>
      </c>
      <c r="D4" s="53"/>
      <c r="E4" s="53"/>
      <c r="F4" s="53"/>
      <c r="G4" s="53"/>
      <c r="H4" s="51"/>
      <c r="I4" s="51"/>
      <c r="J4" s="51"/>
      <c r="K4" s="51"/>
      <c r="L4" s="54" t="s">
        <v>44</v>
      </c>
      <c r="M4" s="131">
        <v>1</v>
      </c>
    </row>
    <row r="5" spans="1:13" s="60" customFormat="1" ht="22.5" customHeight="1">
      <c r="A5" s="206">
        <v>5</v>
      </c>
      <c r="B5" s="288" t="s">
        <v>291</v>
      </c>
      <c r="C5" s="289"/>
      <c r="D5" s="289"/>
      <c r="E5" s="289"/>
      <c r="F5" s="289"/>
      <c r="G5" s="289"/>
      <c r="H5" s="289"/>
      <c r="I5" s="289"/>
      <c r="J5" s="289"/>
      <c r="K5" s="207" t="s">
        <v>292</v>
      </c>
      <c r="L5" s="208" t="s">
        <v>293</v>
      </c>
      <c r="M5" s="209" t="s">
        <v>294</v>
      </c>
    </row>
    <row r="6" spans="1:13" s="210" customFormat="1">
      <c r="B6" s="211"/>
      <c r="K6" s="212"/>
      <c r="L6" s="208" t="s">
        <v>295</v>
      </c>
      <c r="M6" s="213" t="s">
        <v>196</v>
      </c>
    </row>
    <row r="7" spans="1:13" s="60" customFormat="1" ht="12">
      <c r="A7" s="214">
        <v>5.01</v>
      </c>
      <c r="B7" s="215" t="s">
        <v>296</v>
      </c>
      <c r="C7" s="216"/>
      <c r="D7" s="216"/>
      <c r="E7" s="216"/>
      <c r="F7" s="216"/>
      <c r="G7" s="216"/>
      <c r="H7" s="216"/>
      <c r="I7" s="216"/>
      <c r="J7" s="216"/>
      <c r="K7" s="217"/>
      <c r="L7" s="218"/>
      <c r="M7" s="219"/>
    </row>
    <row r="8" spans="1:13" s="60" customFormat="1" ht="12">
      <c r="A8" s="214"/>
      <c r="B8" s="215" t="s">
        <v>297</v>
      </c>
      <c r="C8" s="216"/>
      <c r="D8" s="216"/>
      <c r="E8" s="216"/>
      <c r="F8" s="216"/>
      <c r="G8" s="216"/>
      <c r="H8" s="216"/>
      <c r="I8" s="216"/>
      <c r="J8" s="216"/>
      <c r="K8" s="217"/>
      <c r="L8" s="218"/>
      <c r="M8" s="219"/>
    </row>
    <row r="9" spans="1:13" s="60" customFormat="1" ht="8.25" customHeight="1">
      <c r="A9" s="214"/>
      <c r="B9" s="215"/>
      <c r="C9" s="216"/>
      <c r="D9" s="216"/>
      <c r="E9" s="216"/>
      <c r="F9" s="216"/>
      <c r="G9" s="216"/>
      <c r="H9" s="216"/>
      <c r="I9" s="216"/>
      <c r="J9" s="216"/>
      <c r="K9" s="217"/>
      <c r="L9" s="218"/>
      <c r="M9" s="219"/>
    </row>
    <row r="10" spans="1:13" s="210" customFormat="1" ht="22.5" customHeight="1">
      <c r="A10" s="214" t="s">
        <v>298</v>
      </c>
      <c r="B10" s="280" t="s">
        <v>345</v>
      </c>
      <c r="C10" s="285"/>
      <c r="D10" s="285"/>
      <c r="E10" s="285"/>
      <c r="F10" s="285"/>
      <c r="G10" s="285"/>
      <c r="H10" s="285"/>
      <c r="I10" s="285"/>
      <c r="J10" s="286"/>
      <c r="K10" s="220"/>
      <c r="L10" s="221"/>
      <c r="M10" s="222">
        <v>1000</v>
      </c>
    </row>
    <row r="11" spans="1:13" s="60" customFormat="1" ht="9" customHeight="1">
      <c r="A11" s="214"/>
      <c r="B11" s="223"/>
      <c r="C11" s="216"/>
      <c r="D11" s="216"/>
      <c r="E11" s="216"/>
      <c r="F11" s="216"/>
      <c r="G11" s="216"/>
      <c r="H11" s="216"/>
      <c r="I11" s="216"/>
      <c r="J11" s="216"/>
      <c r="K11" s="224"/>
      <c r="L11" s="218"/>
      <c r="M11" s="222"/>
    </row>
    <row r="12" spans="1:13" s="60" customFormat="1" ht="12.75" customHeight="1">
      <c r="A12" s="214" t="s">
        <v>299</v>
      </c>
      <c r="B12" s="280" t="s">
        <v>300</v>
      </c>
      <c r="C12" s="281"/>
      <c r="D12" s="281"/>
      <c r="E12" s="281"/>
      <c r="F12" s="281"/>
      <c r="G12" s="281"/>
      <c r="H12" s="281"/>
      <c r="I12" s="281"/>
      <c r="J12" s="281"/>
      <c r="K12" s="224"/>
      <c r="L12" s="225"/>
      <c r="M12" s="222"/>
    </row>
    <row r="13" spans="1:13" s="60" customFormat="1" ht="11.4">
      <c r="A13" s="214"/>
      <c r="B13" s="226"/>
      <c r="C13" s="216" t="s">
        <v>301</v>
      </c>
      <c r="D13" s="216"/>
      <c r="E13" s="216"/>
      <c r="F13" s="216"/>
      <c r="G13" s="216" t="s">
        <v>302</v>
      </c>
      <c r="H13" s="227" t="s">
        <v>303</v>
      </c>
      <c r="I13" s="249">
        <v>0</v>
      </c>
      <c r="J13" s="216"/>
      <c r="K13" s="224"/>
      <c r="L13" s="218"/>
      <c r="M13" s="222"/>
    </row>
    <row r="14" spans="1:13" s="60" customFormat="1" ht="12" customHeight="1">
      <c r="A14" s="214"/>
      <c r="B14" s="226"/>
      <c r="C14" s="228" t="s">
        <v>304</v>
      </c>
      <c r="D14" s="216"/>
      <c r="E14" s="216"/>
      <c r="F14" s="216"/>
      <c r="G14" s="216" t="s">
        <v>302</v>
      </c>
      <c r="H14" s="227" t="s">
        <v>303</v>
      </c>
      <c r="I14" s="249">
        <v>0</v>
      </c>
      <c r="J14" s="216"/>
      <c r="K14" s="224"/>
      <c r="L14" s="218"/>
      <c r="M14" s="222"/>
    </row>
    <row r="15" spans="1:13" s="60" customFormat="1" ht="11.4">
      <c r="A15" s="214"/>
      <c r="B15" s="226"/>
      <c r="C15" s="228" t="s">
        <v>305</v>
      </c>
      <c r="D15" s="216"/>
      <c r="E15" s="216"/>
      <c r="F15" s="216"/>
      <c r="G15" s="216" t="s">
        <v>302</v>
      </c>
      <c r="H15" s="227" t="s">
        <v>303</v>
      </c>
      <c r="I15" s="249">
        <v>0</v>
      </c>
      <c r="J15" s="216"/>
      <c r="K15" s="224"/>
      <c r="L15" s="218"/>
      <c r="M15" s="222"/>
    </row>
    <row r="16" spans="1:13" s="60" customFormat="1" ht="11.4">
      <c r="A16" s="214"/>
      <c r="B16" s="226"/>
      <c r="C16" s="216" t="s">
        <v>306</v>
      </c>
      <c r="D16" s="216"/>
      <c r="E16" s="216"/>
      <c r="F16" s="216"/>
      <c r="G16" s="216" t="s">
        <v>302</v>
      </c>
      <c r="H16" s="227" t="s">
        <v>303</v>
      </c>
      <c r="I16" s="249">
        <v>0</v>
      </c>
      <c r="J16" s="216"/>
      <c r="K16" s="224"/>
      <c r="L16" s="218"/>
      <c r="M16" s="222"/>
    </row>
    <row r="17" spans="1:13" s="60" customFormat="1" ht="25.5" customHeight="1">
      <c r="A17" s="214" t="s">
        <v>307</v>
      </c>
      <c r="B17" s="280" t="s">
        <v>308</v>
      </c>
      <c r="C17" s="281"/>
      <c r="D17" s="281"/>
      <c r="E17" s="281"/>
      <c r="F17" s="281"/>
      <c r="G17" s="281"/>
      <c r="H17" s="281"/>
      <c r="I17" s="281"/>
      <c r="J17" s="281"/>
      <c r="K17" s="255"/>
      <c r="L17" s="221" t="s">
        <v>309</v>
      </c>
      <c r="M17" s="222">
        <f>K17*M10</f>
        <v>0</v>
      </c>
    </row>
    <row r="18" spans="1:13" s="60" customFormat="1" ht="11.4">
      <c r="A18" s="214"/>
      <c r="B18" s="226"/>
      <c r="C18" s="216"/>
      <c r="D18" s="216"/>
      <c r="E18" s="216"/>
      <c r="F18" s="216"/>
      <c r="G18" s="216"/>
      <c r="H18" s="216"/>
      <c r="I18" s="216"/>
      <c r="J18" s="216"/>
      <c r="K18" s="224"/>
      <c r="L18" s="218"/>
      <c r="M18" s="222"/>
    </row>
    <row r="19" spans="1:13" s="210" customFormat="1" ht="12" customHeight="1">
      <c r="A19" s="214"/>
      <c r="B19" s="282" t="s">
        <v>310</v>
      </c>
      <c r="C19" s="287"/>
      <c r="D19" s="287"/>
      <c r="E19" s="287"/>
      <c r="F19" s="287"/>
      <c r="G19" s="287"/>
      <c r="H19" s="287"/>
      <c r="I19" s="287"/>
      <c r="J19" s="287"/>
      <c r="K19" s="220"/>
      <c r="L19" s="229"/>
      <c r="M19" s="230"/>
    </row>
    <row r="20" spans="1:13" s="210" customFormat="1" ht="12">
      <c r="A20" s="214"/>
      <c r="B20" s="211"/>
      <c r="C20" s="231"/>
      <c r="D20" s="231"/>
      <c r="E20" s="231"/>
      <c r="F20" s="231"/>
      <c r="G20" s="231"/>
      <c r="H20" s="231"/>
      <c r="I20" s="231"/>
      <c r="J20" s="231"/>
      <c r="K20" s="220"/>
      <c r="L20" s="229"/>
      <c r="M20" s="230"/>
    </row>
    <row r="21" spans="1:13" s="210" customFormat="1" ht="22.5" customHeight="1">
      <c r="A21" s="214" t="s">
        <v>311</v>
      </c>
      <c r="B21" s="280" t="s">
        <v>346</v>
      </c>
      <c r="C21" s="285"/>
      <c r="D21" s="285"/>
      <c r="E21" s="285"/>
      <c r="F21" s="285"/>
      <c r="G21" s="285"/>
      <c r="H21" s="285"/>
      <c r="I21" s="285"/>
      <c r="J21" s="286"/>
      <c r="K21" s="220"/>
      <c r="L21" s="229"/>
      <c r="M21" s="222">
        <v>1000</v>
      </c>
    </row>
    <row r="22" spans="1:13" s="60" customFormat="1" ht="11.4">
      <c r="A22" s="214"/>
      <c r="B22" s="226"/>
      <c r="C22" s="216"/>
      <c r="D22" s="216"/>
      <c r="E22" s="216"/>
      <c r="F22" s="216"/>
      <c r="G22" s="216"/>
      <c r="H22" s="216"/>
      <c r="I22" s="216"/>
      <c r="J22" s="216"/>
      <c r="K22" s="224"/>
      <c r="L22" s="218"/>
      <c r="M22" s="222"/>
    </row>
    <row r="23" spans="1:13" s="210" customFormat="1" ht="21.75" customHeight="1">
      <c r="A23" s="214" t="s">
        <v>312</v>
      </c>
      <c r="B23" s="280" t="s">
        <v>313</v>
      </c>
      <c r="C23" s="281"/>
      <c r="D23" s="281"/>
      <c r="E23" s="281"/>
      <c r="F23" s="281"/>
      <c r="G23" s="281"/>
      <c r="H23" s="281"/>
      <c r="I23" s="281"/>
      <c r="J23" s="281"/>
      <c r="K23" s="255"/>
      <c r="L23" s="221" t="s">
        <v>309</v>
      </c>
      <c r="M23" s="222">
        <f>K23*M21</f>
        <v>0</v>
      </c>
    </row>
    <row r="24" spans="1:13" s="60" customFormat="1" ht="11.4">
      <c r="A24" s="214"/>
      <c r="B24" s="216"/>
      <c r="C24" s="216"/>
      <c r="D24" s="216"/>
      <c r="E24" s="216"/>
      <c r="F24" s="216"/>
      <c r="G24" s="216"/>
      <c r="H24" s="216"/>
      <c r="I24" s="216"/>
      <c r="J24" s="216"/>
      <c r="K24" s="224"/>
      <c r="L24" s="218"/>
      <c r="M24" s="222"/>
    </row>
    <row r="25" spans="1:13" s="210" customFormat="1" ht="12" customHeight="1">
      <c r="A25" s="214"/>
      <c r="B25" s="282" t="s">
        <v>314</v>
      </c>
      <c r="C25" s="287"/>
      <c r="D25" s="287"/>
      <c r="E25" s="287"/>
      <c r="F25" s="287"/>
      <c r="G25" s="287"/>
      <c r="H25" s="287"/>
      <c r="I25" s="287"/>
      <c r="J25" s="287"/>
      <c r="K25" s="220"/>
      <c r="L25" s="229"/>
      <c r="M25" s="222"/>
    </row>
    <row r="26" spans="1:13" s="210" customFormat="1" ht="24" customHeight="1">
      <c r="A26" s="214" t="s">
        <v>315</v>
      </c>
      <c r="B26" s="280" t="s">
        <v>316</v>
      </c>
      <c r="C26" s="285"/>
      <c r="D26" s="285"/>
      <c r="E26" s="285"/>
      <c r="F26" s="285"/>
      <c r="G26" s="285"/>
      <c r="H26" s="285"/>
      <c r="I26" s="285"/>
      <c r="J26" s="286"/>
      <c r="K26" s="220"/>
      <c r="L26" s="229"/>
      <c r="M26" s="222">
        <v>1000</v>
      </c>
    </row>
    <row r="27" spans="1:13" s="60" customFormat="1" ht="6.75" customHeight="1">
      <c r="A27" s="214"/>
      <c r="B27" s="216"/>
      <c r="C27" s="216"/>
      <c r="D27" s="216"/>
      <c r="E27" s="216"/>
      <c r="F27" s="216"/>
      <c r="G27" s="216"/>
      <c r="H27" s="216"/>
      <c r="I27" s="216"/>
      <c r="J27" s="216"/>
      <c r="K27" s="224"/>
      <c r="L27" s="218"/>
      <c r="M27" s="222"/>
    </row>
    <row r="28" spans="1:13" s="210" customFormat="1" ht="22.5" customHeight="1">
      <c r="A28" s="214" t="s">
        <v>317</v>
      </c>
      <c r="B28" s="280" t="s">
        <v>318</v>
      </c>
      <c r="C28" s="281"/>
      <c r="D28" s="281"/>
      <c r="E28" s="281"/>
      <c r="F28" s="281"/>
      <c r="G28" s="281"/>
      <c r="H28" s="281"/>
      <c r="I28" s="281"/>
      <c r="J28" s="281"/>
      <c r="K28" s="255"/>
      <c r="L28" s="221" t="s">
        <v>309</v>
      </c>
      <c r="M28" s="222">
        <f>K28*M26</f>
        <v>0</v>
      </c>
    </row>
    <row r="29" spans="1:13" s="210" customFormat="1" ht="6.75" customHeight="1">
      <c r="A29" s="214"/>
      <c r="B29" s="232"/>
      <c r="C29" s="232"/>
      <c r="D29" s="232"/>
      <c r="E29" s="232"/>
      <c r="F29" s="232"/>
      <c r="G29" s="232"/>
      <c r="H29" s="232"/>
      <c r="I29" s="232"/>
      <c r="J29" s="232"/>
      <c r="K29" s="220"/>
      <c r="L29" s="233"/>
      <c r="M29" s="222"/>
    </row>
    <row r="30" spans="1:13" s="210" customFormat="1" ht="12" customHeight="1">
      <c r="A30" s="214">
        <v>5.0199999999999996</v>
      </c>
      <c r="B30" s="282" t="s">
        <v>319</v>
      </c>
      <c r="C30" s="281"/>
      <c r="D30" s="281"/>
      <c r="E30" s="281"/>
      <c r="F30" s="281"/>
      <c r="G30" s="281"/>
      <c r="H30" s="281"/>
      <c r="I30" s="281"/>
      <c r="J30" s="281"/>
      <c r="K30" s="220"/>
      <c r="L30" s="221"/>
      <c r="M30" s="230"/>
    </row>
    <row r="31" spans="1:13" s="210" customFormat="1" ht="25.5" customHeight="1">
      <c r="A31" s="214" t="s">
        <v>320</v>
      </c>
      <c r="B31" s="280" t="s">
        <v>321</v>
      </c>
      <c r="C31" s="283"/>
      <c r="D31" s="283"/>
      <c r="E31" s="283"/>
      <c r="F31" s="283"/>
      <c r="G31" s="283"/>
      <c r="H31" s="283"/>
      <c r="I31" s="283"/>
      <c r="J31" s="284"/>
      <c r="K31" s="220"/>
      <c r="L31" s="218" t="s">
        <v>322</v>
      </c>
      <c r="M31" s="222">
        <v>1500</v>
      </c>
    </row>
    <row r="32" spans="1:13" s="60" customFormat="1">
      <c r="A32" s="234"/>
      <c r="B32" s="235" t="s">
        <v>323</v>
      </c>
      <c r="C32" s="236" t="s">
        <v>324</v>
      </c>
      <c r="D32" s="237"/>
      <c r="E32" s="236"/>
      <c r="F32" s="237"/>
      <c r="G32" s="236"/>
      <c r="H32" s="237" t="s">
        <v>325</v>
      </c>
      <c r="I32" s="249">
        <v>0</v>
      </c>
      <c r="J32" s="237"/>
      <c r="K32" s="224"/>
      <c r="L32" s="225"/>
      <c r="M32" s="222"/>
    </row>
    <row r="33" spans="1:13" s="60" customFormat="1">
      <c r="A33" s="234"/>
      <c r="B33" s="235" t="s">
        <v>326</v>
      </c>
      <c r="C33" s="236" t="s">
        <v>327</v>
      </c>
      <c r="D33" s="237"/>
      <c r="E33" s="236"/>
      <c r="F33" s="237"/>
      <c r="G33" s="236"/>
      <c r="H33" s="237" t="s">
        <v>325</v>
      </c>
      <c r="I33" s="249">
        <v>0</v>
      </c>
      <c r="J33" s="237"/>
      <c r="K33" s="224"/>
      <c r="L33" s="225"/>
      <c r="M33" s="222"/>
    </row>
    <row r="34" spans="1:13" s="60" customFormat="1">
      <c r="A34" s="234"/>
      <c r="B34" s="235" t="s">
        <v>328</v>
      </c>
      <c r="C34" s="236" t="s">
        <v>329</v>
      </c>
      <c r="D34" s="237"/>
      <c r="E34" s="236"/>
      <c r="F34" s="237"/>
      <c r="G34" s="236"/>
      <c r="H34" s="237" t="s">
        <v>325</v>
      </c>
      <c r="I34" s="249">
        <v>0</v>
      </c>
      <c r="J34" s="237"/>
      <c r="K34" s="224"/>
      <c r="L34" s="225"/>
      <c r="M34" s="222"/>
    </row>
    <row r="35" spans="1:13" s="60" customFormat="1" ht="7.5" customHeight="1">
      <c r="A35" s="238"/>
      <c r="B35" s="239"/>
      <c r="C35" s="239"/>
      <c r="D35" s="239"/>
      <c r="E35" s="239"/>
      <c r="F35" s="239"/>
      <c r="G35" s="239"/>
      <c r="H35" s="239"/>
      <c r="I35" s="239"/>
      <c r="J35" s="239"/>
      <c r="K35" s="240"/>
      <c r="L35" s="241"/>
      <c r="M35" s="242"/>
    </row>
    <row r="36" spans="1:13" s="60" customFormat="1" ht="21.75" customHeight="1">
      <c r="A36" s="214" t="s">
        <v>330</v>
      </c>
      <c r="B36" s="280" t="s">
        <v>347</v>
      </c>
      <c r="C36" s="281"/>
      <c r="D36" s="281"/>
      <c r="E36" s="281"/>
      <c r="F36" s="281"/>
      <c r="G36" s="281"/>
      <c r="H36" s="281"/>
      <c r="I36" s="281"/>
      <c r="J36" s="281"/>
      <c r="K36" s="224"/>
      <c r="L36" s="218" t="s">
        <v>322</v>
      </c>
      <c r="M36" s="222">
        <v>1500</v>
      </c>
    </row>
    <row r="37" spans="1:13" s="60" customFormat="1" ht="9.75" customHeight="1">
      <c r="A37" s="214"/>
      <c r="B37" s="216"/>
      <c r="C37" s="216"/>
      <c r="D37" s="216"/>
      <c r="E37" s="216"/>
      <c r="F37" s="216"/>
      <c r="G37" s="216"/>
      <c r="H37" s="216"/>
      <c r="I37" s="216"/>
      <c r="J37" s="216"/>
      <c r="K37" s="224"/>
      <c r="L37" s="218"/>
      <c r="M37" s="222"/>
    </row>
    <row r="38" spans="1:13" s="60" customFormat="1" ht="22.5" customHeight="1">
      <c r="A38" s="214" t="s">
        <v>331</v>
      </c>
      <c r="B38" s="280" t="s">
        <v>332</v>
      </c>
      <c r="C38" s="281"/>
      <c r="D38" s="281"/>
      <c r="E38" s="281"/>
      <c r="F38" s="281"/>
      <c r="G38" s="281"/>
      <c r="H38" s="281"/>
      <c r="I38" s="281"/>
      <c r="J38" s="281"/>
      <c r="K38" s="224"/>
      <c r="L38" s="218" t="s">
        <v>322</v>
      </c>
      <c r="M38" s="222">
        <v>2500</v>
      </c>
    </row>
    <row r="39" spans="1:13" s="60" customFormat="1" ht="11.4">
      <c r="A39" s="214"/>
      <c r="B39" s="216"/>
      <c r="C39" s="216"/>
      <c r="D39" s="216"/>
      <c r="E39" s="216"/>
      <c r="F39" s="216"/>
      <c r="G39" s="216"/>
      <c r="H39" s="216"/>
      <c r="I39" s="216"/>
      <c r="J39" s="216"/>
      <c r="K39" s="224"/>
      <c r="L39" s="218"/>
      <c r="M39" s="222"/>
    </row>
    <row r="40" spans="1:13" s="60" customFormat="1" ht="24" customHeight="1">
      <c r="A40" s="214" t="s">
        <v>333</v>
      </c>
      <c r="B40" s="280" t="s">
        <v>348</v>
      </c>
      <c r="C40" s="281"/>
      <c r="D40" s="281"/>
      <c r="E40" s="281"/>
      <c r="F40" s="281"/>
      <c r="G40" s="281"/>
      <c r="H40" s="281"/>
      <c r="I40" s="281"/>
      <c r="J40" s="281"/>
      <c r="K40" s="224"/>
      <c r="L40" s="218" t="s">
        <v>322</v>
      </c>
      <c r="M40" s="222">
        <v>500</v>
      </c>
    </row>
    <row r="41" spans="1:13" s="60" customFormat="1" ht="12">
      <c r="A41" s="214"/>
      <c r="B41" s="280"/>
      <c r="C41" s="281"/>
      <c r="D41" s="281"/>
      <c r="E41" s="281"/>
      <c r="F41" s="281"/>
      <c r="G41" s="281"/>
      <c r="H41" s="281"/>
      <c r="I41" s="281"/>
      <c r="J41" s="281"/>
      <c r="K41" s="224"/>
      <c r="L41" s="221"/>
      <c r="M41" s="222"/>
    </row>
    <row r="42" spans="1:13" s="60" customFormat="1" ht="24" customHeight="1">
      <c r="A42" s="214" t="s">
        <v>334</v>
      </c>
      <c r="B42" s="280" t="s">
        <v>349</v>
      </c>
      <c r="C42" s="281"/>
      <c r="D42" s="281"/>
      <c r="E42" s="281"/>
      <c r="F42" s="281"/>
      <c r="G42" s="281"/>
      <c r="H42" s="281"/>
      <c r="I42" s="281"/>
      <c r="J42" s="281"/>
      <c r="K42" s="224"/>
      <c r="L42" s="218" t="s">
        <v>322</v>
      </c>
      <c r="M42" s="222">
        <v>500</v>
      </c>
    </row>
    <row r="43" spans="1:13" s="60" customFormat="1" ht="12">
      <c r="A43" s="214"/>
      <c r="B43" s="243"/>
      <c r="C43" s="244"/>
      <c r="D43" s="244"/>
      <c r="E43" s="244"/>
      <c r="F43" s="244"/>
      <c r="G43" s="244"/>
      <c r="H43" s="244"/>
      <c r="I43" s="244"/>
      <c r="J43" s="244"/>
      <c r="K43" s="224"/>
      <c r="L43" s="221"/>
      <c r="M43" s="222"/>
    </row>
    <row r="44" spans="1:13" s="60" customFormat="1" ht="22.5" customHeight="1">
      <c r="A44" s="214" t="s">
        <v>335</v>
      </c>
      <c r="B44" s="280" t="s">
        <v>351</v>
      </c>
      <c r="C44" s="281"/>
      <c r="D44" s="281"/>
      <c r="E44" s="281"/>
      <c r="F44" s="281"/>
      <c r="G44" s="281"/>
      <c r="H44" s="281"/>
      <c r="I44" s="281"/>
      <c r="J44" s="281"/>
      <c r="K44" s="224"/>
      <c r="L44" s="218" t="s">
        <v>322</v>
      </c>
      <c r="M44" s="222">
        <v>2000</v>
      </c>
    </row>
    <row r="45" spans="1:13" s="60" customFormat="1" ht="12">
      <c r="A45" s="214"/>
      <c r="B45" s="243"/>
      <c r="C45" s="244"/>
      <c r="D45" s="244"/>
      <c r="E45" s="244"/>
      <c r="F45" s="244"/>
      <c r="G45" s="244"/>
      <c r="H45" s="244"/>
      <c r="I45" s="244"/>
      <c r="J45" s="244"/>
      <c r="K45" s="224"/>
      <c r="L45" s="221"/>
      <c r="M45" s="222"/>
    </row>
    <row r="46" spans="1:13" s="60" customFormat="1" ht="24.6" customHeight="1">
      <c r="A46" s="214">
        <v>5.03</v>
      </c>
      <c r="B46" s="282" t="s">
        <v>336</v>
      </c>
      <c r="C46" s="281"/>
      <c r="D46" s="281"/>
      <c r="E46" s="281"/>
      <c r="F46" s="281"/>
      <c r="G46" s="281"/>
      <c r="H46" s="281"/>
      <c r="I46" s="281"/>
      <c r="J46" s="281"/>
      <c r="K46" s="220"/>
      <c r="L46" s="221"/>
      <c r="M46" s="230"/>
    </row>
    <row r="47" spans="1:13" s="60" customFormat="1" ht="25.5" customHeight="1">
      <c r="A47" s="214" t="s">
        <v>337</v>
      </c>
      <c r="B47" s="280" t="s">
        <v>350</v>
      </c>
      <c r="C47" s="281"/>
      <c r="D47" s="281"/>
      <c r="E47" s="281"/>
      <c r="F47" s="281"/>
      <c r="G47" s="281"/>
      <c r="H47" s="281"/>
      <c r="I47" s="281"/>
      <c r="J47" s="281"/>
      <c r="K47" s="220"/>
      <c r="L47" s="221"/>
      <c r="M47" s="222">
        <v>1000</v>
      </c>
    </row>
    <row r="48" spans="1:13" s="60" customFormat="1" ht="12">
      <c r="A48" s="214"/>
      <c r="B48" s="280"/>
      <c r="C48" s="281"/>
      <c r="D48" s="281"/>
      <c r="E48" s="281"/>
      <c r="F48" s="281"/>
      <c r="G48" s="281"/>
      <c r="H48" s="281"/>
      <c r="I48" s="281"/>
      <c r="J48" s="281"/>
      <c r="K48" s="220"/>
      <c r="L48" s="221"/>
      <c r="M48" s="222"/>
    </row>
    <row r="49" spans="1:13" ht="22.5" customHeight="1">
      <c r="A49" s="144"/>
      <c r="B49" s="145"/>
      <c r="C49" s="146"/>
      <c r="D49" s="146"/>
      <c r="E49" s="146"/>
      <c r="F49" s="146"/>
      <c r="G49" s="146"/>
      <c r="H49" s="146"/>
      <c r="I49" s="146"/>
      <c r="J49" s="85"/>
      <c r="K49" s="85" t="s">
        <v>340</v>
      </c>
      <c r="L49" s="148" t="s">
        <v>40</v>
      </c>
      <c r="M49" s="156">
        <f>SUM(M5:M48)</f>
        <v>12500</v>
      </c>
    </row>
    <row r="50" spans="1:13">
      <c r="L50" s="157"/>
    </row>
  </sheetData>
  <mergeCells count="22">
    <mergeCell ref="B30:J30"/>
    <mergeCell ref="C3:M3"/>
    <mergeCell ref="B5:J5"/>
    <mergeCell ref="B10:J10"/>
    <mergeCell ref="B12:J12"/>
    <mergeCell ref="B17:J17"/>
    <mergeCell ref="B19:J19"/>
    <mergeCell ref="B21:J21"/>
    <mergeCell ref="B23:J23"/>
    <mergeCell ref="B25:J25"/>
    <mergeCell ref="B26:J26"/>
    <mergeCell ref="B28:J28"/>
    <mergeCell ref="B44:J44"/>
    <mergeCell ref="B46:J46"/>
    <mergeCell ref="B47:J47"/>
    <mergeCell ref="B48:J48"/>
    <mergeCell ref="B31:J31"/>
    <mergeCell ref="B36:J36"/>
    <mergeCell ref="B38:J38"/>
    <mergeCell ref="B40:J40"/>
    <mergeCell ref="B41:J41"/>
    <mergeCell ref="B42:J42"/>
  </mergeCells>
  <pageMargins left="0.59055118110236227" right="0.59055118110236227" top="0.39370078740157483" bottom="0.59055118110236227" header="0.39370078740157483" footer="0.19685039370078741"/>
  <pageSetup paperSize="9" scale="8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E0736-DD6F-40A9-BACF-DC70DFFEAD6A}">
  <dimension ref="C5:K24"/>
  <sheetViews>
    <sheetView topLeftCell="A9" workbookViewId="0">
      <selection activeCell="C28" sqref="C28"/>
    </sheetView>
  </sheetViews>
  <sheetFormatPr defaultRowHeight="14.4"/>
  <cols>
    <col min="3" max="3" width="106.21875" customWidth="1"/>
  </cols>
  <sheetData>
    <row r="5" spans="3:3" ht="72">
      <c r="C5" s="1" t="s">
        <v>1</v>
      </c>
    </row>
    <row r="9" spans="3:3">
      <c r="C9" t="s">
        <v>0</v>
      </c>
    </row>
    <row r="12" spans="3:3">
      <c r="C12" t="s">
        <v>162</v>
      </c>
    </row>
    <row r="13" spans="3:3">
      <c r="C13" t="s">
        <v>163</v>
      </c>
    </row>
    <row r="14" spans="3:3">
      <c r="C14" t="s">
        <v>164</v>
      </c>
    </row>
    <row r="15" spans="3:3">
      <c r="C15" t="s">
        <v>165</v>
      </c>
    </row>
    <row r="16" spans="3:3">
      <c r="C16" t="s">
        <v>167</v>
      </c>
    </row>
    <row r="20" spans="3:11">
      <c r="C20" t="s">
        <v>166</v>
      </c>
    </row>
    <row r="22" spans="3:11" ht="43.2">
      <c r="C22" s="1" t="s">
        <v>260</v>
      </c>
      <c r="D22" s="1"/>
      <c r="E22" s="1"/>
      <c r="F22" s="1"/>
      <c r="G22" s="1"/>
      <c r="H22" s="1"/>
      <c r="I22" s="1"/>
      <c r="J22" s="1"/>
      <c r="K22" s="1"/>
    </row>
    <row r="23" spans="3:11">
      <c r="C23" s="1"/>
      <c r="D23" s="1"/>
      <c r="E23" s="1"/>
      <c r="F23" s="1"/>
      <c r="G23" s="1"/>
      <c r="H23" s="1"/>
      <c r="I23" s="1"/>
      <c r="J23" s="1"/>
      <c r="K23" s="1"/>
    </row>
    <row r="24" spans="3:11">
      <c r="C24" s="1" t="s">
        <v>261</v>
      </c>
      <c r="D24" s="1"/>
      <c r="E24" s="1"/>
      <c r="F24" s="1"/>
      <c r="G24" s="1"/>
      <c r="H24" s="1"/>
      <c r="I24" s="1"/>
      <c r="J24" s="1"/>
      <c r="K24" s="1"/>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Cover</vt:lpstr>
      <vt:lpstr>Tender Summary </vt:lpstr>
      <vt:lpstr>1 Works E2 Extended Car Park</vt:lpstr>
      <vt:lpstr>2 Preliminaries</vt:lpstr>
      <vt:lpstr>3 Prov Sum</vt:lpstr>
      <vt:lpstr>Sheet1</vt:lpstr>
      <vt:lpstr>'1 Works E2 Extended Car Park'!Print_Area</vt:lpstr>
      <vt:lpstr>'2 Preliminaries'!Print_Area</vt:lpstr>
      <vt:lpstr>'3 Prov Sum'!Print_Area</vt:lpstr>
      <vt:lpstr>Cover!Print_Area</vt:lpstr>
      <vt:lpstr>'Tender Summary '!Print_Area</vt:lpstr>
      <vt:lpstr>'1 Works E2 Extended Car Park'!Print_Titles</vt:lpstr>
      <vt:lpstr>'2 Preliminaries'!Print_Titles</vt:lpstr>
      <vt:lpstr>'3 Prov Sum'!Print_Titles</vt:lpstr>
      <vt:lpstr>'Tender Summary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Quinney</dc:creator>
  <cp:lastModifiedBy>Peter Paisley</cp:lastModifiedBy>
  <cp:lastPrinted>2023-11-20T12:16:21Z</cp:lastPrinted>
  <dcterms:created xsi:type="dcterms:W3CDTF">2023-11-18T17:27:00Z</dcterms:created>
  <dcterms:modified xsi:type="dcterms:W3CDTF">2023-11-27T13:08:33Z</dcterms:modified>
</cp:coreProperties>
</file>