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369" documentId="8_{23A4D9EA-ED31-4CF5-86BC-B75D40D4F7E4}" xr6:coauthVersionLast="47" xr6:coauthVersionMax="47" xr10:uidLastSave="{B21D41D5-173A-427B-B2D8-7C3561C76EE6}"/>
  <bookViews>
    <workbookView xWindow="-110" yWindow="-110" windowWidth="19420" windowHeight="10420" tabRatio="785" firstSheet="1"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MAGPIE Planned &amp; Unplanned" sheetId="5" r:id="rId7"/>
    <sheet name="2) MAGPIE Tariff Definitions" sheetId="36" r:id="rId8"/>
    <sheet name="3) MAGPIE Transportation" sheetId="38" r:id="rId9"/>
    <sheet name="4) MAGPIE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D5" i="5" a="1"/>
  <c r="D5" i="5" s="1"/>
  <c r="E21" i="5" l="1" a="1"/>
  <c r="E21" i="5" s="1"/>
  <c r="D21" i="5" a="1"/>
  <c r="D21" i="5" s="1"/>
  <c r="B20" i="26" l="1"/>
  <c r="F20" i="26" s="1"/>
  <c r="B21" i="26"/>
  <c r="F21" i="26" s="1"/>
  <c r="B39" i="26" l="1"/>
  <c r="F39" i="26" s="1"/>
  <c r="B38" i="26"/>
  <c r="F38" i="26" s="1"/>
  <c r="F126" i="38"/>
  <c r="E126" i="38"/>
  <c r="F125" i="38"/>
  <c r="E125" i="38"/>
  <c r="F50" i="26"/>
  <c r="F49" i="26"/>
  <c r="B30" i="26"/>
  <c r="J30" i="26"/>
  <c r="J29" i="26"/>
  <c r="F30" i="26"/>
  <c r="F29" i="26"/>
  <c r="B29" i="26"/>
  <c r="H41" i="5"/>
  <c r="H42" i="5"/>
  <c r="H43" i="5"/>
  <c r="H44" i="5"/>
  <c r="H45" i="5"/>
  <c r="H46" i="5"/>
  <c r="H47" i="5"/>
  <c r="H48" i="5"/>
  <c r="H49" i="5"/>
  <c r="H50" i="5"/>
  <c r="H51" i="5"/>
  <c r="H52" i="5"/>
  <c r="H53" i="5"/>
  <c r="H40" i="5"/>
  <c r="G41" i="5"/>
  <c r="G42" i="5"/>
  <c r="G43" i="5"/>
  <c r="G44" i="5"/>
  <c r="G45" i="5"/>
  <c r="G46" i="5"/>
  <c r="G47" i="5"/>
  <c r="G48" i="5"/>
  <c r="G49" i="5"/>
  <c r="G50" i="5"/>
  <c r="G51" i="5"/>
  <c r="G52" i="5"/>
  <c r="G53" i="5"/>
  <c r="G40" i="5"/>
  <c r="G39" i="5" s="1"/>
  <c r="J9" i="26" s="1"/>
  <c r="D10" i="26"/>
  <c r="D9" i="26"/>
  <c r="H39" i="5" l="1"/>
  <c r="J10" i="26" s="1"/>
  <c r="E5" i="5" a="1"/>
  <c r="E5" i="5" s="1"/>
  <c r="B10" i="26" s="1"/>
  <c r="B9" i="26"/>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<sst xmlns="http://schemas.openxmlformats.org/spreadsheetml/2006/main" count="804" uniqueCount="553">
  <si>
    <t>Workboats In Service Support</t>
  </si>
  <si>
    <t>708901450 - BOATS/0011 - DEFFORM 47 - Annex J
Schedule 02H SOTR Pricing - HMS MAGPIE - Cover Sheet</t>
  </si>
  <si>
    <t>Table 0 - Input Sheet
Annex A to Table 0 - Input Sheet
Table 1 - HMS MAGPIE Planned &amp; Unplanned
Table 2 - HMS MAGPIE Tariff Definitions
Table 3 - HMS MAGPIE Tariff Transportation
Table 4 - HMS MAGPIE Calculations Sheet</t>
  </si>
  <si>
    <t>Schedule 02H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</si>
  <si>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</si>
  <si>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</si>
  <si>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</si>
  <si>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</si>
  <si>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</si>
  <si>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</si>
  <si>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</si>
  <si>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</si>
  <si>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</si>
  <si>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</si>
  <si>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</si>
  <si>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</si>
  <si>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</si>
  <si>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</si>
  <si>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</si>
  <si>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</si>
  <si>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</si>
  <si>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</si>
  <si>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</si>
  <si>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</si>
  <si>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</si>
  <si>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</si>
  <si>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</si>
  <si>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</si>
  <si>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</si>
  <si>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</si>
  <si>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</si>
  <si>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</si>
  <si>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</si>
  <si>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</si>
  <si>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</si>
  <si>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</si>
  <si>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</si>
  <si>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</si>
  <si>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</si>
  <si>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</si>
  <si>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</si>
  <si>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</si>
  <si>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</si>
  <si>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</si>
  <si>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</si>
  <si>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</si>
  <si>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</si>
  <si>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</si>
  <si>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</si>
  <si>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</si>
  <si>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</si>
  <si>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</si>
  <si>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</si>
  <si>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</si>
  <si>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</si>
  <si>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</si>
  <si>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</si>
  <si>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</si>
  <si>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</si>
  <si>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</si>
  <si>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</si>
  <si>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</si>
  <si>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</si>
  <si>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</si>
  <si>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</si>
  <si>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</si>
  <si>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</si>
  <si>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</si>
  <si>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</si>
  <si>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</si>
  <si>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</si>
  <si>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</si>
  <si>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</si>
  <si>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</si>
  <si>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</si>
  <si>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</si>
  <si>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</si>
  <si>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</si>
  <si>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</si>
  <si>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2H - TABLE 0 - HMS MAGPIE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</si>
  <si>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</si>
  <si>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</si>
  <si>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</si>
  <si>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</si>
  <si>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</si>
  <si>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</si>
  <si>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</si>
  <si>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</si>
  <si>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</si>
  <si>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</si>
  <si>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</si>
  <si>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</si>
  <si>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</si>
  <si>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</si>
  <si>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</si>
  <si>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</si>
  <si>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02H.</t>
  </si>
  <si>
    <t xml:space="preserve">Storage of Boats and/or Fleet Spares (to include loading and unloading). </t>
  </si>
  <si>
    <t>Storage of HMS MAGPIE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</si>
  <si>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</si>
  <si>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</si>
  <si>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</si>
  <si>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</si>
  <si>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</si>
  <si>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</si>
  <si>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</si>
  <si>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</si>
  <si>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</si>
  <si>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</si>
  <si>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2H - ANNEX A TO TABLE 0 - HMS MAGPIE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</si>
  <si>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</si>
  <si>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</si>
  <si>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</si>
  <si>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2H - TABLE 1 - HMS MAGPIE - INPUT SHEET</t>
  </si>
  <si>
    <t>MAGPIE</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</si>
  <si>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</si>
  <si>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</si>
  <si>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</si>
  <si>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</si>
  <si>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</si>
  <si>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MAGPIE 1.1</t>
  </si>
  <si>
    <t>TEST Fresh Water</t>
  </si>
  <si>
    <t>MAGPIE 1.2</t>
  </si>
  <si>
    <t>SERVICE Gearbox</t>
  </si>
  <si>
    <t>MAGPIE 1.3</t>
  </si>
  <si>
    <t>SURVEY Harken Rail System</t>
  </si>
  <si>
    <t>MAGPIE 1.4</t>
  </si>
  <si>
    <t>SERVICE Yanmar Engine</t>
  </si>
  <si>
    <t>MAGPIE 1.5</t>
  </si>
  <si>
    <t>HMS MAGPIE Annual Upkeep</t>
  </si>
  <si>
    <t>MAGPIE 1.6</t>
  </si>
  <si>
    <t>SERVICE Yanmar Main Engines</t>
  </si>
  <si>
    <t>MAGPIE 1.7</t>
  </si>
  <si>
    <t>CLEAN and lubricate Gyro</t>
  </si>
  <si>
    <t>MAGPIE 1.8</t>
  </si>
  <si>
    <t>Apply antifouling</t>
  </si>
  <si>
    <t>MAGPIE 1.9</t>
  </si>
  <si>
    <t>Two Annual SERVICE ZF Gearbox</t>
  </si>
  <si>
    <t>MAGPIE 1.10</t>
  </si>
  <si>
    <t>Two Annual SERVICE Yanmar Main Engines</t>
  </si>
  <si>
    <t>MAGPIE 1.11</t>
  </si>
  <si>
    <t>Three Annual SERVICE Yanmar Main Engines</t>
  </si>
  <si>
    <t>MAGPIE 1.12</t>
  </si>
  <si>
    <t>CLEAN and re-seal Windlass</t>
  </si>
  <si>
    <t>MAGPIE 1.13</t>
  </si>
  <si>
    <t>Eight Annual SERVICE ZF Gearbox</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</si>
  <si>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</si>
  <si>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</si>
  <si>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</si>
  <si>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MAGPIE 2.1</t>
  </si>
  <si>
    <t>250 Hour SERVICE Yanmar Main Engines</t>
  </si>
  <si>
    <t>MAGPIE 2.2</t>
  </si>
  <si>
    <t>150 Hour SERVICE Main Generator Part A</t>
  </si>
  <si>
    <t>MAGPIE 2.3</t>
  </si>
  <si>
    <t>150 Hour SERVICE Main Generator Part B</t>
  </si>
  <si>
    <t>MAGPIE 2.4</t>
  </si>
  <si>
    <t>500 Hour SERVICE Hamilton Waterjet</t>
  </si>
  <si>
    <t>MAGPIE 2.5</t>
  </si>
  <si>
    <t>600 Hour SERVICE Main Generator</t>
  </si>
  <si>
    <t>MAGPIE 2.6</t>
  </si>
  <si>
    <t>1000 Hour SERVICE Hamilton Jet MECS</t>
  </si>
  <si>
    <t>MAGPIE 2.7</t>
  </si>
  <si>
    <t>1000 Hour SERVICE Hamilton Waterjet</t>
  </si>
  <si>
    <t>MAGPIE 2.8</t>
  </si>
  <si>
    <t>1500 Hour SERVICE Yanmar Main Engines</t>
  </si>
  <si>
    <t>MAGPIE 2.9</t>
  </si>
  <si>
    <t>1500 Hour SERVICE Main Generator</t>
  </si>
  <si>
    <t>MAGPIE 2.10</t>
  </si>
  <si>
    <t>2000 Hour SERVICE Hamilton Jet MECS</t>
  </si>
  <si>
    <t>MAGPIE 2.11</t>
  </si>
  <si>
    <t>Initial 2000 Hour SERVICE Hamilton Waterjet</t>
  </si>
  <si>
    <t>MAGPIE 2.12</t>
  </si>
  <si>
    <t>3000 Hour SERVICE Hamilton Jet MECS</t>
  </si>
  <si>
    <t>MAGPIE 2.13</t>
  </si>
  <si>
    <t>4500 Hour SERVICE Yanmar Main Engines</t>
  </si>
  <si>
    <t>MAGPIE 2.14</t>
  </si>
  <si>
    <t>5000 Hour SERVICE Hamilton Waterjet</t>
  </si>
  <si>
    <t>MAGPIE 2.15</t>
  </si>
  <si>
    <t>6000 Hour SERVICE Main Generator</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</si>
  <si>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</si>
  <si>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</si>
  <si>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</si>
  <si>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</si>
  <si>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</si>
  <si>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MAGPIE 3.1</t>
  </si>
  <si>
    <t>Remove the module</t>
  </si>
  <si>
    <t>MAGPIE 3.2</t>
  </si>
  <si>
    <t>REPLACE the module</t>
  </si>
  <si>
    <t>MAGPIE 3.3</t>
  </si>
  <si>
    <t>Remove Yanmar engine</t>
  </si>
  <si>
    <t>MAGPIE 3.4</t>
  </si>
  <si>
    <t>REPLACE Yanmar engine</t>
  </si>
  <si>
    <t>MAGPIE 3.5</t>
  </si>
  <si>
    <t>Remove Hamilton Waterjet</t>
  </si>
  <si>
    <t>MAGPIE 3.6</t>
  </si>
  <si>
    <t>REPLACE Hamilton Waterjet</t>
  </si>
  <si>
    <t>MAGPIE 3.7</t>
  </si>
  <si>
    <t>Remove life raft</t>
  </si>
  <si>
    <t>MAGPIE 3.8</t>
  </si>
  <si>
    <t>REPLACE life raft</t>
  </si>
  <si>
    <t>MAGPIE 3.9</t>
  </si>
  <si>
    <t>Combat System Health CHECK</t>
  </si>
  <si>
    <t>MAGPIE 3.10</t>
  </si>
  <si>
    <t>Remove soft patch</t>
  </si>
  <si>
    <t>MAGPIE 3.11</t>
  </si>
  <si>
    <t>REPLACE soft patch</t>
  </si>
  <si>
    <t>MAGPIE 3.12</t>
  </si>
  <si>
    <t>RENEW Yanmar engine</t>
  </si>
  <si>
    <t>MAGPIE 3.13</t>
  </si>
  <si>
    <t>RENEW Hamilton Waterjet</t>
  </si>
  <si>
    <t>MAGPIE 3.14</t>
  </si>
  <si>
    <t>RENEW life raft</t>
  </si>
  <si>
    <t>SCHEDULE 2H - TABLE 2 - HMS MAGPIE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</si>
  <si>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</si>
  <si>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</si>
  <si>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</si>
  <si>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</si>
  <si>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</si>
  <si>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</si>
  <si>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</si>
  <si>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</si>
  <si>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</si>
  <si>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2000 Gearboxes to include the following:
 - CHECK oil level
 - rotate rotary handle of oil filter
 - EXAMINE gearbox
 - CLEAN outside of transmission
 - CHECK and retighten all external bolts
 - CHECK shift settings
 - lubricate external moving parts
NOTE: Service operation is recommended to be performed by a ZF trained service agent.
IAW ZF 2000 INSTALLATION AND SERVICE MANUAL</t>
  </si>
  <si>
    <t>The Contractor shall conduct 6 monthly SERVICE of two in number Yanmar 6AYEM Main Engines:
 - CHECK valve clearances
 - CHECK crankshaft deflection
NOTE Service operation is recommended to be performed by a Yanmar trainer service agent
IAW Yanmar 6AYEM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</si>
  <si>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</si>
  <si>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</si>
  <si>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Attend Work Package Reconciliation Meeting</t>
  </si>
  <si>
    <t>The Contractor shall attend the Work Package Reconciliation Meeting at a mutually agreed location prior to the Planned Maintenance Period, during which Agreed Work Scope of MOD Boats Form 2010A shall be agreed.</t>
  </si>
  <si>
    <t>Thermographic SURVEY</t>
  </si>
  <si>
    <t xml:space="preserve">The Contractor shall arrange for a Thermographic SURVEY prior to the vessel being lifted out for the Planned Maintenance Period and provide REPORT.  </t>
  </si>
  <si>
    <t>Attend Pre-Refit Trial</t>
  </si>
  <si>
    <t xml:space="preserve">The Contractor shall attend and provide subject matter expertise to the dynamic machinery trials in order to identify the current state of the platform prior to the planned maintenance period. The Contractor and Authority shall agree identified defects and list on Agreed Emergent Work Scope of MOD Boats Form 2010A. Pre-Refit Trial shall include a functional TEST of the Port &amp; Stbd Main Engine Shutdown Systems. 
NOTE: Can be conducted alongside Condition SURVEY. </t>
  </si>
  <si>
    <t>Attend Take in Hand Meeting</t>
  </si>
  <si>
    <t>The Contractor shall attend the Take in Hand meeting at a mutually agreed location on the first day of the Planned Maintenance Period, during which Take In Hand section of MOD Boats Form 2010A shall be agreed and signed by the Contractor, thus taking formal custodianship of the platform and assuming responsibility for its material state until formal transfer back to the Authority.</t>
  </si>
  <si>
    <t>Slip Vessel Out of Water</t>
  </si>
  <si>
    <t>The Contractor shall lift or slip the vessel from the water in accordance with the Docking Plan, including removal / replacement of the Mast for height access as required. Vessel to be moved to the repair yard into the Contractor’s permanent, environmentally controlled structure.</t>
  </si>
  <si>
    <t>Upperdeck and Internal Deck Protective Covering</t>
  </si>
  <si>
    <t xml:space="preserve">The Contractor shall cover the deck and internal surfaces with a Protective Covering. </t>
  </si>
  <si>
    <t>Supply Access and Egress</t>
  </si>
  <si>
    <t>The Contractor shall provide two in number (one Fwd and one Aft) means of access / egress from the ground level to the main deck level for the entire Planned Maintenance Period.</t>
  </si>
  <si>
    <t xml:space="preserve">Supply Shore Power </t>
  </si>
  <si>
    <t>The Contractor shall connect the vessel to mains supply via shore power connection, provide electric meter charges for the duration of the Planned Maintenance Period, and disconnect prior to launching.</t>
  </si>
  <si>
    <t>De-Store / Store Vessel &amp; Floor Protection</t>
  </si>
  <si>
    <t>The Contractor shall De-Store / Store the Vessel &amp; Ensue Floor Protection is Fitted in all Areas throughout the ASRP Period.</t>
  </si>
  <si>
    <t>CLEAN below Waterline</t>
  </si>
  <si>
    <t>The Contractor shall CLEAN all areas below the Waterline (including Jets, Transducers, interceptors and stem Plates).</t>
  </si>
  <si>
    <t>CLEAN between Waterline and the Upper Hull - Ship sides, Transom and Fenders.</t>
  </si>
  <si>
    <t>The Contractor shall CLEAN all areas between the Waterline and the Upper Hull, including fendering.</t>
  </si>
  <si>
    <t>CLEAN Superstructure</t>
  </si>
  <si>
    <t>The Contractor shall CLEAN all areas of the Superstructure.</t>
  </si>
  <si>
    <t>Condition SURVEY</t>
  </si>
  <si>
    <r>
      <t xml:space="preserve">The Contractor shall SURVEY the equipment, machinery, hull, superstructure and weather deck including all fittings, appendages, condition of the antifouling / preservation and complete </t>
    </r>
    <r>
      <rPr>
        <b/>
        <sz val="11"/>
        <rFont val="Arial"/>
        <family val="2"/>
      </rPr>
      <t>DES Ships Boats Survey and Trials Form Part 1A</t>
    </r>
    <r>
      <rPr>
        <sz val="11"/>
        <rFont val="Arial"/>
        <family val="2"/>
      </rPr>
      <t>. The Contractor and Authority shall agree identified defects and list on Condition Survey section of MOD Boats Form 2010A.</t>
    </r>
  </si>
  <si>
    <t>Report to Authority</t>
  </si>
  <si>
    <t>The Contractor shall complete Emergent Work Scope section of MOD Boats Form 2010B, containing all proposed work identified in Condition SURVEY, and return the form to the Authority.
NOTE: Emergent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</si>
  <si>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Echo Sounder</t>
  </si>
  <si>
    <t>The Contractor shall conduct an ANNUAL SERVICE and Software Update of the Echo Sounder IAW Operating, Maintenance &amp; Installation Instructions for Navigation Echo Sounder Model E1. Certification to be supplied on completion.</t>
  </si>
  <si>
    <t>CLEAN and EXAMINE Kongsberg Transducers</t>
  </si>
  <si>
    <t>The Contractor shall CLEAN and EXAMINE the Kongsberg Transducers. Certification to be supplied on completion.</t>
  </si>
  <si>
    <t>Apply Antifouling Hull Coating</t>
  </si>
  <si>
    <t>The Contractor shall prepare the Hull surface, Spot Prime all Bear Areas and Apply 1 coat of Antifouling - International Interspeed Ultra Black Antifouling in accordance with the coating manufacturer’s recommendations. ALLOW for painting of Draught Marks and Lifting Signs.</t>
  </si>
  <si>
    <t>RENEW Sacrificial Anodes</t>
  </si>
  <si>
    <t>The Contractor shall RENEW ALL Sacrificial Anodes (AD78BX 1.85 Kg Aluminium Bolt-On Bar Anodes) and Backing Pads. On completion carry out Earth Bonding Continuity TEST and forward results to MOD Overseer. Certification to be supplied on completion.</t>
  </si>
  <si>
    <t>Empty, CLEAN and EXAMINE Black Water Tanks</t>
  </si>
  <si>
    <t>The Contractor shall empty, CLEAN and EXAMINE Port &amp; Stbd Black Water Tanks. 
Note: The Contractor should ALLOW for the removal and subsequent re-installation of access covers and access panels as required, complete with new inspection plate gaskets. Certification to be supplied on completion.</t>
  </si>
  <si>
    <t>Empty, CLEAN and EXAMINE Fresh Water Tanks</t>
  </si>
  <si>
    <t>The Contractor shall empty, CLEAN and EXAMINE Port &amp; Stbd Fresh Water Tanks.
Note: The Contractor should ALLOW for the removal and subsequent re-installation of access covers, complete with new inspection plate gaskets. Certification to be supplied on completion.</t>
  </si>
  <si>
    <t>Empty, CLEAN and EXAMINE Fuel Tanks</t>
  </si>
  <si>
    <t>The Contractor shall empty, CLEAN and EXAMINE Port &amp; Stbd Fuel Tanks.
Note: The Contractor should ALLOW for the removal and subsequent re-installation of access covers, complete with new inspection plate gaskets. Ensure Tank Vents are free from obstructions and flash gauze is in place. Certification to be supplied on completion.</t>
  </si>
  <si>
    <t>RENEW PARKER Fuel Water Separator Filter</t>
  </si>
  <si>
    <t>The Contractor shall RENEW the PARKER Fuel Water Separator Filter. (Only genuine Racor Aquabloc Filters to be used as replacement)</t>
  </si>
  <si>
    <t>EXAMINE and SERVICE Main Anchor, Cable &amp; Warp</t>
  </si>
  <si>
    <t xml:space="preserve">The Contractor shall EXAMINE all fixtures and fittings associated with the Main Anchor and Cable, including spare Anchor and Cable and provide a REPORT. </t>
  </si>
  <si>
    <t>EXAMINE, SERVICE and Functional TEST PALFINGER Crane</t>
  </si>
  <si>
    <t xml:space="preserve">The Contractor shall EXAMINE and conduct ANNUAL SERVICE on the PALFINGER Crane IAW PALFINGER PK6500M User Manual. Functional TEST Crane and associated Lifting Equipment IAW LOLER Regulations. Functional TEST Certification to be supplied on completion. </t>
  </si>
  <si>
    <t>EXAMINE, SERVICE and Functional TEST LOFRANS Windlass</t>
  </si>
  <si>
    <t xml:space="preserve">The Contractor shall EXAMINE and conduct ANNUALSERVICE on the LOFRANS Windlass IAW LOFRANS User Manual. Functional TEST LOFRANS Windlass IAW LOLER Regulations. Functional TEST Certification to be supplied on completion. </t>
  </si>
  <si>
    <t xml:space="preserve">EXAMINE, SERVICE and Functional TEST Safety Line Strong Points </t>
  </si>
  <si>
    <t xml:space="preserve">The Contractor shall EXAMINE, SERVICE and Functional TEST 6 in Number Safety Line Strong Points in accordance with LOLER Regulation. Functional TEST Certification to be supplied on completion. </t>
  </si>
  <si>
    <t>CHECK and TEST UNWIN UI139E Rail System</t>
  </si>
  <si>
    <t xml:space="preserve">The Contractor shall CHECK and TEST the operation of the UNWIN UI139E Rail System IAW UNWIN UI139E Rail Fitting Instruction Manual. Certification to be supplied on completion. </t>
  </si>
  <si>
    <t xml:space="preserve">EXAMINE Equipment Seats </t>
  </si>
  <si>
    <t>Th Contractor shall EXAMINE ALL Equipment Seats and REPORT.</t>
  </si>
  <si>
    <t>CHECK and TEST all Fire, Smoke and Heat Detection Heads</t>
  </si>
  <si>
    <t>The Contractor shall CHECK and TEST the operation all Fire, Smoke and Heat Detection Heads through out the vessel. Certification to be supplied on completion.</t>
  </si>
  <si>
    <t>SERVICE Port &amp; Stbd Engine Room Stat-X Systems</t>
  </si>
  <si>
    <t>The Contractor shall conduct an Annual SERVICE of the Port &amp; Stbd Engine Room Stat-X Systems. Certification to be supplied on completion.</t>
  </si>
  <si>
    <t>Battery HEALTH CHECK</t>
  </si>
  <si>
    <t xml:space="preserve">The Contractor shall CHECK and SERVICE Batteries: UPS Battery, Main Engine Batteries, Generator Start Batteries, Service Batteries and Emergency Batteries and provide a REPORT. </t>
  </si>
  <si>
    <t>Hydraulic Hose Condition SURVEY</t>
  </si>
  <si>
    <t xml:space="preserve">The Contractor Shall visually EXAMINE the condition of all Hydraulic Hoses IAW the Flexible Hose Register and provide a REPORT. </t>
  </si>
  <si>
    <t xml:space="preserve">PRESSURE TEST Pressure Vessels </t>
  </si>
  <si>
    <t>The Contractor Shall PRESSURE TEST Pressure Vessels as directed by the boat's Pressure Vessel Register. Certification to be supplied on completion.</t>
  </si>
  <si>
    <t>PRESSURE TEST Pressure Relief Valves</t>
  </si>
  <si>
    <t>The Contractor Shall PRESSURE TEST Pressure Relief Valves as directed by the boat's Pressure Relief Valve Register. Certification to be supplied on completion.</t>
  </si>
  <si>
    <t>EXAMINE, SERVICE and TEST Bilge System</t>
  </si>
  <si>
    <t xml:space="preserve">The Contractor shall EXAMINE, SERVICE and TEST Bilge System and associated fittings and provide a REPORT.   </t>
  </si>
  <si>
    <t xml:space="preserve">CLEAN and EXAMINE Windows, Window Frames and Associated Fittings </t>
  </si>
  <si>
    <t>The Contractor shall CLEAN and EXAMINE Windows, Window Frames and Associated Fittings and provide a REPORT.</t>
  </si>
  <si>
    <t>CLEAN, EXAMINE and LUBRICATE 4 in No. Windscreen Wiper Mechanisms</t>
  </si>
  <si>
    <t xml:space="preserve">The Contractor shall CLEAN, EXAMINE and SERVICE Windscreen Wiper Mechanisms and REPORT.
The Contractor should include:
1) INSPECT Drive Belts.
2) EXAMINE all mechanical parts including the Carrier Rollers.
3) EXAMINE the Window Washer System.
4) EXAMINE the Wiper Arm assembly and Wiper Blade.
5) On completion of the SERVICE a full functional CHECK should be carried out. </t>
  </si>
  <si>
    <t>SERVICE Ocean Compact 16B Life Raft</t>
  </si>
  <si>
    <t xml:space="preserve">The Contractor shall SERVICE an Ocean Compact 16B Life Raft, include spares required for relevant upgrades. Certification to be supplied on completion. </t>
  </si>
  <si>
    <t>Air Conditioning Unit SERVICE and HEALTH CHECK</t>
  </si>
  <si>
    <t>The Contractor shall conduct an Annual Air Conditioning Unit SERVICE and HEALTH CHECK of all ACU's fitted on-board and REPORT.</t>
  </si>
  <si>
    <t>CHECK and TEST Loudhailer System</t>
  </si>
  <si>
    <t xml:space="preserve">The Contractor shall CHECK and TEST the operation of the Loudhailer System. Certification to be supplied on completion. </t>
  </si>
  <si>
    <t>CHECK and TEST Fixed VHF Radio System</t>
  </si>
  <si>
    <t xml:space="preserve">The Contractor shall CHECK and TEST the operation of the Fixed VHF Radio System. Certification to be supplied on completion. </t>
  </si>
  <si>
    <t>CHECK and TEST Portable VHF Radio System</t>
  </si>
  <si>
    <t xml:space="preserve">The Contractor shall CHECK and TEST the operation of the Portable VHF Radio System. Certification to be supplied on completion. </t>
  </si>
  <si>
    <t>CHECK NAVTEX Receiver</t>
  </si>
  <si>
    <t>The Contractor shall conduct an ANNUAL CHECK and Software Update of the NAVTEX Receiver NCR-333 IAW NCR-333 NAVTEX Receiver Instruction Manual.</t>
  </si>
  <si>
    <t>CHECK FURUNO Radar Antenna</t>
  </si>
  <si>
    <t>The Contractor shall conduct an ANNUAL CHECK and Software Update of the FURUNO Radar Antenna DRS6A-NXT IAW Installation Manual Radar Sensor Model DRS4D-NXT.</t>
  </si>
  <si>
    <t>CHECK FURUNO Multi Function Display</t>
  </si>
  <si>
    <t>The Contractor shall conduct an ANNUAL CHECK and Software Update of the FURUNO Multi Function Display TZTL 12F IAW Installation Manual Multi Function Display Model TZTL 12F/TZTL 15F.</t>
  </si>
  <si>
    <t>CHECK Bearing Repeater</t>
  </si>
  <si>
    <t>The Contractor shall conduct an ANNUAL CHECK and Software Update of the Bearing Repeater HR80 IAW Instruction Manual SIMRAD HR80 Digital, Analog and Bearing Repeaters.</t>
  </si>
  <si>
    <t xml:space="preserve">CLEAN, CHECK and SERVICE Master Gyro </t>
  </si>
  <si>
    <t>The Contractor shall conduct an ANNUAL CLEAN, CHECK and SERVICE, including Software Update of the Master Gyro GC80/85 IAW GC80/85 Expanded Gyro Instruction Manual.</t>
  </si>
  <si>
    <t>CHECK GPS System</t>
  </si>
  <si>
    <t>The Contractor shall conduct an ANNUAL CHECK and Software Update of the GPS System IAW GN70/MX610/MX612 Operator and Installation Manual.</t>
  </si>
  <si>
    <t>CHECK AIS System</t>
  </si>
  <si>
    <t>The Contractor shall conduct an ANNUAL CHECK and Software Update of the AIS System V5054 IAW V5054 Class A / Inland AIS Operator and Installation Manual.</t>
  </si>
  <si>
    <t>CHECK Powerview</t>
  </si>
  <si>
    <t>The Contractor shall conduct an ANNUAL CHECK and Software Update of the Powerview System PV780 IAW Powerview Model PV780 Operating Manual.</t>
  </si>
  <si>
    <t>CHECK and TEST VETUS Pressurised Water System</t>
  </si>
  <si>
    <t>The Contractor shall conduct an ANNUAL CHECK and TEST of the VETUS Pressurised Water System IAW VETUS VETUS Pressurised Water System DWSC08824 Operation Manual and Installation Instructions.</t>
  </si>
  <si>
    <t>CHECK EATON UPS System</t>
  </si>
  <si>
    <t>The Contractor shall conduct an ANNUAL CHECK and Firmware Update of EATON UPS System IAW EATON 9130 UPS 700/3000 VA User's Guide.</t>
  </si>
  <si>
    <t>RENEW UPS System Battery</t>
  </si>
  <si>
    <t>The Contractor shall RENEW the EATON UPS Battery IAW EATON 9130 UPS 700/3000 VA User's Guide.</t>
  </si>
  <si>
    <t>CHECK Autopilot System</t>
  </si>
  <si>
    <t>The Contractor shall conduct an ANNUAL CHECK and Software Update of Autopilot AP70 IAW SIMRAD AP70/AP80 Operator Manual.</t>
  </si>
  <si>
    <t>CHECK APPLANIX POS System</t>
  </si>
  <si>
    <t>The Contractor shall conduct an ANNUAL CHECK and Software Update of APPLANIX POS IAW POS MV V5 Installation and Operation Guide.</t>
  </si>
  <si>
    <t>SERVICE SAILOR 6222 VHF DSC</t>
  </si>
  <si>
    <t>The Contractor shall conduct an ANNUAL SERVICE and Software Update of SAILOR VHF DSC IAW SAILOR 6222 VHF DSC User Manual</t>
  </si>
  <si>
    <t>CHECK SAILOR 6110 Mini-C GMDSS</t>
  </si>
  <si>
    <t>The Contractor shall conduct an ANNUAL CHECK and Software Update of SAILOR Mini-C GMDSS IAW SAILOR 6110 mini-C GMDSS User Manual.</t>
  </si>
  <si>
    <t>CHECK SIMRAD SAL</t>
  </si>
  <si>
    <t>The Contractor shall conduct an ANNUAL CHECK and Software Update of SIMRAD SAL IAW SIMRAD SAL R1A Easy Tank System User Manual.</t>
  </si>
  <si>
    <t>SERVICE FRANCIS Searchlight</t>
  </si>
  <si>
    <t>The Contractor shall conduct an Annual SERVICE of the FRANCIS Searchlight IAW FRANCIS L300 Maintenance and Servicing Requirements.</t>
  </si>
  <si>
    <t>CHECK Washing Machine Inlet Hose</t>
  </si>
  <si>
    <t>The Contractor shall conduct an ANNUAL CHECK of the Washing Machine Inlet Hose IAW INDESIT IWDD 7143 Washer/Dryer Instructions for Use.</t>
  </si>
  <si>
    <t>CLEAN Engine Room Bilges</t>
  </si>
  <si>
    <t>The Contractor shall deep CLEAN the Engine Room Bilges on completion of work.</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</si>
  <si>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</si>
  <si>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</si>
  <si>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Remove Upperdeck and Internal Deck Protective Covering</t>
  </si>
  <si>
    <t>On completion of all upkeep work the Contractor shall remove the protective coverings on the Upperdeck and from the internal decks and deep CLEAN all sections of the vessel ready for compartment acceptance.</t>
  </si>
  <si>
    <t xml:space="preserve">Compartment Handover and Customer Acceptance </t>
  </si>
  <si>
    <t xml:space="preserve">On completion of the deep CLEAN of all sections of the vessel and on removal of upkeep debris, the Contractor shall present compartments for Customer Acceptance. Compartment Acceptance Certificate to be signed by Contractor and SS/MOS prior to CAD. </t>
  </si>
  <si>
    <t>Remove Access / Egress</t>
  </si>
  <si>
    <t xml:space="preserve">The Contractor shall remove two in number (one Fwd and one Aft) means of Access / Egress from the ground level to the Main Deck level upon completion of the Planned Maintenance Period. </t>
  </si>
  <si>
    <t>Slip Vessel Into Water</t>
  </si>
  <si>
    <t>The Contractor shall lift or slip the vessel into the water in accordance with the Docking Plan, including removal / replacement of the Mast for height access as required. Vessel to be moved to a safe berth in the locality of the repair yard.</t>
  </si>
  <si>
    <t>Attend Harbour Acceptance Trials and Sea Acceptance Trials</t>
  </si>
  <si>
    <r>
      <t xml:space="preserve">The Contractor shall attend Harbour Acceptance Trials and Sea Acceptance Trials and complete REPORT in accordance with </t>
    </r>
    <r>
      <rPr>
        <b/>
        <sz val="11"/>
        <rFont val="Arial"/>
        <family val="2"/>
      </rPr>
      <t>DES Ships Boats Survey and Trials Form 2A HATs and SATs</t>
    </r>
    <r>
      <rPr>
        <sz val="11"/>
        <rFont val="Arial"/>
        <family val="2"/>
      </rPr>
      <t>.
NOTE: To be conducted alongside MCTA Power and Propulsion Assessment (PPA)</t>
    </r>
  </si>
  <si>
    <t>Attend Contract Acceptance Date Meeting</t>
  </si>
  <si>
    <t>The Contractor shall attend the Contract Acceptance Date meeting at a mutually agreed location on the last day of the Planned Maintenance Period, during which CAD Report section of MOD Boats Form 2010A shall be agreed and signed by the Contractor,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</si>
  <si>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</si>
  <si>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MAGPIE 1.6 &amp; MAGPIE 2.1</t>
  </si>
  <si>
    <t>Annual SERVICE Yanmar Main Engines</t>
  </si>
  <si>
    <t>The Contractor shall conduct annual SERVICE of 2 in number Yanmar 6AYEM:
 - CLEAN BY-PASS FILTER
 - RENEW SHALLOW OIL PAN OIL
 - RENEW COOLANT
 - CHECK ZINC ANODES ON HEAT EXHANGER AND AIR COOLER
 - CLEAN PRE-FILTER AND WASHING BLOWER
 - CHECK BATTERY ELECTROLYTE LEVEL AND SPECIFIC GRAVITY
 - RENEW COOLING SEAWATER DISCHARGING CONDITION
 - RENEW TURBOCHARGER PRE-FILTER
 - CHECK RUBBER HOSES
 - CHECK BATTERY TERMINALS
 - RENEW ALTERNATOR V-BELT
 - CHECK OIL FEEDING CONDITION OF ROCKER ARM
NOTE: Service operation is recommended to be performed by a Yanmar trained service agent. IAW YANMAR 6AYEM SERVICE MANUAL</t>
  </si>
  <si>
    <t>TWO ANNUAL UPKEEP</t>
  </si>
  <si>
    <t>The Contractor shall CLEAN and lubricate the slip rings and brushes on the master gyro element</t>
  </si>
  <si>
    <t>RENEW Windlass gaskets</t>
  </si>
  <si>
    <t>The Contractor shall RENEW all gaskets on Lofrans Anchor Windlass
IAW Lofrans Windlass X4 Installation and User Manual</t>
  </si>
  <si>
    <t>The Contractor shall conduct two annual SERVICE of 1 in number ZF 2000 Gearbox:
 - RENEW OIL
 - RENEW OIL FILTER
 - CLEAN CHANGEOVER FILTER
 - CLEAN GAP FILTER AND FILTER HOUSING
NOTE: Service operation is recommended to be performed by a ZF trained service agent. IAW ZF 2000 SERVICE MANUAL</t>
  </si>
  <si>
    <t>The Contractor shall conduct two annual SERVICE of 1 in number Yanmar 6AYEM:
 - RENEW OIL FILTER
 - RENEW STANDARD OIL PAN OIL
 - RENEW ZINC ANODES ON HEAT EXCHANGER AND AIR COOLER
 - RENEW THERMOSTAT OF COOLING SYSTEM
 - RENEW EXPANSION JOINT OF AIR DUCT
NOTE: Service operation is recommended to be performed by a Yanmar trained service agent. IAW YANMAR 6AYEM SERVICE MANUAL</t>
  </si>
  <si>
    <t>THREE ANNUAL UPKEEP</t>
  </si>
  <si>
    <t>The Contractor shall conduct three annual SERVICE of 1 in number Yanmar 6AYEM:
 - RENEW IMPELLER SHAFT AND MECHANICAL SEAL OF COOLING WATER PUMP
 - CHECK PISTON RINGS
 - CHECK FLOATING BEARINGS AND THRUST BEARINGS OF TURBOCHARGER
 - CHECK INTAKE/EXHAUST VALVES
 - CHECK VISCOUS DAMPER
NOTE: Service operation is recommended to be performed by a Yanmar trained service agent. IAW YANMAR 6AYEM SERVICE MANUAL</t>
  </si>
  <si>
    <t>The Contractor shall remove Lofrans Anchor Windlass from deck and CLEAN under base, REPLACE windlass and re-seal.
IAW Lofrans Windlass X4 Installation and User Manual</t>
  </si>
  <si>
    <t>EIGHT ANNUAL</t>
  </si>
  <si>
    <t>The Contractor shall conduct eight annual SERVICE of 1 in number ZF 2000 Gearbox:
 - EXAMINE FLEXIBLE CLUTCH
 - EXAMINE FLEXIBLE ENGINE AND TRANSMISSION SUPPORT
 - EXAMINE CLUTCH DISCS
 - EXAMINE RUNNING GEARS
 - CHECK OIL PUMPS
 - CHECK CONTROL UNITS
 - CHECK ACTUATION DEVICES
 - CHECK DISPLAY DEVICES CALIBRATION
 - CHECK AND CLEAN OIL COOLER
 - CHECK SPRAY LINE VALVE
 - CHECK SHAFT SEAL OF INPUT SHAFT
 - CHECK SHAFT SEAL OF OUTPUT SHAFT
NOTE: Service operation is recommended to be performed by a ZF trained service agent. IAW ZF 2000 SERVICE MANUAL</t>
  </si>
  <si>
    <t>HOURS BASED UPKEEP</t>
  </si>
  <si>
    <t>The Contractor shall conduct 150 hour SERVICE of 1 in number Fischer Panda MPS 25i generator:
 - CHECK COOLANT WATER HOSES
 - CHECK EXTERNAL FAN COOLER
 - CHECK AND CLEAN WATER SEPARATOR/FUEL PRE-FILTER
 - RENEW ENGINE OIL
 - RENEW OIL FILTER
 - RENEW AIR FILTER
 - CHECK FUEL LINES
 - RENEW FINE PARTICLE FUEL FILTER
 - CHECK VALVE COVER GASKET
 - CHECK COOLANT THERMOMETER SENSOR
 - CHECK EXHAUST TEMPERATURE SENSOR
 - CHECK OIL PRESSURE SENSOR
 - CHECK BELT TENSION
 - RENEW V-BELTS
 - CHECK GENERATOR &amp; ENGINE SCREWS
 - CHECK UNIT'S BASE MOUNT SCREWS
 - CHECK ELECTRICAL CONNECTIONS AND ISOLATION
 - CHECK MOTOR REINFORCED MOUNTINGS
 - CHECK ACTUATOR MOUNTING
 - CHECK STARTER MOTOR MOUNTING SCREWS
 - CHECK SCREWS GENERATOR-ENGINE
 - TEST VOLTAGE OUTPUT OF 12V ALTERNATOR
 - TEST INPUT TEMPERATURE OF COOLANT UNDER LOAD
 - TEST OUTLET TEMPERATURE OF COOLANT UNDER LOAD</t>
  </si>
  <si>
    <t>t</t>
  </si>
  <si>
    <t xml:space="preserve"> - CHECK OIL IN THE BACKEND BEARING (IF PRESENT)
 - CHECK SIGNS OF CORROSION TO GENERATOR
 - CHECK GENERATOR COOLANT BLOCK
 - CHECK CAPACITORS IN AC-CONTROL BOX
 - FUNCTIONAL TEST OF ASB
 - FUNCTIONAL TEST OF VCS
 - TEST VOLTAGE WITHOUT LOAD
 - TEST VOLTAGE UNDER LOAD
 - TEST GENERATOR OUTPUT UNDER LOAD
 - TEST ENGINE SPEED (RPM)
 - CHECK HOSE CLIPS
 - CHECK FUEL STOP SOLENOID
 - CHECK RAW WATER PUMP IMPELLER
 - CHECK RAW WATER PUMP
 - CHECK AND CLEAN TRAPEZOIDAL THREAD SPINDLE (SPEED ACTUATOR)
NOTE: Service operation is recommended to be performed by a Panda Fischer trained Service agent. IAW FISCHER PANDA MPS 25I SERVICE SCHEDULE</t>
  </si>
  <si>
    <t>The Contractor shall conduct 500 hour SERVICE of 1 in number HM521 Hamilton Waterjet:
 - LUBRICATE DRIVE SHAFT
NOTE: Service operation is recommended to be performed by a Hamilton Waterjet trained service agent. WATERJET HM521 INSTALLATION AND SERVICE MANUAL</t>
  </si>
  <si>
    <t>The Contractor shall conduct 600 hour SERVICE of 1 in number Fischer Panda MPS 25i generator:
 - CLEAN EXTERNAL FAN COOLER
 - CHECK VALVE CLEARANCES
 - RENEW VALVE COVER GASKET
 - RENEW RAW WATER PUMP IMPELLER
NOTE: Service operation is recommended to be performed by a Panda Fischer trained Service agent. IAW FISCHER PANDA MPS 25I SERVICE SCHEDULE</t>
  </si>
  <si>
    <t>The Contractor shall conduct 1000 Hour Service on 1 in number Hamilton jet MECS:
 - CHECK and CLEAN JHPU filler/breather
 - EXAMINE cables and connectors
NOTE: Service operation is recommended to be performed by a Hamilton Waterjet trained service agent. HM521 MECS CONTROLS MANUAL</t>
  </si>
  <si>
    <t>The Contractor shall conduct 1000 hour SERVICE of 1 in number HM521 Hamilton Waterjet:
 - RENEW OIL IN BEARING HOUSING
 - RENEW OIL FILTER IN BEARING HOUSING
NOTE: Service operation is recommended to be performed by a Hamilton Waterjet trained service agent. WATERJET HM521 INSTALLATION AND SERVICE MANUAL</t>
  </si>
  <si>
    <t>1500 Hour SERVICE Yanmar Main Engine</t>
  </si>
  <si>
    <t>The Contractor shall conduct 1500 Hour SERVICE of 1 in number Yanmar 6AYEM:
 - CLEAN FUEL INJECTORS
NOTE: Service operation is recommended to be performed by a Yanmar trained service agent. IAW YANMAR 6AYEM SERVICE MANUAL</t>
  </si>
  <si>
    <t>The Contractor shall conduct 1500 hour SERVICE of 1 in number Fischer Panda MPS 25i generator:
 - CLEAN EXTERNAL FAN COOLER
 - CHECK VALVE CLEARANCES
 - RENEW VALVE COVER GASKET
 - CHECK THERMOSTAT
 - RENEW GENERATOR ROTOR BEARING
 - RENEW OIL IN THE BACKEND BEARING (IF PRESENT)
 - TEST INJECTORS
 - TEST COMPRESSION
 - RENEW RAW WATER PUMP IMPELLER
NOTE: Service operation is recommended to be performed by a Panda Fischer trained Service agent. IAW FISCHER PANDA MPS 25I SERVICE SCHEDULE</t>
  </si>
  <si>
    <t>The Contractor shall conduct 2000 Hour Service on 1 in number Hamilton jet MECS:
 - RENEW JHPU oil filter
NOTE: Service operation is recommended to be performed by a Hamilton Waterjet trained service agent. HM521 MECS CONTROLS MANUAL</t>
  </si>
  <si>
    <t>The Contractor shall conduct Initial 2000 hour SERVICE of 1 in number HM521 Hamilton Waterjet:
 - EXAMINE COMPLETE UNIT
NOTE: Only to be conducted at initial 2000 hour interval following installation. Service operation is recommended to be performed by a Hamilton Waterjet trained service agent. WATERJET HM521 INSTALLATION AND SERVICE MANUAL</t>
  </si>
  <si>
    <t>The Contractor shall conduct 3000 Hour Service on 1 in number Hamilton jet MECS:
 - EXAMINE JHPU
NOTE: Service operation is recommended to be performed by a Hamilton Waterjet trained service agent. HM521 MECS CONTROLS MANUAL</t>
  </si>
  <si>
    <t>4500 Hour SERVICE Yanmar Main Engine</t>
  </si>
  <si>
    <t>The Contractor shall conduct 4500 Hour SERVICE of 1 in number Yanmar 6AYEM:
 - CHECK FUEL INJECTORS
 - CHECK TURBOCHARGER ADJUSTMENT
 - CHECK ELECTRONIC ENGINE CONTROL UNIT, SENSORS AND ACTUATORS
NOTE: Service operation is recommended to be performed by a Yanmar trained service agent. IAW YANMAR 6AYEM SERVICE MANUAL</t>
  </si>
  <si>
    <t>The Contractor shall conduct 5000 hour SERVICE of 1 in number HM521 Hamilton Waterjet:
 - EXAMINE COMPLETE JET UNIT
NOTE: Service operation is recommended to be performed by a Hamilton Waterjet trained service agent. WATERJET HM521 INSTALLATION AND SERVICE MANUAL</t>
  </si>
  <si>
    <t>The Contractor shall conduct 6000 hour SERVICE of 1 in number Fischer Panda MPS 25i generator:
 - RENEW ELECTRICAL CABLES
 - RENEW MOTOR REINFORCED MOUNTINGS
 - RENEW INJECTORS
 - RENEW RAW WATER PUMP
NOTE: Service operation is recommended to be performed by a Panda Fischer trained Service agent. IAW FISCHER PANDA MPS 25I SERVICE SCHEDULE</t>
  </si>
  <si>
    <t>The Contractor shall remove the module</t>
  </si>
  <si>
    <t>The Contractor shall REPLACE the module</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</si>
  <si>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</si>
  <si>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</si>
  <si>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</si>
  <si>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</si>
  <si>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</si>
  <si>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</si>
  <si>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</si>
  <si>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remove one in number soft patch
NOTE: This task cannot be conducted unless the module is lifted, but lifting of the module shall not be included in this task and it shall be assumed that the module has already been removed</t>
  </si>
  <si>
    <t>The Contractor shall REPLACE one in number soft patch
NOTE: This task cannot be conducted unless the module is lifted, but lifting of the module shall not be included in this task and it shall be assumed that the module has already been removed</t>
  </si>
  <si>
    <t>The Contractor shall RENEW one in number Yanmar engine
NOTE: Remove and REPLACE not included in task</t>
  </si>
  <si>
    <t>The Contractor shall REWEW one in number Hamilton Waterjet
NOTE: Remove and REPLACE not included in task</t>
  </si>
  <si>
    <t>The Contractor shall RENEW one in number life raft
NOTE: Remove and REPLACE not included in task</t>
  </si>
  <si>
    <t>SCHEDULE 2H - TABLE 3 - HMS MAGPIE - TRANSPORTATION</t>
  </si>
  <si>
    <t>Tariff rates provided by the Contractors shall be a firm/fixed rate, i.e. not subject to variation in any respect, and shall be inclusive of all overheads for contractors and sub-contractors, administrative fees, overtime and profit.</t>
  </si>
  <si>
    <t>HMS MAGPIE Transport - 1</t>
  </si>
  <si>
    <t>HMNB Devonport</t>
  </si>
  <si>
    <t xml:space="preserve">The Contractor shall transport the HMS MAGPIE from the Authority's establishment to the Contractor's Site/Sub-contractor's premises and back (to include loading and unloading) </t>
  </si>
  <si>
    <t>SCHEDULE 2H - TABLE 4 - HMS MAGPIE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</si>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</sst>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90">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4" fillId="0" borderId="4" xfId="0" quotePrefix="1" applyFont="1" applyBorder="1" applyAlignment="1">
      <alignment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64" fontId="4" fillId="22" borderId="20" xfId="0" applyNumberFormat="1" applyFont="1" applyFill="1" applyBorder="1"/>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6">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topLeftCell="B2" zoomScaleNormal="100" zoomScalePageLayoutView="90" workbookViewId="0">
      <selection activeCell="E2" sqref="E2"/>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3" t="s">
        <v>0</v>
      </c>
      <c r="D5" s="133"/>
      <c r="E5" s="133"/>
      <c r="F5" s="133"/>
      <c r="G5" s="133"/>
      <c r="H5" s="133"/>
      <c r="I5" s="40"/>
      <c r="J5" s="39"/>
      <c r="K5" s="39"/>
      <c r="L5" s="39"/>
    </row>
    <row r="6" spans="3:12" ht="22.5">
      <c r="C6" s="133"/>
      <c r="D6" s="133"/>
      <c r="E6" s="133"/>
      <c r="F6" s="133"/>
      <c r="G6" s="133"/>
      <c r="H6" s="133"/>
      <c r="I6" s="40"/>
      <c r="J6" s="39"/>
      <c r="K6" s="39"/>
      <c r="L6" s="39"/>
    </row>
    <row r="7" spans="3:12" ht="43.5" customHeight="1">
      <c r="C7" s="134" t="s">
        <v>1</v>
      </c>
      <c r="D7" s="134"/>
      <c r="E7" s="134"/>
      <c r="F7" s="134"/>
      <c r="G7" s="134"/>
      <c r="H7" s="134"/>
      <c r="I7" s="134"/>
      <c r="J7" s="134"/>
      <c r="K7" s="134"/>
      <c r="L7" s="134"/>
    </row>
    <row r="8" spans="3:12">
      <c r="C8" s="135" t="s">
        <v>2</v>
      </c>
      <c r="D8" s="135"/>
      <c r="E8" s="135"/>
      <c r="F8" s="135"/>
      <c r="G8" s="135"/>
      <c r="H8" s="135"/>
      <c r="I8" s="135"/>
      <c r="J8" s="135"/>
      <c r="K8" s="135"/>
      <c r="L8" s="135"/>
    </row>
    <row r="9" spans="3:12">
      <c r="C9" s="135"/>
      <c r="D9" s="135"/>
      <c r="E9" s="135"/>
      <c r="F9" s="135"/>
      <c r="G9" s="135"/>
      <c r="H9" s="135"/>
      <c r="I9" s="135"/>
      <c r="J9" s="135"/>
      <c r="K9" s="135"/>
      <c r="L9" s="135"/>
    </row>
    <row r="10" spans="3:12">
      <c r="C10" s="135"/>
      <c r="D10" s="135"/>
      <c r="E10" s="135"/>
      <c r="F10" s="135"/>
      <c r="G10" s="135"/>
      <c r="H10" s="135"/>
      <c r="I10" s="135"/>
      <c r="J10" s="135"/>
      <c r="K10" s="135"/>
      <c r="L10" s="135"/>
    </row>
    <row r="11" spans="3:12">
      <c r="C11" s="135"/>
      <c r="D11" s="135"/>
      <c r="E11" s="135"/>
      <c r="F11" s="135"/>
      <c r="G11" s="135"/>
      <c r="H11" s="135"/>
      <c r="I11" s="135"/>
      <c r="J11" s="135"/>
      <c r="K11" s="135"/>
      <c r="L11" s="135"/>
    </row>
    <row r="12" spans="3:12">
      <c r="C12" s="135"/>
      <c r="D12" s="135"/>
      <c r="E12" s="135"/>
      <c r="F12" s="135"/>
      <c r="G12" s="135"/>
      <c r="H12" s="135"/>
      <c r="I12" s="135"/>
      <c r="J12" s="135"/>
      <c r="K12" s="135"/>
      <c r="L12" s="135"/>
    </row>
    <row r="13" spans="3:12">
      <c r="C13" s="135"/>
      <c r="D13" s="135"/>
      <c r="E13" s="135"/>
      <c r="F13" s="135"/>
      <c r="G13" s="135"/>
      <c r="H13" s="135"/>
      <c r="I13" s="135"/>
      <c r="J13" s="135"/>
      <c r="K13" s="135"/>
      <c r="L13" s="135"/>
    </row>
    <row r="14" spans="3:12">
      <c r="C14" s="135"/>
      <c r="D14" s="135"/>
      <c r="E14" s="135"/>
      <c r="F14" s="135"/>
      <c r="G14" s="135"/>
      <c r="H14" s="135"/>
      <c r="I14" s="135"/>
      <c r="J14" s="135"/>
      <c r="K14" s="135"/>
      <c r="L14" s="135"/>
    </row>
    <row r="15" spans="3:12">
      <c r="C15" s="135"/>
      <c r="D15" s="135"/>
      <c r="E15" s="135"/>
      <c r="F15" s="135"/>
      <c r="G15" s="135"/>
      <c r="H15" s="135"/>
      <c r="I15" s="135"/>
      <c r="J15" s="135"/>
      <c r="K15" s="135"/>
      <c r="L15" s="135"/>
    </row>
    <row r="16" spans="3:12">
      <c r="C16" s="135"/>
      <c r="D16" s="135"/>
      <c r="E16" s="135"/>
      <c r="F16" s="135"/>
      <c r="G16" s="135"/>
      <c r="H16" s="135"/>
      <c r="I16" s="135"/>
      <c r="J16" s="135"/>
      <c r="K16" s="135"/>
      <c r="L16" s="135"/>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H19" sqref="H19"/>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1" t="s">
        <v>414</v>
      </c>
      <c r="C1" s="182"/>
      <c r="D1" s="182"/>
      <c r="E1" s="182"/>
      <c r="F1" s="182"/>
      <c r="G1" s="182"/>
      <c r="H1" s="182"/>
      <c r="I1" s="182"/>
      <c r="J1" s="182"/>
      <c r="K1" s="182"/>
      <c r="L1" s="182"/>
      <c r="M1" s="182"/>
      <c r="N1" s="182"/>
      <c r="O1" s="182"/>
      <c r="P1" s="182"/>
      <c r="Q1" s="182"/>
      <c r="R1" s="182"/>
      <c r="S1" s="182"/>
      <c r="T1" s="182"/>
      <c r="U1" s="182"/>
      <c r="V1" s="182"/>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77" t="s">
        <v>415</v>
      </c>
      <c r="C3" s="178"/>
      <c r="D3" s="178"/>
      <c r="E3" s="178"/>
      <c r="F3" s="178"/>
      <c r="G3" s="178"/>
      <c r="H3" s="178"/>
      <c r="I3" s="178"/>
      <c r="J3" s="178"/>
      <c r="K3" s="178"/>
      <c r="L3" s="178"/>
      <c r="M3" s="178"/>
      <c r="N3" s="178"/>
      <c r="O3" s="178"/>
      <c r="P3" s="178"/>
      <c r="Q3" s="178"/>
      <c r="R3" s="178"/>
      <c r="S3" s="178"/>
      <c r="T3" s="178"/>
      <c r="U3" s="178"/>
      <c r="V3" s="179"/>
      <c r="W3" s="53"/>
      <c r="X3" s="53"/>
      <c r="Y3" s="53"/>
      <c r="Z3" s="53"/>
    </row>
    <row r="4" spans="1:31" s="52" customFormat="1" ht="12.95">
      <c r="X4" s="53"/>
      <c r="Y4" s="53"/>
      <c r="Z4" s="53"/>
      <c r="AA4" s="53"/>
    </row>
    <row r="5" spans="1:31">
      <c r="A5" s="22"/>
      <c r="B5" s="180" t="s">
        <v>416</v>
      </c>
      <c r="C5" s="180"/>
      <c r="D5" s="180"/>
      <c r="E5" s="180"/>
      <c r="F5" s="180"/>
      <c r="G5" s="180"/>
      <c r="H5" s="180"/>
      <c r="J5" s="180" t="s">
        <v>417</v>
      </c>
      <c r="K5" s="180"/>
      <c r="L5" s="180"/>
      <c r="M5" s="180"/>
      <c r="N5" s="180"/>
      <c r="O5" s="180"/>
      <c r="P5" s="180"/>
    </row>
    <row r="6" spans="1:31">
      <c r="A6" s="22"/>
    </row>
    <row r="7" spans="1:31" ht="45" customHeight="1">
      <c r="A7" s="22"/>
      <c r="B7" s="23" t="s">
        <v>418</v>
      </c>
      <c r="C7" s="24" t="s">
        <v>419</v>
      </c>
      <c r="D7" s="23" t="s">
        <v>420</v>
      </c>
      <c r="E7" s="24" t="s">
        <v>419</v>
      </c>
      <c r="F7" s="28" t="s">
        <v>421</v>
      </c>
      <c r="G7" s="24" t="s">
        <v>422</v>
      </c>
      <c r="H7" s="28" t="s">
        <v>423</v>
      </c>
      <c r="I7" s="24" t="s">
        <v>419</v>
      </c>
      <c r="J7" s="23" t="s">
        <v>424</v>
      </c>
      <c r="K7" s="24" t="s">
        <v>419</v>
      </c>
      <c r="L7" s="28" t="s">
        <v>425</v>
      </c>
      <c r="M7" s="24" t="s">
        <v>422</v>
      </c>
      <c r="N7" s="23" t="s">
        <v>426</v>
      </c>
      <c r="O7" s="21" t="s">
        <v>427</v>
      </c>
      <c r="P7" s="29" t="s">
        <v>428</v>
      </c>
    </row>
    <row r="8" spans="1:31">
      <c r="A8" s="22"/>
      <c r="C8" s="24"/>
      <c r="E8" s="24"/>
      <c r="G8" s="24"/>
      <c r="I8" s="24"/>
      <c r="J8" s="24"/>
      <c r="K8" s="24"/>
      <c r="M8" s="24"/>
    </row>
    <row r="9" spans="1:31">
      <c r="A9" s="21" t="s">
        <v>429</v>
      </c>
      <c r="B9" s="30">
        <f>'1) MAGPIE Planned &amp; Unplanned'!D5</f>
        <v>0</v>
      </c>
      <c r="C9" s="24" t="s">
        <v>419</v>
      </c>
      <c r="D9" s="25">
        <f>'1) MAGPIE Planned &amp; Unplanned'!D21</f>
        <v>0</v>
      </c>
      <c r="E9" s="24" t="s">
        <v>419</v>
      </c>
      <c r="F9" s="54">
        <v>0.25</v>
      </c>
      <c r="G9" s="24" t="s">
        <v>422</v>
      </c>
      <c r="H9" s="31">
        <v>1</v>
      </c>
      <c r="I9" s="24" t="s">
        <v>419</v>
      </c>
      <c r="J9" s="25">
        <f>'1) MAGPIE Planned &amp; Unplanned'!G39</f>
        <v>0</v>
      </c>
      <c r="K9" s="24" t="s">
        <v>419</v>
      </c>
      <c r="L9" s="31">
        <v>100</v>
      </c>
      <c r="M9" s="24" t="s">
        <v>422</v>
      </c>
      <c r="N9" s="30">
        <f>'0) Input Sheet'!C4</f>
        <v>0</v>
      </c>
      <c r="O9" s="21" t="s">
        <v>427</v>
      </c>
      <c r="P9" s="26">
        <f>((B9+D9)*(1+F9)*(H9)+(L9*N9))+J9</f>
        <v>0</v>
      </c>
    </row>
    <row r="10" spans="1:31">
      <c r="A10" s="21" t="s">
        <v>430</v>
      </c>
      <c r="B10" s="30">
        <f>'1) MAGPIE Planned &amp; Unplanned'!E5</f>
        <v>0</v>
      </c>
      <c r="C10" s="24" t="s">
        <v>419</v>
      </c>
      <c r="D10" s="25">
        <f>'1) MAGPIE Planned &amp; Unplanned'!E21</f>
        <v>0</v>
      </c>
      <c r="E10" s="24" t="s">
        <v>419</v>
      </c>
      <c r="F10" s="55">
        <f>COUNTIF('Consolidated Data'!$C$4:$C$32,2)+F9</f>
        <v>0.25</v>
      </c>
      <c r="G10" s="24" t="s">
        <v>422</v>
      </c>
      <c r="H10" s="31">
        <v>1</v>
      </c>
      <c r="I10" s="24" t="s">
        <v>419</v>
      </c>
      <c r="J10" s="25">
        <f>'1) MAGPIE Planned &amp; Unplanned'!H39</f>
        <v>0</v>
      </c>
      <c r="K10" s="24" t="s">
        <v>419</v>
      </c>
      <c r="L10" s="31">
        <v>100</v>
      </c>
      <c r="M10" s="24" t="s">
        <v>422</v>
      </c>
      <c r="N10" s="30">
        <f>'0) Input Sheet'!D4</f>
        <v>0</v>
      </c>
      <c r="O10" s="21" t="s">
        <v>427</v>
      </c>
      <c r="P10" s="26">
        <f>((B10+D10)*(1+F10)*(H10)+(L10*N10))+J10</f>
        <v>0</v>
      </c>
    </row>
    <row r="11" spans="1:31" ht="14.45" thickBot="1">
      <c r="A11" s="22"/>
    </row>
    <row r="12" spans="1:31" ht="110.25" customHeight="1" thickBot="1">
      <c r="B12" s="27" t="s">
        <v>431</v>
      </c>
      <c r="C12" s="24"/>
      <c r="D12" s="27" t="s">
        <v>432</v>
      </c>
      <c r="E12" s="24"/>
      <c r="F12" s="27" t="s">
        <v>433</v>
      </c>
      <c r="G12" s="24"/>
      <c r="H12" s="27" t="s">
        <v>434</v>
      </c>
      <c r="I12" s="24"/>
      <c r="J12" s="27" t="s">
        <v>435</v>
      </c>
      <c r="K12" s="24"/>
      <c r="L12" s="27" t="s">
        <v>436</v>
      </c>
      <c r="M12" s="21"/>
      <c r="N12" s="27" t="s">
        <v>437</v>
      </c>
      <c r="O12" s="32"/>
    </row>
    <row r="13" spans="1:31" ht="14.45" thickBot="1"/>
    <row r="14" spans="1:31" s="56" customFormat="1" ht="23.25" customHeight="1" thickBot="1">
      <c r="B14" s="177" t="s">
        <v>438</v>
      </c>
      <c r="C14" s="178"/>
      <c r="D14" s="178"/>
      <c r="E14" s="178"/>
      <c r="F14" s="178"/>
      <c r="G14" s="178"/>
      <c r="H14" s="178"/>
      <c r="I14" s="178"/>
      <c r="J14" s="178"/>
      <c r="K14" s="178"/>
      <c r="L14" s="178"/>
      <c r="M14" s="178"/>
      <c r="N14" s="178"/>
      <c r="O14" s="178"/>
      <c r="P14" s="178"/>
      <c r="Q14" s="178"/>
      <c r="R14" s="178"/>
      <c r="S14" s="178"/>
      <c r="T14" s="178"/>
      <c r="U14" s="178"/>
      <c r="V14" s="179"/>
    </row>
    <row r="16" spans="1:31">
      <c r="B16" s="180" t="s">
        <v>439</v>
      </c>
      <c r="C16" s="180"/>
      <c r="D16" s="180"/>
      <c r="E16" s="180"/>
      <c r="F16" s="180"/>
    </row>
    <row r="18" spans="1:22" ht="45" customHeight="1">
      <c r="B18" s="23" t="s">
        <v>440</v>
      </c>
      <c r="C18" s="24" t="s">
        <v>422</v>
      </c>
      <c r="D18" s="28" t="s">
        <v>441</v>
      </c>
      <c r="E18" s="21" t="s">
        <v>427</v>
      </c>
      <c r="F18" s="29" t="s">
        <v>428</v>
      </c>
    </row>
    <row r="19" spans="1:22">
      <c r="B19" s="21"/>
      <c r="C19" s="24"/>
      <c r="D19" s="21"/>
      <c r="E19" s="21"/>
      <c r="F19" s="21"/>
      <c r="G19" s="21"/>
      <c r="H19" s="21"/>
      <c r="I19" s="21"/>
      <c r="J19" s="21"/>
    </row>
    <row r="20" spans="1:22">
      <c r="A20" s="21" t="s">
        <v>429</v>
      </c>
      <c r="B20" s="58">
        <f>1+('0) Input Sheet'!C13)</f>
        <v>1</v>
      </c>
      <c r="C20" s="24" t="s">
        <v>422</v>
      </c>
      <c r="D20" s="124">
        <v>10000</v>
      </c>
      <c r="E20" s="21" t="s">
        <v>427</v>
      </c>
      <c r="F20" s="57">
        <f>B20*D20</f>
        <v>10000</v>
      </c>
    </row>
    <row r="21" spans="1:22">
      <c r="A21" s="21" t="s">
        <v>430</v>
      </c>
      <c r="B21" s="58">
        <f>1+('0) Input Sheet'!D13)</f>
        <v>1</v>
      </c>
      <c r="C21" s="24" t="s">
        <v>422</v>
      </c>
      <c r="D21" s="124">
        <v>10000</v>
      </c>
      <c r="E21" s="21" t="s">
        <v>427</v>
      </c>
      <c r="F21" s="57">
        <f>B21*D21</f>
        <v>10000</v>
      </c>
    </row>
    <row r="22" spans="1:22" ht="14.45" thickBot="1">
      <c r="B22" s="21"/>
      <c r="C22" s="21"/>
      <c r="D22" s="21"/>
      <c r="E22" s="21"/>
      <c r="F22" s="21"/>
    </row>
    <row r="23" spans="1:22" ht="56.45" thickBot="1">
      <c r="B23" s="27" t="s">
        <v>442</v>
      </c>
      <c r="C23" s="21"/>
      <c r="D23" s="27" t="s">
        <v>443</v>
      </c>
      <c r="E23" s="21"/>
      <c r="F23" s="21"/>
    </row>
    <row r="24" spans="1:22" ht="14.45" thickBot="1"/>
    <row r="25" spans="1:22" s="52" customFormat="1" ht="23.25" customHeight="1" thickBot="1">
      <c r="B25" s="177" t="s">
        <v>444</v>
      </c>
      <c r="C25" s="186"/>
      <c r="D25" s="186"/>
      <c r="E25" s="186"/>
      <c r="F25" s="186"/>
      <c r="G25" s="186"/>
      <c r="H25" s="186"/>
      <c r="I25" s="186"/>
      <c r="J25" s="186"/>
      <c r="K25" s="186"/>
      <c r="L25" s="186"/>
      <c r="M25" s="186"/>
      <c r="N25" s="186"/>
      <c r="O25" s="186"/>
      <c r="P25" s="186"/>
      <c r="Q25" s="186"/>
      <c r="R25" s="186"/>
      <c r="S25" s="186"/>
      <c r="T25" s="186"/>
      <c r="U25" s="186"/>
      <c r="V25" s="187"/>
    </row>
    <row r="27" spans="1:22" ht="45" customHeight="1">
      <c r="B27" s="23" t="s">
        <v>445</v>
      </c>
      <c r="C27" s="24" t="s">
        <v>422</v>
      </c>
      <c r="D27" s="28" t="s">
        <v>446</v>
      </c>
      <c r="E27" s="24" t="s">
        <v>419</v>
      </c>
      <c r="F27" s="23" t="s">
        <v>447</v>
      </c>
      <c r="G27" s="24" t="s">
        <v>422</v>
      </c>
      <c r="H27" s="28" t="s">
        <v>446</v>
      </c>
      <c r="I27" s="24" t="s">
        <v>419</v>
      </c>
      <c r="J27" s="23" t="s">
        <v>448</v>
      </c>
      <c r="K27" s="24" t="s">
        <v>422</v>
      </c>
      <c r="L27" s="28" t="s">
        <v>446</v>
      </c>
      <c r="M27" s="21" t="s">
        <v>427</v>
      </c>
      <c r="N27" s="29" t="s">
        <v>428</v>
      </c>
    </row>
    <row r="28" spans="1:22">
      <c r="C28" s="24"/>
      <c r="E28" s="24"/>
      <c r="G28" s="24"/>
      <c r="I28" s="24"/>
      <c r="K28" s="24"/>
    </row>
    <row r="29" spans="1:22">
      <c r="A29" s="21" t="s">
        <v>429</v>
      </c>
      <c r="B29" s="30">
        <f>'0) Input Sheet'!C7</f>
        <v>0</v>
      </c>
      <c r="C29" s="24" t="s">
        <v>422</v>
      </c>
      <c r="D29" s="31">
        <v>50</v>
      </c>
      <c r="E29" s="24" t="s">
        <v>419</v>
      </c>
      <c r="F29" s="30">
        <f>'0) Input Sheet'!C8</f>
        <v>0</v>
      </c>
      <c r="G29" s="24" t="s">
        <v>422</v>
      </c>
      <c r="H29" s="31">
        <v>10</v>
      </c>
      <c r="I29" s="24" t="s">
        <v>419</v>
      </c>
      <c r="J29" s="30">
        <f>'0) Input Sheet'!C9</f>
        <v>0</v>
      </c>
      <c r="K29" s="24" t="s">
        <v>422</v>
      </c>
      <c r="L29" s="31">
        <v>10</v>
      </c>
      <c r="M29" s="21" t="s">
        <v>427</v>
      </c>
      <c r="N29" s="26">
        <f>(B29*D29)+(F29*H29)+(J29*L29)</f>
        <v>0</v>
      </c>
    </row>
    <row r="30" spans="1:22">
      <c r="A30" s="21" t="s">
        <v>430</v>
      </c>
      <c r="B30" s="30">
        <f>'0) Input Sheet'!D7</f>
        <v>0</v>
      </c>
      <c r="C30" s="24" t="s">
        <v>422</v>
      </c>
      <c r="D30" s="31">
        <v>50</v>
      </c>
      <c r="E30" s="24" t="s">
        <v>419</v>
      </c>
      <c r="F30" s="30">
        <f>'0) Input Sheet'!D8</f>
        <v>0</v>
      </c>
      <c r="G30" s="24" t="s">
        <v>422</v>
      </c>
      <c r="H30" s="31">
        <v>10</v>
      </c>
      <c r="I30" s="24" t="s">
        <v>419</v>
      </c>
      <c r="J30" s="30">
        <f>'0) Input Sheet'!D9</f>
        <v>0</v>
      </c>
      <c r="K30" s="24" t="s">
        <v>422</v>
      </c>
      <c r="L30" s="31">
        <v>10</v>
      </c>
      <c r="M30" s="21" t="s">
        <v>427</v>
      </c>
      <c r="N30" s="26">
        <f t="shared" ref="N30" si="0">(B30*D30)+(F30*H30)+(J30*L30)</f>
        <v>0</v>
      </c>
    </row>
    <row r="31" spans="1:22" ht="14.45" thickBot="1"/>
    <row r="32" spans="1:22" ht="56.45" thickBot="1">
      <c r="B32" s="27" t="s">
        <v>449</v>
      </c>
      <c r="C32" s="24"/>
      <c r="D32" s="27" t="s">
        <v>450</v>
      </c>
      <c r="F32" s="27" t="s">
        <v>451</v>
      </c>
      <c r="H32" s="27" t="s">
        <v>450</v>
      </c>
      <c r="J32" s="27" t="s">
        <v>452</v>
      </c>
      <c r="L32" s="27" t="s">
        <v>450</v>
      </c>
    </row>
    <row r="33" spans="1:22" ht="14.45" thickBot="1"/>
    <row r="34" spans="1:22" s="52" customFormat="1" ht="23.25" customHeight="1" thickBot="1">
      <c r="B34" s="177" t="s">
        <v>453</v>
      </c>
      <c r="C34" s="186"/>
      <c r="D34" s="186"/>
      <c r="E34" s="186"/>
      <c r="F34" s="186"/>
      <c r="G34" s="186"/>
      <c r="H34" s="186"/>
      <c r="I34" s="186"/>
      <c r="J34" s="186"/>
      <c r="K34" s="186"/>
      <c r="L34" s="186"/>
      <c r="M34" s="186"/>
      <c r="N34" s="186"/>
      <c r="O34" s="186"/>
      <c r="P34" s="186"/>
      <c r="Q34" s="186"/>
      <c r="R34" s="186"/>
      <c r="S34" s="186"/>
      <c r="T34" s="186"/>
      <c r="U34" s="186"/>
      <c r="V34" s="187"/>
    </row>
    <row r="36" spans="1:22" ht="45" customHeight="1">
      <c r="B36" s="23" t="s">
        <v>92</v>
      </c>
      <c r="C36" s="24" t="s">
        <v>422</v>
      </c>
      <c r="D36" s="28" t="s">
        <v>454</v>
      </c>
      <c r="E36" s="21" t="s">
        <v>427</v>
      </c>
      <c r="F36" s="29" t="s">
        <v>428</v>
      </c>
    </row>
    <row r="37" spans="1:22">
      <c r="C37" s="24"/>
    </row>
    <row r="38" spans="1:22">
      <c r="A38" s="21" t="s">
        <v>429</v>
      </c>
      <c r="B38" s="30">
        <f>'0) Input Sheet'!C11</f>
        <v>0</v>
      </c>
      <c r="C38" s="24" t="s">
        <v>422</v>
      </c>
      <c r="D38" s="31">
        <v>50</v>
      </c>
      <c r="E38" s="21" t="s">
        <v>427</v>
      </c>
      <c r="F38" s="26">
        <f>B38*D38</f>
        <v>0</v>
      </c>
    </row>
    <row r="39" spans="1:22">
      <c r="A39" s="21" t="s">
        <v>430</v>
      </c>
      <c r="B39" s="30">
        <f>'0) Input Sheet'!D11</f>
        <v>0</v>
      </c>
      <c r="C39" s="24" t="s">
        <v>422</v>
      </c>
      <c r="D39" s="31">
        <v>50</v>
      </c>
      <c r="E39" s="21" t="s">
        <v>427</v>
      </c>
      <c r="F39" s="26">
        <f>B39*D39</f>
        <v>0</v>
      </c>
    </row>
    <row r="40" spans="1:22" ht="14.45" thickBot="1"/>
    <row r="41" spans="1:22" ht="70.5" thickBot="1">
      <c r="B41" s="27" t="s">
        <v>455</v>
      </c>
      <c r="C41" s="24"/>
      <c r="D41" s="27" t="s">
        <v>456</v>
      </c>
    </row>
    <row r="42" spans="1:22" ht="14.45" thickBot="1"/>
    <row r="43" spans="1:22" s="52" customFormat="1" ht="23.25" customHeight="1" thickBot="1">
      <c r="B43" s="177" t="s">
        <v>457</v>
      </c>
      <c r="C43" s="178"/>
      <c r="D43" s="178"/>
      <c r="E43" s="178"/>
      <c r="F43" s="178"/>
      <c r="G43" s="178"/>
      <c r="H43" s="178"/>
      <c r="I43" s="178"/>
      <c r="J43" s="178"/>
      <c r="K43" s="178"/>
      <c r="L43" s="178"/>
      <c r="M43" s="178"/>
      <c r="N43" s="178"/>
      <c r="O43" s="178"/>
      <c r="P43" s="178"/>
      <c r="Q43" s="178"/>
      <c r="R43" s="178"/>
      <c r="S43" s="178"/>
      <c r="T43" s="178"/>
      <c r="U43" s="178"/>
      <c r="V43" s="179"/>
    </row>
    <row r="45" spans="1:22">
      <c r="B45" s="180" t="s">
        <v>458</v>
      </c>
      <c r="C45" s="180"/>
      <c r="D45" s="180"/>
      <c r="F45" s="180" t="s">
        <v>459</v>
      </c>
      <c r="G45" s="180"/>
      <c r="H45" s="180"/>
      <c r="I45" s="180"/>
      <c r="J45" s="180"/>
      <c r="K45" s="180"/>
      <c r="L45" s="180"/>
      <c r="N45" s="180" t="s">
        <v>460</v>
      </c>
      <c r="O45" s="180"/>
      <c r="P45" s="180"/>
    </row>
    <row r="47" spans="1:22" ht="45" customHeight="1">
      <c r="B47" s="23" t="s">
        <v>461</v>
      </c>
      <c r="C47" s="24" t="s">
        <v>422</v>
      </c>
      <c r="D47" s="28" t="s">
        <v>462</v>
      </c>
      <c r="E47" s="24" t="s">
        <v>419</v>
      </c>
      <c r="F47" s="23" t="s">
        <v>463</v>
      </c>
      <c r="G47" s="24" t="s">
        <v>422</v>
      </c>
      <c r="H47" s="28" t="s">
        <v>464</v>
      </c>
      <c r="I47" s="24" t="s">
        <v>419</v>
      </c>
      <c r="J47" s="23" t="s">
        <v>465</v>
      </c>
      <c r="K47" s="24" t="s">
        <v>422</v>
      </c>
      <c r="L47" s="28" t="s">
        <v>464</v>
      </c>
      <c r="M47" s="24" t="s">
        <v>419</v>
      </c>
      <c r="N47" s="23" t="s">
        <v>466</v>
      </c>
      <c r="O47" s="24" t="s">
        <v>422</v>
      </c>
      <c r="P47" s="28" t="s">
        <v>462</v>
      </c>
      <c r="Q47" s="21" t="s">
        <v>427</v>
      </c>
      <c r="R47" s="29" t="s">
        <v>428</v>
      </c>
    </row>
    <row r="48" spans="1:22">
      <c r="C48" s="24"/>
      <c r="E48" s="24"/>
      <c r="G48" s="24"/>
      <c r="I48" s="24"/>
      <c r="K48" s="24"/>
      <c r="M48" s="24"/>
      <c r="O48" s="24"/>
    </row>
    <row r="49" spans="1:18">
      <c r="A49" s="21" t="s">
        <v>429</v>
      </c>
      <c r="B49" s="30">
        <f>'3) MAGPIE Transportation'!E6</f>
        <v>0</v>
      </c>
      <c r="C49" s="24" t="s">
        <v>422</v>
      </c>
      <c r="D49" s="31">
        <v>1</v>
      </c>
      <c r="E49" s="24" t="s">
        <v>419</v>
      </c>
      <c r="F49" s="30">
        <f>'0) Input Sheet'!C17</f>
        <v>0</v>
      </c>
      <c r="G49" s="24" t="s">
        <v>422</v>
      </c>
      <c r="H49" s="31">
        <v>26</v>
      </c>
      <c r="I49" s="24" t="s">
        <v>419</v>
      </c>
      <c r="J49" s="30">
        <f>'0) Input Sheet'!C18</f>
        <v>0</v>
      </c>
      <c r="K49" s="24" t="s">
        <v>422</v>
      </c>
      <c r="L49" s="31">
        <v>20</v>
      </c>
      <c r="M49" s="24" t="s">
        <v>419</v>
      </c>
      <c r="N49" s="30">
        <f>('0) Input Sheet'!C20+'0) Input Sheet'!C21+'0) Input Sheet'!C22+'0) Input Sheet'!C23)+('0) Input Sheet'!C24*100)+('0) Input Sheet'!C25*100)</f>
        <v>0</v>
      </c>
      <c r="O49" s="24" t="s">
        <v>422</v>
      </c>
      <c r="P49" s="31">
        <v>12</v>
      </c>
      <c r="Q49" s="21" t="s">
        <v>427</v>
      </c>
      <c r="R49" s="26">
        <f>(B49*D49)+(F49*H49)+(J49*L49)+(N49*P49)</f>
        <v>0</v>
      </c>
    </row>
    <row r="50" spans="1:18">
      <c r="A50" s="21" t="s">
        <v>430</v>
      </c>
      <c r="B50" s="30">
        <f>'3) MAGPIE Transportation'!F6</f>
        <v>0</v>
      </c>
      <c r="C50" s="24" t="s">
        <v>422</v>
      </c>
      <c r="D50" s="31">
        <v>1</v>
      </c>
      <c r="E50" s="24" t="s">
        <v>419</v>
      </c>
      <c r="F50" s="30">
        <f>'0) Input Sheet'!D17</f>
        <v>0</v>
      </c>
      <c r="G50" s="24" t="s">
        <v>422</v>
      </c>
      <c r="H50" s="31">
        <v>26</v>
      </c>
      <c r="I50" s="24" t="s">
        <v>419</v>
      </c>
      <c r="J50" s="30">
        <f>'0) Input Sheet'!D18</f>
        <v>0</v>
      </c>
      <c r="K50" s="24" t="s">
        <v>422</v>
      </c>
      <c r="L50" s="31">
        <v>20</v>
      </c>
      <c r="M50" s="24" t="s">
        <v>419</v>
      </c>
      <c r="N50" s="30">
        <f>('0) Input Sheet'!D20+'0) Input Sheet'!D21+'0) Input Sheet'!D22+'0) Input Sheet'!D23)+('0) Input Sheet'!D24*100)+('0) Input Sheet'!D25*100)</f>
        <v>0</v>
      </c>
      <c r="O50" s="24" t="s">
        <v>422</v>
      </c>
      <c r="P50" s="31">
        <v>12</v>
      </c>
      <c r="Q50" s="21" t="s">
        <v>427</v>
      </c>
      <c r="R50" s="26">
        <f t="shared" ref="R50" si="1">(B50*D50)+(F50*H50)+(J50*L50)+(N50*P50)</f>
        <v>0</v>
      </c>
    </row>
    <row r="51" spans="1:18" ht="14.45" thickBot="1"/>
    <row r="52" spans="1:18" ht="63.75" customHeight="1" thickBot="1">
      <c r="B52" s="27" t="s">
        <v>467</v>
      </c>
      <c r="D52" s="27" t="s">
        <v>468</v>
      </c>
      <c r="F52" s="27" t="s">
        <v>469</v>
      </c>
      <c r="H52" s="27" t="s">
        <v>470</v>
      </c>
      <c r="J52" s="27" t="s">
        <v>471</v>
      </c>
      <c r="L52" s="27" t="s">
        <v>470</v>
      </c>
      <c r="N52" s="183" t="s">
        <v>472</v>
      </c>
      <c r="P52" s="27" t="s">
        <v>468</v>
      </c>
    </row>
    <row r="53" spans="1:18">
      <c r="N53" s="184"/>
    </row>
    <row r="54" spans="1:18">
      <c r="N54" s="184"/>
    </row>
    <row r="55" spans="1:18">
      <c r="N55" s="184"/>
    </row>
    <row r="56" spans="1:18">
      <c r="N56" s="184"/>
    </row>
    <row r="57" spans="1:18">
      <c r="N57" s="184"/>
    </row>
    <row r="58" spans="1:18">
      <c r="N58" s="184"/>
    </row>
    <row r="59" spans="1:18" ht="14.45" thickBot="1">
      <c r="N59" s="185"/>
    </row>
    <row r="61" spans="1:18">
      <c r="B61" s="36" t="s">
        <v>473</v>
      </c>
      <c r="F61" s="22" t="s">
        <v>22</v>
      </c>
    </row>
    <row r="63" spans="1:18">
      <c r="A63" s="21" t="s">
        <v>429</v>
      </c>
      <c r="B63" s="26">
        <f>P9+F20+N29+F38+R49</f>
        <v>10000</v>
      </c>
    </row>
    <row r="64" spans="1:18">
      <c r="A64" s="21" t="s">
        <v>430</v>
      </c>
      <c r="B64" s="26">
        <f>P10+F21+N30+F39+R50</f>
        <v>10000</v>
      </c>
    </row>
    <row r="66" spans="1:2">
      <c r="A66" s="21" t="s">
        <v>428</v>
      </c>
      <c r="B66" s="26">
        <f>SUM(B63:B64)</f>
        <v>20000</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474</v>
      </c>
      <c r="E3" s="11" t="s">
        <v>475</v>
      </c>
      <c r="F3" s="11" t="s">
        <v>476</v>
      </c>
      <c r="G3" s="11"/>
      <c r="H3" s="11" t="s">
        <v>477</v>
      </c>
      <c r="I3" s="11"/>
      <c r="J3" s="11" t="s">
        <v>478</v>
      </c>
      <c r="K3" s="11"/>
      <c r="L3" s="11" t="s">
        <v>479</v>
      </c>
    </row>
    <row r="4" spans="2:20">
      <c r="B4" s="5" t="s">
        <v>480</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481</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482</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483</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484</v>
      </c>
      <c r="C8" s="5" t="e">
        <f>#REF!</f>
        <v>#REF!</v>
      </c>
      <c r="D8" s="6" t="e">
        <f>#REF!</f>
        <v>#REF!</v>
      </c>
      <c r="E8" s="9"/>
      <c r="F8" s="9"/>
      <c r="G8" s="5"/>
      <c r="H8" s="9"/>
      <c r="I8" s="5"/>
      <c r="J8" s="9"/>
      <c r="K8" s="5"/>
      <c r="L8" s="9"/>
      <c r="M8" s="6" t="e">
        <f t="shared" si="3"/>
        <v>#REF!</v>
      </c>
    </row>
    <row r="9" spans="2:20">
      <c r="B9" s="5" t="s">
        <v>485</v>
      </c>
      <c r="C9" s="5" t="e">
        <f>#REF!</f>
        <v>#REF!</v>
      </c>
      <c r="D9" s="6" t="e">
        <f>#REF!</f>
        <v>#REF!</v>
      </c>
      <c r="E9" s="9"/>
      <c r="F9" s="6" t="e">
        <f>#REF!</f>
        <v>#REF!</v>
      </c>
      <c r="G9" s="5"/>
      <c r="H9" s="9"/>
      <c r="I9" s="5"/>
      <c r="J9" s="9"/>
      <c r="K9" s="5"/>
      <c r="L9" s="9"/>
      <c r="M9" s="6" t="e">
        <f t="shared" si="3"/>
        <v>#REF!</v>
      </c>
    </row>
    <row r="10" spans="2:20">
      <c r="B10" s="5" t="s">
        <v>486</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487</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488</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489</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490</v>
      </c>
      <c r="C14" s="5" t="e">
        <f>#REF!</f>
        <v>#REF!</v>
      </c>
      <c r="D14" s="6" t="e">
        <f>#REF!</f>
        <v>#REF!</v>
      </c>
      <c r="E14" s="9"/>
      <c r="F14" s="6" t="e">
        <f>#REF!</f>
        <v>#REF!</v>
      </c>
      <c r="G14" s="5"/>
      <c r="H14" s="9"/>
      <c r="I14" s="5"/>
      <c r="J14" s="9"/>
      <c r="K14" s="5"/>
      <c r="L14" s="9"/>
      <c r="M14" s="6" t="e">
        <f t="shared" si="3"/>
        <v>#REF!</v>
      </c>
    </row>
    <row r="15" spans="2:20">
      <c r="B15" s="5" t="s">
        <v>491</v>
      </c>
      <c r="C15" s="5" t="e">
        <f>#REF!</f>
        <v>#REF!</v>
      </c>
      <c r="D15" s="6" t="e">
        <f>#REF!</f>
        <v>#REF!</v>
      </c>
      <c r="E15" s="6" t="e">
        <f>#REF!</f>
        <v>#REF!</v>
      </c>
      <c r="F15" s="9"/>
      <c r="G15" s="5"/>
      <c r="H15" s="9"/>
      <c r="I15" s="5"/>
      <c r="J15" s="9"/>
      <c r="K15" s="5"/>
      <c r="L15" s="9"/>
      <c r="M15" s="6" t="e">
        <f t="shared" si="3"/>
        <v>#REF!</v>
      </c>
    </row>
    <row r="16" spans="2:20">
      <c r="B16" s="5" t="s">
        <v>492</v>
      </c>
      <c r="C16" s="5" t="e">
        <f>#REF!</f>
        <v>#REF!</v>
      </c>
      <c r="D16" s="6" t="e">
        <f>#REF!</f>
        <v>#REF!</v>
      </c>
      <c r="E16" s="6" t="e">
        <f>#REF!</f>
        <v>#REF!</v>
      </c>
      <c r="F16" s="9"/>
      <c r="G16" s="5"/>
      <c r="H16" s="9"/>
      <c r="I16" s="5"/>
      <c r="J16" s="10"/>
      <c r="K16" s="5" t="e">
        <f t="shared" si="2"/>
        <v>#REF!</v>
      </c>
      <c r="L16" s="6" t="e">
        <f>#REF!</f>
        <v>#REF!</v>
      </c>
      <c r="M16" s="6" t="e">
        <f t="shared" si="3"/>
        <v>#REF!</v>
      </c>
    </row>
    <row r="17" spans="2:13">
      <c r="B17" s="5" t="s">
        <v>493</v>
      </c>
      <c r="C17" s="5" t="e">
        <f>#REF!</f>
        <v>#REF!</v>
      </c>
      <c r="D17" s="6" t="e">
        <f>#REF!</f>
        <v>#REF!</v>
      </c>
      <c r="E17" s="9"/>
      <c r="F17" s="6" t="e">
        <f>#REF!</f>
        <v>#REF!</v>
      </c>
      <c r="G17" s="5"/>
      <c r="H17" s="9"/>
      <c r="I17" s="5"/>
      <c r="J17" s="9"/>
      <c r="K17" s="5" t="e">
        <f t="shared" si="2"/>
        <v>#REF!</v>
      </c>
      <c r="L17" s="6" t="e">
        <f>#REF!</f>
        <v>#REF!</v>
      </c>
      <c r="M17" s="6" t="e">
        <f t="shared" si="3"/>
        <v>#REF!</v>
      </c>
    </row>
    <row r="18" spans="2:13">
      <c r="B18" s="5" t="s">
        <v>494</v>
      </c>
      <c r="C18" s="5" t="e">
        <f>#REF!</f>
        <v>#REF!</v>
      </c>
      <c r="D18" s="6" t="e">
        <f>#REF!</f>
        <v>#REF!</v>
      </c>
      <c r="E18" s="6" t="e">
        <f>#REF!</f>
        <v>#REF!</v>
      </c>
      <c r="F18" s="9"/>
      <c r="G18" s="5"/>
      <c r="H18" s="9"/>
      <c r="I18" s="5"/>
      <c r="J18" s="9"/>
      <c r="K18" s="5" t="e">
        <f t="shared" si="2"/>
        <v>#REF!</v>
      </c>
      <c r="L18" s="6" t="e">
        <f>#REF!</f>
        <v>#REF!</v>
      </c>
      <c r="M18" s="6" t="e">
        <f t="shared" si="3"/>
        <v>#REF!</v>
      </c>
    </row>
    <row r="19" spans="2:13">
      <c r="B19" s="5" t="s">
        <v>495</v>
      </c>
      <c r="C19" s="5" t="e">
        <f>#REF!</f>
        <v>#REF!</v>
      </c>
      <c r="D19" s="6" t="e">
        <f>#REF!</f>
        <v>#REF!</v>
      </c>
      <c r="E19" s="9"/>
      <c r="F19" s="6" t="e">
        <f>#REF!</f>
        <v>#REF!</v>
      </c>
      <c r="G19" s="5"/>
      <c r="H19" s="9"/>
      <c r="I19" s="5"/>
      <c r="J19" s="9"/>
      <c r="K19" s="5"/>
      <c r="L19" s="9"/>
      <c r="M19" s="6" t="e">
        <f t="shared" si="3"/>
        <v>#REF!</v>
      </c>
    </row>
    <row r="20" spans="2:13">
      <c r="B20" s="5" t="s">
        <v>496</v>
      </c>
      <c r="C20" s="5" t="e">
        <f>#REF!</f>
        <v>#REF!</v>
      </c>
      <c r="D20" s="6" t="e">
        <f>#REF!</f>
        <v>#REF!</v>
      </c>
      <c r="E20" s="6" t="e">
        <f>#REF!</f>
        <v>#REF!</v>
      </c>
      <c r="F20" s="9"/>
      <c r="G20" s="5"/>
      <c r="H20" s="9"/>
      <c r="I20" s="5"/>
      <c r="J20" s="9"/>
      <c r="K20" s="5"/>
      <c r="L20" s="9"/>
      <c r="M20" s="6" t="e">
        <f t="shared" si="3"/>
        <v>#REF!</v>
      </c>
    </row>
    <row r="21" spans="2:13">
      <c r="B21" s="5" t="s">
        <v>497</v>
      </c>
      <c r="C21" s="5" t="e">
        <f>#REF!</f>
        <v>#REF!</v>
      </c>
      <c r="D21" s="6" t="e">
        <f>#REF!</f>
        <v>#REF!</v>
      </c>
      <c r="E21" s="9"/>
      <c r="F21" s="6" t="e">
        <f>#REF!</f>
        <v>#REF!</v>
      </c>
      <c r="G21" s="5"/>
      <c r="H21" s="9"/>
      <c r="I21" s="5"/>
      <c r="J21" s="9"/>
      <c r="K21" s="5"/>
      <c r="L21" s="9"/>
      <c r="M21" s="6" t="e">
        <f t="shared" si="3"/>
        <v>#REF!</v>
      </c>
    </row>
    <row r="22" spans="2:13">
      <c r="B22" s="5" t="s">
        <v>498</v>
      </c>
      <c r="C22" s="5" t="e">
        <f>#REF!</f>
        <v>#REF!</v>
      </c>
      <c r="D22" s="6" t="e">
        <f>#REF!</f>
        <v>#REF!</v>
      </c>
      <c r="E22" s="6" t="e">
        <f>#REF!</f>
        <v>#REF!</v>
      </c>
      <c r="F22" s="9"/>
      <c r="G22" s="5"/>
      <c r="H22" s="9"/>
      <c r="I22" s="5"/>
      <c r="J22" s="9"/>
      <c r="K22" s="5" t="e">
        <f t="shared" si="2"/>
        <v>#REF!</v>
      </c>
      <c r="L22" s="6" t="e">
        <f>#REF!</f>
        <v>#REF!</v>
      </c>
      <c r="M22" s="6" t="e">
        <f t="shared" si="3"/>
        <v>#REF!</v>
      </c>
    </row>
    <row r="23" spans="2:13">
      <c r="B23" s="5" t="s">
        <v>499</v>
      </c>
      <c r="C23" s="5" t="e">
        <f>#REF!</f>
        <v>#REF!</v>
      </c>
      <c r="D23" s="6" t="e">
        <f>#REF!</f>
        <v>#REF!</v>
      </c>
      <c r="E23" s="9"/>
      <c r="F23" s="6" t="e">
        <f>#REF!</f>
        <v>#REF!</v>
      </c>
      <c r="G23" s="5"/>
      <c r="H23" s="9"/>
      <c r="I23" s="5"/>
      <c r="J23" s="9"/>
      <c r="K23" s="5" t="e">
        <f t="shared" si="2"/>
        <v>#REF!</v>
      </c>
      <c r="L23" s="6" t="e">
        <f>#REF!</f>
        <v>#REF!</v>
      </c>
      <c r="M23" s="6" t="e">
        <f t="shared" si="3"/>
        <v>#REF!</v>
      </c>
    </row>
    <row r="24" spans="2:13">
      <c r="B24" s="5" t="s">
        <v>500</v>
      </c>
      <c r="C24" s="5" t="e">
        <f>#REF!</f>
        <v>#REF!</v>
      </c>
      <c r="D24" s="6" t="e">
        <f>#REF!</f>
        <v>#REF!</v>
      </c>
      <c r="E24" s="6" t="e">
        <f>#REF!</f>
        <v>#REF!</v>
      </c>
      <c r="F24" s="9"/>
      <c r="G24" s="5"/>
      <c r="H24" s="9"/>
      <c r="I24" s="5"/>
      <c r="J24" s="9"/>
      <c r="K24" s="5" t="e">
        <f t="shared" si="2"/>
        <v>#REF!</v>
      </c>
      <c r="L24" s="6" t="e">
        <f>#REF!</f>
        <v>#REF!</v>
      </c>
      <c r="M24" s="6" t="e">
        <f t="shared" si="3"/>
        <v>#REF!</v>
      </c>
    </row>
    <row r="25" spans="2:13">
      <c r="B25" s="5" t="s">
        <v>501</v>
      </c>
      <c r="C25" s="5" t="e">
        <f>#REF!</f>
        <v>#REF!</v>
      </c>
      <c r="D25" s="6" t="e">
        <f>#REF!</f>
        <v>#REF!</v>
      </c>
      <c r="E25" s="9"/>
      <c r="F25" s="6" t="e">
        <f>#REF!</f>
        <v>#REF!</v>
      </c>
      <c r="G25" s="5"/>
      <c r="H25" s="9"/>
      <c r="I25" s="5"/>
      <c r="J25" s="9"/>
      <c r="K25" s="5" t="e">
        <f t="shared" si="2"/>
        <v>#REF!</v>
      </c>
      <c r="L25" s="6" t="e">
        <f>#REF!</f>
        <v>#REF!</v>
      </c>
      <c r="M25" s="6" t="e">
        <f t="shared" si="3"/>
        <v>#REF!</v>
      </c>
    </row>
    <row r="26" spans="2:13">
      <c r="B26" s="5" t="s">
        <v>502</v>
      </c>
      <c r="C26" s="5" t="e">
        <f>#REF!</f>
        <v>#REF!</v>
      </c>
      <c r="D26" s="6" t="e">
        <f>#REF!</f>
        <v>#REF!</v>
      </c>
      <c r="E26" s="6" t="e">
        <f>#REF!</f>
        <v>#REF!</v>
      </c>
      <c r="F26" s="9"/>
      <c r="G26" s="5"/>
      <c r="H26" s="9"/>
      <c r="I26" s="5"/>
      <c r="J26" s="9"/>
      <c r="K26" s="5" t="e">
        <f t="shared" si="2"/>
        <v>#REF!</v>
      </c>
      <c r="L26" s="6" t="e">
        <f>#REF!</f>
        <v>#REF!</v>
      </c>
      <c r="M26" s="6" t="e">
        <f t="shared" si="3"/>
        <v>#REF!</v>
      </c>
    </row>
    <row r="27" spans="2:13">
      <c r="B27" s="5" t="s">
        <v>503</v>
      </c>
      <c r="C27" s="5" t="e">
        <f>#REF!</f>
        <v>#REF!</v>
      </c>
      <c r="D27" s="6" t="e">
        <f>#REF!</f>
        <v>#REF!</v>
      </c>
      <c r="E27" s="9"/>
      <c r="F27" s="6" t="e">
        <f>#REF!</f>
        <v>#REF!</v>
      </c>
      <c r="G27" s="5"/>
      <c r="H27" s="9"/>
      <c r="I27" s="5"/>
      <c r="J27" s="9"/>
      <c r="K27" s="5" t="e">
        <f t="shared" si="2"/>
        <v>#REF!</v>
      </c>
      <c r="L27" s="6" t="e">
        <f>#REF!</f>
        <v>#REF!</v>
      </c>
      <c r="M27" s="6" t="e">
        <f t="shared" si="3"/>
        <v>#REF!</v>
      </c>
    </row>
    <row r="28" spans="2:13">
      <c r="B28" s="5" t="s">
        <v>504</v>
      </c>
      <c r="C28" s="5" t="e">
        <f>#REF!</f>
        <v>#REF!</v>
      </c>
      <c r="D28" s="6" t="e">
        <f>#REF!</f>
        <v>#REF!</v>
      </c>
      <c r="E28" s="6" t="e">
        <f>#REF!</f>
        <v>#REF!</v>
      </c>
      <c r="F28" s="9"/>
      <c r="G28" s="5"/>
      <c r="H28" s="9"/>
      <c r="I28" s="5"/>
      <c r="J28" s="9"/>
      <c r="K28" s="5"/>
      <c r="L28" s="9"/>
      <c r="M28" s="6" t="e">
        <f t="shared" si="3"/>
        <v>#REF!</v>
      </c>
    </row>
    <row r="29" spans="2:13">
      <c r="B29" s="5" t="s">
        <v>505</v>
      </c>
      <c r="C29" s="5" t="e">
        <f>#REF!</f>
        <v>#REF!</v>
      </c>
      <c r="D29" s="6" t="e">
        <f>#REF!</f>
        <v>#REF!</v>
      </c>
      <c r="E29" s="9"/>
      <c r="F29" s="6" t="e">
        <f>#REF!</f>
        <v>#REF!</v>
      </c>
      <c r="G29" s="5"/>
      <c r="H29" s="9"/>
      <c r="I29" s="5"/>
      <c r="J29" s="9"/>
      <c r="K29" s="5"/>
      <c r="L29" s="9"/>
      <c r="M29" s="6" t="e">
        <f t="shared" si="3"/>
        <v>#REF!</v>
      </c>
    </row>
    <row r="30" spans="2:13">
      <c r="B30" s="5" t="s">
        <v>506</v>
      </c>
      <c r="C30" s="5" t="e">
        <f>#REF!</f>
        <v>#REF!</v>
      </c>
      <c r="D30" s="6" t="e">
        <f>#REF!</f>
        <v>#REF!</v>
      </c>
      <c r="E30" s="6" t="e">
        <f>#REF!</f>
        <v>#REF!</v>
      </c>
      <c r="F30" s="9"/>
      <c r="G30" s="5"/>
      <c r="H30" s="9"/>
      <c r="I30" s="5"/>
      <c r="J30" s="9"/>
      <c r="K30" s="5"/>
      <c r="L30" s="9"/>
      <c r="M30" s="6" t="e">
        <f t="shared" si="3"/>
        <v>#REF!</v>
      </c>
    </row>
    <row r="31" spans="2:13">
      <c r="B31" s="5" t="s">
        <v>507</v>
      </c>
      <c r="C31" s="5" t="e">
        <f>#REF!</f>
        <v>#REF!</v>
      </c>
      <c r="D31" s="6" t="e">
        <f>#REF!</f>
        <v>#REF!</v>
      </c>
      <c r="E31" s="9"/>
      <c r="F31" s="6" t="e">
        <f>#REF!</f>
        <v>#REF!</v>
      </c>
      <c r="G31" s="5"/>
      <c r="H31" s="9"/>
      <c r="I31" s="5"/>
      <c r="J31" s="9"/>
      <c r="K31" s="5"/>
      <c r="L31" s="9"/>
      <c r="M31" s="6" t="e">
        <f t="shared" si="3"/>
        <v>#REF!</v>
      </c>
    </row>
    <row r="32" spans="2:13">
      <c r="B32" s="5" t="s">
        <v>508</v>
      </c>
      <c r="C32" s="5" t="e">
        <f>#REF!</f>
        <v>#REF!</v>
      </c>
      <c r="D32" s="6" t="e">
        <f>#REF!</f>
        <v>#REF!</v>
      </c>
      <c r="E32" s="6" t="e">
        <f>#REF!</f>
        <v>#REF!</v>
      </c>
      <c r="F32" s="9"/>
      <c r="G32" s="5"/>
      <c r="H32" s="9"/>
      <c r="I32" s="5"/>
      <c r="J32" s="9"/>
      <c r="K32" s="5"/>
      <c r="L32" s="9"/>
      <c r="M32" s="6" t="e">
        <f t="shared" si="3"/>
        <v>#REF!</v>
      </c>
    </row>
    <row r="33" spans="2:13">
      <c r="B33" s="5" t="s">
        <v>509</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510</v>
      </c>
      <c r="C34" s="5" t="e">
        <f>#REF!</f>
        <v>#REF!</v>
      </c>
      <c r="D34" s="6" t="e">
        <f>#REF!</f>
        <v>#REF!</v>
      </c>
      <c r="E34" s="6" t="e">
        <f>#REF!</f>
        <v>#REF!</v>
      </c>
      <c r="F34" s="9"/>
      <c r="G34" s="5"/>
      <c r="H34" s="9"/>
      <c r="I34" s="5"/>
      <c r="J34" s="9"/>
      <c r="K34" s="5" t="e">
        <f>C34</f>
        <v>#REF!</v>
      </c>
      <c r="L34" s="6" t="e">
        <f>#REF!</f>
        <v>#REF!</v>
      </c>
      <c r="M34" s="6" t="e">
        <f>D34+E34+F34+H34+J34+L34</f>
        <v>#REF!</v>
      </c>
    </row>
    <row r="35" spans="2:13">
      <c r="B35" s="5" t="s">
        <v>511</v>
      </c>
      <c r="C35" s="5" t="e">
        <f>#REF!</f>
        <v>#REF!</v>
      </c>
      <c r="D35" s="6" t="e">
        <f>#REF!</f>
        <v>#REF!</v>
      </c>
      <c r="E35" s="6" t="e">
        <f>#REF!</f>
        <v>#REF!</v>
      </c>
      <c r="F35" s="9"/>
      <c r="G35" s="5"/>
      <c r="H35" s="9"/>
      <c r="I35" s="5"/>
      <c r="J35" s="9"/>
      <c r="K35" s="5" t="e">
        <f>C35</f>
        <v>#REF!</v>
      </c>
      <c r="L35" s="6" t="e">
        <f>#REF!</f>
        <v>#REF!</v>
      </c>
      <c r="M35" s="6" t="e">
        <f>D35+E35+F35+H35+J35+L35</f>
        <v>#REF!</v>
      </c>
    </row>
    <row r="36" spans="2:13">
      <c r="B36" s="5" t="s">
        <v>512</v>
      </c>
      <c r="C36" s="5" t="e">
        <f>#REF!</f>
        <v>#REF!</v>
      </c>
      <c r="D36" s="6" t="e">
        <f>#REF!</f>
        <v>#REF!</v>
      </c>
      <c r="E36" s="6" t="e">
        <f>#REF!</f>
        <v>#REF!</v>
      </c>
      <c r="F36" s="9"/>
      <c r="G36" s="5"/>
      <c r="H36" s="9"/>
      <c r="I36" s="5"/>
      <c r="J36" s="9"/>
      <c r="K36" s="5"/>
      <c r="L36" s="9"/>
      <c r="M36" s="6" t="e">
        <f>D36+E36+F36+H36+J36+L36</f>
        <v>#REF!</v>
      </c>
    </row>
    <row r="37" spans="2:13">
      <c r="B37" s="5" t="s">
        <v>513</v>
      </c>
      <c r="C37" s="5" t="e">
        <f>#REF!</f>
        <v>#REF!</v>
      </c>
      <c r="D37" s="6" t="e">
        <f>#REF!</f>
        <v>#REF!</v>
      </c>
      <c r="E37" s="6" t="e">
        <f>#REF!</f>
        <v>#REF!</v>
      </c>
      <c r="F37" s="9"/>
      <c r="G37" s="5"/>
      <c r="H37" s="9"/>
      <c r="I37" s="5"/>
      <c r="J37" s="9"/>
      <c r="K37" s="5"/>
      <c r="L37" s="9"/>
      <c r="M37" s="6" t="e">
        <f>D37+E37+F37+H37+J37+L37</f>
        <v>#REF!</v>
      </c>
    </row>
    <row r="38" spans="2:13">
      <c r="B38" s="5" t="s">
        <v>514</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515</v>
      </c>
      <c r="C41" s="5" t="e">
        <f>#REF!</f>
        <v>#REF!</v>
      </c>
      <c r="D41" s="1" t="s">
        <v>516</v>
      </c>
    </row>
    <row r="42" spans="2:13" ht="56.1">
      <c r="B42" s="5" t="s">
        <v>517</v>
      </c>
      <c r="C42" s="5" t="e">
        <f>#REF!</f>
        <v>#REF!</v>
      </c>
      <c r="D42" s="1" t="s">
        <v>516</v>
      </c>
    </row>
    <row r="43" spans="2:13" ht="56.1">
      <c r="B43" s="5" t="s">
        <v>518</v>
      </c>
      <c r="C43" s="5" t="e">
        <f>#REF!</f>
        <v>#REF!</v>
      </c>
      <c r="D43" s="1" t="s">
        <v>516</v>
      </c>
    </row>
    <row r="44" spans="2:13" ht="56.1">
      <c r="B44" s="5" t="s">
        <v>519</v>
      </c>
      <c r="C44" s="5" t="e">
        <f>#REF!</f>
        <v>#REF!</v>
      </c>
      <c r="D44" s="1" t="s">
        <v>516</v>
      </c>
    </row>
    <row r="45" spans="2:13" ht="56.1">
      <c r="B45" s="5" t="s">
        <v>520</v>
      </c>
      <c r="C45" s="5" t="e">
        <f>#REF!</f>
        <v>#REF!</v>
      </c>
      <c r="D45" s="1" t="s">
        <v>516</v>
      </c>
    </row>
    <row r="46" spans="2:13" ht="56.1">
      <c r="B46" s="5" t="s">
        <v>521</v>
      </c>
      <c r="C46" s="5" t="e">
        <f>#REF!</f>
        <v>#REF!</v>
      </c>
      <c r="D46" s="1" t="s">
        <v>516</v>
      </c>
    </row>
    <row r="47" spans="2:13" ht="56.1">
      <c r="B47" s="5" t="s">
        <v>522</v>
      </c>
      <c r="C47" s="5" t="e">
        <f>#REF!</f>
        <v>#REF!</v>
      </c>
      <c r="D47" s="1" t="s">
        <v>516</v>
      </c>
    </row>
    <row r="48" spans="2:13" ht="56.1">
      <c r="B48" s="5" t="s">
        <v>523</v>
      </c>
      <c r="C48" s="5" t="e">
        <f>#REF!</f>
        <v>#REF!</v>
      </c>
      <c r="D48" s="1" t="s">
        <v>516</v>
      </c>
    </row>
    <row r="49" spans="2:4" ht="56.1">
      <c r="B49" s="5" t="s">
        <v>524</v>
      </c>
      <c r="C49" s="5" t="e">
        <f>#REF!</f>
        <v>#REF!</v>
      </c>
      <c r="D49" s="1" t="s">
        <v>516</v>
      </c>
    </row>
    <row r="50" spans="2:4" ht="56.1">
      <c r="B50" s="5" t="s">
        <v>525</v>
      </c>
      <c r="C50" s="5" t="e">
        <f>#REF!</f>
        <v>#REF!</v>
      </c>
      <c r="D50" s="1" t="s">
        <v>516</v>
      </c>
    </row>
    <row r="51" spans="2:4" ht="56.1">
      <c r="B51" s="5" t="s">
        <v>526</v>
      </c>
      <c r="C51" s="5" t="e">
        <f>#REF!</f>
        <v>#REF!</v>
      </c>
      <c r="D51" s="1" t="s">
        <v>516</v>
      </c>
    </row>
    <row r="52" spans="2:4" ht="56.1">
      <c r="B52" s="5" t="s">
        <v>527</v>
      </c>
      <c r="C52" s="5" t="e">
        <f>#REF!</f>
        <v>#REF!</v>
      </c>
      <c r="D52" s="12" t="s">
        <v>528</v>
      </c>
    </row>
    <row r="53" spans="2:4" ht="56.1">
      <c r="B53" s="5" t="s">
        <v>529</v>
      </c>
      <c r="C53" s="5" t="e">
        <f>#REF!</f>
        <v>#REF!</v>
      </c>
      <c r="D53" s="12" t="s">
        <v>528</v>
      </c>
    </row>
    <row r="54" spans="2:4" ht="56.1">
      <c r="B54" s="5" t="s">
        <v>530</v>
      </c>
      <c r="C54" s="5" t="e">
        <f>#REF!</f>
        <v>#REF!</v>
      </c>
      <c r="D54" s="12" t="s">
        <v>528</v>
      </c>
    </row>
    <row r="55" spans="2:4" ht="56.1">
      <c r="B55" s="5" t="s">
        <v>531</v>
      </c>
      <c r="C55" s="5" t="e">
        <f>#REF!</f>
        <v>#REF!</v>
      </c>
      <c r="D55" s="12" t="s">
        <v>528</v>
      </c>
    </row>
    <row r="56" spans="2:4" ht="56.1">
      <c r="B56" s="5" t="s">
        <v>532</v>
      </c>
      <c r="C56" s="5" t="e">
        <f>#REF!</f>
        <v>#REF!</v>
      </c>
      <c r="D56" s="12" t="s">
        <v>528</v>
      </c>
    </row>
    <row r="57" spans="2:4" ht="56.1">
      <c r="B57" s="5" t="s">
        <v>533</v>
      </c>
      <c r="C57" s="5" t="e">
        <f>#REF!</f>
        <v>#REF!</v>
      </c>
      <c r="D57" s="12" t="s">
        <v>528</v>
      </c>
    </row>
    <row r="58" spans="2:4" ht="56.1">
      <c r="B58" s="5" t="s">
        <v>534</v>
      </c>
      <c r="C58" s="5" t="e">
        <f>#REF!</f>
        <v>#REF!</v>
      </c>
      <c r="D58" s="12" t="s">
        <v>528</v>
      </c>
    </row>
    <row r="59" spans="2:4" ht="56.1">
      <c r="B59" s="5" t="s">
        <v>535</v>
      </c>
      <c r="C59" s="5" t="e">
        <f>#REF!</f>
        <v>#REF!</v>
      </c>
      <c r="D59" s="12" t="s">
        <v>528</v>
      </c>
    </row>
    <row r="60" spans="2:4" ht="56.1">
      <c r="B60" s="5" t="s">
        <v>536</v>
      </c>
      <c r="C60" s="5" t="e">
        <f>#REF!</f>
        <v>#REF!</v>
      </c>
      <c r="D60" s="12" t="s">
        <v>528</v>
      </c>
    </row>
    <row r="61" spans="2:4" ht="56.1">
      <c r="B61" s="5" t="s">
        <v>537</v>
      </c>
      <c r="C61" s="5" t="e">
        <f>#REF!</f>
        <v>#REF!</v>
      </c>
      <c r="D61" s="12" t="s">
        <v>528</v>
      </c>
    </row>
    <row r="62" spans="2:4" ht="56.1">
      <c r="B62" s="5" t="s">
        <v>538</v>
      </c>
      <c r="C62" s="5" t="e">
        <f>#REF!</f>
        <v>#REF!</v>
      </c>
      <c r="D62" s="12" t="s">
        <v>528</v>
      </c>
    </row>
    <row r="63" spans="2:4" ht="56.1">
      <c r="B63" s="5" t="s">
        <v>539</v>
      </c>
      <c r="C63" s="5" t="e">
        <f>#REF!</f>
        <v>#REF!</v>
      </c>
      <c r="D63" s="12" t="s">
        <v>528</v>
      </c>
    </row>
    <row r="64" spans="2:4" ht="56.1">
      <c r="B64" s="5" t="s">
        <v>540</v>
      </c>
      <c r="C64" s="5" t="e">
        <f>#REF!</f>
        <v>#REF!</v>
      </c>
      <c r="D64" s="12" t="s">
        <v>528</v>
      </c>
    </row>
    <row r="65" spans="2:4" ht="56.1">
      <c r="B65" s="5" t="s">
        <v>541</v>
      </c>
      <c r="C65" s="5" t="e">
        <f>#REF!</f>
        <v>#REF!</v>
      </c>
      <c r="D65" s="12" t="s">
        <v>528</v>
      </c>
    </row>
    <row r="66" spans="2:4" ht="56.1">
      <c r="B66" s="5" t="s">
        <v>542</v>
      </c>
      <c r="C66" s="5" t="e">
        <f>#REF!</f>
        <v>#REF!</v>
      </c>
      <c r="D66" s="12" t="s">
        <v>528</v>
      </c>
    </row>
    <row r="67" spans="2:4" ht="56.1">
      <c r="B67" s="5" t="s">
        <v>543</v>
      </c>
      <c r="C67" s="5" t="e">
        <f>#REF!</f>
        <v>#REF!</v>
      </c>
      <c r="D67" s="12" t="s">
        <v>528</v>
      </c>
    </row>
    <row r="68" spans="2:4" ht="56.1">
      <c r="B68" s="5" t="s">
        <v>544</v>
      </c>
      <c r="C68" s="5" t="e">
        <f>#REF!</f>
        <v>#REF!</v>
      </c>
      <c r="D68" s="12" t="s">
        <v>528</v>
      </c>
    </row>
    <row r="69" spans="2:4" ht="56.1">
      <c r="B69" s="5" t="s">
        <v>545</v>
      </c>
      <c r="C69" s="5" t="e">
        <f>#REF!</f>
        <v>#REF!</v>
      </c>
      <c r="D69" s="12" t="s">
        <v>528</v>
      </c>
    </row>
    <row r="70" spans="2:4" ht="56.1">
      <c r="B70" s="5" t="s">
        <v>546</v>
      </c>
      <c r="C70" s="5" t="e">
        <f>#REF!</f>
        <v>#REF!</v>
      </c>
      <c r="D70" s="12" t="s">
        <v>528</v>
      </c>
    </row>
    <row r="71" spans="2:4" ht="56.1">
      <c r="B71" s="5" t="s">
        <v>547</v>
      </c>
      <c r="C71" s="5" t="e">
        <f>#REF!</f>
        <v>#REF!</v>
      </c>
      <c r="D71" s="12" t="s">
        <v>548</v>
      </c>
    </row>
    <row r="72" spans="2:4" ht="56.1">
      <c r="B72" s="5" t="s">
        <v>549</v>
      </c>
      <c r="C72" s="5" t="e">
        <f>#REF!</f>
        <v>#REF!</v>
      </c>
      <c r="D72" s="12" t="s">
        <v>548</v>
      </c>
    </row>
    <row r="73" spans="2:4" ht="56.1">
      <c r="B73" s="5" t="s">
        <v>550</v>
      </c>
      <c r="C73" s="5" t="e">
        <f>#REF!</f>
        <v>#REF!</v>
      </c>
      <c r="D73" s="12" t="s">
        <v>548</v>
      </c>
    </row>
    <row r="74" spans="2:4" ht="56.1">
      <c r="B74" s="5" t="s">
        <v>551</v>
      </c>
      <c r="C74" s="5" t="e">
        <f>#REF!</f>
        <v>#REF!</v>
      </c>
      <c r="D74" s="12" t="s">
        <v>548</v>
      </c>
    </row>
    <row r="75" spans="2:4" ht="56.1">
      <c r="B75" s="5" t="s">
        <v>552</v>
      </c>
      <c r="C75" s="5" t="e">
        <f>#REF!</f>
        <v>#REF!</v>
      </c>
      <c r="D75" s="12" t="s">
        <v>548</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A15" zoomScaleNormal="100" zoomScalePageLayoutView="70" workbookViewId="0">
      <selection activeCell="B19" sqref="B19"/>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6" t="s">
        <v>3</v>
      </c>
      <c r="B1" s="136"/>
      <c r="C1" s="136"/>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1"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E58" sqref="E58"/>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E58" sqref="E58"/>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7" t="s">
        <v>30</v>
      </c>
      <c r="B1" s="137"/>
      <c r="C1" s="137"/>
      <c r="D1" s="137"/>
    </row>
    <row r="2" spans="1:9" ht="10.5" customHeight="1">
      <c r="A2" s="118"/>
      <c r="B2" s="118"/>
      <c r="C2" s="118"/>
      <c r="D2" s="118"/>
      <c r="E2" s="118"/>
      <c r="F2" s="118"/>
      <c r="G2" s="118"/>
      <c r="H2" s="118"/>
      <c r="I2" s="117"/>
    </row>
    <row r="3" spans="1:9" ht="14.25" customHeight="1">
      <c r="A3" s="86" t="s">
        <v>31</v>
      </c>
    </row>
    <row r="4" spans="1:9" ht="14.25" customHeight="1">
      <c r="A4" s="86" t="s">
        <v>32</v>
      </c>
    </row>
    <row r="6" spans="1:9">
      <c r="A6" s="121" t="s">
        <v>33</v>
      </c>
      <c r="B6" s="121" t="s">
        <v>34</v>
      </c>
      <c r="C6" s="121" t="s">
        <v>35</v>
      </c>
      <c r="D6" s="121" t="s">
        <v>36</v>
      </c>
    </row>
    <row r="7" spans="1:9">
      <c r="A7" s="119" t="s">
        <v>37</v>
      </c>
      <c r="B7" s="119" t="s">
        <v>37</v>
      </c>
      <c r="C7" s="119">
        <v>2018</v>
      </c>
      <c r="D7" s="120">
        <v>46841</v>
      </c>
    </row>
    <row r="8" spans="1:9">
      <c r="A8" s="119" t="s">
        <v>38</v>
      </c>
      <c r="B8" s="119" t="s">
        <v>39</v>
      </c>
      <c r="C8" s="119">
        <v>2019</v>
      </c>
      <c r="D8" s="120">
        <v>45372</v>
      </c>
    </row>
    <row r="9" spans="1:9">
      <c r="A9" s="119" t="s">
        <v>38</v>
      </c>
      <c r="B9" s="119" t="s">
        <v>40</v>
      </c>
      <c r="C9" s="119">
        <v>2019</v>
      </c>
      <c r="D9" s="120">
        <v>45477</v>
      </c>
    </row>
    <row r="10" spans="1:9">
      <c r="A10" s="119" t="s">
        <v>38</v>
      </c>
      <c r="B10" s="119" t="s">
        <v>41</v>
      </c>
      <c r="C10" s="119">
        <v>2019</v>
      </c>
      <c r="D10" s="120">
        <v>45457</v>
      </c>
    </row>
    <row r="11" spans="1:9">
      <c r="A11" s="119" t="s">
        <v>38</v>
      </c>
      <c r="B11" s="119" t="s">
        <v>42</v>
      </c>
      <c r="C11" s="119">
        <v>2019</v>
      </c>
      <c r="D11" s="120">
        <v>45504</v>
      </c>
    </row>
    <row r="12" spans="1:9">
      <c r="A12" s="119" t="s">
        <v>38</v>
      </c>
      <c r="B12" s="119" t="s">
        <v>43</v>
      </c>
      <c r="C12" s="119">
        <v>2019</v>
      </c>
      <c r="D12" s="120">
        <v>45478</v>
      </c>
    </row>
    <row r="13" spans="1:9">
      <c r="A13" s="119" t="s">
        <v>38</v>
      </c>
      <c r="B13" s="119" t="s">
        <v>44</v>
      </c>
      <c r="C13" s="119">
        <v>2019</v>
      </c>
      <c r="D13" s="120">
        <v>45579</v>
      </c>
    </row>
    <row r="14" spans="1:9">
      <c r="A14" s="119" t="s">
        <v>38</v>
      </c>
      <c r="B14" s="119" t="s">
        <v>45</v>
      </c>
      <c r="C14" s="119">
        <v>2020</v>
      </c>
      <c r="D14" s="120">
        <v>45617</v>
      </c>
    </row>
    <row r="15" spans="1:9">
      <c r="A15" s="119" t="s">
        <v>38</v>
      </c>
      <c r="B15" s="119" t="s">
        <v>46</v>
      </c>
      <c r="C15" s="119">
        <v>2020</v>
      </c>
      <c r="D15" s="120">
        <v>45677</v>
      </c>
    </row>
    <row r="16" spans="1:9">
      <c r="A16" s="119" t="s">
        <v>38</v>
      </c>
      <c r="B16" s="119" t="s">
        <v>47</v>
      </c>
      <c r="C16" s="119">
        <v>2020</v>
      </c>
      <c r="D16" s="120">
        <v>45683</v>
      </c>
    </row>
    <row r="17" spans="1:4">
      <c r="A17" s="119" t="s">
        <v>38</v>
      </c>
      <c r="B17" s="119" t="s">
        <v>48</v>
      </c>
      <c r="C17" s="119">
        <v>2020</v>
      </c>
      <c r="D17" s="120">
        <v>45713</v>
      </c>
    </row>
    <row r="18" spans="1:4">
      <c r="A18" s="119" t="s">
        <v>49</v>
      </c>
      <c r="B18" s="119" t="s">
        <v>50</v>
      </c>
      <c r="C18" s="119">
        <v>2020</v>
      </c>
      <c r="D18" s="120">
        <v>45746</v>
      </c>
    </row>
    <row r="19" spans="1:4">
      <c r="A19" s="119" t="s">
        <v>51</v>
      </c>
      <c r="B19" s="119" t="s">
        <v>52</v>
      </c>
      <c r="C19" s="119">
        <v>2020</v>
      </c>
      <c r="D19" s="120">
        <v>45943</v>
      </c>
    </row>
    <row r="20" spans="1:4">
      <c r="A20" s="119" t="s">
        <v>51</v>
      </c>
      <c r="B20" s="119" t="s">
        <v>53</v>
      </c>
      <c r="C20" s="119">
        <v>2020</v>
      </c>
      <c r="D20" s="120">
        <v>45979</v>
      </c>
    </row>
    <row r="21" spans="1:4">
      <c r="A21" s="119" t="s">
        <v>51</v>
      </c>
      <c r="B21" s="119" t="s">
        <v>54</v>
      </c>
      <c r="C21" s="119">
        <v>2021</v>
      </c>
      <c r="D21" s="120">
        <v>45993</v>
      </c>
    </row>
    <row r="22" spans="1:4">
      <c r="A22" s="119" t="s">
        <v>51</v>
      </c>
      <c r="B22" s="119" t="s">
        <v>55</v>
      </c>
      <c r="C22" s="119">
        <v>2021</v>
      </c>
      <c r="D22" s="120">
        <v>46063</v>
      </c>
    </row>
    <row r="23" spans="1:4">
      <c r="A23" s="119" t="s">
        <v>51</v>
      </c>
      <c r="B23" s="119" t="s">
        <v>56</v>
      </c>
      <c r="C23" s="119">
        <v>2021</v>
      </c>
      <c r="D23" s="120">
        <v>46118</v>
      </c>
    </row>
    <row r="24" spans="1:4">
      <c r="A24" s="119" t="s">
        <v>51</v>
      </c>
      <c r="B24" s="119" t="s">
        <v>57</v>
      </c>
      <c r="C24" s="119">
        <v>2021</v>
      </c>
      <c r="D24" s="120">
        <v>46161</v>
      </c>
    </row>
    <row r="25" spans="1:4">
      <c r="A25" s="119" t="s">
        <v>51</v>
      </c>
      <c r="B25" s="119" t="s">
        <v>58</v>
      </c>
      <c r="C25" s="119">
        <v>2021</v>
      </c>
      <c r="D25" s="120">
        <v>46202</v>
      </c>
    </row>
    <row r="26" spans="1:4">
      <c r="A26" s="119" t="s">
        <v>51</v>
      </c>
      <c r="B26" s="119" t="s">
        <v>59</v>
      </c>
      <c r="C26" s="119">
        <v>2021</v>
      </c>
      <c r="D26" s="120">
        <v>46258</v>
      </c>
    </row>
    <row r="27" spans="1:4">
      <c r="A27" s="119" t="s">
        <v>60</v>
      </c>
      <c r="B27" s="119" t="s">
        <v>61</v>
      </c>
      <c r="C27" s="119">
        <v>2021</v>
      </c>
      <c r="D27" s="120">
        <v>46321</v>
      </c>
    </row>
    <row r="28" spans="1:4">
      <c r="A28" s="119" t="s">
        <v>60</v>
      </c>
      <c r="B28" s="119" t="s">
        <v>62</v>
      </c>
      <c r="C28" s="119">
        <v>2021</v>
      </c>
      <c r="D28" s="120">
        <v>46321</v>
      </c>
    </row>
    <row r="29" spans="1:4">
      <c r="A29" s="119" t="s">
        <v>60</v>
      </c>
      <c r="B29" s="119" t="s">
        <v>63</v>
      </c>
      <c r="C29" s="119">
        <v>2021</v>
      </c>
      <c r="D29" s="120">
        <v>46321</v>
      </c>
    </row>
    <row r="30" spans="1:4">
      <c r="A30" s="119" t="s">
        <v>64</v>
      </c>
      <c r="B30" s="119" t="s">
        <v>65</v>
      </c>
      <c r="C30" s="119">
        <v>2021</v>
      </c>
      <c r="D30" s="120">
        <v>46312</v>
      </c>
    </row>
    <row r="31" spans="1:4">
      <c r="A31" s="119" t="s">
        <v>64</v>
      </c>
      <c r="B31" s="119" t="s">
        <v>66</v>
      </c>
      <c r="C31" s="119">
        <v>2022</v>
      </c>
      <c r="D31" s="120">
        <v>46364</v>
      </c>
    </row>
    <row r="32" spans="1:4">
      <c r="A32" s="119" t="s">
        <v>64</v>
      </c>
      <c r="B32" s="119" t="s">
        <v>67</v>
      </c>
      <c r="C32" s="119">
        <v>2022</v>
      </c>
      <c r="D32" s="120">
        <v>46420</v>
      </c>
    </row>
    <row r="33" spans="1:4">
      <c r="A33" s="119" t="s">
        <v>64</v>
      </c>
      <c r="B33" s="119" t="s">
        <v>68</v>
      </c>
      <c r="C33" s="119">
        <v>2022</v>
      </c>
      <c r="D33" s="120">
        <v>46469</v>
      </c>
    </row>
    <row r="34" spans="1:4">
      <c r="A34" s="119" t="s">
        <v>64</v>
      </c>
      <c r="B34" s="119" t="s">
        <v>69</v>
      </c>
      <c r="C34" s="119">
        <v>2022</v>
      </c>
      <c r="D34" s="120">
        <v>46517</v>
      </c>
    </row>
    <row r="35" spans="1:4">
      <c r="A35" s="119" t="s">
        <v>64</v>
      </c>
      <c r="B35" s="119" t="s">
        <v>70</v>
      </c>
      <c r="C35" s="119">
        <v>2022</v>
      </c>
      <c r="D35" s="120">
        <v>46594</v>
      </c>
    </row>
    <row r="36" spans="1:4">
      <c r="A36" s="119" t="s">
        <v>71</v>
      </c>
      <c r="B36" s="119" t="s">
        <v>72</v>
      </c>
      <c r="C36" s="119">
        <v>2023</v>
      </c>
      <c r="D36" s="120">
        <v>46755</v>
      </c>
    </row>
    <row r="37" spans="1:4">
      <c r="A37" s="119" t="s">
        <v>71</v>
      </c>
      <c r="B37" s="119" t="s">
        <v>73</v>
      </c>
      <c r="C37" s="119">
        <v>2023</v>
      </c>
      <c r="D37" s="120">
        <v>46809</v>
      </c>
    </row>
    <row r="38" spans="1:4">
      <c r="A38" s="119" t="s">
        <v>71</v>
      </c>
      <c r="B38" s="119" t="s">
        <v>74</v>
      </c>
      <c r="C38" s="119">
        <v>2023</v>
      </c>
      <c r="D38" s="119">
        <f>C38+5</f>
        <v>2028</v>
      </c>
    </row>
    <row r="39" spans="1:4">
      <c r="A39" s="119" t="s">
        <v>75</v>
      </c>
      <c r="B39" s="119" t="s">
        <v>76</v>
      </c>
      <c r="C39" s="119">
        <v>2023</v>
      </c>
      <c r="D39" s="119">
        <f>C39+5</f>
        <v>2028</v>
      </c>
    </row>
    <row r="40" spans="1:4">
      <c r="A40" s="119" t="s">
        <v>75</v>
      </c>
      <c r="B40" s="119" t="s">
        <v>77</v>
      </c>
      <c r="C40" s="119">
        <v>2024</v>
      </c>
      <c r="D40" s="119">
        <f>C40+5</f>
        <v>2029</v>
      </c>
    </row>
    <row r="41" spans="1:4">
      <c r="A41" s="119" t="s">
        <v>75</v>
      </c>
      <c r="B41" s="119" t="s">
        <v>78</v>
      </c>
      <c r="C41" s="119">
        <v>2024</v>
      </c>
      <c r="D41" s="119">
        <f>C41+5</f>
        <v>2029</v>
      </c>
    </row>
    <row r="42" spans="1:4">
      <c r="A42" s="122"/>
      <c r="B42" s="122"/>
      <c r="C42" s="122"/>
      <c r="D42" s="122"/>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Normal="100" workbookViewId="0">
      <pane ySplit="2" topLeftCell="B3" activePane="bottomLeft" state="frozen"/>
      <selection pane="bottomLeft" activeCell="F15" sqref="F15"/>
      <selection activeCell="E58" sqref="E58"/>
    </sheetView>
  </sheetViews>
  <sheetFormatPr defaultRowHeight="14.45"/>
  <cols>
    <col min="2" max="2" width="114" customWidth="1"/>
    <col min="3" max="4" width="18" customWidth="1"/>
  </cols>
  <sheetData>
    <row r="1" spans="1:4" ht="30.75" customHeight="1">
      <c r="A1" s="137" t="s">
        <v>79</v>
      </c>
      <c r="B1" s="137"/>
      <c r="C1" s="137"/>
      <c r="D1" s="137"/>
    </row>
    <row r="2" spans="1:4" ht="56.1">
      <c r="A2" s="59" t="s">
        <v>80</v>
      </c>
      <c r="B2" s="59" t="s">
        <v>81</v>
      </c>
      <c r="C2" s="35" t="s">
        <v>82</v>
      </c>
      <c r="D2" s="35" t="s">
        <v>83</v>
      </c>
    </row>
    <row r="3" spans="1:4" ht="60" customHeight="1">
      <c r="A3" s="128">
        <v>1</v>
      </c>
      <c r="B3" s="139" t="s">
        <v>84</v>
      </c>
      <c r="C3" s="139"/>
      <c r="D3" s="140"/>
    </row>
    <row r="4" spans="1:4" ht="15">
      <c r="A4" s="129">
        <v>1.1000000000000001</v>
      </c>
      <c r="B4" s="130" t="s">
        <v>85</v>
      </c>
      <c r="C4" s="188">
        <v>0</v>
      </c>
      <c r="D4" s="188">
        <v>0</v>
      </c>
    </row>
    <row r="5" spans="1:4" ht="15">
      <c r="A5" s="129">
        <v>1.2</v>
      </c>
      <c r="B5" s="130" t="s">
        <v>86</v>
      </c>
      <c r="C5" s="189">
        <v>0</v>
      </c>
      <c r="D5" s="189">
        <v>0</v>
      </c>
    </row>
    <row r="6" spans="1:4" ht="60" customHeight="1">
      <c r="A6" s="131">
        <v>2</v>
      </c>
      <c r="B6" s="139" t="s">
        <v>87</v>
      </c>
      <c r="C6" s="139"/>
      <c r="D6" s="140"/>
    </row>
    <row r="7" spans="1:4" ht="15">
      <c r="A7" s="129">
        <v>2.1</v>
      </c>
      <c r="B7" s="130" t="s">
        <v>88</v>
      </c>
      <c r="C7" s="188">
        <v>0</v>
      </c>
      <c r="D7" s="188">
        <v>0</v>
      </c>
    </row>
    <row r="8" spans="1:4" ht="15">
      <c r="A8" s="129">
        <v>2.2000000000000002</v>
      </c>
      <c r="B8" s="130" t="s">
        <v>89</v>
      </c>
      <c r="C8" s="188">
        <v>0</v>
      </c>
      <c r="D8" s="188">
        <v>0</v>
      </c>
    </row>
    <row r="9" spans="1:4" ht="15">
      <c r="A9" s="129">
        <v>2.2999999999999998</v>
      </c>
      <c r="B9" s="130" t="s">
        <v>90</v>
      </c>
      <c r="C9" s="188">
        <v>0</v>
      </c>
      <c r="D9" s="188">
        <v>0</v>
      </c>
    </row>
    <row r="10" spans="1:4" ht="44.25" customHeight="1">
      <c r="A10" s="131">
        <v>3</v>
      </c>
      <c r="B10" s="139" t="s">
        <v>91</v>
      </c>
      <c r="C10" s="139"/>
      <c r="D10" s="140"/>
    </row>
    <row r="11" spans="1:4" ht="15">
      <c r="A11" s="129">
        <v>3.1</v>
      </c>
      <c r="B11" s="130" t="s">
        <v>92</v>
      </c>
      <c r="C11" s="188">
        <v>0</v>
      </c>
      <c r="D11" s="188">
        <v>0</v>
      </c>
    </row>
    <row r="12" spans="1:4" ht="44.25" customHeight="1">
      <c r="A12" s="131">
        <v>4</v>
      </c>
      <c r="B12" s="139" t="s">
        <v>93</v>
      </c>
      <c r="C12" s="139"/>
      <c r="D12" s="140"/>
    </row>
    <row r="13" spans="1:4" ht="15">
      <c r="A13" s="129">
        <v>4.0999999999999996</v>
      </c>
      <c r="B13" s="132" t="s">
        <v>94</v>
      </c>
      <c r="C13" s="189">
        <v>0</v>
      </c>
      <c r="D13" s="189">
        <v>0</v>
      </c>
    </row>
    <row r="14" spans="1:4" ht="63.75" customHeight="1">
      <c r="A14" s="131">
        <v>5</v>
      </c>
      <c r="B14" s="139" t="s">
        <v>95</v>
      </c>
      <c r="C14" s="139"/>
      <c r="D14" s="140"/>
    </row>
    <row r="15" spans="1:4" ht="28.5">
      <c r="A15" s="129">
        <v>5.0999999999999996</v>
      </c>
      <c r="B15" s="132" t="s">
        <v>96</v>
      </c>
      <c r="C15" s="189">
        <v>0</v>
      </c>
      <c r="D15" s="189">
        <v>0</v>
      </c>
    </row>
    <row r="16" spans="1:4" ht="37.5" customHeight="1">
      <c r="A16" s="60">
        <v>6</v>
      </c>
      <c r="B16" s="138" t="s">
        <v>97</v>
      </c>
      <c r="C16" s="138"/>
      <c r="D16" s="138"/>
    </row>
    <row r="17" spans="1:4" ht="15">
      <c r="A17" s="61">
        <v>6.1</v>
      </c>
      <c r="B17" s="63" t="s">
        <v>98</v>
      </c>
      <c r="C17" s="188">
        <v>0</v>
      </c>
      <c r="D17" s="188">
        <v>0</v>
      </c>
    </row>
    <row r="18" spans="1:4" ht="15">
      <c r="A18" s="61">
        <v>6.2</v>
      </c>
      <c r="B18" s="63" t="s">
        <v>99</v>
      </c>
      <c r="C18" s="188">
        <v>0</v>
      </c>
      <c r="D18" s="188">
        <v>0</v>
      </c>
    </row>
    <row r="19" spans="1:4" ht="40.5" customHeight="1">
      <c r="A19" s="60">
        <v>7</v>
      </c>
      <c r="B19" s="138" t="s">
        <v>100</v>
      </c>
      <c r="C19" s="138"/>
      <c r="D19" s="138"/>
    </row>
    <row r="20" spans="1:4" ht="15">
      <c r="A20" s="61">
        <v>7.1</v>
      </c>
      <c r="B20" s="64" t="s">
        <v>101</v>
      </c>
      <c r="C20" s="188">
        <v>0</v>
      </c>
      <c r="D20" s="188">
        <v>0</v>
      </c>
    </row>
    <row r="21" spans="1:4" ht="15">
      <c r="A21" s="61">
        <v>7.2</v>
      </c>
      <c r="B21" s="65" t="s">
        <v>102</v>
      </c>
      <c r="C21" s="188">
        <v>0</v>
      </c>
      <c r="D21" s="188">
        <v>0</v>
      </c>
    </row>
    <row r="22" spans="1:4" ht="15">
      <c r="A22" s="61">
        <v>7.3</v>
      </c>
      <c r="B22" s="65" t="s">
        <v>103</v>
      </c>
      <c r="C22" s="188">
        <v>0</v>
      </c>
      <c r="D22" s="188">
        <v>0</v>
      </c>
    </row>
    <row r="23" spans="1:4" ht="15">
      <c r="A23" s="61">
        <v>7.4</v>
      </c>
      <c r="B23" s="65" t="s">
        <v>104</v>
      </c>
      <c r="C23" s="188">
        <v>0</v>
      </c>
      <c r="D23" s="188">
        <v>0</v>
      </c>
    </row>
    <row r="24" spans="1:4" ht="15">
      <c r="A24" s="61">
        <v>7.5</v>
      </c>
      <c r="B24" s="65" t="s">
        <v>105</v>
      </c>
      <c r="C24" s="188">
        <v>0</v>
      </c>
      <c r="D24" s="188">
        <v>0</v>
      </c>
    </row>
    <row r="25" spans="1:4" ht="15">
      <c r="A25" s="61">
        <v>7.6</v>
      </c>
      <c r="B25" s="65" t="s">
        <v>106</v>
      </c>
      <c r="C25" s="188">
        <v>0</v>
      </c>
      <c r="D25" s="188">
        <v>0</v>
      </c>
    </row>
    <row r="26" spans="1:4">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20:D25 C17:D18">
    <cfRule type="cellIs" dxfId="5" priority="9" operator="greaterThanOrEqual">
      <formula>0.01</formula>
    </cfRule>
  </conditionalFormatting>
  <conditionalFormatting sqref="C7:D9 C11:D11 C4:D5 C13:D13 C15:D15">
    <cfRule type="cellIs" dxfId="4" priority="2" operator="greaterThanOrEqual">
      <formula>0.01</formula>
    </cfRule>
  </conditionalFormatting>
  <conditionalFormatting sqref="C15:D15">
    <cfRule type="cellIs" dxfId="3"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E58" sqref="E58"/>
    </sheetView>
  </sheetViews>
  <sheetFormatPr defaultColWidth="9.140625" defaultRowHeight="15.6"/>
  <cols>
    <col min="1" max="2" width="73.7109375" style="113" customWidth="1"/>
    <col min="3" max="16384" width="9.140625" style="113"/>
  </cols>
  <sheetData>
    <row r="1" spans="1:2" ht="27.75" customHeight="1" thickBot="1">
      <c r="A1" s="141" t="s">
        <v>109</v>
      </c>
      <c r="B1" s="142"/>
    </row>
    <row r="2" spans="1:2" ht="68.25" customHeight="1" thickBot="1">
      <c r="A2" s="143" t="s">
        <v>110</v>
      </c>
      <c r="B2" s="144"/>
    </row>
    <row r="3" spans="1:2" ht="15.95" thickBot="1">
      <c r="A3" s="114" t="s">
        <v>111</v>
      </c>
      <c r="B3" s="115" t="s">
        <v>112</v>
      </c>
    </row>
    <row r="4" spans="1:2">
      <c r="A4" s="116"/>
      <c r="B4" s="116"/>
    </row>
    <row r="5" spans="1:2">
      <c r="A5" s="116"/>
      <c r="B5" s="116"/>
    </row>
    <row r="6" spans="1:2">
      <c r="A6" s="116"/>
      <c r="B6" s="112"/>
    </row>
    <row r="7" spans="1:2">
      <c r="A7" s="116"/>
      <c r="B7" s="112"/>
    </row>
    <row r="8" spans="1:2">
      <c r="A8" s="116"/>
      <c r="B8" s="116"/>
    </row>
    <row r="9" spans="1:2">
      <c r="A9" s="116"/>
      <c r="B9" s="116"/>
    </row>
    <row r="10" spans="1:2">
      <c r="A10" s="116"/>
      <c r="B10" s="116"/>
    </row>
    <row r="11" spans="1:2">
      <c r="A11" s="116"/>
      <c r="B11" s="116"/>
    </row>
    <row r="12" spans="1:2">
      <c r="A12" s="116"/>
      <c r="B12" s="116"/>
    </row>
    <row r="13" spans="1:2">
      <c r="A13" s="116"/>
      <c r="B13" s="116"/>
    </row>
    <row r="14" spans="1:2">
      <c r="A14" s="116"/>
      <c r="B14" s="116"/>
    </row>
    <row r="15" spans="1:2">
      <c r="A15" s="116"/>
      <c r="B15" s="116"/>
    </row>
    <row r="16" spans="1:2">
      <c r="A16" s="116"/>
      <c r="B16" s="112"/>
    </row>
    <row r="17" spans="1:2">
      <c r="A17" s="116"/>
      <c r="B17" s="116"/>
    </row>
    <row r="18" spans="1:2">
      <c r="A18" s="116"/>
      <c r="B18" s="116"/>
    </row>
    <row r="19" spans="1:2">
      <c r="A19" s="116"/>
      <c r="B19" s="116"/>
    </row>
    <row r="20" spans="1:2">
      <c r="A20" s="116"/>
      <c r="B20" s="116"/>
    </row>
    <row r="21" spans="1:2">
      <c r="A21" s="116"/>
      <c r="B21" s="116"/>
    </row>
    <row r="22" spans="1:2">
      <c r="A22" s="116"/>
      <c r="B22" s="116"/>
    </row>
    <row r="23" spans="1:2">
      <c r="A23" s="116"/>
      <c r="B23" s="116"/>
    </row>
    <row r="24" spans="1:2">
      <c r="A24" s="116"/>
      <c r="B24" s="112"/>
    </row>
    <row r="25" spans="1:2">
      <c r="A25" s="116"/>
      <c r="B25" s="112"/>
    </row>
    <row r="26" spans="1:2">
      <c r="A26" s="116"/>
      <c r="B26" s="112"/>
    </row>
    <row r="27" spans="1:2">
      <c r="A27" s="116"/>
      <c r="B27" s="112"/>
    </row>
    <row r="28" spans="1:2">
      <c r="A28" s="116"/>
      <c r="B28" s="116"/>
    </row>
    <row r="29" spans="1:2">
      <c r="A29" s="116"/>
      <c r="B29" s="116"/>
    </row>
    <row r="30" spans="1:2">
      <c r="A30" s="116"/>
      <c r="B30" s="112"/>
    </row>
    <row r="31" spans="1:2">
      <c r="A31" s="116"/>
      <c r="B31" s="112"/>
    </row>
    <row r="32" spans="1:2">
      <c r="A32" s="116"/>
      <c r="B32" s="112"/>
    </row>
    <row r="33" spans="1:2">
      <c r="A33" s="116"/>
      <c r="B33" s="112"/>
    </row>
    <row r="34" spans="1:2">
      <c r="A34" s="116"/>
      <c r="B34" s="112"/>
    </row>
    <row r="35" spans="1:2">
      <c r="A35" s="116"/>
      <c r="B35" s="112"/>
    </row>
    <row r="36" spans="1:2">
      <c r="A36" s="116"/>
      <c r="B36" s="112"/>
    </row>
    <row r="37" spans="1:2">
      <c r="A37" s="116"/>
      <c r="B37" s="112"/>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53"/>
  <sheetViews>
    <sheetView showZeros="0" zoomScaleNormal="100" zoomScalePageLayoutView="80" workbookViewId="0">
      <selection activeCell="M17" sqref="M17"/>
    </sheetView>
  </sheetViews>
  <sheetFormatPr defaultColWidth="9.140625" defaultRowHeight="14.45"/>
  <cols>
    <col min="1" max="1" width="14.7109375" style="19" customWidth="1"/>
    <col min="2" max="2" width="57.5703125" customWidth="1"/>
    <col min="3" max="3" width="24.5703125" customWidth="1"/>
    <col min="4" max="5" width="19" customWidth="1"/>
    <col min="6" max="6" width="22.28515625" customWidth="1"/>
    <col min="7" max="8" width="19" customWidth="1"/>
  </cols>
  <sheetData>
    <row r="1" spans="1:6" ht="29.25" customHeight="1">
      <c r="A1" s="152" t="s">
        <v>113</v>
      </c>
      <c r="B1" s="153"/>
      <c r="C1" s="153"/>
      <c r="D1" s="153"/>
      <c r="E1" s="153"/>
      <c r="F1" t="s">
        <v>114</v>
      </c>
    </row>
    <row r="2" spans="1:6" ht="10.5" customHeight="1">
      <c r="A2" s="34"/>
      <c r="B2" s="14"/>
      <c r="C2" s="14"/>
      <c r="D2" s="14"/>
      <c r="E2" s="14"/>
    </row>
    <row r="3" spans="1:6" s="16" customFormat="1" ht="56.1">
      <c r="A3" s="15" t="s">
        <v>115</v>
      </c>
      <c r="B3" s="15" t="s">
        <v>116</v>
      </c>
      <c r="C3" s="15" t="s">
        <v>117</v>
      </c>
      <c r="D3" s="35" t="s">
        <v>82</v>
      </c>
      <c r="E3" s="35" t="s">
        <v>83</v>
      </c>
    </row>
    <row r="4" spans="1:6" ht="81.75" customHeight="1">
      <c r="A4" s="148">
        <v>1</v>
      </c>
      <c r="B4" s="154" t="s">
        <v>118</v>
      </c>
      <c r="C4" s="154"/>
      <c r="D4" s="154"/>
      <c r="E4" s="154"/>
    </row>
    <row r="5" spans="1:6">
      <c r="A5" s="149"/>
      <c r="B5" s="155" t="s">
        <v>119</v>
      </c>
      <c r="C5" s="156"/>
      <c r="D5" s="17" cm="1">
        <f t="array" ref="D5">SUM(D$6:D$18*12/IF($C$6:$C$18=0,12,$C$6:$C$18))</f>
        <v>0</v>
      </c>
      <c r="E5" s="17">
        <f t="array" ref="E5">SUM(E$6:E$18*12/IF($C$6:$C$18=0,12,$C$6:$C$18))</f>
        <v>0</v>
      </c>
    </row>
    <row r="6" spans="1:6">
      <c r="A6" s="18" t="s">
        <v>120</v>
      </c>
      <c r="B6" s="107" t="s">
        <v>121</v>
      </c>
      <c r="C6" s="108">
        <v>4</v>
      </c>
      <c r="D6" s="2"/>
      <c r="E6" s="2"/>
    </row>
    <row r="7" spans="1:6">
      <c r="A7" s="18" t="s">
        <v>122</v>
      </c>
      <c r="B7" s="107" t="s">
        <v>123</v>
      </c>
      <c r="C7" s="109">
        <v>6</v>
      </c>
      <c r="D7" s="2"/>
      <c r="E7" s="2"/>
    </row>
    <row r="8" spans="1:6">
      <c r="A8" s="18" t="s">
        <v>124</v>
      </c>
      <c r="B8" s="107" t="s">
        <v>125</v>
      </c>
      <c r="C8" s="109">
        <v>6</v>
      </c>
      <c r="D8" s="2"/>
      <c r="E8" s="2"/>
    </row>
    <row r="9" spans="1:6">
      <c r="A9" s="18" t="s">
        <v>126</v>
      </c>
      <c r="B9" s="107" t="s">
        <v>127</v>
      </c>
      <c r="C9" s="109">
        <v>6</v>
      </c>
      <c r="D9" s="2"/>
      <c r="E9" s="2"/>
    </row>
    <row r="10" spans="1:6">
      <c r="A10" s="18" t="s">
        <v>128</v>
      </c>
      <c r="B10" s="107" t="s">
        <v>129</v>
      </c>
      <c r="C10" s="109">
        <v>12</v>
      </c>
      <c r="D10" s="2"/>
      <c r="E10" s="2"/>
    </row>
    <row r="11" spans="1:6">
      <c r="A11" s="18" t="s">
        <v>130</v>
      </c>
      <c r="B11" s="107" t="s">
        <v>131</v>
      </c>
      <c r="C11" s="109">
        <v>12</v>
      </c>
      <c r="D11" s="2"/>
      <c r="E11" s="2"/>
    </row>
    <row r="12" spans="1:6">
      <c r="A12" s="18" t="s">
        <v>132</v>
      </c>
      <c r="B12" s="110" t="s">
        <v>133</v>
      </c>
      <c r="C12" s="109">
        <v>24</v>
      </c>
      <c r="D12" s="2"/>
      <c r="E12" s="2"/>
    </row>
    <row r="13" spans="1:6">
      <c r="A13" s="18" t="s">
        <v>134</v>
      </c>
      <c r="B13" s="110" t="s">
        <v>135</v>
      </c>
      <c r="C13" s="109">
        <v>24</v>
      </c>
      <c r="D13" s="2"/>
      <c r="E13" s="2"/>
    </row>
    <row r="14" spans="1:6">
      <c r="A14" s="18" t="s">
        <v>136</v>
      </c>
      <c r="B14" s="110" t="s">
        <v>137</v>
      </c>
      <c r="C14" s="109">
        <v>24</v>
      </c>
      <c r="D14" s="2"/>
      <c r="E14" s="2"/>
    </row>
    <row r="15" spans="1:6">
      <c r="A15" s="18" t="s">
        <v>138</v>
      </c>
      <c r="B15" s="110" t="s">
        <v>139</v>
      </c>
      <c r="C15" s="109">
        <v>24</v>
      </c>
      <c r="D15" s="2"/>
      <c r="E15" s="2"/>
    </row>
    <row r="16" spans="1:6">
      <c r="A16" s="18" t="s">
        <v>140</v>
      </c>
      <c r="B16" s="110" t="s">
        <v>141</v>
      </c>
      <c r="C16" s="109">
        <v>36</v>
      </c>
      <c r="D16" s="2"/>
      <c r="E16" s="2"/>
    </row>
    <row r="17" spans="1:5">
      <c r="A17" s="18" t="s">
        <v>142</v>
      </c>
      <c r="B17" s="110" t="s">
        <v>143</v>
      </c>
      <c r="C17" s="109">
        <v>36</v>
      </c>
      <c r="D17" s="2"/>
      <c r="E17" s="2"/>
    </row>
    <row r="18" spans="1:5">
      <c r="A18" s="18" t="s">
        <v>144</v>
      </c>
      <c r="B18" s="110" t="s">
        <v>145</v>
      </c>
      <c r="C18" s="109">
        <v>96</v>
      </c>
      <c r="D18" s="2"/>
      <c r="E18" s="2"/>
    </row>
    <row r="19" spans="1:5" s="16" customFormat="1" ht="56.1">
      <c r="A19" s="15" t="s">
        <v>115</v>
      </c>
      <c r="B19" s="15" t="s">
        <v>116</v>
      </c>
      <c r="C19" s="15" t="s">
        <v>146</v>
      </c>
      <c r="D19" s="35" t="s">
        <v>82</v>
      </c>
      <c r="E19" s="35" t="s">
        <v>83</v>
      </c>
    </row>
    <row r="20" spans="1:5" ht="110.25" customHeight="1">
      <c r="A20" s="148">
        <v>2</v>
      </c>
      <c r="B20" s="157" t="s">
        <v>147</v>
      </c>
      <c r="C20" s="157"/>
      <c r="D20" s="157"/>
      <c r="E20" s="157"/>
    </row>
    <row r="21" spans="1:5">
      <c r="A21" s="149"/>
      <c r="B21" s="155" t="s">
        <v>148</v>
      </c>
      <c r="C21" s="156"/>
      <c r="D21" s="13" cm="1">
        <f t="array" ref="D21">SUM(D$22:D$36*250/IF($C$22:$C$36=0,12,$C$22:$C$36))</f>
        <v>0</v>
      </c>
      <c r="E21" s="13" cm="1">
        <f t="array" ref="E21">SUM(E$22:E$36*250/IF($C$22:$C$36=0,12,$C$22:$C$36))</f>
        <v>0</v>
      </c>
    </row>
    <row r="22" spans="1:5">
      <c r="A22" s="18" t="s">
        <v>149</v>
      </c>
      <c r="B22" s="110" t="s">
        <v>150</v>
      </c>
      <c r="C22" s="108">
        <v>250</v>
      </c>
      <c r="D22" s="2"/>
      <c r="E22" s="2"/>
    </row>
    <row r="23" spans="1:5">
      <c r="A23" s="18" t="s">
        <v>151</v>
      </c>
      <c r="B23" s="110" t="s">
        <v>152</v>
      </c>
      <c r="C23" s="108">
        <v>150</v>
      </c>
      <c r="D23" s="2"/>
      <c r="E23" s="2"/>
    </row>
    <row r="24" spans="1:5">
      <c r="A24" s="18" t="s">
        <v>153</v>
      </c>
      <c r="B24" s="110" t="s">
        <v>154</v>
      </c>
      <c r="C24" s="108">
        <v>150</v>
      </c>
      <c r="D24" s="2"/>
      <c r="E24" s="2"/>
    </row>
    <row r="25" spans="1:5">
      <c r="A25" s="18" t="s">
        <v>155</v>
      </c>
      <c r="B25" s="110" t="s">
        <v>156</v>
      </c>
      <c r="C25" s="109">
        <v>500</v>
      </c>
      <c r="D25" s="2"/>
      <c r="E25" s="2"/>
    </row>
    <row r="26" spans="1:5">
      <c r="A26" s="18" t="s">
        <v>157</v>
      </c>
      <c r="B26" s="110" t="s">
        <v>158</v>
      </c>
      <c r="C26" s="109">
        <v>600</v>
      </c>
      <c r="D26" s="2"/>
      <c r="E26" s="2"/>
    </row>
    <row r="27" spans="1:5">
      <c r="A27" s="18" t="s">
        <v>159</v>
      </c>
      <c r="B27" s="110" t="s">
        <v>160</v>
      </c>
      <c r="C27" s="109">
        <v>1000</v>
      </c>
      <c r="D27" s="2"/>
      <c r="E27" s="2"/>
    </row>
    <row r="28" spans="1:5">
      <c r="A28" s="18" t="s">
        <v>161</v>
      </c>
      <c r="B28" s="110" t="s">
        <v>162</v>
      </c>
      <c r="C28" s="109">
        <v>1000</v>
      </c>
      <c r="D28" s="2"/>
      <c r="E28" s="2"/>
    </row>
    <row r="29" spans="1:5">
      <c r="A29" s="18" t="s">
        <v>163</v>
      </c>
      <c r="B29" s="110" t="s">
        <v>164</v>
      </c>
      <c r="C29" s="109">
        <v>1500</v>
      </c>
      <c r="D29" s="2"/>
      <c r="E29" s="2"/>
    </row>
    <row r="30" spans="1:5">
      <c r="A30" s="18" t="s">
        <v>165</v>
      </c>
      <c r="B30" s="110" t="s">
        <v>166</v>
      </c>
      <c r="C30" s="109">
        <v>1500</v>
      </c>
      <c r="D30" s="2"/>
      <c r="E30" s="2"/>
    </row>
    <row r="31" spans="1:5">
      <c r="A31" s="18" t="s">
        <v>167</v>
      </c>
      <c r="B31" s="110" t="s">
        <v>168</v>
      </c>
      <c r="C31" s="109">
        <v>2000</v>
      </c>
      <c r="D31" s="2"/>
      <c r="E31" s="2"/>
    </row>
    <row r="32" spans="1:5">
      <c r="A32" s="18" t="s">
        <v>169</v>
      </c>
      <c r="B32" s="110" t="s">
        <v>170</v>
      </c>
      <c r="C32" s="109">
        <v>2000</v>
      </c>
      <c r="D32" s="2"/>
      <c r="E32" s="2"/>
    </row>
    <row r="33" spans="1:8">
      <c r="A33" s="18" t="s">
        <v>171</v>
      </c>
      <c r="B33" s="110" t="s">
        <v>172</v>
      </c>
      <c r="C33" s="109">
        <v>3000</v>
      </c>
      <c r="D33" s="2"/>
      <c r="E33" s="2"/>
    </row>
    <row r="34" spans="1:8">
      <c r="A34" s="18" t="s">
        <v>173</v>
      </c>
      <c r="B34" s="110" t="s">
        <v>174</v>
      </c>
      <c r="C34" s="109">
        <v>4500</v>
      </c>
      <c r="D34" s="2"/>
      <c r="E34" s="2"/>
    </row>
    <row r="35" spans="1:8">
      <c r="A35" s="18" t="s">
        <v>175</v>
      </c>
      <c r="B35" s="110" t="s">
        <v>176</v>
      </c>
      <c r="C35" s="109">
        <v>5000</v>
      </c>
      <c r="D35" s="2"/>
      <c r="E35" s="2"/>
    </row>
    <row r="36" spans="1:8">
      <c r="A36" s="18" t="s">
        <v>177</v>
      </c>
      <c r="B36" s="110" t="s">
        <v>178</v>
      </c>
      <c r="C36" s="109">
        <v>6000</v>
      </c>
      <c r="D36" s="2"/>
      <c r="E36" s="2"/>
    </row>
    <row r="37" spans="1:8" s="16" customFormat="1" ht="56.1">
      <c r="A37" s="15" t="s">
        <v>115</v>
      </c>
      <c r="B37" s="150" t="s">
        <v>116</v>
      </c>
      <c r="C37" s="151"/>
      <c r="D37" s="69" t="s">
        <v>179</v>
      </c>
      <c r="E37" s="69" t="s">
        <v>180</v>
      </c>
      <c r="F37" s="69" t="s">
        <v>181</v>
      </c>
      <c r="G37" s="35" t="s">
        <v>82</v>
      </c>
      <c r="H37" s="35" t="s">
        <v>83</v>
      </c>
    </row>
    <row r="38" spans="1:8" ht="84.75" customHeight="1">
      <c r="A38" s="102">
        <v>3</v>
      </c>
      <c r="B38" s="145" t="s">
        <v>182</v>
      </c>
      <c r="C38" s="146"/>
      <c r="D38" s="146"/>
      <c r="E38" s="146"/>
      <c r="F38" s="146"/>
      <c r="G38" s="146"/>
      <c r="H38" s="147"/>
    </row>
    <row r="39" spans="1:8">
      <c r="A39" s="102"/>
      <c r="B39" s="127" t="s">
        <v>183</v>
      </c>
      <c r="C39" s="126"/>
      <c r="D39" s="126"/>
      <c r="E39" s="126"/>
      <c r="F39" s="126"/>
      <c r="G39" s="72">
        <f>SUM(G40:G53)</f>
        <v>0</v>
      </c>
      <c r="H39" s="72">
        <f>SUM(H40:H53)</f>
        <v>0</v>
      </c>
    </row>
    <row r="40" spans="1:8">
      <c r="A40" s="18" t="s">
        <v>184</v>
      </c>
      <c r="B40" s="95" t="s">
        <v>185</v>
      </c>
      <c r="C40" s="123"/>
      <c r="D40" s="71"/>
      <c r="E40" s="70"/>
      <c r="F40" s="70"/>
      <c r="G40" s="72">
        <f>SUM(D40*'0) Input Sheet'!$C$4,E40*(1+'0) Input Sheet'!$C$5),F40*(1+'0) Input Sheet'!$C$15))</f>
        <v>0</v>
      </c>
      <c r="H40" s="72">
        <f>SUM(D40*'0) Input Sheet'!$D$4,E40*(1+'0) Input Sheet'!$D$5),F40*(1+'0) Input Sheet'!$D$15))</f>
        <v>0</v>
      </c>
    </row>
    <row r="41" spans="1:8">
      <c r="A41" s="18" t="s">
        <v>186</v>
      </c>
      <c r="B41" s="95" t="s">
        <v>187</v>
      </c>
      <c r="C41" s="123"/>
      <c r="D41" s="71"/>
      <c r="E41" s="70"/>
      <c r="F41" s="70"/>
      <c r="G41" s="72">
        <f>SUM(D41*'0) Input Sheet'!$C$4,E41*(1+'0) Input Sheet'!$C$5),F41*(1+'0) Input Sheet'!$C$15))</f>
        <v>0</v>
      </c>
      <c r="H41" s="72">
        <f>SUM(D41*'0) Input Sheet'!$D$4,E41*(1+'0) Input Sheet'!$D$5),F41*(1+'0) Input Sheet'!$D$15))</f>
        <v>0</v>
      </c>
    </row>
    <row r="42" spans="1:8">
      <c r="A42" s="18" t="s">
        <v>188</v>
      </c>
      <c r="B42" s="95" t="s">
        <v>189</v>
      </c>
      <c r="C42" s="123"/>
      <c r="D42" s="71"/>
      <c r="E42" s="70"/>
      <c r="F42" s="70"/>
      <c r="G42" s="72">
        <f>SUM(D42*'0) Input Sheet'!$C$4,E42*(1+'0) Input Sheet'!$C$5),F42*(1+'0) Input Sheet'!$C$15))</f>
        <v>0</v>
      </c>
      <c r="H42" s="72">
        <f>SUM(D42*'0) Input Sheet'!$D$4,E42*(1+'0) Input Sheet'!$D$5),F42*(1+'0) Input Sheet'!$D$15))</f>
        <v>0</v>
      </c>
    </row>
    <row r="43" spans="1:8">
      <c r="A43" s="18" t="s">
        <v>190</v>
      </c>
      <c r="B43" s="95" t="s">
        <v>191</v>
      </c>
      <c r="C43" s="123"/>
      <c r="D43" s="71"/>
      <c r="E43" s="70"/>
      <c r="F43" s="70"/>
      <c r="G43" s="72">
        <f>SUM(D43*'0) Input Sheet'!$C$4,E43*(1+'0) Input Sheet'!$C$5),F43*(1+'0) Input Sheet'!$C$15))</f>
        <v>0</v>
      </c>
      <c r="H43" s="72">
        <f>SUM(D43*'0) Input Sheet'!$D$4,E43*(1+'0) Input Sheet'!$D$5),F43*(1+'0) Input Sheet'!$D$15))</f>
        <v>0</v>
      </c>
    </row>
    <row r="44" spans="1:8">
      <c r="A44" s="18" t="s">
        <v>192</v>
      </c>
      <c r="B44" s="95" t="s">
        <v>193</v>
      </c>
      <c r="C44" s="123"/>
      <c r="D44" s="71"/>
      <c r="E44" s="70"/>
      <c r="F44" s="70"/>
      <c r="G44" s="72">
        <f>SUM(D44*'0) Input Sheet'!$C$4,E44*(1+'0) Input Sheet'!$C$5),F44*(1+'0) Input Sheet'!$C$15))</f>
        <v>0</v>
      </c>
      <c r="H44" s="72">
        <f>SUM(D44*'0) Input Sheet'!$D$4,E44*(1+'0) Input Sheet'!$D$5),F44*(1+'0) Input Sheet'!$D$15))</f>
        <v>0</v>
      </c>
    </row>
    <row r="45" spans="1:8">
      <c r="A45" s="18" t="s">
        <v>194</v>
      </c>
      <c r="B45" s="95" t="s">
        <v>195</v>
      </c>
      <c r="C45" s="123"/>
      <c r="D45" s="71"/>
      <c r="E45" s="70"/>
      <c r="F45" s="70"/>
      <c r="G45" s="72">
        <f>SUM(D45*'0) Input Sheet'!$C$4,E45*(1+'0) Input Sheet'!$C$5),F45*(1+'0) Input Sheet'!$C$15))</f>
        <v>0</v>
      </c>
      <c r="H45" s="72">
        <f>SUM(D45*'0) Input Sheet'!$D$4,E45*(1+'0) Input Sheet'!$D$5),F45*(1+'0) Input Sheet'!$D$15))</f>
        <v>0</v>
      </c>
    </row>
    <row r="46" spans="1:8">
      <c r="A46" s="18" t="s">
        <v>196</v>
      </c>
      <c r="B46" s="95" t="s">
        <v>197</v>
      </c>
      <c r="C46" s="123"/>
      <c r="D46" s="71"/>
      <c r="E46" s="70"/>
      <c r="F46" s="70"/>
      <c r="G46" s="72">
        <f>SUM(D46*'0) Input Sheet'!$C$4,E46*(1+'0) Input Sheet'!$C$5),F46*(1+'0) Input Sheet'!$C$15))</f>
        <v>0</v>
      </c>
      <c r="H46" s="72">
        <f>SUM(D46*'0) Input Sheet'!$D$4,E46*(1+'0) Input Sheet'!$D$5),F46*(1+'0) Input Sheet'!$D$15))</f>
        <v>0</v>
      </c>
    </row>
    <row r="47" spans="1:8">
      <c r="A47" s="18" t="s">
        <v>198</v>
      </c>
      <c r="B47" s="95" t="s">
        <v>199</v>
      </c>
      <c r="C47" s="123"/>
      <c r="D47" s="71"/>
      <c r="E47" s="70"/>
      <c r="F47" s="70"/>
      <c r="G47" s="72">
        <f>SUM(D47*'0) Input Sheet'!$C$4,E47*(1+'0) Input Sheet'!$C$5),F47*(1+'0) Input Sheet'!$C$15))</f>
        <v>0</v>
      </c>
      <c r="H47" s="72">
        <f>SUM(D47*'0) Input Sheet'!$D$4,E47*(1+'0) Input Sheet'!$D$5),F47*(1+'0) Input Sheet'!$D$15))</f>
        <v>0</v>
      </c>
    </row>
    <row r="48" spans="1:8">
      <c r="A48" s="18" t="s">
        <v>200</v>
      </c>
      <c r="B48" s="95" t="s">
        <v>201</v>
      </c>
      <c r="C48" s="123"/>
      <c r="D48" s="71"/>
      <c r="E48" s="70"/>
      <c r="F48" s="70"/>
      <c r="G48" s="72">
        <f>SUM(D48*'0) Input Sheet'!$C$4,E48*(1+'0) Input Sheet'!$C$5),F48*(1+'0) Input Sheet'!$C$15))</f>
        <v>0</v>
      </c>
      <c r="H48" s="72">
        <f>SUM(D48*'0) Input Sheet'!$D$4,E48*(1+'0) Input Sheet'!$D$5),F48*(1+'0) Input Sheet'!$D$15))</f>
        <v>0</v>
      </c>
    </row>
    <row r="49" spans="1:8">
      <c r="A49" s="18" t="s">
        <v>202</v>
      </c>
      <c r="B49" s="95" t="s">
        <v>203</v>
      </c>
      <c r="C49" s="123"/>
      <c r="D49" s="71"/>
      <c r="E49" s="70"/>
      <c r="F49" s="70"/>
      <c r="G49" s="72">
        <f>SUM(D49*'0) Input Sheet'!$C$4,E49*(1+'0) Input Sheet'!$C$5),F49*(1+'0) Input Sheet'!$C$15))</f>
        <v>0</v>
      </c>
      <c r="H49" s="72">
        <f>SUM(D49*'0) Input Sheet'!$D$4,E49*(1+'0) Input Sheet'!$D$5),F49*(1+'0) Input Sheet'!$D$15))</f>
        <v>0</v>
      </c>
    </row>
    <row r="50" spans="1:8">
      <c r="A50" s="18" t="s">
        <v>204</v>
      </c>
      <c r="B50" s="95" t="s">
        <v>205</v>
      </c>
      <c r="C50" s="123"/>
      <c r="D50" s="71"/>
      <c r="E50" s="70"/>
      <c r="F50" s="70"/>
      <c r="G50" s="72">
        <f>SUM(D50*'0) Input Sheet'!$C$4,E50*(1+'0) Input Sheet'!$C$5),F50*(1+'0) Input Sheet'!$C$15))</f>
        <v>0</v>
      </c>
      <c r="H50" s="72">
        <f>SUM(D50*'0) Input Sheet'!$D$4,E50*(1+'0) Input Sheet'!$D$5),F50*(1+'0) Input Sheet'!$D$15))</f>
        <v>0</v>
      </c>
    </row>
    <row r="51" spans="1:8">
      <c r="A51" s="18" t="s">
        <v>206</v>
      </c>
      <c r="B51" s="95" t="s">
        <v>207</v>
      </c>
      <c r="C51" s="123"/>
      <c r="D51" s="71"/>
      <c r="E51" s="70"/>
      <c r="F51" s="70"/>
      <c r="G51" s="72">
        <f>SUM(D51*'0) Input Sheet'!$C$4,E51*(1+'0) Input Sheet'!$C$5),F51*(1+'0) Input Sheet'!$C$15))</f>
        <v>0</v>
      </c>
      <c r="H51" s="72">
        <f>SUM(D51*'0) Input Sheet'!$D$4,E51*(1+'0) Input Sheet'!$D$5),F51*(1+'0) Input Sheet'!$D$15))</f>
        <v>0</v>
      </c>
    </row>
    <row r="52" spans="1:8">
      <c r="A52" s="18" t="s">
        <v>208</v>
      </c>
      <c r="B52" s="95" t="s">
        <v>209</v>
      </c>
      <c r="C52" s="123"/>
      <c r="D52" s="71"/>
      <c r="E52" s="70"/>
      <c r="F52" s="70"/>
      <c r="G52" s="72">
        <f>SUM(D52*'0) Input Sheet'!$C$4,E52*(1+'0) Input Sheet'!$C$5),F52*(1+'0) Input Sheet'!$C$15))</f>
        <v>0</v>
      </c>
      <c r="H52" s="72">
        <f>SUM(D52*'0) Input Sheet'!$D$4,E52*(1+'0) Input Sheet'!$D$5),F52*(1+'0) Input Sheet'!$D$15))</f>
        <v>0</v>
      </c>
    </row>
    <row r="53" spans="1:8">
      <c r="A53" s="18" t="s">
        <v>210</v>
      </c>
      <c r="B53" s="95" t="s">
        <v>211</v>
      </c>
      <c r="C53" s="123"/>
      <c r="D53" s="71"/>
      <c r="E53" s="70"/>
      <c r="F53" s="70"/>
      <c r="G53" s="72">
        <f>SUM(D53*'0) Input Sheet'!$C$4,E53*(1+'0) Input Sheet'!$C$5),F53*(1+'0) Input Sheet'!$C$15))</f>
        <v>0</v>
      </c>
      <c r="H53" s="72">
        <f>SUM(D53*'0) Input Sheet'!$D$4,E53*(1+'0) Input Sheet'!$D$5),F53*(1+'0) Input Sheet'!$D$15))</f>
        <v>0</v>
      </c>
    </row>
  </sheetData>
  <sheetProtection selectLockedCells="1"/>
  <mergeCells count="9">
    <mergeCell ref="B38:H38"/>
    <mergeCell ref="A4:A5"/>
    <mergeCell ref="A20:A21"/>
    <mergeCell ref="B37:C37"/>
    <mergeCell ref="A1:E1"/>
    <mergeCell ref="B4:E4"/>
    <mergeCell ref="B5:C5"/>
    <mergeCell ref="B20:E20"/>
    <mergeCell ref="B21:C21"/>
  </mergeCells>
  <phoneticPr fontId="27" type="noConversion"/>
  <conditionalFormatting sqref="D5:E18 D21:E36">
    <cfRule type="cellIs" dxfId="2" priority="7" operator="greaterThanOrEqual">
      <formula>0.01</formula>
    </cfRule>
  </conditionalFormatting>
  <conditionalFormatting sqref="D40:H53 G39:H39">
    <cfRule type="cellIs" dxfId="1"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40:G53 H40:H53 G39:H39"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122"/>
  <sheetViews>
    <sheetView zoomScaleNormal="100" workbookViewId="0">
      <pane ySplit="4" topLeftCell="A5" activePane="bottomLeft" state="frozen"/>
      <selection pane="bottomLeft" activeCell="E58" sqref="E58"/>
      <selection activeCell="E58" sqref="E58"/>
    </sheetView>
  </sheetViews>
  <sheetFormatPr defaultColWidth="9.140625" defaultRowHeight="14.1"/>
  <cols>
    <col min="1" max="1" width="14.140625" style="99" customWidth="1"/>
    <col min="2" max="2" width="27.42578125" style="100" customWidth="1"/>
    <col min="3" max="3" width="148.42578125" style="100" bestFit="1" customWidth="1"/>
    <col min="4" max="4" width="1" style="89" customWidth="1"/>
    <col min="5" max="5" width="9.140625" style="89"/>
    <col min="6" max="6" width="12.5703125" style="89" bestFit="1" customWidth="1"/>
    <col min="7" max="16384" width="9.140625" style="89"/>
  </cols>
  <sheetData>
    <row r="1" spans="1:4" s="88" customFormat="1" ht="30" customHeight="1">
      <c r="A1" s="152" t="s">
        <v>212</v>
      </c>
      <c r="B1" s="153"/>
      <c r="C1" s="153"/>
      <c r="D1" s="87"/>
    </row>
    <row r="2" spans="1:4" ht="11.25" customHeight="1">
      <c r="A2" s="158" t="s">
        <v>213</v>
      </c>
      <c r="B2" s="161" t="s">
        <v>214</v>
      </c>
      <c r="C2" s="162"/>
      <c r="D2" s="87"/>
    </row>
    <row r="3" spans="1:4" s="90" customFormat="1" ht="11.25" customHeight="1">
      <c r="A3" s="159"/>
      <c r="B3" s="163"/>
      <c r="C3" s="164"/>
      <c r="D3" s="87"/>
    </row>
    <row r="4" spans="1:4" s="90" customFormat="1" ht="23.25" customHeight="1">
      <c r="A4" s="160"/>
      <c r="B4" s="101" t="s">
        <v>215</v>
      </c>
      <c r="C4" s="101" t="s">
        <v>216</v>
      </c>
      <c r="D4" s="93"/>
    </row>
    <row r="5" spans="1:4" s="94" customFormat="1" ht="21" customHeight="1">
      <c r="A5" s="92" t="s">
        <v>217</v>
      </c>
      <c r="B5" s="165" t="s">
        <v>218</v>
      </c>
      <c r="C5" s="166"/>
      <c r="D5" s="93"/>
    </row>
    <row r="6" spans="1:4" s="94" customFormat="1" ht="12.75" customHeight="1">
      <c r="A6" s="167" t="s">
        <v>219</v>
      </c>
      <c r="B6" s="168"/>
      <c r="C6" s="169"/>
      <c r="D6" s="93"/>
    </row>
    <row r="7" spans="1:4" s="94" customFormat="1">
      <c r="A7" s="12" t="s">
        <v>120</v>
      </c>
      <c r="B7" s="62" t="s">
        <v>121</v>
      </c>
      <c r="C7" s="95" t="s">
        <v>220</v>
      </c>
      <c r="D7" s="93"/>
    </row>
    <row r="8" spans="1:4" s="94" customFormat="1">
      <c r="A8" s="167" t="s">
        <v>221</v>
      </c>
      <c r="B8" s="168"/>
      <c r="C8" s="169"/>
      <c r="D8" s="93"/>
    </row>
    <row r="9" spans="1:4" s="94" customFormat="1" ht="181.5" customHeight="1">
      <c r="A9" s="12" t="s">
        <v>122</v>
      </c>
      <c r="B9" s="62" t="s">
        <v>123</v>
      </c>
      <c r="C9" s="95" t="s">
        <v>222</v>
      </c>
      <c r="D9" s="93"/>
    </row>
    <row r="10" spans="1:4" s="94" customFormat="1" ht="66.75" customHeight="1">
      <c r="A10" s="12" t="s">
        <v>124</v>
      </c>
      <c r="B10" s="62" t="s">
        <v>127</v>
      </c>
      <c r="C10" s="95" t="s">
        <v>223</v>
      </c>
      <c r="D10" s="93"/>
    </row>
    <row r="11" spans="1:4" s="94" customFormat="1" ht="66.75" customHeight="1">
      <c r="A11" s="12" t="s">
        <v>126</v>
      </c>
      <c r="B11" s="62" t="s">
        <v>125</v>
      </c>
      <c r="C11" s="95" t="s">
        <v>224</v>
      </c>
      <c r="D11" s="93"/>
    </row>
    <row r="12" spans="1:4" s="94" customFormat="1">
      <c r="A12" s="167" t="s">
        <v>225</v>
      </c>
      <c r="B12" s="168"/>
      <c r="C12" s="169"/>
      <c r="D12" s="93"/>
    </row>
    <row r="13" spans="1:4" s="94" customFormat="1" ht="27.95">
      <c r="A13" s="170" t="s">
        <v>128</v>
      </c>
      <c r="B13" s="96" t="s">
        <v>226</v>
      </c>
      <c r="C13" s="95" t="s">
        <v>227</v>
      </c>
      <c r="D13" s="93"/>
    </row>
    <row r="14" spans="1:4" s="94" customFormat="1">
      <c r="A14" s="171"/>
      <c r="B14" s="96" t="s">
        <v>228</v>
      </c>
      <c r="C14" s="95" t="s">
        <v>229</v>
      </c>
      <c r="D14" s="93"/>
    </row>
    <row r="15" spans="1:4" s="94" customFormat="1" ht="69.95">
      <c r="A15" s="171"/>
      <c r="B15" s="62" t="s">
        <v>230</v>
      </c>
      <c r="C15" s="95" t="s">
        <v>231</v>
      </c>
      <c r="D15" s="93"/>
    </row>
    <row r="16" spans="1:4" s="94" customFormat="1" ht="42">
      <c r="A16" s="171"/>
      <c r="B16" s="62" t="s">
        <v>232</v>
      </c>
      <c r="C16" s="95" t="s">
        <v>233</v>
      </c>
      <c r="D16" s="93"/>
    </row>
    <row r="17" spans="1:4" s="94" customFormat="1" ht="27.95">
      <c r="A17" s="171"/>
      <c r="B17" s="62" t="s">
        <v>234</v>
      </c>
      <c r="C17" s="95" t="s">
        <v>235</v>
      </c>
      <c r="D17" s="93"/>
    </row>
    <row r="18" spans="1:4" s="94" customFormat="1" ht="27.95">
      <c r="A18" s="171"/>
      <c r="B18" s="62" t="s">
        <v>236</v>
      </c>
      <c r="C18" s="95" t="s">
        <v>237</v>
      </c>
      <c r="D18" s="93"/>
    </row>
    <row r="19" spans="1:4" s="94" customFormat="1" ht="27.95">
      <c r="A19" s="171"/>
      <c r="B19" s="62" t="s">
        <v>238</v>
      </c>
      <c r="C19" s="95" t="s">
        <v>239</v>
      </c>
      <c r="D19" s="93"/>
    </row>
    <row r="20" spans="1:4" s="94" customFormat="1" ht="27.95">
      <c r="A20" s="171"/>
      <c r="B20" s="62" t="s">
        <v>240</v>
      </c>
      <c r="C20" s="95" t="s">
        <v>241</v>
      </c>
      <c r="D20" s="93"/>
    </row>
    <row r="21" spans="1:4" s="94" customFormat="1" ht="27.95">
      <c r="A21" s="171"/>
      <c r="B21" s="96" t="s">
        <v>242</v>
      </c>
      <c r="C21" s="95" t="s">
        <v>243</v>
      </c>
      <c r="D21" s="93"/>
    </row>
    <row r="22" spans="1:4" s="94" customFormat="1">
      <c r="A22" s="171"/>
      <c r="B22" s="96" t="s">
        <v>244</v>
      </c>
      <c r="C22" s="95" t="s">
        <v>245</v>
      </c>
      <c r="D22" s="93"/>
    </row>
    <row r="23" spans="1:4" s="94" customFormat="1" ht="42">
      <c r="A23" s="171"/>
      <c r="B23" s="96" t="s">
        <v>246</v>
      </c>
      <c r="C23" s="95" t="s">
        <v>247</v>
      </c>
      <c r="D23" s="93"/>
    </row>
    <row r="24" spans="1:4" s="94" customFormat="1">
      <c r="A24" s="171"/>
      <c r="B24" s="62" t="s">
        <v>248</v>
      </c>
      <c r="C24" s="95" t="s">
        <v>249</v>
      </c>
      <c r="D24" s="93"/>
    </row>
    <row r="25" spans="1:4" s="94" customFormat="1" ht="42">
      <c r="A25" s="171"/>
      <c r="B25" s="62" t="s">
        <v>250</v>
      </c>
      <c r="C25" s="95" t="s">
        <v>251</v>
      </c>
      <c r="D25" s="93"/>
    </row>
    <row r="26" spans="1:4" s="94" customFormat="1" ht="140.1">
      <c r="A26" s="171"/>
      <c r="B26" s="96" t="s">
        <v>252</v>
      </c>
      <c r="C26" s="95" t="s">
        <v>253</v>
      </c>
      <c r="D26" s="93"/>
    </row>
    <row r="27" spans="1:4" s="94" customFormat="1" ht="27.95">
      <c r="A27" s="171"/>
      <c r="B27" s="62" t="s">
        <v>254</v>
      </c>
      <c r="C27" s="95" t="s">
        <v>255</v>
      </c>
      <c r="D27" s="93"/>
    </row>
    <row r="28" spans="1:4" s="94" customFormat="1" ht="27.95">
      <c r="A28" s="171"/>
      <c r="B28" s="62" t="s">
        <v>256</v>
      </c>
      <c r="C28" s="95" t="s">
        <v>257</v>
      </c>
      <c r="D28" s="93"/>
    </row>
    <row r="29" spans="1:4" s="94" customFormat="1" ht="27.95">
      <c r="A29" s="171"/>
      <c r="B29" s="62" t="s">
        <v>258</v>
      </c>
      <c r="C29" s="95" t="s">
        <v>259</v>
      </c>
      <c r="D29" s="93"/>
    </row>
    <row r="30" spans="1:4" s="94" customFormat="1" ht="27.95">
      <c r="A30" s="171"/>
      <c r="B30" s="62" t="s">
        <v>260</v>
      </c>
      <c r="C30" s="95" t="s">
        <v>261</v>
      </c>
      <c r="D30" s="93"/>
    </row>
    <row r="31" spans="1:4" s="94" customFormat="1" ht="42">
      <c r="A31" s="171"/>
      <c r="B31" s="62" t="s">
        <v>262</v>
      </c>
      <c r="C31" s="95" t="s">
        <v>263</v>
      </c>
      <c r="D31" s="93"/>
    </row>
    <row r="32" spans="1:4" s="94" customFormat="1" ht="42">
      <c r="A32" s="171"/>
      <c r="B32" s="62" t="s">
        <v>264</v>
      </c>
      <c r="C32" s="95" t="s">
        <v>265</v>
      </c>
      <c r="D32" s="93"/>
    </row>
    <row r="33" spans="1:4" s="94" customFormat="1" ht="42">
      <c r="A33" s="171"/>
      <c r="B33" s="62" t="s">
        <v>266</v>
      </c>
      <c r="C33" s="95" t="s">
        <v>267</v>
      </c>
      <c r="D33" s="93"/>
    </row>
    <row r="34" spans="1:4" s="94" customFormat="1" ht="27.95">
      <c r="A34" s="171"/>
      <c r="B34" s="62" t="s">
        <v>268</v>
      </c>
      <c r="C34" s="95" t="s">
        <v>269</v>
      </c>
      <c r="D34" s="93"/>
    </row>
    <row r="35" spans="1:4" s="94" customFormat="1" ht="27.95">
      <c r="A35" s="171"/>
      <c r="B35" s="62" t="s">
        <v>270</v>
      </c>
      <c r="C35" s="95" t="s">
        <v>271</v>
      </c>
      <c r="D35" s="93"/>
    </row>
    <row r="36" spans="1:4" s="94" customFormat="1" ht="42">
      <c r="A36" s="171"/>
      <c r="B36" s="62" t="s">
        <v>272</v>
      </c>
      <c r="C36" s="95" t="s">
        <v>273</v>
      </c>
      <c r="D36" s="93"/>
    </row>
    <row r="37" spans="1:4" s="94" customFormat="1" ht="42">
      <c r="A37" s="171"/>
      <c r="B37" s="62" t="s">
        <v>274</v>
      </c>
      <c r="C37" s="95" t="s">
        <v>275</v>
      </c>
      <c r="D37" s="93"/>
    </row>
    <row r="38" spans="1:4" s="94" customFormat="1" ht="42">
      <c r="A38" s="171"/>
      <c r="B38" s="62" t="s">
        <v>276</v>
      </c>
      <c r="C38" s="95" t="s">
        <v>277</v>
      </c>
      <c r="D38" s="93"/>
    </row>
    <row r="39" spans="1:4" s="94" customFormat="1" ht="27.95">
      <c r="A39" s="171"/>
      <c r="B39" s="62" t="s">
        <v>278</v>
      </c>
      <c r="C39" s="95" t="s">
        <v>279</v>
      </c>
      <c r="D39" s="93"/>
    </row>
    <row r="40" spans="1:4" s="94" customFormat="1">
      <c r="A40" s="171"/>
      <c r="B40" s="62" t="s">
        <v>280</v>
      </c>
      <c r="C40" s="95" t="s">
        <v>281</v>
      </c>
      <c r="D40" s="93"/>
    </row>
    <row r="41" spans="1:4" s="94" customFormat="1" ht="42">
      <c r="A41" s="171"/>
      <c r="B41" s="62" t="s">
        <v>282</v>
      </c>
      <c r="C41" s="95" t="s">
        <v>283</v>
      </c>
      <c r="D41" s="93"/>
    </row>
    <row r="42" spans="1:4" s="94" customFormat="1" ht="42">
      <c r="A42" s="171"/>
      <c r="B42" s="62" t="s">
        <v>284</v>
      </c>
      <c r="C42" s="95" t="s">
        <v>285</v>
      </c>
      <c r="D42" s="93"/>
    </row>
    <row r="43" spans="1:4" s="94" customFormat="1" ht="27.95">
      <c r="A43" s="171"/>
      <c r="B43" s="62" t="s">
        <v>286</v>
      </c>
      <c r="C43" s="95" t="s">
        <v>287</v>
      </c>
      <c r="D43" s="93"/>
    </row>
    <row r="44" spans="1:4" s="94" customFormat="1" ht="27.95">
      <c r="A44" s="171"/>
      <c r="B44" s="62" t="s">
        <v>288</v>
      </c>
      <c r="C44" s="95" t="s">
        <v>289</v>
      </c>
      <c r="D44" s="93"/>
    </row>
    <row r="45" spans="1:4" s="94" customFormat="1" ht="27.95">
      <c r="A45" s="171"/>
      <c r="B45" s="62" t="s">
        <v>290</v>
      </c>
      <c r="C45" s="95" t="s">
        <v>291</v>
      </c>
      <c r="D45" s="93"/>
    </row>
    <row r="46" spans="1:4" s="94" customFormat="1" ht="27.95">
      <c r="A46" s="171"/>
      <c r="B46" s="62" t="s">
        <v>292</v>
      </c>
      <c r="C46" s="95" t="s">
        <v>293</v>
      </c>
      <c r="D46" s="93"/>
    </row>
    <row r="47" spans="1:4" s="94" customFormat="1" ht="27.95">
      <c r="A47" s="171"/>
      <c r="B47" s="62" t="s">
        <v>294</v>
      </c>
      <c r="C47" s="95" t="s">
        <v>295</v>
      </c>
      <c r="D47" s="93"/>
    </row>
    <row r="48" spans="1:4" s="94" customFormat="1" ht="42">
      <c r="A48" s="171"/>
      <c r="B48" s="62" t="s">
        <v>296</v>
      </c>
      <c r="C48" s="95" t="s">
        <v>297</v>
      </c>
      <c r="D48" s="93"/>
    </row>
    <row r="49" spans="1:4" s="94" customFormat="1" ht="126">
      <c r="A49" s="171"/>
      <c r="B49" s="62" t="s">
        <v>298</v>
      </c>
      <c r="C49" s="95" t="s">
        <v>299</v>
      </c>
      <c r="D49" s="93"/>
    </row>
    <row r="50" spans="1:4" s="94" customFormat="1" ht="160.5" customHeight="1">
      <c r="A50" s="171"/>
      <c r="B50" s="62" t="s">
        <v>300</v>
      </c>
      <c r="C50" s="95" t="s">
        <v>301</v>
      </c>
      <c r="D50" s="93"/>
    </row>
    <row r="51" spans="1:4" s="94" customFormat="1" ht="42">
      <c r="A51" s="171"/>
      <c r="B51" s="62" t="s">
        <v>302</v>
      </c>
      <c r="C51" s="95" t="s">
        <v>303</v>
      </c>
      <c r="D51" s="93"/>
    </row>
    <row r="52" spans="1:4" s="94" customFormat="1" ht="27.95">
      <c r="A52" s="171"/>
      <c r="B52" s="62" t="s">
        <v>304</v>
      </c>
      <c r="C52" s="95" t="s">
        <v>305</v>
      </c>
      <c r="D52" s="93"/>
    </row>
    <row r="53" spans="1:4" s="94" customFormat="1" ht="27.95">
      <c r="A53" s="171"/>
      <c r="B53" s="62" t="s">
        <v>306</v>
      </c>
      <c r="C53" s="95" t="s">
        <v>307</v>
      </c>
      <c r="D53" s="93"/>
    </row>
    <row r="54" spans="1:4" s="94" customFormat="1" ht="27.95">
      <c r="A54" s="171"/>
      <c r="B54" s="62" t="s">
        <v>308</v>
      </c>
      <c r="C54" s="95" t="s">
        <v>309</v>
      </c>
      <c r="D54" s="93"/>
    </row>
    <row r="55" spans="1:4" s="94" customFormat="1">
      <c r="A55" s="171"/>
      <c r="B55" s="62" t="s">
        <v>310</v>
      </c>
      <c r="C55" s="95" t="s">
        <v>311</v>
      </c>
      <c r="D55" s="93"/>
    </row>
    <row r="56" spans="1:4" s="94" customFormat="1" ht="27.95">
      <c r="A56" s="171"/>
      <c r="B56" s="62" t="s">
        <v>312</v>
      </c>
      <c r="C56" s="95" t="s">
        <v>313</v>
      </c>
      <c r="D56" s="93"/>
    </row>
    <row r="57" spans="1:4" s="94" customFormat="1" ht="27.95">
      <c r="A57" s="171"/>
      <c r="B57" s="62" t="s">
        <v>314</v>
      </c>
      <c r="C57" s="95" t="s">
        <v>315</v>
      </c>
      <c r="D57" s="93"/>
    </row>
    <row r="58" spans="1:4" s="94" customFormat="1" ht="27.95">
      <c r="A58" s="171"/>
      <c r="B58" s="62" t="s">
        <v>316</v>
      </c>
      <c r="C58" s="95" t="s">
        <v>317</v>
      </c>
      <c r="D58" s="93"/>
    </row>
    <row r="59" spans="1:4" s="94" customFormat="1" ht="27.95">
      <c r="A59" s="171"/>
      <c r="B59" s="62" t="s">
        <v>318</v>
      </c>
      <c r="C59" s="95" t="s">
        <v>319</v>
      </c>
      <c r="D59" s="93"/>
    </row>
    <row r="60" spans="1:4" s="94" customFormat="1">
      <c r="A60" s="171"/>
      <c r="B60" s="62" t="s">
        <v>320</v>
      </c>
      <c r="C60" s="95" t="s">
        <v>321</v>
      </c>
      <c r="D60" s="93"/>
    </row>
    <row r="61" spans="1:4" s="94" customFormat="1">
      <c r="A61" s="171"/>
      <c r="B61" s="62" t="s">
        <v>322</v>
      </c>
      <c r="C61" s="95" t="s">
        <v>323</v>
      </c>
      <c r="D61" s="93"/>
    </row>
    <row r="62" spans="1:4" s="94" customFormat="1">
      <c r="A62" s="171"/>
      <c r="B62" s="62" t="s">
        <v>324</v>
      </c>
      <c r="C62" s="95" t="s">
        <v>325</v>
      </c>
      <c r="D62" s="93"/>
    </row>
    <row r="63" spans="1:4" s="94" customFormat="1" ht="27.95">
      <c r="A63" s="171"/>
      <c r="B63" s="97" t="s">
        <v>326</v>
      </c>
      <c r="C63" s="95" t="s">
        <v>327</v>
      </c>
      <c r="D63" s="93"/>
    </row>
    <row r="64" spans="1:4" s="94" customFormat="1" ht="27.95">
      <c r="A64" s="171"/>
      <c r="B64" s="62" t="s">
        <v>328</v>
      </c>
      <c r="C64" s="95" t="s">
        <v>329</v>
      </c>
      <c r="D64" s="93"/>
    </row>
    <row r="65" spans="1:6" s="94" customFormat="1" ht="27.95">
      <c r="A65" s="171"/>
      <c r="B65" s="62" t="s">
        <v>330</v>
      </c>
      <c r="C65" s="95" t="s">
        <v>331</v>
      </c>
      <c r="D65" s="93"/>
      <c r="F65" s="98"/>
    </row>
    <row r="66" spans="1:6" s="94" customFormat="1">
      <c r="A66" s="171"/>
      <c r="B66" s="62" t="s">
        <v>332</v>
      </c>
      <c r="C66" s="95" t="s">
        <v>333</v>
      </c>
      <c r="D66" s="93"/>
    </row>
    <row r="67" spans="1:6" s="94" customFormat="1" ht="27.95">
      <c r="A67" s="171"/>
      <c r="B67" s="62" t="s">
        <v>334</v>
      </c>
      <c r="C67" s="95" t="s">
        <v>335</v>
      </c>
      <c r="D67" s="93"/>
    </row>
    <row r="68" spans="1:6" s="94" customFormat="1" ht="27.95">
      <c r="A68" s="171"/>
      <c r="B68" s="95" t="s">
        <v>336</v>
      </c>
      <c r="C68" s="95" t="s">
        <v>337</v>
      </c>
      <c r="D68" s="93"/>
    </row>
    <row r="69" spans="1:6" s="94" customFormat="1" ht="27.95">
      <c r="A69" s="171"/>
      <c r="B69" s="95" t="s">
        <v>338</v>
      </c>
      <c r="C69" s="95" t="s">
        <v>339</v>
      </c>
      <c r="D69" s="93"/>
    </row>
    <row r="70" spans="1:6" s="94" customFormat="1">
      <c r="A70" s="171"/>
      <c r="B70" s="62" t="s">
        <v>340</v>
      </c>
      <c r="C70" s="95" t="s">
        <v>341</v>
      </c>
      <c r="D70" s="93"/>
    </row>
    <row r="71" spans="1:6" s="94" customFormat="1" ht="27.95">
      <c r="A71" s="171"/>
      <c r="B71" s="62" t="s">
        <v>342</v>
      </c>
      <c r="C71" s="95" t="s">
        <v>343</v>
      </c>
      <c r="D71" s="93"/>
    </row>
    <row r="72" spans="1:6" s="94" customFormat="1" ht="27.95">
      <c r="A72" s="171"/>
      <c r="B72" s="62" t="s">
        <v>344</v>
      </c>
      <c r="C72" s="95" t="s">
        <v>345</v>
      </c>
      <c r="D72" s="93"/>
    </row>
    <row r="73" spans="1:6" s="94" customFormat="1">
      <c r="A73" s="171"/>
      <c r="B73" s="62" t="s">
        <v>346</v>
      </c>
      <c r="C73" s="95" t="s">
        <v>347</v>
      </c>
      <c r="D73" s="93"/>
    </row>
    <row r="74" spans="1:6" s="94" customFormat="1" ht="237.95">
      <c r="A74" s="171"/>
      <c r="B74" s="62" t="s">
        <v>348</v>
      </c>
      <c r="C74" s="95" t="s">
        <v>349</v>
      </c>
      <c r="D74" s="93"/>
    </row>
    <row r="75" spans="1:6" s="94" customFormat="1" ht="42">
      <c r="A75" s="171"/>
      <c r="B75" s="62" t="s">
        <v>350</v>
      </c>
      <c r="C75" s="95" t="s">
        <v>351</v>
      </c>
      <c r="D75" s="93"/>
    </row>
    <row r="76" spans="1:6" s="94" customFormat="1" ht="27.95">
      <c r="A76" s="171"/>
      <c r="B76" s="62" t="s">
        <v>352</v>
      </c>
      <c r="C76" s="95" t="s">
        <v>353</v>
      </c>
      <c r="D76" s="93"/>
    </row>
    <row r="77" spans="1:6" s="94" customFormat="1" ht="27.95">
      <c r="A77" s="171"/>
      <c r="B77" s="62" t="s">
        <v>354</v>
      </c>
      <c r="C77" s="95" t="s">
        <v>355</v>
      </c>
      <c r="D77" s="93"/>
    </row>
    <row r="78" spans="1:6" s="94" customFormat="1" ht="27.95">
      <c r="A78" s="171"/>
      <c r="B78" s="62" t="s">
        <v>356</v>
      </c>
      <c r="C78" s="95" t="s">
        <v>357</v>
      </c>
      <c r="D78" s="93"/>
    </row>
    <row r="79" spans="1:6" s="94" customFormat="1" ht="56.1">
      <c r="A79" s="171"/>
      <c r="B79" s="62" t="s">
        <v>358</v>
      </c>
      <c r="C79" s="95" t="s">
        <v>359</v>
      </c>
      <c r="D79" s="93"/>
    </row>
    <row r="80" spans="1:6" s="94" customFormat="1" ht="42">
      <c r="A80" s="171"/>
      <c r="B80" s="62" t="s">
        <v>360</v>
      </c>
      <c r="C80" s="95" t="s">
        <v>361</v>
      </c>
      <c r="D80" s="93"/>
    </row>
    <row r="81" spans="1:4" s="94" customFormat="1">
      <c r="A81" s="167" t="s">
        <v>362</v>
      </c>
      <c r="B81" s="168"/>
      <c r="C81" s="169"/>
      <c r="D81" s="93"/>
    </row>
    <row r="82" spans="1:4" s="94" customFormat="1" ht="237.75" customHeight="1">
      <c r="A82" s="12" t="s">
        <v>363</v>
      </c>
      <c r="B82" s="62" t="s">
        <v>364</v>
      </c>
      <c r="C82" s="95" t="s">
        <v>365</v>
      </c>
      <c r="D82" s="93"/>
    </row>
    <row r="83" spans="1:4" s="94" customFormat="1">
      <c r="A83" s="167" t="s">
        <v>366</v>
      </c>
      <c r="B83" s="168"/>
      <c r="C83" s="169"/>
      <c r="D83" s="93"/>
    </row>
    <row r="84" spans="1:4" s="94" customFormat="1">
      <c r="A84" s="12" t="s">
        <v>132</v>
      </c>
      <c r="B84" s="62" t="s">
        <v>133</v>
      </c>
      <c r="C84" s="95" t="s">
        <v>367</v>
      </c>
      <c r="D84" s="93"/>
    </row>
    <row r="85" spans="1:4" s="94" customFormat="1" ht="42">
      <c r="A85" s="12" t="s">
        <v>134</v>
      </c>
      <c r="B85" s="62" t="s">
        <v>368</v>
      </c>
      <c r="C85" s="95" t="s">
        <v>369</v>
      </c>
      <c r="D85" s="93"/>
    </row>
    <row r="86" spans="1:4" s="94" customFormat="1" ht="111.95">
      <c r="A86" s="12" t="s">
        <v>136</v>
      </c>
      <c r="B86" s="62" t="s">
        <v>137</v>
      </c>
      <c r="C86" s="95" t="s">
        <v>370</v>
      </c>
      <c r="D86" s="93"/>
    </row>
    <row r="87" spans="1:4" s="94" customFormat="1" ht="126">
      <c r="A87" s="12" t="s">
        <v>138</v>
      </c>
      <c r="B87" s="62" t="s">
        <v>139</v>
      </c>
      <c r="C87" s="95" t="s">
        <v>371</v>
      </c>
      <c r="D87" s="93"/>
    </row>
    <row r="88" spans="1:4" s="94" customFormat="1">
      <c r="A88" s="167" t="s">
        <v>372</v>
      </c>
      <c r="B88" s="168"/>
      <c r="C88" s="169"/>
      <c r="D88" s="93"/>
    </row>
    <row r="89" spans="1:4" s="94" customFormat="1" ht="132.75" customHeight="1">
      <c r="A89" s="12" t="s">
        <v>140</v>
      </c>
      <c r="B89" s="62" t="s">
        <v>141</v>
      </c>
      <c r="C89" s="95" t="s">
        <v>373</v>
      </c>
      <c r="D89" s="93"/>
    </row>
    <row r="90" spans="1:4" s="94" customFormat="1" ht="42">
      <c r="A90" s="12" t="s">
        <v>142</v>
      </c>
      <c r="B90" s="62" t="s">
        <v>143</v>
      </c>
      <c r="C90" s="95" t="s">
        <v>374</v>
      </c>
      <c r="D90" s="93"/>
    </row>
    <row r="91" spans="1:4" s="94" customFormat="1">
      <c r="A91" s="167" t="s">
        <v>375</v>
      </c>
      <c r="B91" s="168"/>
      <c r="C91" s="169"/>
      <c r="D91" s="93"/>
    </row>
    <row r="92" spans="1:4" s="94" customFormat="1" ht="237" customHeight="1">
      <c r="A92" s="12" t="s">
        <v>144</v>
      </c>
      <c r="B92" s="62" t="s">
        <v>145</v>
      </c>
      <c r="C92" s="95" t="s">
        <v>376</v>
      </c>
      <c r="D92" s="93"/>
    </row>
    <row r="93" spans="1:4" s="94" customFormat="1">
      <c r="A93" s="167" t="s">
        <v>377</v>
      </c>
      <c r="B93" s="168"/>
      <c r="C93" s="169"/>
      <c r="D93" s="93"/>
    </row>
    <row r="94" spans="1:4" s="94" customFormat="1" ht="363.95">
      <c r="A94" s="12" t="s">
        <v>151</v>
      </c>
      <c r="B94" s="62" t="s">
        <v>152</v>
      </c>
      <c r="C94" s="95" t="s">
        <v>378</v>
      </c>
      <c r="D94" s="93" t="s">
        <v>379</v>
      </c>
    </row>
    <row r="95" spans="1:4" s="94" customFormat="1" ht="237.95">
      <c r="A95" s="12" t="s">
        <v>153</v>
      </c>
      <c r="B95" s="62" t="s">
        <v>154</v>
      </c>
      <c r="C95" s="125" t="s">
        <v>380</v>
      </c>
      <c r="D95" s="93"/>
    </row>
    <row r="96" spans="1:4" s="94" customFormat="1" ht="84">
      <c r="A96" s="12" t="s">
        <v>155</v>
      </c>
      <c r="B96" s="62" t="s">
        <v>156</v>
      </c>
      <c r="C96" s="95" t="s">
        <v>381</v>
      </c>
      <c r="D96" s="93"/>
    </row>
    <row r="97" spans="1:4" s="94" customFormat="1" ht="111.95">
      <c r="A97" s="12" t="s">
        <v>157</v>
      </c>
      <c r="B97" s="62" t="s">
        <v>158</v>
      </c>
      <c r="C97" s="95" t="s">
        <v>382</v>
      </c>
      <c r="D97" s="93"/>
    </row>
    <row r="98" spans="1:4" s="94" customFormat="1" ht="84">
      <c r="A98" s="12" t="s">
        <v>159</v>
      </c>
      <c r="B98" s="62" t="s">
        <v>160</v>
      </c>
      <c r="C98" s="95" t="s">
        <v>383</v>
      </c>
      <c r="D98" s="93"/>
    </row>
    <row r="99" spans="1:4" s="94" customFormat="1" ht="98.1">
      <c r="A99" s="12" t="s">
        <v>161</v>
      </c>
      <c r="B99" s="62" t="s">
        <v>162</v>
      </c>
      <c r="C99" s="95" t="s">
        <v>384</v>
      </c>
      <c r="D99" s="93"/>
    </row>
    <row r="100" spans="1:4" s="94" customFormat="1" ht="69.95">
      <c r="A100" s="12" t="s">
        <v>163</v>
      </c>
      <c r="B100" s="62" t="s">
        <v>385</v>
      </c>
      <c r="C100" s="95" t="s">
        <v>386</v>
      </c>
      <c r="D100" s="93"/>
    </row>
    <row r="101" spans="1:4" s="94" customFormat="1" ht="182.1">
      <c r="A101" s="12" t="s">
        <v>165</v>
      </c>
      <c r="B101" s="62" t="s">
        <v>166</v>
      </c>
      <c r="C101" s="95" t="s">
        <v>387</v>
      </c>
      <c r="D101" s="93"/>
    </row>
    <row r="102" spans="1:4" s="94" customFormat="1" ht="69.95">
      <c r="A102" s="12" t="s">
        <v>167</v>
      </c>
      <c r="B102" s="62" t="s">
        <v>168</v>
      </c>
      <c r="C102" s="95" t="s">
        <v>388</v>
      </c>
      <c r="D102" s="93"/>
    </row>
    <row r="103" spans="1:4" s="94" customFormat="1" ht="84">
      <c r="A103" s="12" t="s">
        <v>169</v>
      </c>
      <c r="B103" s="62" t="s">
        <v>170</v>
      </c>
      <c r="C103" s="95" t="s">
        <v>389</v>
      </c>
      <c r="D103" s="93"/>
    </row>
    <row r="104" spans="1:4" s="94" customFormat="1" ht="69.95">
      <c r="A104" s="12" t="s">
        <v>171</v>
      </c>
      <c r="B104" s="62" t="s">
        <v>172</v>
      </c>
      <c r="C104" s="95" t="s">
        <v>390</v>
      </c>
      <c r="D104" s="93"/>
    </row>
    <row r="105" spans="1:4" s="94" customFormat="1" ht="98.1">
      <c r="A105" s="12" t="s">
        <v>173</v>
      </c>
      <c r="B105" s="62" t="s">
        <v>391</v>
      </c>
      <c r="C105" s="95" t="s">
        <v>392</v>
      </c>
      <c r="D105" s="93"/>
    </row>
    <row r="106" spans="1:4" s="94" customFormat="1" ht="84">
      <c r="A106" s="12" t="s">
        <v>175</v>
      </c>
      <c r="B106" s="62" t="s">
        <v>176</v>
      </c>
      <c r="C106" s="95" t="s">
        <v>393</v>
      </c>
      <c r="D106" s="93"/>
    </row>
    <row r="107" spans="1:4" s="94" customFormat="1" ht="111.95">
      <c r="A107" s="12" t="s">
        <v>177</v>
      </c>
      <c r="B107" s="62" t="s">
        <v>178</v>
      </c>
      <c r="C107" s="95" t="s">
        <v>394</v>
      </c>
      <c r="D107" s="93"/>
    </row>
    <row r="108" spans="1:4" s="94" customFormat="1" ht="11.25" customHeight="1">
      <c r="A108" s="92">
        <v>3</v>
      </c>
      <c r="B108" s="165" t="s">
        <v>218</v>
      </c>
      <c r="C108" s="166"/>
      <c r="D108" s="93"/>
    </row>
    <row r="109" spans="1:4" s="94" customFormat="1">
      <c r="A109" s="12" t="s">
        <v>184</v>
      </c>
      <c r="B109" s="95" t="s">
        <v>185</v>
      </c>
      <c r="C109" s="95" t="s">
        <v>395</v>
      </c>
      <c r="D109" s="93"/>
    </row>
    <row r="110" spans="1:4">
      <c r="A110" s="12" t="s">
        <v>186</v>
      </c>
      <c r="B110" s="95" t="s">
        <v>187</v>
      </c>
      <c r="C110" s="95" t="s">
        <v>396</v>
      </c>
      <c r="D110" s="93"/>
    </row>
    <row r="111" spans="1:4">
      <c r="A111" s="12" t="s">
        <v>188</v>
      </c>
      <c r="B111" s="95" t="s">
        <v>189</v>
      </c>
      <c r="C111" s="95" t="s">
        <v>397</v>
      </c>
      <c r="D111" s="93"/>
    </row>
    <row r="112" spans="1:4">
      <c r="A112" s="12" t="s">
        <v>190</v>
      </c>
      <c r="B112" s="95" t="s">
        <v>191</v>
      </c>
      <c r="C112" s="95" t="s">
        <v>398</v>
      </c>
      <c r="D112" s="93"/>
    </row>
    <row r="113" spans="1:4">
      <c r="A113" s="12" t="s">
        <v>192</v>
      </c>
      <c r="B113" s="95" t="s">
        <v>193</v>
      </c>
      <c r="C113" s="95" t="s">
        <v>399</v>
      </c>
      <c r="D113" s="93"/>
    </row>
    <row r="114" spans="1:4">
      <c r="A114" s="12" t="s">
        <v>194</v>
      </c>
      <c r="B114" s="95" t="s">
        <v>195</v>
      </c>
      <c r="C114" s="95" t="s">
        <v>400</v>
      </c>
      <c r="D114" s="93"/>
    </row>
    <row r="115" spans="1:4">
      <c r="A115" s="12" t="s">
        <v>196</v>
      </c>
      <c r="B115" s="95" t="s">
        <v>197</v>
      </c>
      <c r="C115" s="95" t="s">
        <v>401</v>
      </c>
      <c r="D115" s="93"/>
    </row>
    <row r="116" spans="1:4">
      <c r="A116" s="12" t="s">
        <v>198</v>
      </c>
      <c r="B116" s="95" t="s">
        <v>199</v>
      </c>
      <c r="C116" s="95" t="s">
        <v>402</v>
      </c>
      <c r="D116" s="93"/>
    </row>
    <row r="117" spans="1:4" ht="254.25" customHeight="1">
      <c r="A117" s="12" t="s">
        <v>200</v>
      </c>
      <c r="B117" s="95" t="s">
        <v>201</v>
      </c>
      <c r="C117" s="95" t="s">
        <v>403</v>
      </c>
      <c r="D117" s="93"/>
    </row>
    <row r="118" spans="1:4" ht="56.1">
      <c r="A118" s="12" t="s">
        <v>202</v>
      </c>
      <c r="B118" s="95" t="s">
        <v>203</v>
      </c>
      <c r="C118" s="95" t="s">
        <v>404</v>
      </c>
      <c r="D118" s="93"/>
    </row>
    <row r="119" spans="1:4" ht="56.1">
      <c r="A119" s="12" t="s">
        <v>204</v>
      </c>
      <c r="B119" s="95" t="s">
        <v>205</v>
      </c>
      <c r="C119" s="95" t="s">
        <v>405</v>
      </c>
      <c r="D119" s="93"/>
    </row>
    <row r="120" spans="1:4" ht="42">
      <c r="A120" s="12" t="s">
        <v>206</v>
      </c>
      <c r="B120" s="95" t="s">
        <v>207</v>
      </c>
      <c r="C120" s="95" t="s">
        <v>406</v>
      </c>
      <c r="D120" s="93"/>
    </row>
    <row r="121" spans="1:4" ht="42">
      <c r="A121" s="12" t="s">
        <v>208</v>
      </c>
      <c r="B121" s="95" t="s">
        <v>209</v>
      </c>
      <c r="C121" s="95" t="s">
        <v>407</v>
      </c>
      <c r="D121" s="93"/>
    </row>
    <row r="122" spans="1:4" ht="42">
      <c r="A122" s="12" t="s">
        <v>210</v>
      </c>
      <c r="B122" s="95" t="s">
        <v>211</v>
      </c>
      <c r="C122" s="95" t="s">
        <v>408</v>
      </c>
      <c r="D122" s="93"/>
    </row>
  </sheetData>
  <mergeCells count="14">
    <mergeCell ref="A2:A4"/>
    <mergeCell ref="A1:C1"/>
    <mergeCell ref="B2:C3"/>
    <mergeCell ref="B5:C5"/>
    <mergeCell ref="B108:C108"/>
    <mergeCell ref="A6:C6"/>
    <mergeCell ref="A8:C8"/>
    <mergeCell ref="A12:C12"/>
    <mergeCell ref="A13:A80"/>
    <mergeCell ref="A81:C81"/>
    <mergeCell ref="A83:C83"/>
    <mergeCell ref="A88:C88"/>
    <mergeCell ref="A91:C91"/>
    <mergeCell ref="A93:C93"/>
  </mergeCells>
  <phoneticPr fontId="27"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7"/>
  <sheetViews>
    <sheetView zoomScaleNormal="100" workbookViewId="0">
      <selection activeCell="E58" sqref="E58"/>
    </sheetView>
  </sheetViews>
  <sheetFormatPr defaultColWidth="9.140625" defaultRowHeight="14.1"/>
  <cols>
    <col min="1" max="1" width="29.42578125" style="99" customWidth="1"/>
    <col min="2" max="2" width="27.28515625" style="100" bestFit="1" customWidth="1"/>
    <col min="3" max="3" width="148.85546875" style="100" customWidth="1"/>
    <col min="4" max="4" width="1" style="89" customWidth="1"/>
    <col min="5" max="5" width="15.7109375" style="103" customWidth="1"/>
    <col min="6" max="6" width="15.7109375" style="89" customWidth="1"/>
    <col min="7" max="16384" width="9.140625" style="89"/>
  </cols>
  <sheetData>
    <row r="1" spans="1:6" customFormat="1" ht="29.25" customHeight="1">
      <c r="A1" s="152" t="s">
        <v>409</v>
      </c>
      <c r="B1" s="153"/>
      <c r="C1" s="153"/>
      <c r="D1" s="153"/>
      <c r="E1" s="153"/>
      <c r="F1" s="153"/>
    </row>
    <row r="2" spans="1:6" ht="45" customHeight="1">
      <c r="A2" s="158" t="s">
        <v>213</v>
      </c>
      <c r="B2" s="176" t="s">
        <v>214</v>
      </c>
      <c r="C2" s="176"/>
      <c r="D2" s="87"/>
      <c r="E2" s="172" t="s">
        <v>82</v>
      </c>
      <c r="F2" s="172" t="s">
        <v>83</v>
      </c>
    </row>
    <row r="3" spans="1:6" s="90" customFormat="1" ht="12" customHeight="1">
      <c r="A3" s="159"/>
      <c r="B3" s="176"/>
      <c r="C3" s="176"/>
      <c r="D3" s="87"/>
      <c r="E3" s="173"/>
      <c r="F3" s="173"/>
    </row>
    <row r="4" spans="1:6" s="90" customFormat="1">
      <c r="A4" s="160"/>
      <c r="B4" s="91" t="s">
        <v>215</v>
      </c>
      <c r="C4" s="91" t="s">
        <v>216</v>
      </c>
      <c r="D4" s="87"/>
      <c r="E4" s="174"/>
      <c r="F4" s="174"/>
    </row>
    <row r="5" spans="1:6" s="88" customFormat="1" ht="30" customHeight="1">
      <c r="A5" s="175" t="s">
        <v>410</v>
      </c>
      <c r="B5" s="175"/>
      <c r="C5" s="175"/>
      <c r="D5" s="175"/>
      <c r="E5" s="175"/>
      <c r="F5" s="175"/>
    </row>
    <row r="6" spans="1:6" ht="27.95">
      <c r="A6" s="12" t="s">
        <v>411</v>
      </c>
      <c r="B6" s="63" t="s">
        <v>412</v>
      </c>
      <c r="C6" s="95" t="s">
        <v>413</v>
      </c>
      <c r="D6" s="93"/>
      <c r="E6" s="106"/>
      <c r="F6" s="106"/>
    </row>
    <row r="7" spans="1:6">
      <c r="F7" s="104"/>
    </row>
    <row r="8" spans="1:6">
      <c r="F8" s="104"/>
    </row>
    <row r="9" spans="1:6">
      <c r="F9" s="104"/>
    </row>
    <row r="10" spans="1:6">
      <c r="F10" s="104"/>
    </row>
    <row r="11" spans="1:6">
      <c r="F11" s="104"/>
    </row>
    <row r="12" spans="1:6">
      <c r="F12" s="104"/>
    </row>
    <row r="13" spans="1:6">
      <c r="F13" s="104"/>
    </row>
    <row r="14" spans="1:6" ht="11.25" customHeight="1">
      <c r="F14" s="104"/>
    </row>
    <row r="15" spans="1:6">
      <c r="F15" s="104"/>
    </row>
    <row r="16" spans="1:6">
      <c r="F16" s="104"/>
    </row>
    <row r="17" spans="6:6">
      <c r="F17" s="104"/>
    </row>
    <row r="18" spans="6:6">
      <c r="F18" s="104"/>
    </row>
    <row r="19" spans="6:6">
      <c r="F19" s="104"/>
    </row>
    <row r="20" spans="6:6">
      <c r="F20" s="104"/>
    </row>
    <row r="21" spans="6:6">
      <c r="F21" s="104"/>
    </row>
    <row r="22" spans="6:6">
      <c r="F22" s="104"/>
    </row>
    <row r="23" spans="6:6">
      <c r="F23" s="104"/>
    </row>
    <row r="24" spans="6:6">
      <c r="F24" s="104"/>
    </row>
    <row r="25" spans="6:6">
      <c r="F25" s="104"/>
    </row>
    <row r="26" spans="6:6">
      <c r="F26" s="104"/>
    </row>
    <row r="27" spans="6:6">
      <c r="F27" s="104"/>
    </row>
    <row r="28" spans="6:6">
      <c r="F28" s="104"/>
    </row>
    <row r="29" spans="6:6">
      <c r="F29" s="104"/>
    </row>
    <row r="30" spans="6:6">
      <c r="F30" s="104"/>
    </row>
    <row r="31" spans="6:6">
      <c r="F31" s="104"/>
    </row>
    <row r="32" spans="6:6">
      <c r="F32" s="104"/>
    </row>
    <row r="33" spans="6:6">
      <c r="F33" s="104"/>
    </row>
    <row r="34" spans="6:6">
      <c r="F34" s="104"/>
    </row>
    <row r="35" spans="6:6">
      <c r="F35" s="104"/>
    </row>
    <row r="36" spans="6:6" ht="12" customHeight="1">
      <c r="F36" s="104"/>
    </row>
    <row r="37" spans="6:6">
      <c r="F37" s="104"/>
    </row>
    <row r="38" spans="6:6">
      <c r="F38" s="104"/>
    </row>
    <row r="39" spans="6:6">
      <c r="F39" s="104"/>
    </row>
    <row r="40" spans="6:6">
      <c r="F40" s="104"/>
    </row>
    <row r="41" spans="6:6">
      <c r="F41" s="104"/>
    </row>
    <row r="42" spans="6:6">
      <c r="F42" s="104"/>
    </row>
    <row r="43" spans="6:6">
      <c r="F43" s="104"/>
    </row>
    <row r="44" spans="6:6">
      <c r="F44" s="104"/>
    </row>
    <row r="45" spans="6:6">
      <c r="F45" s="104"/>
    </row>
    <row r="46" spans="6:6">
      <c r="F46" s="104"/>
    </row>
    <row r="47" spans="6:6">
      <c r="F47" s="104"/>
    </row>
    <row r="48" spans="6:6">
      <c r="F48" s="104"/>
    </row>
    <row r="49" spans="6:6">
      <c r="F49" s="104"/>
    </row>
    <row r="50" spans="6:6" ht="24.75" customHeight="1">
      <c r="F50" s="104"/>
    </row>
    <row r="51" spans="6:6">
      <c r="F51" s="104"/>
    </row>
    <row r="52" spans="6:6" ht="36" customHeight="1">
      <c r="F52" s="104"/>
    </row>
    <row r="53" spans="6:6">
      <c r="F53" s="104"/>
    </row>
    <row r="54" spans="6:6">
      <c r="F54" s="104"/>
    </row>
    <row r="55" spans="6:6">
      <c r="F55" s="104"/>
    </row>
    <row r="56" spans="6:6">
      <c r="F56" s="104"/>
    </row>
    <row r="57" spans="6:6">
      <c r="F57" s="104"/>
    </row>
    <row r="58" spans="6:6">
      <c r="F58" s="104"/>
    </row>
    <row r="59" spans="6:6">
      <c r="F59" s="104"/>
    </row>
    <row r="60" spans="6:6">
      <c r="F60" s="104"/>
    </row>
    <row r="61" spans="6:6">
      <c r="F61" s="104"/>
    </row>
    <row r="62" spans="6:6">
      <c r="F62" s="104"/>
    </row>
    <row r="63" spans="6:6">
      <c r="F63" s="104"/>
    </row>
    <row r="64" spans="6:6">
      <c r="F64" s="104"/>
    </row>
    <row r="65" spans="6:6">
      <c r="F65" s="104"/>
    </row>
    <row r="66" spans="6:6">
      <c r="F66" s="104"/>
    </row>
    <row r="67" spans="6:6">
      <c r="F67" s="104"/>
    </row>
    <row r="68" spans="6:6">
      <c r="F68" s="104"/>
    </row>
    <row r="69" spans="6:6">
      <c r="F69" s="104"/>
    </row>
    <row r="70" spans="6:6">
      <c r="F70" s="104"/>
    </row>
    <row r="71" spans="6:6">
      <c r="F71" s="104"/>
    </row>
    <row r="72" spans="6:6">
      <c r="F72" s="104"/>
    </row>
    <row r="73" spans="6:6">
      <c r="F73" s="104"/>
    </row>
    <row r="74" spans="6:6">
      <c r="F74" s="104"/>
    </row>
    <row r="75" spans="6:6">
      <c r="F75" s="104"/>
    </row>
    <row r="76" spans="6:6">
      <c r="F76" s="104"/>
    </row>
    <row r="77" spans="6:6">
      <c r="F77" s="104"/>
    </row>
    <row r="78" spans="6:6">
      <c r="F78" s="104"/>
    </row>
    <row r="79" spans="6:6">
      <c r="F79" s="104"/>
    </row>
    <row r="80" spans="6:6">
      <c r="F80" s="104"/>
    </row>
    <row r="81" spans="6:6">
      <c r="F81" s="104"/>
    </row>
    <row r="82" spans="6:6">
      <c r="F82" s="104"/>
    </row>
    <row r="83" spans="6:6">
      <c r="F83" s="104"/>
    </row>
    <row r="84" spans="6:6">
      <c r="F84" s="104"/>
    </row>
    <row r="85" spans="6:6">
      <c r="F85" s="104"/>
    </row>
    <row r="86" spans="6:6">
      <c r="F86" s="104"/>
    </row>
    <row r="87" spans="6:6">
      <c r="F87" s="104"/>
    </row>
    <row r="88" spans="6:6">
      <c r="F88" s="104"/>
    </row>
    <row r="89" spans="6:6">
      <c r="F89" s="104"/>
    </row>
    <row r="90" spans="6:6">
      <c r="F90" s="104"/>
    </row>
    <row r="91" spans="6:6">
      <c r="F91" s="104"/>
    </row>
    <row r="92" spans="6:6">
      <c r="F92" s="104"/>
    </row>
    <row r="93" spans="6:6">
      <c r="F93" s="104"/>
    </row>
    <row r="94" spans="6:6">
      <c r="F94" s="104"/>
    </row>
    <row r="95" spans="6:6">
      <c r="F95" s="104"/>
    </row>
    <row r="96" spans="6:6">
      <c r="F96" s="104"/>
    </row>
    <row r="97" spans="6:6">
      <c r="F97" s="104"/>
    </row>
    <row r="98" spans="6:6">
      <c r="F98" s="104"/>
    </row>
    <row r="99" spans="6:6">
      <c r="F99" s="104"/>
    </row>
    <row r="100" spans="6:6">
      <c r="F100" s="104"/>
    </row>
    <row r="101" spans="6:6">
      <c r="F101" s="104"/>
    </row>
    <row r="102" spans="6:6">
      <c r="F102" s="104"/>
    </row>
    <row r="103" spans="6:6">
      <c r="F103" s="104"/>
    </row>
    <row r="104" spans="6:6">
      <c r="F104" s="104"/>
    </row>
    <row r="105" spans="6:6">
      <c r="F105" s="104"/>
    </row>
    <row r="106" spans="6:6">
      <c r="F106" s="104"/>
    </row>
    <row r="107" spans="6:6">
      <c r="F107" s="104"/>
    </row>
    <row r="108" spans="6:6">
      <c r="F108" s="104"/>
    </row>
    <row r="109" spans="6:6">
      <c r="F109" s="104"/>
    </row>
    <row r="110" spans="6:6">
      <c r="F110" s="104"/>
    </row>
    <row r="111" spans="6:6">
      <c r="F111" s="104"/>
    </row>
    <row r="112" spans="6:6">
      <c r="F112" s="104"/>
    </row>
    <row r="113" spans="2:6">
      <c r="F113" s="104"/>
    </row>
    <row r="114" spans="2:6">
      <c r="F114" s="104"/>
    </row>
    <row r="115" spans="2:6">
      <c r="F115" s="104"/>
    </row>
    <row r="116" spans="2:6">
      <c r="F116" s="104"/>
    </row>
    <row r="117" spans="2:6">
      <c r="F117" s="104"/>
    </row>
    <row r="118" spans="2:6">
      <c r="F118" s="104"/>
    </row>
    <row r="119" spans="2:6">
      <c r="F119" s="104"/>
    </row>
    <row r="120" spans="2:6">
      <c r="F120" s="104"/>
    </row>
    <row r="121" spans="2:6">
      <c r="F121" s="104"/>
    </row>
    <row r="122" spans="2:6">
      <c r="F122" s="104"/>
    </row>
    <row r="123" spans="2:6">
      <c r="F123" s="104"/>
    </row>
    <row r="124" spans="2:6">
      <c r="F124" s="104"/>
    </row>
    <row r="125" spans="2:6" s="99" customFormat="1" ht="11.25" hidden="1" customHeight="1">
      <c r="B125" s="100"/>
      <c r="C125" s="100"/>
      <c r="E125" s="105" t="e">
        <f>(SUMIF(#REF!,"H",E2:E123))/100*90</f>
        <v>#REF!</v>
      </c>
      <c r="F125" s="105" t="e">
        <f>(SUMIF(#REF!,"H",F2:F123))/100*90</f>
        <v>#REF!</v>
      </c>
    </row>
    <row r="126" spans="2:6" s="99" customFormat="1" ht="34.5" hidden="1" customHeight="1">
      <c r="B126" s="100"/>
      <c r="C126" s="100"/>
      <c r="E126" s="105" t="e">
        <f>((SUMIF(#REF!,"M",E2:E123))/100*50)+(SUMIF(#REF!,"L",E2:E123))/100*10</f>
        <v>#REF!</v>
      </c>
      <c r="F126" s="105" t="e">
        <f>((SUMIF(#REF!,"M",F2:F123))/100*50)+(SUMIF(#REF!,"L",F2:F123))/100*10</f>
        <v>#REF!</v>
      </c>
    </row>
    <row r="127" spans="2:6">
      <c r="F127" s="104"/>
    </row>
  </sheetData>
  <mergeCells count="6">
    <mergeCell ref="E2:E4"/>
    <mergeCell ref="F2:F4"/>
    <mergeCell ref="A1:F1"/>
    <mergeCell ref="A5:F5"/>
    <mergeCell ref="A2:A4"/>
    <mergeCell ref="B2:C3"/>
  </mergeCells>
  <phoneticPr fontId="27" type="noConversion"/>
  <conditionalFormatting sqref="E6:F6">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5DE472-10E8-4331-8239-F4E3FFF47B4D}"/>
</file>

<file path=customXml/itemProps2.xml><?xml version="1.0" encoding="utf-8"?>
<ds:datastoreItem xmlns:ds="http://schemas.openxmlformats.org/officeDocument/2006/customXml" ds:itemID="{B41BE8B8-7446-4A97-BCEE-9A0C6E3A5F3B}"/>
</file>

<file path=customXml/itemProps3.xml><?xml version="1.0" encoding="utf-8"?>
<ds:datastoreItem xmlns:ds="http://schemas.openxmlformats.org/officeDocument/2006/customXml" ds:itemID="{9BB9C2C2-2D47-4EDC-8CF8-22536578DE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