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2"/>
  <workbookPr codeName="ThisWorkbook" defaultThemeVersion="124226"/>
  <mc:AlternateContent xmlns:mc="http://schemas.openxmlformats.org/markup-compatibility/2006">
    <mc:Choice Requires="x15">
      <x15ac:absPath xmlns:x15ac="http://schemas.microsoft.com/office/spreadsheetml/2010/11/ac" url="https://officesharedservice.sharepoint.com/sites/RBKCHMCommInv/2 Projects/Alex Projects/SV/Contract Matrixes/Revenue Contracts/22.06.29_Maintenance Lighting, £0.522m, REF 247/"/>
    </mc:Choice>
  </mc:AlternateContent>
  <xr:revisionPtr revIDLastSave="180" documentId="8_{C781843E-3034-4382-8D87-73F0D6885732}" xr6:coauthVersionLast="47" xr6:coauthVersionMax="47" xr10:uidLastSave="{75151B5E-DAF3-46EF-B780-E80DDDC5D83D}"/>
  <bookViews>
    <workbookView xWindow="-120" yWindow="-120" windowWidth="29040" windowHeight="15840" firstSheet="1" activeTab="1" xr2:uid="{00000000-000D-0000-FFFF-FFFF00000000}"/>
  </bookViews>
  <sheets>
    <sheet name="Contractor Notes " sheetId="2" r:id="rId1"/>
    <sheet name="Matrix" sheetId="1" r:id="rId2"/>
    <sheet name="DV" sheetId="4" state="veryHidden" r:id="rId3"/>
  </sheets>
  <definedNames>
    <definedName name="Name_Theme">DV!$A$1:$A$9</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E23" i="1" l="1"/>
  <c r="J23" i="1"/>
  <c r="E17" i="1"/>
  <c r="E24" i="1"/>
  <c r="E22" i="1"/>
  <c r="K5" i="1"/>
  <c r="K6" i="1"/>
  <c r="K7" i="1"/>
  <c r="K8" i="1"/>
  <c r="K9" i="1"/>
  <c r="K10" i="1"/>
  <c r="K11" i="1"/>
  <c r="K12" i="1"/>
  <c r="K13" i="1"/>
  <c r="K14" i="1"/>
  <c r="K15" i="1"/>
  <c r="K16" i="1"/>
  <c r="K18" i="1"/>
  <c r="K19" i="1"/>
  <c r="K20" i="1"/>
  <c r="K21" i="1"/>
  <c r="K25" i="1"/>
  <c r="K26" i="1"/>
  <c r="K27" i="1"/>
  <c r="K28" i="1"/>
  <c r="K29" i="1"/>
  <c r="K30" i="1"/>
  <c r="K31" i="1"/>
  <c r="K32" i="1"/>
  <c r="K33" i="1"/>
  <c r="K34" i="1"/>
  <c r="K35" i="1"/>
  <c r="K36" i="1"/>
  <c r="K37" i="1"/>
  <c r="K38" i="1"/>
  <c r="K39" i="1"/>
  <c r="K40" i="1"/>
  <c r="K41" i="1"/>
  <c r="K42" i="1"/>
  <c r="K43" i="1"/>
  <c r="K44" i="1"/>
  <c r="K45" i="1"/>
  <c r="K4" i="1"/>
  <c r="J61" i="1"/>
  <c r="J60" i="1"/>
  <c r="J59" i="1"/>
  <c r="J58" i="1"/>
  <c r="J57" i="1"/>
  <c r="J56" i="1"/>
  <c r="J55" i="1"/>
  <c r="J54" i="1"/>
  <c r="J53" i="1"/>
  <c r="J52" i="1"/>
  <c r="J51" i="1"/>
  <c r="J50" i="1"/>
  <c r="J48" i="1"/>
  <c r="J49" i="1"/>
  <c r="I23" i="1" a="1"/>
  <c r="I17" i="1" a="1"/>
  <c r="I24" i="1" a="1"/>
  <c r="I22" i="1" a="1"/>
  <c r="I23" i="1" l="1"/>
  <c r="I17" i="1"/>
  <c r="K17" i="1" s="1"/>
  <c r="I22" i="1"/>
  <c r="G22" i="1" s="1"/>
  <c r="F22" i="1" s="1"/>
  <c r="I24" i="1"/>
  <c r="F23" i="1" l="1"/>
  <c r="K23" i="1"/>
  <c r="G23" i="1"/>
  <c r="K22" i="1"/>
  <c r="J24" i="1"/>
  <c r="K24" i="1"/>
  <c r="J13" i="1"/>
  <c r="F17" i="1"/>
  <c r="G17" i="1" l="1"/>
  <c r="J22" i="1"/>
  <c r="D77" i="1" s="1"/>
  <c r="I62" i="1" l="1"/>
  <c r="J17" i="1"/>
  <c r="J5" i="1" l="1"/>
  <c r="J6" i="1"/>
  <c r="J7" i="1"/>
  <c r="J8" i="1"/>
  <c r="J9" i="1"/>
  <c r="J11" i="1"/>
  <c r="J12" i="1"/>
  <c r="J15" i="1"/>
  <c r="D75" i="1" s="1"/>
  <c r="J18" i="1"/>
  <c r="D76" i="1" s="1"/>
  <c r="J19" i="1"/>
  <c r="J20" i="1"/>
  <c r="J26" i="1"/>
  <c r="J27" i="1"/>
  <c r="J28" i="1"/>
  <c r="J30" i="1"/>
  <c r="J31" i="1"/>
  <c r="J32" i="1"/>
  <c r="J33" i="1"/>
  <c r="J34" i="1"/>
  <c r="J35" i="1"/>
  <c r="J36" i="1"/>
  <c r="J37" i="1"/>
  <c r="J39" i="1"/>
  <c r="J40" i="1"/>
  <c r="J42" i="1"/>
  <c r="D81" i="1" s="1"/>
  <c r="J44" i="1"/>
  <c r="J4" i="1"/>
  <c r="D78" i="1" l="1"/>
  <c r="D80" i="1"/>
  <c r="J64" i="1"/>
  <c r="D73" i="1"/>
  <c r="D79" i="1"/>
  <c r="D74" i="1"/>
  <c r="I63" i="1"/>
  <c r="D68" i="1" l="1"/>
  <c r="E68" i="1" s="1"/>
  <c r="D82" i="1" l="1"/>
  <c r="D86" i="1" l="1"/>
  <c r="D87" i="1"/>
  <c r="E73" i="1"/>
  <c r="E79" i="1"/>
  <c r="E77" i="1"/>
  <c r="E80" i="1"/>
  <c r="E78" i="1"/>
  <c r="E74" i="1"/>
  <c r="E75" i="1"/>
  <c r="E76" i="1"/>
  <c r="E81" i="1"/>
  <c r="E82"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<sst xmlns="http://schemas.openxmlformats.org/spreadsheetml/2006/main" count="301" uniqueCount="170">
  <si>
    <t>WHAT IS THE MATRIX</t>
  </si>
  <si>
    <t xml:space="preserve">This matrix is being used to elicit each bidders Social Value offer for this contract. This, together with the required delivery statement, will form the basis of evaluating your tender submission with regard to the Social Value obligation.
</t>
  </si>
  <si>
    <t xml:space="preserve">The Matrix sets out the Council’s expectations around Social Value obligations that will be subscribed to by all bidders. It’s expected that ‘your offer’ will closely align to the expectations set by the Council.
</t>
  </si>
  <si>
    <t xml:space="preserve">Should you win, the obligations subscribed to within this document will be translated into performance indicators and measured like any other quality obligation within your bid.
</t>
  </si>
  <si>
    <t xml:space="preserve">The Matrix is split into two parts.
</t>
  </si>
  <si>
    <t>Required Social Value obligations</t>
  </si>
  <si>
    <t xml:space="preserve">The Council has laid out a series of obligations across 9 themes that it expects contractors to sign up too. These obligations have been explicitly calibrated for this contract in conjunction with local residents. Contractors can ascertain which these are by noting any “obligation” (Column B) that has any value above 0 for “Minimum Requirements” (Column G).
</t>
  </si>
  <si>
    <t xml:space="preserve">RBKC has priced these obligations and set the minimum values so that the RESERVE VALUE equates to ~4% (±2%) of the total contract value. Each tender will have a bespoke RESERVE VALUE that equates to a specific % of the total contract value. Bidders are required to offer a range of Social Value obligations that at least meet the RESERVE VALUE. This must be matched by offers solely from within the required social value obligations table.
</t>
  </si>
  <si>
    <t xml:space="preserve">If bidders are unable to meet the minimum requirement for any of the obligations with minimum expectations, the bidding organisation can substitute these obligations for others up to the maximum of the indicated caps. If your organisation does this, the expectation is that the RESERVE VALUE is still met.
</t>
  </si>
  <si>
    <t>Optional Social Value obligations</t>
  </si>
  <si>
    <t xml:space="preserve">The Council recognises that contractors may have innovative offers around Social Value that it has not considered. As such, it will offer contractors the ability to offer optional social value obligations that aren’t represented as obligations in RBKC’s required social value obligations table.
</t>
  </si>
  <si>
    <t xml:space="preserve">Bidders will have the ability to offer up to 15% of the specified RESERVE VALUE through optional Social Value obligations. All “obligation Value[s]” (Column I), will need a defendable Social Value price associated with them. Any contractor offering optional Social Value obligations will need to submit an appendix document with a detailed methodology on each offered obligation price.
</t>
  </si>
  <si>
    <t xml:space="preserve">Bidders that utilise this option will be able to reduce the amount of Reserve Value derived from the required social value obligations table to the floor value of 85% (e.g., 100% - 15%). Any optional social value obligations offered beyond 15% of the specified Reserve Value will be ignored.
</t>
  </si>
  <si>
    <t xml:space="preserve">In the event of any contractor winning the tender, all optional social value obligations will need to be agreed by the client team and may be subject to mandated substitution with obligations featured in the required social value obligations table.
</t>
  </si>
  <si>
    <t>Going beyond the Reserve Value</t>
  </si>
  <si>
    <t>The RESERVE VALUE is very much the floor expectation, the further this value is exceeded by the sum of all committed obligations the greater the likelihood of a high Social Value evaluated score.</t>
  </si>
  <si>
    <t>Explaining the Matrix Fields</t>
  </si>
  <si>
    <t>Obligation Description</t>
  </si>
  <si>
    <t xml:space="preserve">The Social Value obligations listed should be unique to this contract, that is, not being delivered as part of another contract. </t>
  </si>
  <si>
    <t>Evidence</t>
  </si>
  <si>
    <t>There is an expectation that evidecne will be provided to demonstrate that benefits have been delivered in accordance with your organisations tender submission</t>
  </si>
  <si>
    <t>Cap</t>
  </si>
  <si>
    <t>The "Cap" is the maximum amount acceptable, units that go above the stated "CAP" level will be disregarded. If no maximum is set then this means you can add any amount.</t>
  </si>
  <si>
    <t>Minimum Requirements</t>
  </si>
  <si>
    <t xml:space="preserve">The council would like to secure these as a minimum benefit. If you are unable to deliver any of the minimum requirements, you can substitute these obligations for others to the maximum of the indicated caps. The expectation is that your offer will reach the 'reserve bid' value regardless of the obligations offered. </t>
  </si>
  <si>
    <t>Your Bid</t>
  </si>
  <si>
    <t>"Your Bid"" is the nominal cost for the delivery of the benefits pledged, we use this value to assess the offer submitted by all suppliers. Values have been imputed with reference to the TOMS framework and through consultation with internal teams.</t>
  </si>
  <si>
    <t xml:space="preserve">The Social Value benefits pledged are a contractual obligation and form part of your quality statement. The delivery of the benefits will be monitored in the same manner as the core contract deliverables. </t>
  </si>
  <si>
    <t>Theme</t>
  </si>
  <si>
    <t>Obligation</t>
  </si>
  <si>
    <t xml:space="preserve">obligation description </t>
  </si>
  <si>
    <t>Evidence  to be provided during the life of the contract</t>
  </si>
  <si>
    <t>obligation Unit</t>
  </si>
  <si>
    <t>Caps (maximum of units that are accepted)</t>
  </si>
  <si>
    <t>Your BID</t>
  </si>
  <si>
    <t>obligation Value</t>
  </si>
  <si>
    <t>Bid Value</t>
  </si>
  <si>
    <t>Calculation</t>
  </si>
  <si>
    <t>Per or Fixed</t>
  </si>
  <si>
    <t>Jobs</t>
  </si>
  <si>
    <t>Jobs Created</t>
  </si>
  <si>
    <t>Local recruitment a)</t>
  </si>
  <si>
    <t>No. of local (RBKC resident) direct employees (FTE) hired or retained (for re-tendered contracts) on contract for one year or the whole duration of the contract, whichever is shorter. Local (RBKC resident) employees hired through sub-contractors will also be valid.</t>
  </si>
  <si>
    <r>
      <t xml:space="preserve">A signed record of jobs created and recruited into capturing RBKC resident details. </t>
    </r>
    <r>
      <rPr>
        <b/>
        <sz val="11"/>
        <rFont val="Calibri"/>
        <family val="2"/>
        <scheme val="minor"/>
      </rPr>
      <t>This must not be double counted with created apprenticeship roles detailed below.</t>
    </r>
  </si>
  <si>
    <t>1 RBKC resident recruited for a minimum of 12 months. Realised valued will be apportioned pro rata if less than 12 months is achieved.</t>
  </si>
  <si>
    <t>No</t>
  </si>
  <si>
    <t xml:space="preserve">Local intermediate apprenticeship </t>
  </si>
  <si>
    <t>An apprenticeship placement exclusively for RBKC residents who has started or completed an apprenticeship within the life time of the contract. The apprenticeship placement offered must be of NVQ Level 2.</t>
  </si>
  <si>
    <t>A copy of the apprenticeship contract start and/or certificate of completion, indicating qualification level.
Suitable evidence of continuation of the role upon starting up until and potentially beyond the key 12 month date.</t>
  </si>
  <si>
    <t>Local advanced apprenticeship</t>
  </si>
  <si>
    <t>A RBKC resident who has started or completed an apprenticeship within the life time of the contract. The apprenticeship placement offered must be of NVQ Level 3.</t>
  </si>
  <si>
    <t>Local higher apprenticeship</t>
  </si>
  <si>
    <t>A RBKC resident who has started or completed an apprenticeship within the life time of the contract. The apprenticeship placement offered must be of NVQ Level 4.</t>
  </si>
  <si>
    <t>Graduate placements for RBKC residents</t>
  </si>
  <si>
    <t>A RBKC resident who has completed at minimum their first degree within the last two academic years.</t>
  </si>
  <si>
    <t>Contract of employment for the RBKC graduate, which should be for a minimum of 12 months.</t>
  </si>
  <si>
    <t>Supporting local job fairs</t>
  </si>
  <si>
    <t>Provide at the minimum one member of staff to attend and exhibit at job fairs or/and job fair or to provide remunerable support to create job fairs</t>
  </si>
  <si>
    <t>Exhibitor attendance register from event or/and An itemised statement detailing remunerable support.</t>
  </si>
  <si>
    <t>£300 per event</t>
  </si>
  <si>
    <t>Skills</t>
  </si>
  <si>
    <t xml:space="preserve">Work experience placements for RBKC residents of working age </t>
  </si>
  <si>
    <t>work experience placement for RBKC residents (16-24), these can be either paid or unpaid.
RBKC can be worked with constructively around sourcing for these roles.</t>
  </si>
  <si>
    <t>A record of the work experience placement and a detailed work plan, including start and end date and evidence of residence. All placements must be a minimum of 1 week but can be longer.</t>
  </si>
  <si>
    <t># weeks of placement</t>
  </si>
  <si>
    <t>Work experience placements for RBKC residents with learning disability/difficulty or in-care/care leaver</t>
  </si>
  <si>
    <t>work experience placement for RBKC residents with learning disability/difficulty or in-care/care leaver, these can be either paid or unpaid.
RBKC can be worked with constructively around sourcing for these roles.</t>
  </si>
  <si>
    <t>A record of the work experience placement and a detailed work plan, including start and end dates and evidence of residence. All placements must be a minimum of 1 week but can be longer.</t>
  </si>
  <si>
    <t>Training for new staff</t>
  </si>
  <si>
    <t>No. of weeks of training opportunities on the contract (BTEC, City &amp; Guilds, NVQ, HNC) that have either been completed during the year, or that will be supported by the organisation until completion in the following years - Level 2,3, or 4+</t>
  </si>
  <si>
    <t>Only training with registered qualifications should be included. The time spent on the contract can be counted, provided that this is part of the vocational training programme, with the qualification being progressed in parallel with work.
Not to be double counted with other measures relating to apprenticeships or vocational qualifications.
The measure is designed for new, not existing employees, on the grounds that businesses are expected to upskill their existing workforce for commercial reasons.
The training can already be running when the reporting under this measure starts, provided that the trainee was new to the organisation when the training commenced.</t>
  </si>
  <si>
    <t># weeks of training that can be validated for new employees discounting any on apprenticeship programmes</t>
  </si>
  <si>
    <t>Education / Skills</t>
  </si>
  <si>
    <t>Support for schools and young people</t>
  </si>
  <si>
    <t>Active participation and attendance at  careers fairs and/or other pre-employment activities across RBKC schools and other further education institutes.</t>
  </si>
  <si>
    <t>Record of participation or engagement activity with RBKC schools or colleges, including date, name of the event and school or college leading it, and named contact.</t>
  </si>
  <si>
    <t>Local Procurement</t>
  </si>
  <si>
    <t>Local Supply Chain</t>
  </si>
  <si>
    <t>Contracts let to businesses located within the geographical boundaries of RBKC.</t>
  </si>
  <si>
    <t xml:space="preserve">A record of contracts let and/or invoices relating to contracts let displaying a registered address in RBKC </t>
  </si>
  <si>
    <t>Yes</t>
  </si>
  <si>
    <t>Support for local small and medium enterprises (SMEs) a)</t>
  </si>
  <si>
    <t>Attendance to local SMEs forums</t>
  </si>
  <si>
    <t>Record of attendance at local SMEs forums.</t>
  </si>
  <si>
    <t>Support for local small and medium enterprises (SMEs) b)</t>
  </si>
  <si>
    <t>Mentor a local SME. Provide advice on business planning, accessing  market, accessing supply chains, etc.</t>
  </si>
  <si>
    <t>Written record of four mentoring meetings, including attendance records and contact details of SME/mentee.</t>
  </si>
  <si>
    <t>£1,200 per annum per SME</t>
  </si>
  <si>
    <t>Support for local small and medium enterprises (SMEs) c)</t>
  </si>
  <si>
    <t>Host 'meet the buyer' events for local SMEs</t>
  </si>
  <si>
    <t>Record of 'meet the buyer' events including attendance registers showing local SMEs.</t>
  </si>
  <si>
    <t>£1,000 per event</t>
  </si>
  <si>
    <t>Community Support</t>
  </si>
  <si>
    <t>Supportting Communities</t>
  </si>
  <si>
    <t>Helping communities around financial inclusion and welfare, particullarly around energy efficiency. This can be via in cash or in-kind donations to help Council tenants and/or leaseholders</t>
  </si>
  <si>
    <t>Financial records of cash transfers and/or imputed value of goods designed to help alleiviate financial exclusion among Council tenants or leaseholders</t>
  </si>
  <si>
    <t>In-Kind Project Support</t>
  </si>
  <si>
    <t>Help with repair, refurbish or new building of a community asset, either building or public realm to be directed at the absolute discretion of RBKC after consultation with residents</t>
  </si>
  <si>
    <t>Record of labour hours and material time summing in aggreagte to proxy value</t>
  </si>
  <si>
    <t>Donate Surplus Materials to Community</t>
  </si>
  <si>
    <t>Provide surplus construction materials, with specification directed by the community. Examples could include paint, plasterboard, timber etc.</t>
  </si>
  <si>
    <t>Record of donation with evidence of imputed value.</t>
  </si>
  <si>
    <t xml:space="preserve">Professional Support </t>
  </si>
  <si>
    <t>Junior time (&lt; 4 years’ experience)</t>
  </si>
  <si>
    <t>Provide support to local businesses or third sector organisations by a junior member of staff in the areas of bid writing; marketing and promotion; outreach; administrative or data collection support.</t>
  </si>
  <si>
    <t>Receipted / Confirmation from Voluntary and Community Sector Organisation.</t>
  </si>
  <si>
    <t>1 day</t>
  </si>
  <si>
    <t>Management time (4 - 7 years’ experience)</t>
  </si>
  <si>
    <t>Provide support to local businesses or third sector organisations by a senior/manager in the areas of bid writing; marketing and promotion; outreach; administrative or data collection support.</t>
  </si>
  <si>
    <t>Executive time (10 years +).</t>
  </si>
  <si>
    <t>Provide strategic support in the areas of business development; marketing and promotion and financial forecasting</t>
  </si>
  <si>
    <t>Materials</t>
  </si>
  <si>
    <t>Digital</t>
  </si>
  <si>
    <t>Laptop &amp; mouse</t>
  </si>
  <si>
    <t>A laptop with Windows 10 or above in good operating condition</t>
  </si>
  <si>
    <t>1 unit</t>
  </si>
  <si>
    <t>Desktops - including monitor, keyboard and mouse</t>
  </si>
  <si>
    <t>A desktop with Windows 10 or above in good operating condition and an 15 inch or above monitor</t>
  </si>
  <si>
    <t>Tablets</t>
  </si>
  <si>
    <t>10 inch or above tablet in good operating condition</t>
  </si>
  <si>
    <t>Printers</t>
  </si>
  <si>
    <t>A desktop or network printer in good operating condition</t>
  </si>
  <si>
    <t>Whiteboards</t>
  </si>
  <si>
    <t>In operational good condition</t>
  </si>
  <si>
    <t>1 unit (£150 per unit )</t>
  </si>
  <si>
    <t>PC update and repair service</t>
  </si>
  <si>
    <t>Access to ICT support from experienced, competent provider.  E.g. installation and update of software inc antivirus, assistance with email account set up, advice on system configuration and set up</t>
  </si>
  <si>
    <t>1 unit (0.5 day)(£339.00)</t>
  </si>
  <si>
    <t>Projectors</t>
  </si>
  <si>
    <t>In operational good condition with all connectivity, including cables</t>
  </si>
  <si>
    <t>Software packages &amp; licenses</t>
  </si>
  <si>
    <t>Software packages and licences, e.g. Sage, QuickBooks, Microsoft, Adobe, etc</t>
  </si>
  <si>
    <t xml:space="preserve">Venue Hire </t>
  </si>
  <si>
    <t>Desk/Office Space</t>
  </si>
  <si>
    <t xml:space="preserve">Desk/Office Space includes any standard working desk (60 x 30 x 30 inches) with sufficient legroom underneath, power and internet access, and accompanying standard office chair. Each unit of desk/office space offered is for 22 work days’ worth of rental (not necessarily used consecutively). </t>
  </si>
  <si>
    <t>1 unit (22 working days £1,500 per unit)</t>
  </si>
  <si>
    <t>Conference space</t>
  </si>
  <si>
    <t>Conference and exhibition space (as well as smaller meeting rooms)</t>
  </si>
  <si>
    <t xml:space="preserve">1 unit (1 x exhibition space and 2x small meeting rooms) for 1 day for at least 50 people </t>
  </si>
  <si>
    <t>Accreditations / Training / Community Offers</t>
  </si>
  <si>
    <t>Funding for accreditation</t>
  </si>
  <si>
    <t>Paying for quality accreditation marks such as Trusted Charity (formerly known as PQASSO)</t>
  </si>
  <si>
    <t>1 unit (1 organisation) (£5,070 per unit)</t>
  </si>
  <si>
    <t xml:space="preserve">External VCS Staff training </t>
  </si>
  <si>
    <t>Purchasing high quality training courses for VCS staff and volunteer, such as First Aid training from reputable providers such as British Red Cross or St John Ambulance</t>
  </si>
  <si>
    <t>1 unit (1members of staff) (£400 per unit)</t>
  </si>
  <si>
    <t xml:space="preserve">Children's healthy packed lunches </t>
  </si>
  <si>
    <t xml:space="preserve">Healthy packed lunches for children during school holidays  to reduce the effects of child poverty and combat obesity </t>
  </si>
  <si>
    <t>Receipted by the Council's Tackling Poverty Team .</t>
  </si>
  <si>
    <t>1 unit (1 child) (£4.00 Per Unit)</t>
  </si>
  <si>
    <t xml:space="preserve">Events sponsorship </t>
  </si>
  <si>
    <t xml:space="preserve">Events sponsorship that supports local culture / heritage and cohesion </t>
  </si>
  <si>
    <t>Receipted / Confirmation from Voluntary and Community Sector Organisation / VCS Team .</t>
  </si>
  <si>
    <t>1 unit (1 event) (£1000 per unit)</t>
  </si>
  <si>
    <t>Column1</t>
  </si>
  <si>
    <t>Column2</t>
  </si>
  <si>
    <t>RBKC RESERVE VALUE =</t>
  </si>
  <si>
    <t xml:space="preserve">MAXIMUM POSSIBLE OPTIONAL VALUE = </t>
  </si>
  <si>
    <t>YOUR BID =</t>
  </si>
  <si>
    <t>ANTICIPATED CONTRACT VALUE</t>
  </si>
  <si>
    <t>Reserve Value</t>
  </si>
  <si>
    <t>% of Contact Value</t>
  </si>
  <si>
    <t>RESOURCE SPLIT</t>
  </si>
  <si>
    <t>Breakdown of current resource split / Theme</t>
  </si>
  <si>
    <t>£</t>
  </si>
  <si>
    <t>%</t>
  </si>
  <si>
    <t xml:space="preserve">Total </t>
  </si>
  <si>
    <t>TARGET BENCHMARK</t>
  </si>
  <si>
    <t>% of RESERVE VALUE</t>
  </si>
  <si>
    <t>% of Anticipated Contract Value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</si>
</sst>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quot;£&quot;#,##0;[Red]\-&quot;£&quot;#,##0"/>
    <numFmt numFmtId="165" formatCode="_-* #,##0.00_-;\-* #,##0.00_-;_-* &quot;-&quot;??_-;_-@_-"/>
    <numFmt numFmtId="166" formatCode="&quot;£&quot;#,##0.00"/>
    <numFmt numFmtId="167" formatCode="_-* #,##0_-;\-* #,##0_-;_-* &quot;-&quot;??_-;_-@"/>
    <numFmt numFmtId="168" formatCode="[$£-809]#,##0"/>
    <numFmt numFmtId="169" formatCode="[$£]#,##0"/>
    <numFmt numFmtId="170" formatCode="[$£-452]#,##0.00"/>
  </numFmts>
  <fonts count="35">
    <font>
      <sz val="11"/>
      <color theme="1"/>
      <name val="Calibri"/>
      <family val="2"/>
      <scheme val="minor"/>
    </font>
    <font>
      <sz val="11"/>
      <color theme="1"/>
      <name val="Calibri"/>
      <family val="2"/>
      <scheme val="minor"/>
    </font>
    <font>
      <b/>
      <sz val="11"/>
      <color theme="1"/>
      <name val="Calibri"/>
      <family val="2"/>
      <scheme val="minor"/>
    </font>
    <font>
      <b/>
      <sz val="11"/>
      <name val="Calibri"/>
      <family val="2"/>
      <scheme val="minor"/>
    </font>
    <font>
      <sz val="11"/>
      <name val="Calibri"/>
      <family val="2"/>
      <scheme val="minor"/>
    </font>
    <font>
      <sz val="11"/>
      <color rgb="FF000000"/>
      <name val="Calibri"/>
      <family val="2"/>
      <scheme val="minor"/>
    </font>
    <font>
      <b/>
      <sz val="11"/>
      <color rgb="FF000000"/>
      <name val="Calibri"/>
      <family val="2"/>
      <scheme val="minor"/>
    </font>
    <font>
      <sz val="11"/>
      <name val="Calibri"/>
      <family val="2"/>
    </font>
    <font>
      <sz val="18"/>
      <color theme="0"/>
      <name val="Calibri"/>
      <family val="2"/>
    </font>
    <font>
      <b/>
      <sz val="18"/>
      <color theme="0"/>
      <name val="Calibri"/>
      <family val="2"/>
    </font>
    <font>
      <sz val="11"/>
      <color rgb="FF000000"/>
      <name val="Calibri"/>
      <family val="2"/>
    </font>
    <font>
      <sz val="11"/>
      <color rgb="FF000000"/>
      <name val="Calibri"/>
      <family val="2"/>
    </font>
    <font>
      <b/>
      <sz val="11"/>
      <name val="Calibri"/>
      <family val="2"/>
    </font>
    <font>
      <b/>
      <sz val="11"/>
      <color rgb="FF000000"/>
      <name val="Calibri"/>
      <family val="2"/>
    </font>
    <font>
      <b/>
      <sz val="11"/>
      <color theme="0"/>
      <name val="Calibri"/>
      <family val="2"/>
    </font>
    <font>
      <sz val="11"/>
      <color theme="0"/>
      <name val="Calibri"/>
      <family val="2"/>
    </font>
    <font>
      <sz val="11"/>
      <color theme="0"/>
      <name val="Calibri"/>
      <family val="2"/>
      <scheme val="minor"/>
    </font>
    <font>
      <sz val="11"/>
      <color rgb="FF006100"/>
      <name val="Calibri"/>
      <family val="2"/>
      <scheme val="minor"/>
    </font>
    <font>
      <sz val="11"/>
      <color rgb="FF9C5700"/>
      <name val="Calibri"/>
      <family val="2"/>
      <scheme val="minor"/>
    </font>
    <font>
      <sz val="48"/>
      <color rgb="FF006100"/>
      <name val="Calibri"/>
      <family val="2"/>
      <scheme val="minor"/>
    </font>
    <font>
      <sz val="48"/>
      <color rgb="FF9C5700"/>
      <name val="Calibri"/>
      <family val="2"/>
      <scheme val="minor"/>
    </font>
    <font>
      <sz val="10"/>
      <color theme="1"/>
      <name val="Arial"/>
      <family val="2"/>
    </font>
    <font>
      <sz val="12"/>
      <color theme="1"/>
      <name val="Arial"/>
      <family val="2"/>
    </font>
    <font>
      <b/>
      <sz val="18"/>
      <color rgb="FF0070C0"/>
      <name val="Calibri"/>
      <family val="2"/>
      <scheme val="minor"/>
    </font>
    <font>
      <sz val="11"/>
      <color rgb="FF9C0006"/>
      <name val="Calibri"/>
      <family val="2"/>
      <scheme val="minor"/>
    </font>
    <font>
      <sz val="11"/>
      <color theme="0" tint="-0.499984740745262"/>
      <name val="Calibri"/>
      <family val="2"/>
      <scheme val="minor"/>
    </font>
    <font>
      <b/>
      <sz val="22"/>
      <name val="Calibri"/>
      <family val="2"/>
    </font>
    <font>
      <sz val="20"/>
      <color rgb="FF9C0006"/>
      <name val="Arial"/>
      <family val="2"/>
    </font>
    <font>
      <sz val="11"/>
      <color theme="1"/>
      <name val="Arial"/>
      <family val="2"/>
    </font>
    <font>
      <sz val="20"/>
      <color rgb="FF006100"/>
      <name val="Arial"/>
      <family val="2"/>
    </font>
    <font>
      <i/>
      <sz val="11"/>
      <color theme="1"/>
      <name val="Arial"/>
      <family val="2"/>
    </font>
    <font>
      <sz val="20"/>
      <color rgb="FF9C5700"/>
      <name val="Arial"/>
      <family val="2"/>
    </font>
    <font>
      <i/>
      <sz val="11"/>
      <color rgb="FF000000"/>
      <name val="Arial"/>
      <family val="2"/>
    </font>
    <font>
      <b/>
      <sz val="18"/>
      <color theme="0"/>
      <name val="Arial"/>
      <family val="2"/>
    </font>
    <font>
      <sz val="14"/>
      <color rgb="FF0C0C0C"/>
      <name val="Inherit"/>
    </font>
  </fonts>
  <fills count="22">
    <fill>
      <patternFill patternType="none"/>
    </fill>
    <fill>
      <patternFill patternType="gray125"/>
    </fill>
    <fill>
      <patternFill patternType="solid">
        <fgColor theme="3" tint="0.39997558519241921"/>
        <bgColor indexed="64"/>
      </patternFill>
    </fill>
    <fill>
      <patternFill patternType="solid">
        <fgColor theme="0" tint="-0.34998626667073579"/>
        <bgColor indexed="64"/>
      </patternFill>
    </fill>
    <fill>
      <patternFill patternType="solid">
        <fgColor theme="6" tint="0.59999389629810485"/>
        <bgColor indexed="64"/>
      </patternFill>
    </fill>
    <fill>
      <patternFill patternType="solid">
        <fgColor theme="1" tint="0.14999847407452621"/>
        <bgColor indexed="64"/>
      </patternFill>
    </fill>
    <fill>
      <patternFill patternType="solid">
        <fgColor theme="0"/>
        <bgColor indexed="64"/>
      </patternFill>
    </fill>
    <fill>
      <patternFill patternType="solid">
        <fgColor theme="1" tint="0.249977111117893"/>
        <bgColor indexed="64"/>
      </patternFill>
    </fill>
    <fill>
      <patternFill patternType="solid">
        <fgColor theme="9" tint="-0.249977111117893"/>
        <bgColor rgb="FFFFFF00"/>
      </patternFill>
    </fill>
    <fill>
      <patternFill patternType="solid">
        <fgColor theme="9" tint="-0.249977111117893"/>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theme="0" tint="-0.24994659260841701"/>
        <bgColor indexed="64"/>
      </patternFill>
    </fill>
    <fill>
      <patternFill patternType="solid">
        <fgColor rgb="FFC6EFCE"/>
      </patternFill>
    </fill>
    <fill>
      <patternFill patternType="solid">
        <fgColor rgb="FFFFEB9C"/>
      </patternFill>
    </fill>
    <fill>
      <patternFill patternType="solid">
        <fgColor theme="9" tint="0.39997558519241921"/>
        <bgColor indexed="64"/>
      </patternFill>
    </fill>
    <fill>
      <patternFill patternType="solid">
        <fgColor theme="5" tint="0.59999389629810485"/>
        <bgColor indexed="64"/>
      </patternFill>
    </fill>
    <fill>
      <patternFill patternType="solid">
        <fgColor theme="0" tint="-0.499984740745262"/>
        <bgColor indexed="64"/>
      </patternFill>
    </fill>
    <fill>
      <patternFill patternType="solid">
        <fgColor rgb="FFFFC7CE"/>
      </patternFill>
    </fill>
    <fill>
      <patternFill patternType="solid">
        <fgColor rgb="FFFFFF00"/>
        <bgColor indexed="64"/>
      </patternFill>
    </fill>
    <fill>
      <patternFill patternType="solid">
        <fgColor rgb="FFFF0000"/>
        <bgColor indexed="64"/>
      </patternFill>
    </fill>
    <fill>
      <patternFill patternType="solid">
        <fgColor theme="1" tint="0.499984740745262"/>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style="thin">
        <color theme="4" tint="0.39997558519241921"/>
      </bottom>
      <diagonal/>
    </border>
    <border>
      <left/>
      <right/>
      <top style="thin">
        <color indexed="64"/>
      </top>
      <bottom/>
      <diagonal/>
    </border>
    <border>
      <left/>
      <right/>
      <top/>
      <bottom style="thin">
        <color rgb="FF000000"/>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s>
  <cellStyleXfs count="12">
    <xf numFmtId="0" fontId="0" fillId="0" borderId="0"/>
    <xf numFmtId="165" fontId="1" fillId="0" borderId="0" applyFont="0" applyFill="0" applyBorder="0" applyAlignment="0" applyProtection="0"/>
    <xf numFmtId="0" fontId="10" fillId="0" borderId="0"/>
    <xf numFmtId="165" fontId="10" fillId="0" borderId="0" applyFont="0" applyFill="0" applyBorder="0" applyAlignment="0" applyProtection="0"/>
    <xf numFmtId="0" fontId="11" fillId="0" borderId="0"/>
    <xf numFmtId="0" fontId="1" fillId="0" borderId="0"/>
    <xf numFmtId="0" fontId="10" fillId="0" borderId="0"/>
    <xf numFmtId="0" fontId="17" fillId="13" borderId="0" applyNumberFormat="0" applyBorder="0" applyAlignment="0" applyProtection="0"/>
    <xf numFmtId="0" fontId="18" fillId="14" borderId="0" applyNumberFormat="0" applyBorder="0" applyAlignment="0" applyProtection="0"/>
    <xf numFmtId="0" fontId="21" fillId="0" borderId="0"/>
    <xf numFmtId="9" fontId="1" fillId="0" borderId="0" applyFont="0" applyFill="0" applyBorder="0" applyAlignment="0" applyProtection="0"/>
    <xf numFmtId="0" fontId="24" fillId="18" borderId="0" applyNumberFormat="0" applyBorder="0" applyAlignment="0" applyProtection="0"/>
  </cellStyleXfs>
  <cellXfs count="144">
    <xf numFmtId="0" fontId="0" fillId="0" borderId="0" xfId="0"/>
    <xf numFmtId="1" fontId="3" fillId="15" borderId="1" xfId="0" applyNumberFormat="1" applyFont="1" applyFill="1" applyBorder="1" applyAlignment="1" applyProtection="1">
      <alignment horizontal="center" vertical="center" wrapText="1"/>
      <protection locked="0"/>
    </xf>
    <xf numFmtId="0" fontId="22" fillId="0" borderId="0" xfId="9" applyFont="1"/>
    <xf numFmtId="0" fontId="2" fillId="6" borderId="14" xfId="0" applyFont="1" applyFill="1" applyBorder="1" applyAlignment="1">
      <alignment horizontal="center" vertical="center"/>
    </xf>
    <xf numFmtId="0" fontId="2" fillId="0" borderId="14" xfId="0" applyFont="1" applyBorder="1" applyAlignment="1">
      <alignment horizontal="center" vertical="center" wrapText="1"/>
    </xf>
    <xf numFmtId="0" fontId="2" fillId="10" borderId="14" xfId="0" applyFont="1" applyFill="1" applyBorder="1" applyAlignment="1">
      <alignment horizontal="center" vertical="center"/>
    </xf>
    <xf numFmtId="0" fontId="2" fillId="10" borderId="1" xfId="0" applyFont="1" applyFill="1" applyBorder="1" applyAlignment="1">
      <alignment horizontal="center" vertical="center"/>
    </xf>
    <xf numFmtId="0" fontId="2" fillId="10" borderId="14" xfId="0" applyFont="1" applyFill="1" applyBorder="1" applyAlignment="1">
      <alignment horizontal="center" vertical="center" wrapText="1"/>
    </xf>
    <xf numFmtId="10" fontId="7" fillId="9" borderId="0" xfId="3" applyNumberFormat="1" applyFont="1" applyFill="1" applyAlignment="1" applyProtection="1">
      <alignment horizontal="left" vertical="center"/>
    </xf>
    <xf numFmtId="1" fontId="3" fillId="2" borderId="1" xfId="0" applyNumberFormat="1" applyFont="1" applyFill="1" applyBorder="1" applyAlignment="1" applyProtection="1">
      <alignment horizontal="left" vertical="center" wrapText="1"/>
      <protection locked="0"/>
    </xf>
    <xf numFmtId="165" fontId="1" fillId="6" borderId="1" xfId="1" applyFont="1" applyFill="1" applyBorder="1" applyAlignment="1" applyProtection="1">
      <alignment horizontal="left" vertical="center" wrapText="1"/>
    </xf>
    <xf numFmtId="1" fontId="4" fillId="3" borderId="1" xfId="0" applyNumberFormat="1" applyFont="1" applyFill="1" applyBorder="1" applyAlignment="1" applyProtection="1">
      <alignment horizontal="left" vertical="center" wrapText="1"/>
      <protection locked="0"/>
    </xf>
    <xf numFmtId="1" fontId="0" fillId="3" borderId="1" xfId="0" applyNumberFormat="1" applyFill="1" applyBorder="1" applyAlignment="1" applyProtection="1">
      <alignment horizontal="left" vertical="center"/>
      <protection locked="0"/>
    </xf>
    <xf numFmtId="166" fontId="3" fillId="2" borderId="1" xfId="0" applyNumberFormat="1" applyFont="1" applyFill="1" applyBorder="1" applyAlignment="1" applyProtection="1">
      <alignment horizontal="left" vertical="center" wrapText="1"/>
      <protection locked="0"/>
    </xf>
    <xf numFmtId="1" fontId="3" fillId="2" borderId="2" xfId="0" applyNumberFormat="1" applyFont="1" applyFill="1" applyBorder="1" applyAlignment="1" applyProtection="1">
      <alignment horizontal="left" vertical="center" wrapText="1"/>
      <protection locked="0"/>
    </xf>
    <xf numFmtId="0" fontId="27" fillId="18" borderId="17" xfId="11" applyFont="1" applyBorder="1"/>
    <xf numFmtId="0" fontId="28" fillId="21" borderId="0" xfId="0" applyFont="1" applyFill="1"/>
    <xf numFmtId="0" fontId="28" fillId="0" borderId="18" xfId="0" applyFont="1" applyBorder="1" applyAlignment="1">
      <alignment vertical="center" wrapText="1"/>
    </xf>
    <xf numFmtId="0" fontId="28" fillId="19" borderId="19" xfId="0" applyFont="1" applyFill="1" applyBorder="1" applyAlignment="1">
      <alignment vertical="center" wrapText="1"/>
    </xf>
    <xf numFmtId="0" fontId="29" fillId="13" borderId="17" xfId="7" applyFont="1" applyBorder="1"/>
    <xf numFmtId="0" fontId="28" fillId="0" borderId="19" xfId="0" applyFont="1" applyBorder="1" applyAlignment="1">
      <alignment vertical="center" wrapText="1"/>
    </xf>
    <xf numFmtId="0" fontId="28" fillId="3" borderId="22" xfId="0" applyFont="1" applyFill="1" applyBorder="1" applyAlignment="1">
      <alignment horizontal="center" vertical="center" wrapText="1"/>
    </xf>
    <xf numFmtId="0" fontId="28" fillId="3" borderId="23" xfId="0" applyFont="1" applyFill="1" applyBorder="1" applyAlignment="1">
      <alignment horizontal="center" vertical="center" wrapText="1"/>
    </xf>
    <xf numFmtId="0" fontId="32" fillId="6" borderId="22" xfId="0" applyFont="1" applyFill="1" applyBorder="1" applyAlignment="1">
      <alignment horizontal="center" vertical="center" wrapText="1"/>
    </xf>
    <xf numFmtId="0" fontId="28" fillId="0" borderId="23" xfId="0" applyFont="1" applyBorder="1" applyAlignment="1">
      <alignment horizontal="center" vertical="center" wrapText="1"/>
    </xf>
    <xf numFmtId="0" fontId="30" fillId="3" borderId="22" xfId="0" applyFont="1" applyFill="1" applyBorder="1" applyAlignment="1">
      <alignment horizontal="center" vertical="center" wrapText="1"/>
    </xf>
    <xf numFmtId="0" fontId="30" fillId="0" borderId="22" xfId="0" applyFont="1" applyBorder="1" applyAlignment="1">
      <alignment horizontal="center" vertical="center" wrapText="1"/>
    </xf>
    <xf numFmtId="0" fontId="28" fillId="0" borderId="24" xfId="0" applyFont="1" applyBorder="1" applyAlignment="1">
      <alignment horizontal="center" vertical="center" wrapText="1"/>
    </xf>
    <xf numFmtId="0" fontId="4" fillId="6" borderId="1" xfId="0" applyFont="1" applyFill="1" applyBorder="1" applyAlignment="1">
      <alignment horizontal="left" vertical="center" wrapText="1"/>
    </xf>
    <xf numFmtId="166" fontId="4" fillId="4" borderId="1" xfId="0" applyNumberFormat="1" applyFont="1" applyFill="1" applyBorder="1" applyAlignment="1">
      <alignment horizontal="left" vertical="center" wrapText="1"/>
    </xf>
    <xf numFmtId="1" fontId="4" fillId="3" borderId="1" xfId="0" applyNumberFormat="1" applyFont="1" applyFill="1" applyBorder="1" applyAlignment="1">
      <alignment horizontal="left" vertical="center" wrapText="1"/>
    </xf>
    <xf numFmtId="1" fontId="23" fillId="3" borderId="1" xfId="0" applyNumberFormat="1" applyFont="1" applyFill="1" applyBorder="1" applyAlignment="1">
      <alignment horizontal="left" vertical="center" wrapText="1"/>
    </xf>
    <xf numFmtId="166" fontId="4" fillId="3" borderId="1" xfId="0" applyNumberFormat="1" applyFont="1" applyFill="1" applyBorder="1" applyAlignment="1">
      <alignment horizontal="left" vertical="center" wrapText="1"/>
    </xf>
    <xf numFmtId="166" fontId="4" fillId="6" borderId="1" xfId="1" applyNumberFormat="1" applyFont="1" applyFill="1" applyBorder="1" applyAlignment="1" applyProtection="1">
      <alignment horizontal="left" vertical="center" wrapText="1"/>
    </xf>
    <xf numFmtId="1" fontId="5" fillId="3" borderId="1" xfId="0" applyNumberFormat="1" applyFont="1" applyFill="1" applyBorder="1" applyAlignment="1">
      <alignment horizontal="left" vertical="center" wrapText="1"/>
    </xf>
    <xf numFmtId="0" fontId="5" fillId="6" borderId="4" xfId="0" applyFont="1" applyFill="1" applyBorder="1" applyAlignment="1">
      <alignment horizontal="left" vertical="center" wrapText="1"/>
    </xf>
    <xf numFmtId="0" fontId="5" fillId="6" borderId="1" xfId="0" applyFont="1" applyFill="1" applyBorder="1" applyAlignment="1">
      <alignment horizontal="left" vertical="center" wrapText="1"/>
    </xf>
    <xf numFmtId="1" fontId="6" fillId="3" borderId="1" xfId="0" applyNumberFormat="1" applyFont="1" applyFill="1" applyBorder="1" applyAlignment="1">
      <alignment horizontal="left" vertical="center" wrapText="1"/>
    </xf>
    <xf numFmtId="166" fontId="2" fillId="3" borderId="1" xfId="0" applyNumberFormat="1" applyFont="1" applyFill="1" applyBorder="1" applyAlignment="1">
      <alignment horizontal="left" vertical="center"/>
    </xf>
    <xf numFmtId="166" fontId="4" fillId="6" borderId="1" xfId="0" applyNumberFormat="1" applyFont="1" applyFill="1" applyBorder="1" applyAlignment="1">
      <alignment horizontal="left" vertical="center" wrapText="1"/>
    </xf>
    <xf numFmtId="164" fontId="4" fillId="6" borderId="1" xfId="0" applyNumberFormat="1" applyFont="1" applyFill="1" applyBorder="1" applyAlignment="1">
      <alignment horizontal="left" vertical="center" wrapText="1"/>
    </xf>
    <xf numFmtId="1" fontId="4" fillId="3" borderId="1" xfId="0" applyNumberFormat="1" applyFont="1" applyFill="1" applyBorder="1" applyAlignment="1">
      <alignment horizontal="center" vertical="center" wrapText="1"/>
    </xf>
    <xf numFmtId="0" fontId="6" fillId="15" borderId="1" xfId="0" applyFont="1" applyFill="1" applyBorder="1" applyAlignment="1">
      <alignment horizontal="center" vertical="center" wrapText="1"/>
    </xf>
    <xf numFmtId="0" fontId="5" fillId="6" borderId="1" xfId="0" applyFont="1" applyFill="1" applyBorder="1" applyAlignment="1">
      <alignment vertical="top" wrapText="1"/>
    </xf>
    <xf numFmtId="1" fontId="6" fillId="3" borderId="1" xfId="0" applyNumberFormat="1" applyFont="1" applyFill="1" applyBorder="1" applyAlignment="1" applyProtection="1">
      <alignment horizontal="left" vertical="center" wrapText="1"/>
      <protection locked="0"/>
    </xf>
    <xf numFmtId="0" fontId="2" fillId="10" borderId="8" xfId="0" applyFont="1" applyFill="1" applyBorder="1" applyAlignment="1" applyProtection="1">
      <alignment horizontal="center" vertical="center"/>
      <protection locked="0"/>
    </xf>
    <xf numFmtId="0" fontId="5" fillId="10" borderId="1" xfId="0" applyFont="1" applyFill="1" applyBorder="1" applyAlignment="1" applyProtection="1">
      <alignment vertical="top" wrapText="1"/>
      <protection locked="0"/>
    </xf>
    <xf numFmtId="0" fontId="0" fillId="10" borderId="1" xfId="0" applyFill="1" applyBorder="1" applyAlignment="1" applyProtection="1">
      <alignment vertical="top" wrapText="1"/>
      <protection locked="0"/>
    </xf>
    <xf numFmtId="0" fontId="5" fillId="10" borderId="1" xfId="0" applyFont="1" applyFill="1" applyBorder="1" applyAlignment="1" applyProtection="1">
      <alignment horizontal="center" vertical="top" wrapText="1"/>
      <protection locked="0"/>
    </xf>
    <xf numFmtId="0" fontId="0" fillId="17" borderId="0" xfId="0" applyFill="1" applyAlignment="1" applyProtection="1">
      <alignment horizontal="center" vertical="center"/>
      <protection locked="0"/>
    </xf>
    <xf numFmtId="166" fontId="0" fillId="16" borderId="1" xfId="0" applyNumberFormat="1" applyFill="1" applyBorder="1" applyAlignment="1" applyProtection="1">
      <alignment horizontal="center" vertical="center"/>
      <protection locked="0"/>
    </xf>
    <xf numFmtId="0" fontId="4" fillId="12" borderId="0" xfId="0" applyFont="1" applyFill="1" applyAlignment="1">
      <alignment horizontal="center" vertical="center"/>
    </xf>
    <xf numFmtId="0" fontId="6" fillId="2" borderId="11" xfId="0" applyFont="1" applyFill="1" applyBorder="1" applyAlignment="1">
      <alignment horizontal="center" vertical="center"/>
    </xf>
    <xf numFmtId="0" fontId="6" fillId="2" borderId="3" xfId="0" applyFont="1" applyFill="1" applyBorder="1" applyAlignment="1">
      <alignment horizontal="center" vertical="center"/>
    </xf>
    <xf numFmtId="0" fontId="6" fillId="2" borderId="3" xfId="0" applyFont="1" applyFill="1" applyBorder="1" applyAlignment="1">
      <alignment horizontal="center" vertical="center" wrapText="1"/>
    </xf>
    <xf numFmtId="0" fontId="6" fillId="2" borderId="12" xfId="0" applyFont="1" applyFill="1" applyBorder="1" applyAlignment="1">
      <alignment horizontal="center" vertical="center" wrapText="1"/>
    </xf>
    <xf numFmtId="0" fontId="4" fillId="0" borderId="0" xfId="0" applyFont="1" applyAlignment="1">
      <alignment horizontal="center" vertical="center"/>
    </xf>
    <xf numFmtId="0" fontId="0" fillId="0" borderId="0" xfId="0" applyAlignment="1">
      <alignment horizontal="center" vertical="center"/>
    </xf>
    <xf numFmtId="0" fontId="0" fillId="3" borderId="1" xfId="0" applyFill="1" applyBorder="1" applyAlignment="1">
      <alignment vertical="top"/>
    </xf>
    <xf numFmtId="0" fontId="0" fillId="3" borderId="4" xfId="0" applyFill="1" applyBorder="1" applyAlignment="1">
      <alignment horizontal="center" vertical="top"/>
    </xf>
    <xf numFmtId="0" fontId="0" fillId="0" borderId="0" xfId="0" applyAlignment="1">
      <alignment horizontal="center"/>
    </xf>
    <xf numFmtId="0" fontId="2" fillId="6" borderId="10" xfId="0" applyFont="1" applyFill="1" applyBorder="1" applyAlignment="1">
      <alignment horizontal="left" vertical="center"/>
    </xf>
    <xf numFmtId="1" fontId="4" fillId="6" borderId="1" xfId="0" applyNumberFormat="1" applyFont="1" applyFill="1" applyBorder="1" applyAlignment="1">
      <alignment horizontal="left" vertical="center" wrapText="1"/>
    </xf>
    <xf numFmtId="1" fontId="4" fillId="11" borderId="1" xfId="0" applyNumberFormat="1" applyFont="1" applyFill="1" applyBorder="1" applyAlignment="1">
      <alignment horizontal="left" vertical="center" wrapText="1"/>
    </xf>
    <xf numFmtId="166" fontId="4" fillId="4" borderId="4" xfId="0" applyNumberFormat="1" applyFont="1" applyFill="1" applyBorder="1" applyAlignment="1">
      <alignment horizontal="left" vertical="center" wrapText="1"/>
    </xf>
    <xf numFmtId="166" fontId="4" fillId="0" borderId="0" xfId="0" applyNumberFormat="1" applyFont="1" applyAlignment="1">
      <alignment horizontal="center" vertical="center"/>
    </xf>
    <xf numFmtId="164" fontId="4" fillId="6" borderId="0" xfId="0" applyNumberFormat="1" applyFont="1" applyFill="1" applyAlignment="1">
      <alignment horizontal="center" vertical="center" wrapText="1"/>
    </xf>
    <xf numFmtId="0" fontId="0" fillId="6" borderId="1" xfId="0" applyFill="1" applyBorder="1" applyAlignment="1">
      <alignment horizontal="left" vertical="center" wrapText="1"/>
    </xf>
    <xf numFmtId="1" fontId="4" fillId="3" borderId="4" xfId="0" applyNumberFormat="1" applyFont="1" applyFill="1" applyBorder="1" applyAlignment="1">
      <alignment horizontal="left" vertical="center" wrapText="1"/>
    </xf>
    <xf numFmtId="166" fontId="4" fillId="3" borderId="4" xfId="0" applyNumberFormat="1" applyFont="1" applyFill="1" applyBorder="1" applyAlignment="1">
      <alignment horizontal="left" vertical="center" wrapText="1"/>
    </xf>
    <xf numFmtId="0" fontId="2" fillId="6" borderId="8" xfId="0" applyFont="1" applyFill="1" applyBorder="1" applyAlignment="1">
      <alignment horizontal="left" vertical="center" wrapText="1"/>
    </xf>
    <xf numFmtId="166" fontId="4" fillId="11" borderId="1" xfId="0" applyNumberFormat="1" applyFont="1" applyFill="1" applyBorder="1" applyAlignment="1">
      <alignment horizontal="left" vertical="center" wrapText="1"/>
    </xf>
    <xf numFmtId="0" fontId="34" fillId="0" borderId="0" xfId="0" applyFont="1" applyAlignment="1">
      <alignment horizontal="left" vertical="center" indent="2"/>
    </xf>
    <xf numFmtId="0" fontId="2" fillId="6" borderId="10" xfId="0" applyFont="1" applyFill="1" applyBorder="1" applyAlignment="1">
      <alignment horizontal="left" vertical="center" wrapText="1"/>
    </xf>
    <xf numFmtId="166" fontId="0" fillId="3" borderId="1" xfId="0" applyNumberFormat="1" applyFill="1" applyBorder="1" applyAlignment="1">
      <alignment horizontal="left" vertical="center"/>
    </xf>
    <xf numFmtId="166" fontId="0" fillId="3" borderId="4" xfId="0" applyNumberFormat="1" applyFill="1" applyBorder="1" applyAlignment="1">
      <alignment horizontal="left" vertical="center"/>
    </xf>
    <xf numFmtId="0" fontId="0" fillId="6" borderId="1" xfId="0" applyFill="1" applyBorder="1" applyAlignment="1">
      <alignment horizontal="left" vertical="center"/>
    </xf>
    <xf numFmtId="1" fontId="5" fillId="6" borderId="1" xfId="0" applyNumberFormat="1" applyFont="1" applyFill="1" applyBorder="1" applyAlignment="1">
      <alignment horizontal="left" vertical="center" wrapText="1"/>
    </xf>
    <xf numFmtId="166" fontId="0" fillId="4" borderId="1" xfId="0" applyNumberFormat="1" applyFill="1" applyBorder="1" applyAlignment="1">
      <alignment horizontal="left" vertical="center"/>
    </xf>
    <xf numFmtId="166" fontId="0" fillId="4" borderId="4" xfId="0" applyNumberFormat="1" applyFill="1" applyBorder="1" applyAlignment="1">
      <alignment horizontal="left" vertical="center"/>
    </xf>
    <xf numFmtId="166" fontId="0" fillId="4" borderId="1" xfId="0" applyNumberFormat="1" applyFill="1" applyBorder="1" applyAlignment="1">
      <alignment horizontal="left" vertical="center" wrapText="1"/>
    </xf>
    <xf numFmtId="0" fontId="0" fillId="6" borderId="5" xfId="0" applyFill="1" applyBorder="1" applyAlignment="1">
      <alignment horizontal="left" vertical="center" wrapText="1"/>
    </xf>
    <xf numFmtId="0" fontId="5" fillId="6" borderId="8" xfId="4" applyFont="1" applyFill="1" applyBorder="1" applyAlignment="1">
      <alignment horizontal="left" vertical="center" wrapText="1"/>
    </xf>
    <xf numFmtId="0" fontId="5" fillId="6" borderId="1" xfId="4" applyFont="1" applyFill="1" applyBorder="1" applyAlignment="1">
      <alignment horizontal="left" vertical="center" wrapText="1"/>
    </xf>
    <xf numFmtId="0" fontId="5" fillId="6" borderId="7" xfId="4" applyFont="1" applyFill="1" applyBorder="1" applyAlignment="1">
      <alignment horizontal="left" vertical="center" wrapText="1"/>
    </xf>
    <xf numFmtId="0" fontId="5" fillId="6" borderId="6" xfId="4" applyFont="1" applyFill="1" applyBorder="1" applyAlignment="1">
      <alignment horizontal="left" vertical="center" wrapText="1"/>
    </xf>
    <xf numFmtId="166" fontId="2" fillId="3" borderId="4" xfId="0" applyNumberFormat="1" applyFont="1" applyFill="1" applyBorder="1" applyAlignment="1">
      <alignment horizontal="left" vertical="center"/>
    </xf>
    <xf numFmtId="1" fontId="6" fillId="3" borderId="4" xfId="0" applyNumberFormat="1" applyFont="1" applyFill="1" applyBorder="1" applyAlignment="1">
      <alignment horizontal="left" vertical="center" wrapText="1"/>
    </xf>
    <xf numFmtId="1" fontId="2" fillId="6" borderId="10" xfId="0" applyNumberFormat="1" applyFont="1" applyFill="1" applyBorder="1" applyAlignment="1">
      <alignment horizontal="left" vertical="center" wrapText="1"/>
    </xf>
    <xf numFmtId="0" fontId="5" fillId="6" borderId="2" xfId="0" applyFont="1" applyFill="1" applyBorder="1" applyAlignment="1">
      <alignment horizontal="left" vertical="center" wrapText="1"/>
    </xf>
    <xf numFmtId="0" fontId="0" fillId="6" borderId="2" xfId="0" applyFill="1" applyBorder="1" applyAlignment="1">
      <alignment horizontal="left" vertical="center" wrapText="1"/>
    </xf>
    <xf numFmtId="166" fontId="0" fillId="4" borderId="2" xfId="0" applyNumberFormat="1" applyFill="1" applyBorder="1" applyAlignment="1">
      <alignment horizontal="left" vertical="center"/>
    </xf>
    <xf numFmtId="166" fontId="0" fillId="4" borderId="13" xfId="0" applyNumberFormat="1" applyFill="1" applyBorder="1" applyAlignment="1">
      <alignment horizontal="left" vertical="center"/>
    </xf>
    <xf numFmtId="0" fontId="25" fillId="17" borderId="0" xfId="0" applyFont="1" applyFill="1" applyAlignment="1">
      <alignment horizontal="center" vertical="center"/>
    </xf>
    <xf numFmtId="1" fontId="3" fillId="15" borderId="1" xfId="0" applyNumberFormat="1" applyFont="1" applyFill="1" applyBorder="1" applyAlignment="1">
      <alignment horizontal="center" vertical="center" wrapText="1"/>
    </xf>
    <xf numFmtId="166" fontId="0" fillId="16" borderId="4" xfId="0" applyNumberFormat="1" applyFill="1" applyBorder="1" applyAlignment="1">
      <alignment horizontal="center" vertical="center"/>
    </xf>
    <xf numFmtId="0" fontId="2" fillId="0" borderId="0" xfId="0" applyFont="1" applyAlignment="1">
      <alignment horizontal="left" vertical="center"/>
    </xf>
    <xf numFmtId="0" fontId="0" fillId="0" borderId="0" xfId="0" applyAlignment="1">
      <alignment vertical="top"/>
    </xf>
    <xf numFmtId="0" fontId="0" fillId="0" borderId="0" xfId="0" applyAlignment="1">
      <alignment vertical="top" wrapText="1"/>
    </xf>
    <xf numFmtId="0" fontId="8" fillId="5" borderId="0" xfId="2" applyFont="1" applyFill="1" applyAlignment="1">
      <alignment horizontal="center" wrapText="1"/>
    </xf>
    <xf numFmtId="167" fontId="8" fillId="5" borderId="0" xfId="2" applyNumberFormat="1" applyFont="1" applyFill="1" applyAlignment="1">
      <alignment horizontal="center"/>
    </xf>
    <xf numFmtId="0" fontId="9" fillId="5" borderId="0" xfId="2" applyFont="1" applyFill="1" applyAlignment="1">
      <alignment horizontal="right"/>
    </xf>
    <xf numFmtId="168" fontId="9" fillId="5" borderId="0" xfId="2" applyNumberFormat="1" applyFont="1" applyFill="1" applyAlignment="1">
      <alignment horizontal="left"/>
    </xf>
    <xf numFmtId="169" fontId="0" fillId="0" borderId="0" xfId="0" applyNumberFormat="1" applyAlignment="1">
      <alignment vertical="top"/>
    </xf>
    <xf numFmtId="9" fontId="0" fillId="0" borderId="0" xfId="0" applyNumberFormat="1" applyAlignment="1">
      <alignment vertical="top"/>
    </xf>
    <xf numFmtId="0" fontId="9" fillId="5" borderId="0" xfId="2" applyFont="1" applyFill="1" applyAlignment="1">
      <alignment horizontal="center" wrapText="1"/>
    </xf>
    <xf numFmtId="167" fontId="9" fillId="5" borderId="0" xfId="2" applyNumberFormat="1" applyFont="1" applyFill="1" applyAlignment="1">
      <alignment horizontal="center"/>
    </xf>
    <xf numFmtId="0" fontId="9" fillId="5" borderId="0" xfId="2" applyFont="1" applyFill="1" applyAlignment="1">
      <alignment horizontal="left" wrapText="1"/>
    </xf>
    <xf numFmtId="168" fontId="9" fillId="5" borderId="0" xfId="2" applyNumberFormat="1" applyFont="1" applyFill="1" applyAlignment="1">
      <alignment horizontal="right"/>
    </xf>
    <xf numFmtId="0" fontId="16" fillId="0" borderId="0" xfId="0" applyFont="1" applyAlignment="1">
      <alignment vertical="top"/>
    </xf>
    <xf numFmtId="170" fontId="0" fillId="0" borderId="0" xfId="0" applyNumberFormat="1" applyAlignment="1">
      <alignment vertical="top"/>
    </xf>
    <xf numFmtId="0" fontId="12" fillId="0" borderId="0" xfId="2" applyFont="1" applyAlignment="1">
      <alignment horizontal="left" wrapText="1"/>
    </xf>
    <xf numFmtId="0" fontId="7" fillId="6" borderId="0" xfId="2" applyFont="1" applyFill="1"/>
    <xf numFmtId="169" fontId="7" fillId="8" borderId="0" xfId="2" applyNumberFormat="1" applyFont="1" applyFill="1" applyAlignment="1">
      <alignment horizontal="left" vertical="center"/>
    </xf>
    <xf numFmtId="166" fontId="7" fillId="9" borderId="0" xfId="2" applyNumberFormat="1" applyFont="1" applyFill="1" applyAlignment="1">
      <alignment horizontal="left" vertical="center"/>
    </xf>
    <xf numFmtId="0" fontId="12" fillId="6" borderId="0" xfId="2" applyFont="1" applyFill="1" applyAlignment="1">
      <alignment horizontal="left" vertical="center"/>
    </xf>
    <xf numFmtId="0" fontId="13" fillId="6" borderId="0" xfId="2" applyFont="1" applyFill="1" applyAlignment="1">
      <alignment wrapText="1"/>
    </xf>
    <xf numFmtId="0" fontId="10" fillId="6" borderId="0" xfId="2" applyFill="1" applyAlignment="1">
      <alignment horizontal="left" wrapText="1"/>
    </xf>
    <xf numFmtId="170" fontId="10" fillId="6" borderId="0" xfId="2" applyNumberFormat="1" applyFill="1" applyAlignment="1">
      <alignment horizontal="left" wrapText="1"/>
    </xf>
    <xf numFmtId="0" fontId="13" fillId="0" borderId="6" xfId="2" applyFont="1" applyBorder="1" applyAlignment="1">
      <alignment horizontal="left" vertical="center" wrapText="1"/>
    </xf>
    <xf numFmtId="166" fontId="0" fillId="6" borderId="1" xfId="0" applyNumberFormat="1" applyFill="1" applyBorder="1" applyAlignment="1">
      <alignment horizontal="left" vertical="center"/>
    </xf>
    <xf numFmtId="9" fontId="0" fillId="6" borderId="1" xfId="10" applyFont="1" applyFill="1" applyBorder="1" applyAlignment="1" applyProtection="1">
      <alignment horizontal="left" vertical="center"/>
    </xf>
    <xf numFmtId="0" fontId="14" fillId="7" borderId="6" xfId="2" applyFont="1" applyFill="1" applyBorder="1" applyAlignment="1">
      <alignment horizontal="left" vertical="center" wrapText="1"/>
    </xf>
    <xf numFmtId="168" fontId="15" fillId="7" borderId="6" xfId="2" applyNumberFormat="1" applyFont="1" applyFill="1" applyBorder="1" applyAlignment="1">
      <alignment horizontal="left" vertical="center" wrapText="1"/>
    </xf>
    <xf numFmtId="9" fontId="15" fillId="7" borderId="6" xfId="2" applyNumberFormat="1" applyFont="1" applyFill="1" applyBorder="1" applyAlignment="1">
      <alignment horizontal="left" vertical="center" wrapText="1"/>
    </xf>
    <xf numFmtId="0" fontId="10" fillId="6" borderId="0" xfId="2" applyFill="1" applyAlignment="1">
      <alignment wrapText="1"/>
    </xf>
    <xf numFmtId="10" fontId="13" fillId="6" borderId="0" xfId="2" applyNumberFormat="1" applyFont="1" applyFill="1" applyAlignment="1">
      <alignment horizontal="left" wrapText="1"/>
    </xf>
    <xf numFmtId="0" fontId="13" fillId="0" borderId="6" xfId="2" applyFont="1" applyBorder="1" applyAlignment="1">
      <alignment wrapText="1"/>
    </xf>
    <xf numFmtId="10" fontId="13" fillId="0" borderId="6" xfId="2" applyNumberFormat="1" applyFont="1" applyBorder="1" applyAlignment="1">
      <alignment horizontal="left" wrapText="1"/>
    </xf>
    <xf numFmtId="0" fontId="7" fillId="0" borderId="0" xfId="2" applyFont="1"/>
    <xf numFmtId="0" fontId="12" fillId="0" borderId="6" xfId="2" applyFont="1" applyBorder="1" applyAlignment="1">
      <alignment wrapText="1"/>
    </xf>
    <xf numFmtId="10" fontId="10" fillId="0" borderId="6" xfId="2" applyNumberFormat="1" applyBorder="1" applyAlignment="1">
      <alignment horizontal="left" wrapText="1"/>
    </xf>
    <xf numFmtId="0" fontId="2" fillId="12" borderId="0" xfId="0" applyFont="1" applyFill="1" applyAlignment="1">
      <alignment horizontal="left" vertical="center"/>
    </xf>
    <xf numFmtId="0" fontId="0" fillId="12" borderId="0" xfId="0" applyFill="1" applyAlignment="1">
      <alignment vertical="top"/>
    </xf>
    <xf numFmtId="0" fontId="0" fillId="12" borderId="0" xfId="0" applyFill="1" applyAlignment="1">
      <alignment horizontal="center"/>
    </xf>
    <xf numFmtId="0" fontId="33" fillId="20" borderId="25" xfId="0" applyFont="1" applyFill="1" applyBorder="1" applyAlignment="1">
      <alignment horizontal="center" vertical="center" wrapText="1"/>
    </xf>
    <xf numFmtId="0" fontId="33" fillId="20" borderId="26" xfId="0" applyFont="1" applyFill="1" applyBorder="1" applyAlignment="1">
      <alignment horizontal="center" vertical="center" wrapText="1"/>
    </xf>
    <xf numFmtId="0" fontId="31" fillId="14" borderId="20" xfId="8" applyFont="1" applyBorder="1" applyAlignment="1">
      <alignment horizontal="center"/>
    </xf>
    <xf numFmtId="0" fontId="31" fillId="14" borderId="21" xfId="8" applyFont="1" applyBorder="1" applyAlignment="1">
      <alignment horizontal="center"/>
    </xf>
    <xf numFmtId="0" fontId="19" fillId="13" borderId="9" xfId="7" applyFont="1" applyBorder="1" applyAlignment="1" applyProtection="1">
      <alignment horizontal="left" vertical="center"/>
    </xf>
    <xf numFmtId="0" fontId="20" fillId="14" borderId="15" xfId="8" applyFont="1" applyBorder="1" applyAlignment="1" applyProtection="1">
      <alignment horizontal="left" vertical="center"/>
    </xf>
    <xf numFmtId="0" fontId="12" fillId="0" borderId="0" xfId="2" applyFont="1" applyAlignment="1">
      <alignment horizontal="center" wrapText="1"/>
    </xf>
    <xf numFmtId="0" fontId="26" fillId="6" borderId="0" xfId="2" applyFont="1" applyFill="1" applyAlignment="1">
      <alignment horizontal="center" vertical="center"/>
    </xf>
    <xf numFmtId="0" fontId="26" fillId="6" borderId="16" xfId="2" applyFont="1" applyFill="1" applyBorder="1" applyAlignment="1">
      <alignment horizontal="center" vertical="center"/>
    </xf>
  </cellXfs>
  <cellStyles count="12">
    <cellStyle name="Bad" xfId="11" builtinId="27"/>
    <cellStyle name="Comma" xfId="1" builtinId="3"/>
    <cellStyle name="Comma 2" xfId="3" xr:uid="{00000000-0005-0000-0000-000001000000}"/>
    <cellStyle name="Good" xfId="7" builtinId="26"/>
    <cellStyle name="Neutral" xfId="8" builtinId="28"/>
    <cellStyle name="Normal" xfId="0" builtinId="0"/>
    <cellStyle name="Normal 2" xfId="2" xr:uid="{00000000-0005-0000-0000-000003000000}"/>
    <cellStyle name="Normal 3" xfId="5" xr:uid="{00000000-0005-0000-0000-000004000000}"/>
    <cellStyle name="Normal 4" xfId="4" xr:uid="{00000000-0005-0000-0000-000005000000}"/>
    <cellStyle name="Normal 4 2" xfId="6" xr:uid="{00000000-0005-0000-0000-000006000000}"/>
    <cellStyle name="Normal 5" xfId="9" xr:uid="{AE3A54AF-8E20-4BE5-A611-01613CE814B0}"/>
    <cellStyle name="Per cent" xfId="10" builtinId="5"/>
  </cellStyles>
  <dxfs count="27">
    <dxf>
      <numFmt numFmtId="166" formatCode="&quot;£&quot;#,##0.00"/>
      <fill>
        <patternFill patternType="solid">
          <fgColor indexed="64"/>
          <bgColor theme="5" tint="0.59999389629810485"/>
        </patternFill>
      </fill>
      <alignment horizontal="center" vertical="center" textRotation="0" wrapText="0" indent="0" justifyLastLine="0" shrinkToFit="0" readingOrder="0"/>
      <border diagonalUp="0" diagonalDown="0">
        <left style="thin">
          <color indexed="64"/>
        </left>
        <right/>
        <top style="thin">
          <color indexed="64"/>
        </top>
        <bottom style="thin">
          <color indexed="64"/>
        </bottom>
        <vertical/>
        <horizontal/>
      </border>
      <protection locked="1" hidden="0"/>
    </dxf>
    <dxf>
      <numFmt numFmtId="166" formatCode="&quot;£&quot;#,##0.00"/>
      <fill>
        <patternFill patternType="solid">
          <fgColor indexed="64"/>
          <bgColor theme="5" tint="0.5999938962981048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1"/>
        <color auto="1"/>
        <name val="Calibri"/>
        <family val="2"/>
        <scheme val="minor"/>
      </font>
      <numFmt numFmtId="1" formatCode="0"/>
      <fill>
        <patternFill patternType="solid">
          <fgColor indexed="64"/>
          <bgColor theme="9" tint="0.39997558519241921"/>
        </patternFill>
      </fill>
      <alignment horizontal="center" vertical="center" textRotation="0" wrapText="1" indent="0" justifyLastLine="0" shrinkToFit="0" readingOrder="0"/>
      <border diagonalUp="0" diagonalDown="0">
        <left/>
        <right style="thin">
          <color indexed="64"/>
        </right>
        <top style="thin">
          <color indexed="64"/>
        </top>
        <bottom style="thin">
          <color indexed="64"/>
        </bottom>
      </border>
      <protection locked="0" hidden="0"/>
    </dxf>
    <dxf>
      <fill>
        <patternFill patternType="solid">
          <fgColor indexed="64"/>
          <bgColor theme="0" tint="-0.499984740745262"/>
        </patternFill>
      </fill>
      <alignment horizontal="center" vertical="center" textRotation="0" wrapText="0" indent="0" justifyLastLine="0" shrinkToFit="0" readingOrder="0"/>
      <protection locked="0" hidden="0"/>
    </dxf>
    <dxf>
      <fill>
        <patternFill patternType="solid">
          <fgColor indexed="64"/>
          <bgColor theme="0" tint="-0.499984740745262"/>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1"/>
        <color rgb="FF000000"/>
        <name val="Calibri"/>
        <family val="2"/>
        <scheme val="minor"/>
      </font>
      <fill>
        <patternFill patternType="solid">
          <fgColor indexed="64"/>
          <bgColor theme="0" tint="-4.9989318521683403E-2"/>
        </patternFill>
      </fill>
      <alignment horizontal="center" vertical="top" textRotation="0" wrapText="1" indent="0" justifyLastLine="0" shrinkToFit="0" readingOrder="0"/>
      <border diagonalUp="0" diagonalDown="0">
        <left style="thin">
          <color indexed="64"/>
        </left>
        <right/>
        <top style="thin">
          <color indexed="64"/>
        </top>
        <bottom style="thin">
          <color indexed="64"/>
        </bottom>
      </border>
      <protection locked="0" hidden="0"/>
    </dxf>
    <dxf>
      <fill>
        <patternFill patternType="solid">
          <fgColor indexed="64"/>
          <bgColor theme="0" tint="-4.9989318521683403E-2"/>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rgb="FF000000"/>
        <name val="Calibri"/>
        <family val="2"/>
        <scheme val="minor"/>
      </font>
      <fill>
        <patternFill patternType="solid">
          <fgColor indexed="64"/>
          <bgColor theme="0" tint="-4.9989318521683403E-2"/>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rgb="FF000000"/>
        <name val="Calibri"/>
        <family val="2"/>
        <scheme val="minor"/>
      </font>
      <fill>
        <patternFill patternType="solid">
          <fgColor indexed="64"/>
          <bgColor theme="0" tint="-4.9989318521683403E-2"/>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1"/>
        <color theme="1"/>
        <name val="Calibri"/>
        <family val="2"/>
        <scheme val="minor"/>
      </font>
      <fill>
        <patternFill patternType="solid">
          <fgColor indexed="64"/>
          <bgColor theme="0" tint="-4.9989318521683403E-2"/>
        </patternFill>
      </fill>
      <alignment horizontal="center" vertical="center" textRotation="0" wrapText="0" indent="0" justifyLastLine="0" shrinkToFit="0" readingOrder="0"/>
      <border diagonalUp="0" diagonalDown="0">
        <left/>
        <right style="thin">
          <color indexed="64"/>
        </right>
        <top style="thin">
          <color indexed="64"/>
        </top>
        <bottom style="thin">
          <color indexed="64"/>
        </bottom>
        <vertical/>
        <horizontal/>
      </border>
      <protection locked="0" hidden="0"/>
    </dxf>
    <dxf>
      <border outline="0">
        <left style="thin">
          <color indexed="64"/>
        </left>
        <right style="thin">
          <color indexed="64"/>
        </right>
        <top style="thin">
          <color indexed="64"/>
        </top>
      </border>
    </dxf>
    <dxf>
      <protection locked="1" hidden="0"/>
    </dxf>
    <dxf>
      <protection locked="1" hidden="0"/>
    </dxf>
    <dxf>
      <numFmt numFmtId="166" formatCode="&quot;£&quot;#,##0.00"/>
      <fill>
        <patternFill patternType="solid">
          <fgColor indexed="64"/>
          <bgColor theme="6" tint="0.59999389629810485"/>
        </patternFill>
      </fill>
      <alignment horizontal="center" vertical="center" textRotation="0" wrapText="0" indent="0" justifyLastLine="0" shrinkToFit="0" readingOrder="0"/>
      <border diagonalUp="0" diagonalDown="0">
        <left style="thin">
          <color indexed="64"/>
        </left>
        <right/>
        <top style="thin">
          <color indexed="64"/>
        </top>
        <bottom style="thin">
          <color indexed="64"/>
        </bottom>
        <vertical/>
        <horizontal/>
      </border>
      <protection locked="1" hidden="0"/>
    </dxf>
    <dxf>
      <numFmt numFmtId="166" formatCode="&quot;£&quot;#,##0.00"/>
      <fill>
        <patternFill patternType="solid">
          <fgColor indexed="64"/>
          <bgColor theme="6" tint="0.5999938962981048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i val="0"/>
        <strike val="0"/>
        <condense val="0"/>
        <extend val="0"/>
        <outline val="0"/>
        <shadow val="0"/>
        <u val="none"/>
        <vertAlign val="baseline"/>
        <sz val="11"/>
        <color auto="1"/>
        <name val="Calibri"/>
        <family val="2"/>
        <scheme val="minor"/>
      </font>
      <numFmt numFmtId="1" formatCode="0"/>
      <fill>
        <patternFill patternType="solid">
          <fgColor indexed="64"/>
          <bgColor theme="3" tint="0.3999755851924192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rgb="FF000000"/>
        <name val="Calibri"/>
        <family val="2"/>
        <scheme val="minor"/>
      </font>
      <numFmt numFmtId="1" formatCode="0"/>
      <fill>
        <patternFill patternType="solid">
          <fgColor indexed="64"/>
          <bgColor theme="8" tint="0.79998168889431442"/>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rgb="FF000000"/>
        <name val="Calibri"/>
        <family val="2"/>
        <scheme val="minor"/>
      </font>
      <numFmt numFmtId="1" formatCode="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rgb="FF000000"/>
        <name val="Calibri"/>
        <family val="2"/>
        <scheme val="minor"/>
      </font>
      <fill>
        <patternFill patternType="solid">
          <fgColor indexed="64"/>
          <bgColor theme="0"/>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ill>
        <patternFill>
          <fgColor indexed="64"/>
          <bgColor theme="0"/>
        </patternFill>
      </fill>
      <protection locked="1" hidden="0"/>
    </dxf>
    <dxf>
      <font>
        <b val="0"/>
        <i val="0"/>
        <strike val="0"/>
        <condense val="0"/>
        <extend val="0"/>
        <outline val="0"/>
        <shadow val="0"/>
        <u val="none"/>
        <vertAlign val="baseline"/>
        <sz val="11"/>
        <color rgb="FF000000"/>
        <name val="Calibri"/>
        <family val="2"/>
        <scheme val="minor"/>
      </font>
      <fill>
        <patternFill patternType="solid">
          <fgColor indexed="64"/>
          <bgColor theme="0"/>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rgb="FF000000"/>
        <name val="Calibri"/>
        <family val="2"/>
        <scheme val="minor"/>
      </font>
      <fill>
        <patternFill patternType="solid">
          <fgColor indexed="64"/>
          <bgColor theme="0"/>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1"/>
        <color theme="1"/>
        <name val="Calibri"/>
        <family val="2"/>
        <scheme val="minor"/>
      </font>
      <fill>
        <patternFill>
          <fgColor indexed="64"/>
          <bgColor theme="0"/>
        </patternFill>
      </fill>
      <alignment horizontal="center" vertical="center" textRotation="90" wrapText="0" indent="0" justifyLastLine="0" shrinkToFit="0" readingOrder="0"/>
      <border diagonalUp="0" diagonalDown="0">
        <left/>
        <right style="thin">
          <color indexed="64"/>
        </right>
        <top/>
        <bottom/>
      </border>
      <protection locked="1" hidden="0"/>
    </dxf>
    <dxf>
      <border outline="0">
        <bottom style="thin">
          <color indexed="64"/>
        </bottom>
      </border>
    </dxf>
    <dxf>
      <border outline="0">
        <left style="thin">
          <color indexed="64"/>
        </left>
        <right style="thin">
          <color indexed="64"/>
        </right>
        <top style="thin">
          <color indexed="64"/>
        </top>
        <bottom style="thin">
          <color indexed="64"/>
        </bottom>
      </border>
    </dxf>
    <dxf>
      <protection locked="1" hidden="0"/>
    </dxf>
    <dxf>
      <font>
        <b/>
        <i val="0"/>
        <strike val="0"/>
        <condense val="0"/>
        <extend val="0"/>
        <outline val="0"/>
        <shadow val="0"/>
        <u val="none"/>
        <vertAlign val="baseline"/>
        <sz val="11"/>
        <color rgb="FF000000"/>
        <name val="Calibri"/>
        <family val="2"/>
        <scheme val="minor"/>
      </font>
      <fill>
        <patternFill patternType="solid">
          <fgColor indexed="64"/>
          <bgColor theme="3" tint="0.39997558519241921"/>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8F26D9E-D99B-4391-B06A-A0F99425FE17}" name="REQ" displayName="REQ" ref="A2:J45" totalsRowShown="0" headerRowDxfId="26" dataDxfId="25" headerRowBorderDxfId="23" tableBorderDxfId="24">
  <autoFilter ref="A2:J45" xr:uid="{18F26D9E-D99B-4391-B06A-A0F99425FE17}"/>
  <tableColumns count="10">
    <tableColumn id="1" xr3:uid="{3DEDED5B-5DFE-4036-A715-FEACEE9F8414}" name="Theme" dataDxfId="22"/>
    <tableColumn id="2" xr3:uid="{8D7CE7F9-8A27-4EFD-BFE7-B2ABB0BA30BB}" name="Obligation" dataDxfId="21"/>
    <tableColumn id="3" xr3:uid="{ABE6F8F7-AEF1-436C-B133-A19553C97F47}" name="obligation description " dataDxfId="20"/>
    <tableColumn id="4" xr3:uid="{4BE872F9-0EE8-4DFA-AA29-D4B3016B08E6}" name="Evidence  to be provided during the life of the contract" dataDxfId="19"/>
    <tableColumn id="5" xr3:uid="{ABDDD92B-0513-4971-831A-5217BACD5461}" name="obligation Unit" dataDxfId="18"/>
    <tableColumn id="6" xr3:uid="{D1B267CE-6CAC-467B-88EB-F7644B356226}" name="Caps (maximum of units that are accepted)" dataDxfId="17"/>
    <tableColumn id="7" xr3:uid="{801C2E8D-A48D-45CC-B534-6B707B105EA0}" name="Minimum Requirements" dataDxfId="16"/>
    <tableColumn id="8" xr3:uid="{7C93332B-0983-4246-933D-90E370C198CA}" name="Your BID" dataDxfId="15"/>
    <tableColumn id="9" xr3:uid="{961C0E7E-F61D-459F-A5E4-798F58490A8C}" name="obligation Value" dataDxfId="14"/>
    <tableColumn id="10" xr3:uid="{7D8D3F63-0807-4C57-95D2-470A2EA32B59}" name="Bid Value" dataDxfId="13"/>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22C1E0E-41D8-42F6-B6D3-596C6EE26174}" name="OPT" displayName="OPT" ref="A47:J61" totalsRowShown="0" headerRowDxfId="12" dataDxfId="11" tableBorderDxfId="10">
  <autoFilter ref="A47:J61" xr:uid="{922C1E0E-41D8-42F6-B6D3-596C6EE26174}"/>
  <tableColumns count="10">
    <tableColumn id="1" xr3:uid="{BED2A191-0DF4-485E-8DF3-3C0DFDA891B9}" name="Theme" dataDxfId="9"/>
    <tableColumn id="2" xr3:uid="{2E5334C2-EFD9-44AA-AF15-62AE02E03396}" name="Obligation" dataDxfId="8"/>
    <tableColumn id="3" xr3:uid="{C76F76F5-CE79-4097-A3CC-B8F87A0C4984}" name="obligation description " dataDxfId="7"/>
    <tableColumn id="4" xr3:uid="{CE98D2C8-6EE6-4A4E-B575-5206535CD652}" name="Evidence  to be provided during the life of the contract" dataDxfId="6"/>
    <tableColumn id="5" xr3:uid="{EE8C1F51-914A-482D-BB64-0CED1E5A122A}" name="obligation Unit" dataDxfId="5"/>
    <tableColumn id="6" xr3:uid="{085B3585-A420-499C-AF5A-27ADC64D1DF7}" name="Column1" dataDxfId="4"/>
    <tableColumn id="7" xr3:uid="{0511E3C2-4699-49FD-B124-E4BB934C257A}" name="Column2" dataDxfId="3"/>
    <tableColumn id="8" xr3:uid="{4760A4BF-08ED-4070-9D6C-07FC6E4C822B}" name="Your BID" dataDxfId="2"/>
    <tableColumn id="9" xr3:uid="{C3937619-F455-4527-82F0-F657EA11BCE2}" name="obligation Value" dataDxfId="1"/>
    <tableColumn id="10" xr3:uid="{4BF6994C-F228-401B-A1B8-BB2B72722178}" name="Bid Value" dataDxfId="0">
      <calculatedColumnFormula>H48*I48</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B30"/>
  <sheetViews>
    <sheetView showGridLines="0" workbookViewId="0">
      <selection activeCell="A7" sqref="A7"/>
    </sheetView>
  </sheetViews>
  <sheetFormatPr defaultColWidth="0" defaultRowHeight="15" zeroHeight="1"/>
  <cols>
    <col min="1" max="1" width="82.140625" customWidth="1"/>
    <col min="2" max="2" width="60.85546875" customWidth="1"/>
    <col min="3" max="16384" width="9.140625" hidden="1"/>
  </cols>
  <sheetData>
    <row r="1" spans="1:2" ht="25.5">
      <c r="A1" s="15" t="s">
        <v>0</v>
      </c>
      <c r="B1" s="16"/>
    </row>
    <row r="2" spans="1:2" ht="57">
      <c r="A2" s="17" t="s">
        <v>1</v>
      </c>
      <c r="B2" s="16"/>
    </row>
    <row r="3" spans="1:2" ht="57">
      <c r="A3" s="17" t="s">
        <v>2</v>
      </c>
      <c r="B3" s="16"/>
    </row>
    <row r="4" spans="1:2" ht="57">
      <c r="A4" s="17" t="s">
        <v>3</v>
      </c>
      <c r="B4" s="16"/>
    </row>
    <row r="5" spans="1:2" ht="28.5">
      <c r="A5" s="18" t="s">
        <v>4</v>
      </c>
      <c r="B5" s="16"/>
    </row>
    <row r="6" spans="1:2" ht="25.5">
      <c r="A6" s="19" t="s">
        <v>5</v>
      </c>
      <c r="B6" s="16"/>
    </row>
    <row r="7" spans="1:2" ht="85.5" customHeight="1">
      <c r="A7" s="17" t="s">
        <v>6</v>
      </c>
      <c r="B7" s="16"/>
    </row>
    <row r="8" spans="1:2" ht="99.75">
      <c r="A8" s="17" t="s">
        <v>7</v>
      </c>
      <c r="B8" s="16"/>
    </row>
    <row r="9" spans="1:2" ht="72.75" customHeight="1">
      <c r="A9" s="20" t="s">
        <v>8</v>
      </c>
      <c r="B9" s="16"/>
    </row>
    <row r="10" spans="1:2" ht="25.5">
      <c r="A10" s="19" t="s">
        <v>9</v>
      </c>
      <c r="B10" s="16"/>
    </row>
    <row r="11" spans="1:2" ht="71.25">
      <c r="A11" s="17" t="s">
        <v>10</v>
      </c>
      <c r="B11" s="16"/>
    </row>
    <row r="12" spans="1:2" ht="85.5">
      <c r="A12" s="17" t="s">
        <v>11</v>
      </c>
      <c r="B12" s="16"/>
    </row>
    <row r="13" spans="1:2" ht="71.25">
      <c r="A13" s="17" t="s">
        <v>12</v>
      </c>
      <c r="B13" s="16"/>
    </row>
    <row r="14" spans="1:2" ht="57">
      <c r="A14" s="20" t="s">
        <v>13</v>
      </c>
      <c r="B14" s="16"/>
    </row>
    <row r="15" spans="1:2" ht="25.5">
      <c r="A15" s="19" t="s">
        <v>14</v>
      </c>
      <c r="B15" s="16"/>
    </row>
    <row r="16" spans="1:2" ht="42.75">
      <c r="A16" s="20" t="s">
        <v>15</v>
      </c>
      <c r="B16" s="16"/>
    </row>
    <row r="17" spans="1:2">
      <c r="A17" s="16"/>
      <c r="B17" s="16"/>
    </row>
    <row r="18" spans="1:2" ht="25.5">
      <c r="A18" s="137" t="s">
        <v>16</v>
      </c>
      <c r="B18" s="138"/>
    </row>
    <row r="19" spans="1:2">
      <c r="A19" s="21"/>
      <c r="B19" s="22"/>
    </row>
    <row r="20" spans="1:2" ht="42.75">
      <c r="A20" s="23" t="s">
        <v>17</v>
      </c>
      <c r="B20" s="24" t="s">
        <v>18</v>
      </c>
    </row>
    <row r="21" spans="1:2">
      <c r="A21" s="25"/>
      <c r="B21" s="22"/>
    </row>
    <row r="22" spans="1:2" ht="42.75">
      <c r="A22" s="26" t="s">
        <v>19</v>
      </c>
      <c r="B22" s="27" t="s">
        <v>20</v>
      </c>
    </row>
    <row r="23" spans="1:2">
      <c r="A23" s="25"/>
      <c r="B23" s="22"/>
    </row>
    <row r="24" spans="1:2" ht="42.75">
      <c r="A24" s="26" t="s">
        <v>21</v>
      </c>
      <c r="B24" s="24" t="s">
        <v>22</v>
      </c>
    </row>
    <row r="25" spans="1:2">
      <c r="A25" s="25"/>
      <c r="B25" s="22"/>
    </row>
    <row r="26" spans="1:2" ht="85.5">
      <c r="A26" s="26" t="s">
        <v>23</v>
      </c>
      <c r="B26" s="24" t="s">
        <v>24</v>
      </c>
    </row>
    <row r="27" spans="1:2">
      <c r="A27" s="25"/>
      <c r="B27" s="22"/>
    </row>
    <row r="28" spans="1:2" ht="71.25">
      <c r="A28" s="26" t="s">
        <v>25</v>
      </c>
      <c r="B28" s="24" t="s">
        <v>26</v>
      </c>
    </row>
    <row r="29" spans="1:2">
      <c r="A29" s="21"/>
      <c r="B29" s="22"/>
    </row>
    <row r="30" spans="1:2" ht="69.75" customHeight="1">
      <c r="A30" s="135" t="s">
        <v>27</v>
      </c>
      <c r="B30" s="136"/>
    </row>
  </sheetData>
  <mergeCells count="2">
    <mergeCell ref="A30:B30"/>
    <mergeCell ref="A18:B18"/>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M89"/>
  <sheetViews>
    <sheetView showGridLines="0" tabSelected="1" topLeftCell="A13" zoomScale="55" zoomScaleNormal="55" workbookViewId="0">
      <selection activeCell="F15" sqref="F15"/>
    </sheetView>
  </sheetViews>
  <sheetFormatPr defaultColWidth="0" defaultRowHeight="15" zeroHeight="1"/>
  <cols>
    <col min="1" max="1" width="27.28515625" style="132" customWidth="1"/>
    <col min="2" max="2" width="44.85546875" style="133" customWidth="1"/>
    <col min="3" max="3" width="49.7109375" style="133" bestFit="1" customWidth="1"/>
    <col min="4" max="4" width="77.42578125" style="133" customWidth="1"/>
    <col min="5" max="5" width="39.7109375" style="133" customWidth="1"/>
    <col min="6" max="6" width="48.28515625" style="134" customWidth="1"/>
    <col min="7" max="7" width="27.28515625" style="134" customWidth="1"/>
    <col min="8" max="8" width="22.85546875" style="134" customWidth="1"/>
    <col min="9" max="9" width="23.28515625" style="133" customWidth="1"/>
    <col min="10" max="10" width="23" style="133" customWidth="1"/>
    <col min="11" max="11" width="36.7109375" style="51" hidden="1" customWidth="1"/>
    <col min="12" max="16384" width="39.7109375" hidden="1"/>
  </cols>
  <sheetData>
    <row r="1" spans="1:13" ht="61.5">
      <c r="A1" s="139" t="s">
        <v>5</v>
      </c>
      <c r="B1" s="139"/>
      <c r="C1" s="139"/>
      <c r="D1" s="139"/>
      <c r="E1" s="139"/>
      <c r="F1" s="139"/>
      <c r="G1" s="139"/>
      <c r="H1" s="139"/>
      <c r="I1" s="139"/>
      <c r="J1" s="139"/>
    </row>
    <row r="2" spans="1:13" ht="51.95" customHeight="1">
      <c r="A2" s="52" t="s">
        <v>28</v>
      </c>
      <c r="B2" s="53" t="s">
        <v>29</v>
      </c>
      <c r="C2" s="53" t="s">
        <v>30</v>
      </c>
      <c r="D2" s="54" t="s">
        <v>31</v>
      </c>
      <c r="E2" s="54" t="s">
        <v>32</v>
      </c>
      <c r="F2" s="54" t="s">
        <v>33</v>
      </c>
      <c r="G2" s="54" t="s">
        <v>23</v>
      </c>
      <c r="H2" s="54" t="s">
        <v>34</v>
      </c>
      <c r="I2" s="54" t="s">
        <v>35</v>
      </c>
      <c r="J2" s="55" t="s">
        <v>36</v>
      </c>
      <c r="K2" s="56" t="s">
        <v>37</v>
      </c>
      <c r="L2" s="57" t="s">
        <v>38</v>
      </c>
      <c r="M2" s="57"/>
    </row>
    <row r="3" spans="1:13" ht="23.25">
      <c r="A3" s="41"/>
      <c r="B3" s="31" t="s">
        <v>39</v>
      </c>
      <c r="C3" s="41"/>
      <c r="D3" s="41"/>
      <c r="E3" s="41"/>
      <c r="F3" s="41"/>
      <c r="G3" s="58"/>
      <c r="H3" s="58"/>
      <c r="I3" s="58"/>
      <c r="J3" s="59"/>
      <c r="K3" s="56"/>
      <c r="L3" s="60"/>
      <c r="M3" s="60"/>
    </row>
    <row r="4" spans="1:13" ht="90">
      <c r="A4" s="61" t="s">
        <v>40</v>
      </c>
      <c r="B4" s="28" t="s">
        <v>41</v>
      </c>
      <c r="C4" s="28" t="s">
        <v>42</v>
      </c>
      <c r="D4" s="28" t="s">
        <v>43</v>
      </c>
      <c r="E4" s="40" t="s">
        <v>44</v>
      </c>
      <c r="F4" s="62">
        <v>0</v>
      </c>
      <c r="G4" s="63">
        <v>0</v>
      </c>
      <c r="H4" s="9">
        <v>0</v>
      </c>
      <c r="I4" s="29">
        <v>30353</v>
      </c>
      <c r="J4" s="64">
        <f t="shared" ref="J4:J9" si="0">H4*I4</f>
        <v>0</v>
      </c>
      <c r="K4" s="65">
        <f>IF(L4="No",(REQ[[#This Row],[obligation Value]]*REQ[[#This Row],[Minimum Requirements]]),(REQ[[#This Row],[obligation Value]]*1))</f>
        <v>0</v>
      </c>
      <c r="L4" s="66" t="s">
        <v>45</v>
      </c>
      <c r="M4" s="60"/>
    </row>
    <row r="5" spans="1:13" ht="93" customHeight="1">
      <c r="A5" s="61" t="s">
        <v>40</v>
      </c>
      <c r="B5" s="67" t="s">
        <v>46</v>
      </c>
      <c r="C5" s="67" t="s">
        <v>47</v>
      </c>
      <c r="D5" s="67" t="s">
        <v>48</v>
      </c>
      <c r="E5" s="39" t="s">
        <v>44</v>
      </c>
      <c r="F5" s="62">
        <v>0</v>
      </c>
      <c r="G5" s="63">
        <v>0</v>
      </c>
      <c r="H5" s="9">
        <v>0</v>
      </c>
      <c r="I5" s="29">
        <v>17074</v>
      </c>
      <c r="J5" s="64">
        <f t="shared" si="0"/>
        <v>0</v>
      </c>
      <c r="K5" s="65">
        <f>IF(L5="No",(REQ[[#This Row],[obligation Value]]*REQ[[#This Row],[Minimum Requirements]]),(REQ[[#This Row],[obligation Value]]*1))</f>
        <v>0</v>
      </c>
      <c r="L5" s="66" t="s">
        <v>45</v>
      </c>
      <c r="M5" s="60"/>
    </row>
    <row r="6" spans="1:13" ht="76.5" customHeight="1">
      <c r="A6" s="61" t="s">
        <v>40</v>
      </c>
      <c r="B6" s="67" t="s">
        <v>49</v>
      </c>
      <c r="C6" s="67" t="s">
        <v>50</v>
      </c>
      <c r="D6" s="67" t="s">
        <v>48</v>
      </c>
      <c r="E6" s="39" t="s">
        <v>44</v>
      </c>
      <c r="F6" s="62">
        <v>0</v>
      </c>
      <c r="G6" s="63">
        <v>0</v>
      </c>
      <c r="H6" s="9">
        <v>0</v>
      </c>
      <c r="I6" s="29">
        <v>17074</v>
      </c>
      <c r="J6" s="64">
        <f t="shared" si="0"/>
        <v>0</v>
      </c>
      <c r="K6" s="65">
        <f>IF(L6="No",(REQ[[#This Row],[obligation Value]]*REQ[[#This Row],[Minimum Requirements]]),(REQ[[#This Row],[obligation Value]]*1))</f>
        <v>0</v>
      </c>
      <c r="L6" s="66" t="s">
        <v>45</v>
      </c>
      <c r="M6" s="60"/>
    </row>
    <row r="7" spans="1:13" ht="79.5" customHeight="1">
      <c r="A7" s="61" t="s">
        <v>40</v>
      </c>
      <c r="B7" s="67" t="s">
        <v>51</v>
      </c>
      <c r="C7" s="67" t="s">
        <v>52</v>
      </c>
      <c r="D7" s="67" t="s">
        <v>48</v>
      </c>
      <c r="E7" s="39" t="s">
        <v>44</v>
      </c>
      <c r="F7" s="62">
        <v>0</v>
      </c>
      <c r="G7" s="63">
        <v>0</v>
      </c>
      <c r="H7" s="9">
        <v>0</v>
      </c>
      <c r="I7" s="29">
        <v>17074</v>
      </c>
      <c r="J7" s="64">
        <f t="shared" si="0"/>
        <v>0</v>
      </c>
      <c r="K7" s="65">
        <f>IF(L7="No",(REQ[[#This Row],[obligation Value]]*REQ[[#This Row],[Minimum Requirements]]),(REQ[[#This Row],[obligation Value]]*1))</f>
        <v>0</v>
      </c>
      <c r="L7" s="66" t="s">
        <v>45</v>
      </c>
      <c r="M7" s="60"/>
    </row>
    <row r="8" spans="1:13" ht="60">
      <c r="A8" s="61" t="s">
        <v>40</v>
      </c>
      <c r="B8" s="67" t="s">
        <v>53</v>
      </c>
      <c r="C8" s="67" t="s">
        <v>54</v>
      </c>
      <c r="D8" s="67" t="s">
        <v>55</v>
      </c>
      <c r="E8" s="39" t="s">
        <v>44</v>
      </c>
      <c r="F8" s="62">
        <v>0</v>
      </c>
      <c r="G8" s="63">
        <v>0</v>
      </c>
      <c r="H8" s="9">
        <v>0</v>
      </c>
      <c r="I8" s="29">
        <v>21000</v>
      </c>
      <c r="J8" s="64">
        <f t="shared" si="0"/>
        <v>0</v>
      </c>
      <c r="K8" s="65">
        <f>IF(L8="No",(REQ[[#This Row],[obligation Value]]*REQ[[#This Row],[Minimum Requirements]]),(REQ[[#This Row],[obligation Value]]*1))</f>
        <v>0</v>
      </c>
      <c r="L8" s="66" t="s">
        <v>45</v>
      </c>
      <c r="M8" s="60"/>
    </row>
    <row r="9" spans="1:13" ht="45">
      <c r="A9" s="61" t="s">
        <v>40</v>
      </c>
      <c r="B9" s="28" t="s">
        <v>56</v>
      </c>
      <c r="C9" s="28" t="s">
        <v>57</v>
      </c>
      <c r="D9" s="28" t="s">
        <v>58</v>
      </c>
      <c r="E9" s="40" t="s">
        <v>59</v>
      </c>
      <c r="F9" s="62">
        <v>0</v>
      </c>
      <c r="G9" s="63">
        <v>0</v>
      </c>
      <c r="H9" s="9">
        <v>0</v>
      </c>
      <c r="I9" s="29">
        <v>300</v>
      </c>
      <c r="J9" s="64">
        <f t="shared" si="0"/>
        <v>0</v>
      </c>
      <c r="K9" s="65">
        <f>IF(L9="No",(REQ[[#This Row],[obligation Value]]*REQ[[#This Row],[Minimum Requirements]]),(REQ[[#This Row],[obligation Value]]*1))</f>
        <v>0</v>
      </c>
      <c r="L9" s="66" t="s">
        <v>45</v>
      </c>
      <c r="M9" s="60"/>
    </row>
    <row r="10" spans="1:13" ht="23.25">
      <c r="A10" s="30"/>
      <c r="B10" s="31" t="s">
        <v>60</v>
      </c>
      <c r="C10" s="30"/>
      <c r="D10" s="30"/>
      <c r="E10" s="30"/>
      <c r="F10" s="30"/>
      <c r="G10" s="30"/>
      <c r="H10" s="11"/>
      <c r="I10" s="30"/>
      <c r="J10" s="68"/>
      <c r="K10" s="65">
        <f>IF(L10="No",(REQ[[#This Row],[obligation Value]]*REQ[[#This Row],[Minimum Requirements]]),(REQ[[#This Row],[obligation Value]]*1))</f>
        <v>0</v>
      </c>
      <c r="L10" s="66" t="s">
        <v>45</v>
      </c>
      <c r="M10" s="60"/>
    </row>
    <row r="11" spans="1:13" ht="75">
      <c r="A11" s="61" t="s">
        <v>60</v>
      </c>
      <c r="B11" s="67" t="s">
        <v>61</v>
      </c>
      <c r="C11" s="67" t="s">
        <v>62</v>
      </c>
      <c r="D11" s="67" t="s">
        <v>63</v>
      </c>
      <c r="E11" s="28" t="s">
        <v>64</v>
      </c>
      <c r="F11" s="62">
        <v>8</v>
      </c>
      <c r="G11" s="63">
        <v>6</v>
      </c>
      <c r="H11" s="9">
        <v>0</v>
      </c>
      <c r="I11" s="29">
        <v>158</v>
      </c>
      <c r="J11" s="64">
        <f>H11*I11</f>
        <v>0</v>
      </c>
      <c r="K11" s="65">
        <f>IF(L11="No",(REQ[[#This Row],[obligation Value]]*REQ[[#This Row],[Minimum Requirements]]),(REQ[[#This Row],[obligation Value]]*1))</f>
        <v>948</v>
      </c>
      <c r="L11" s="66" t="s">
        <v>45</v>
      </c>
      <c r="M11" s="60"/>
    </row>
    <row r="12" spans="1:13" ht="90">
      <c r="A12" s="61" t="s">
        <v>60</v>
      </c>
      <c r="B12" s="10" t="s">
        <v>65</v>
      </c>
      <c r="C12" s="67" t="s">
        <v>66</v>
      </c>
      <c r="D12" s="67" t="s">
        <v>67</v>
      </c>
      <c r="E12" s="28" t="s">
        <v>64</v>
      </c>
      <c r="F12" s="62">
        <v>4</v>
      </c>
      <c r="G12" s="63">
        <v>2</v>
      </c>
      <c r="H12" s="9">
        <v>0</v>
      </c>
      <c r="I12" s="29">
        <v>316</v>
      </c>
      <c r="J12" s="64">
        <f>H12*I12</f>
        <v>0</v>
      </c>
      <c r="K12" s="65">
        <f>IF(L12="No",(REQ[[#This Row],[obligation Value]]*REQ[[#This Row],[Minimum Requirements]]),(REQ[[#This Row],[obligation Value]]*1))</f>
        <v>632</v>
      </c>
      <c r="L12" s="66" t="s">
        <v>45</v>
      </c>
      <c r="M12" s="60"/>
    </row>
    <row r="13" spans="1:13" ht="195">
      <c r="A13" s="61" t="s">
        <v>60</v>
      </c>
      <c r="B13" s="10" t="s">
        <v>68</v>
      </c>
      <c r="C13" s="67" t="s">
        <v>69</v>
      </c>
      <c r="D13" s="67" t="s">
        <v>70</v>
      </c>
      <c r="E13" s="28" t="s">
        <v>71</v>
      </c>
      <c r="F13" s="62">
        <v>6</v>
      </c>
      <c r="G13" s="63">
        <v>4</v>
      </c>
      <c r="H13" s="9">
        <v>0</v>
      </c>
      <c r="I13" s="29">
        <v>258.45</v>
      </c>
      <c r="J13" s="64">
        <f>H13*I13</f>
        <v>0</v>
      </c>
      <c r="K13" s="65">
        <f>IF(L13="No",(REQ[[#This Row],[obligation Value]]*REQ[[#This Row],[Minimum Requirements]]),(REQ[[#This Row],[obligation Value]]*1))</f>
        <v>1033.8</v>
      </c>
      <c r="L13" s="66" t="s">
        <v>45</v>
      </c>
      <c r="M13" s="60"/>
    </row>
    <row r="14" spans="1:13" ht="23.25">
      <c r="A14" s="30"/>
      <c r="B14" s="31" t="s">
        <v>72</v>
      </c>
      <c r="C14" s="30"/>
      <c r="D14" s="30"/>
      <c r="E14" s="30"/>
      <c r="F14" s="30"/>
      <c r="G14" s="30"/>
      <c r="H14" s="12"/>
      <c r="I14" s="32"/>
      <c r="J14" s="69"/>
      <c r="K14" s="65">
        <f>IF(L14="No",(REQ[[#This Row],[obligation Value]]*REQ[[#This Row],[Minimum Requirements]]),(REQ[[#This Row],[obligation Value]]*1))</f>
        <v>0</v>
      </c>
      <c r="L14" s="66" t="s">
        <v>45</v>
      </c>
      <c r="M14" s="60"/>
    </row>
    <row r="15" spans="1:13" ht="96.75" customHeight="1">
      <c r="A15" s="70" t="s">
        <v>72</v>
      </c>
      <c r="B15" s="67" t="s">
        <v>73</v>
      </c>
      <c r="C15" s="67" t="s">
        <v>74</v>
      </c>
      <c r="D15" s="67" t="s">
        <v>75</v>
      </c>
      <c r="E15" s="28" t="s">
        <v>59</v>
      </c>
      <c r="F15" s="62">
        <v>0</v>
      </c>
      <c r="G15" s="63">
        <v>0</v>
      </c>
      <c r="H15" s="9">
        <v>0</v>
      </c>
      <c r="I15" s="29">
        <v>300</v>
      </c>
      <c r="J15" s="64">
        <f>H15*I15</f>
        <v>0</v>
      </c>
      <c r="K15" s="65">
        <f>IF(L15="No",(REQ[[#This Row],[obligation Value]]*REQ[[#This Row],[Minimum Requirements]]),(REQ[[#This Row],[obligation Value]]*1))</f>
        <v>0</v>
      </c>
      <c r="L15" s="66" t="s">
        <v>45</v>
      </c>
      <c r="M15" s="60"/>
    </row>
    <row r="16" spans="1:13" ht="23.25">
      <c r="A16" s="30"/>
      <c r="B16" s="31" t="s">
        <v>76</v>
      </c>
      <c r="C16" s="30"/>
      <c r="D16" s="30"/>
      <c r="E16" s="30"/>
      <c r="F16" s="30"/>
      <c r="G16" s="30"/>
      <c r="H16" s="12"/>
      <c r="I16" s="32"/>
      <c r="J16" s="69"/>
      <c r="K16" s="65">
        <f>IF(L16="No",(REQ[[#This Row],[obligation Value]]*REQ[[#This Row],[Minimum Requirements]]),(REQ[[#This Row],[obligation Value]]*1))</f>
        <v>0</v>
      </c>
      <c r="L16" s="66" t="s">
        <v>45</v>
      </c>
      <c r="M16" s="60"/>
    </row>
    <row r="17" spans="1:13" ht="30">
      <c r="A17" s="61" t="s">
        <v>76</v>
      </c>
      <c r="B17" s="67" t="s">
        <v>77</v>
      </c>
      <c r="C17" s="67" t="s">
        <v>78</v>
      </c>
      <c r="D17" s="67" t="s">
        <v>79</v>
      </c>
      <c r="E17" s="33" t="str">
        <f>TEXT(10000,"£#,##0")&amp;" per £m"</f>
        <v>£10,000 per £m</v>
      </c>
      <c r="F17" s="39">
        <f ca="1">I17</f>
        <v>5520.0000000000009</v>
      </c>
      <c r="G17" s="71">
        <f ca="1">I17</f>
        <v>5520.0000000000009</v>
      </c>
      <c r="H17" s="13">
        <v>0</v>
      </c>
      <c r="I17" s="29" cm="1">
        <f t="array" aca="1" ref="I17" ca="1">($C$68/1000000)*(_xlfn.TEXTJOIN("",TRUE,IFERROR((MID(REQ[[#This Row],[obligation Unit]],ROW(INDIRECT("1:"&amp;LEN(REQ[[#This Row],[obligation Unit]]))),1)*1),""))*1)</f>
        <v>5520.0000000000009</v>
      </c>
      <c r="J17" s="64">
        <f>H17</f>
        <v>0</v>
      </c>
      <c r="K17" s="65">
        <f ca="1">IF(L17="No",(REQ[[#This Row],[obligation Value]]*REQ[[#This Row],[Minimum Requirements]]),(REQ[[#This Row],[obligation Value]]*1))</f>
        <v>5520.0000000000009</v>
      </c>
      <c r="L17" s="66" t="s">
        <v>80</v>
      </c>
      <c r="M17" s="72"/>
    </row>
    <row r="18" spans="1:13" ht="30">
      <c r="A18" s="61" t="s">
        <v>76</v>
      </c>
      <c r="B18" s="67" t="s">
        <v>81</v>
      </c>
      <c r="C18" s="67" t="s">
        <v>82</v>
      </c>
      <c r="D18" s="67" t="s">
        <v>83</v>
      </c>
      <c r="E18" s="28" t="s">
        <v>59</v>
      </c>
      <c r="F18" s="62">
        <v>0</v>
      </c>
      <c r="G18" s="63">
        <v>0</v>
      </c>
      <c r="H18" s="9">
        <v>0</v>
      </c>
      <c r="I18" s="29">
        <v>300</v>
      </c>
      <c r="J18" s="64">
        <f>H18*I18</f>
        <v>0</v>
      </c>
      <c r="K18" s="65">
        <f>IF(L18="No",(REQ[[#This Row],[obligation Value]]*REQ[[#This Row],[Minimum Requirements]]),(REQ[[#This Row],[obligation Value]]*1))</f>
        <v>0</v>
      </c>
      <c r="L18" s="66" t="s">
        <v>45</v>
      </c>
      <c r="M18" s="60"/>
    </row>
    <row r="19" spans="1:13" ht="44.25" customHeight="1">
      <c r="A19" s="61" t="s">
        <v>76</v>
      </c>
      <c r="B19" s="67" t="s">
        <v>84</v>
      </c>
      <c r="C19" s="67" t="s">
        <v>85</v>
      </c>
      <c r="D19" s="67" t="s">
        <v>86</v>
      </c>
      <c r="E19" s="28" t="s">
        <v>87</v>
      </c>
      <c r="F19" s="62">
        <v>0</v>
      </c>
      <c r="G19" s="63">
        <v>0</v>
      </c>
      <c r="H19" s="9">
        <v>0</v>
      </c>
      <c r="I19" s="29">
        <v>1200</v>
      </c>
      <c r="J19" s="64">
        <f>H19*I19</f>
        <v>0</v>
      </c>
      <c r="K19" s="65">
        <f>IF(L19="No",(REQ[[#This Row],[obligation Value]]*REQ[[#This Row],[Minimum Requirements]]),(REQ[[#This Row],[obligation Value]]*1))</f>
        <v>0</v>
      </c>
      <c r="L19" s="66" t="s">
        <v>45</v>
      </c>
      <c r="M19" s="60"/>
    </row>
    <row r="20" spans="1:13" ht="30">
      <c r="A20" s="61" t="s">
        <v>76</v>
      </c>
      <c r="B20" s="67" t="s">
        <v>88</v>
      </c>
      <c r="C20" s="67" t="s">
        <v>89</v>
      </c>
      <c r="D20" s="67" t="s">
        <v>90</v>
      </c>
      <c r="E20" s="28" t="s">
        <v>91</v>
      </c>
      <c r="F20" s="62">
        <v>0</v>
      </c>
      <c r="G20" s="63">
        <v>0</v>
      </c>
      <c r="H20" s="9">
        <v>0</v>
      </c>
      <c r="I20" s="29">
        <v>1000</v>
      </c>
      <c r="J20" s="64">
        <f>H20*I20</f>
        <v>0</v>
      </c>
      <c r="K20" s="65">
        <f>IF(L20="No",(REQ[[#This Row],[obligation Value]]*REQ[[#This Row],[Minimum Requirements]]),(REQ[[#This Row],[obligation Value]]*1))</f>
        <v>0</v>
      </c>
      <c r="L20" s="66" t="s">
        <v>45</v>
      </c>
      <c r="M20" s="60"/>
    </row>
    <row r="21" spans="1:13" ht="23.25">
      <c r="A21" s="30"/>
      <c r="B21" s="31" t="s">
        <v>92</v>
      </c>
      <c r="C21" s="30"/>
      <c r="D21" s="30"/>
      <c r="E21" s="30"/>
      <c r="F21" s="30"/>
      <c r="G21" s="30"/>
      <c r="H21" s="11"/>
      <c r="I21" s="32"/>
      <c r="J21" s="69"/>
      <c r="K21" s="65">
        <f>IF(L21="No",(REQ[[#This Row],[obligation Value]]*REQ[[#This Row],[Minimum Requirements]]),(REQ[[#This Row],[obligation Value]]*1))</f>
        <v>0</v>
      </c>
      <c r="L21" s="66" t="s">
        <v>45</v>
      </c>
      <c r="M21" s="60"/>
    </row>
    <row r="22" spans="1:13" ht="72.75" customHeight="1">
      <c r="A22" s="73" t="s">
        <v>92</v>
      </c>
      <c r="B22" s="67" t="s">
        <v>93</v>
      </c>
      <c r="C22" s="67" t="s">
        <v>94</v>
      </c>
      <c r="D22" s="67" t="s">
        <v>95</v>
      </c>
      <c r="E22" s="33" t="str">
        <f>TEXT(0,"£#,##0")&amp;" per £m"</f>
        <v>£0 per £m</v>
      </c>
      <c r="F22" s="39">
        <f ca="1">G22*2</f>
        <v>0</v>
      </c>
      <c r="G22" s="71">
        <f ca="1">I22</f>
        <v>0</v>
      </c>
      <c r="H22" s="13">
        <v>0</v>
      </c>
      <c r="I22" s="29" cm="1">
        <f t="array" aca="1" ref="I22" ca="1">($C$68/1000000)*(_xlfn.TEXTJOIN("",TRUE,IFERROR((MID(REQ[[#This Row],[obligation Unit]],ROW(INDIRECT("1:"&amp;LEN(REQ[[#This Row],[obligation Unit]]))),1)*1),""))*1)</f>
        <v>0</v>
      </c>
      <c r="J22" s="64">
        <f ca="1">H22*I22</f>
        <v>0</v>
      </c>
      <c r="K22" s="65">
        <f ca="1">IF(L22="No",(REQ[[#This Row],[obligation Value]]*REQ[[#This Row],[Minimum Requirements]]),(REQ[[#This Row],[obligation Value]]*1))</f>
        <v>0</v>
      </c>
      <c r="L22" s="66" t="s">
        <v>80</v>
      </c>
      <c r="M22" s="60"/>
    </row>
    <row r="23" spans="1:13" ht="72.75" customHeight="1">
      <c r="A23" s="73" t="s">
        <v>92</v>
      </c>
      <c r="B23" s="67" t="s">
        <v>96</v>
      </c>
      <c r="C23" s="43" t="s">
        <v>97</v>
      </c>
      <c r="D23" s="67" t="s">
        <v>98</v>
      </c>
      <c r="E23" s="33" t="str">
        <f>TEXT(2000,"£#,##0")&amp;" per £m"</f>
        <v>£2,000 per £m</v>
      </c>
      <c r="F23" s="39">
        <f ca="1">I23*2</f>
        <v>2208</v>
      </c>
      <c r="G23" s="71">
        <f ca="1">I23</f>
        <v>1104</v>
      </c>
      <c r="H23" s="13">
        <v>0</v>
      </c>
      <c r="I23" s="29" cm="1">
        <f t="array" aca="1" ref="I23" ca="1">($C$68/1000000)*(_xlfn.TEXTJOIN("",TRUE,IFERROR((MID(REQ[[#This Row],[obligation Unit]],ROW(INDIRECT("1:"&amp;LEN(REQ[[#This Row],[obligation Unit]]))),1)*1),""))*1)</f>
        <v>1104</v>
      </c>
      <c r="J23" s="64">
        <f>H23</f>
        <v>0</v>
      </c>
      <c r="K23" s="65">
        <f ca="1">IF(L23="No",(REQ[[#This Row],[obligation Value]]*REQ[[#This Row],[Minimum Requirements]]),(REQ[[#This Row],[obligation Value]]*1))</f>
        <v>1104</v>
      </c>
      <c r="L23" s="66" t="s">
        <v>80</v>
      </c>
      <c r="M23" s="60"/>
    </row>
    <row r="24" spans="1:13" ht="57" customHeight="1">
      <c r="A24" s="73" t="s">
        <v>92</v>
      </c>
      <c r="B24" s="67" t="s">
        <v>99</v>
      </c>
      <c r="C24" s="67" t="s">
        <v>100</v>
      </c>
      <c r="D24" s="67" t="s">
        <v>101</v>
      </c>
      <c r="E24" s="33" t="str">
        <f>TEXT(300,"£#,##0")&amp;" per £m"</f>
        <v>£300 per £m</v>
      </c>
      <c r="F24" s="39">
        <v>0</v>
      </c>
      <c r="G24" s="71">
        <v>0</v>
      </c>
      <c r="H24" s="13">
        <v>0</v>
      </c>
      <c r="I24" s="29" cm="1">
        <f t="array" aca="1" ref="I24" ca="1">($C$68/1000000)*(_xlfn.TEXTJOIN("",TRUE,IFERROR((MID(REQ[[#This Row],[obligation Unit]],ROW(INDIRECT("1:"&amp;LEN(REQ[[#This Row],[obligation Unit]]))),1)*1),""))*1)</f>
        <v>165.60000000000002</v>
      </c>
      <c r="J24" s="64">
        <f ca="1">H24*I24</f>
        <v>0</v>
      </c>
      <c r="K24" s="65">
        <f ca="1">IF(L24="No",(REQ[[#This Row],[obligation Value]]*REQ[[#This Row],[Minimum Requirements]]),(REQ[[#This Row],[obligation Value]]*1))</f>
        <v>165.60000000000002</v>
      </c>
      <c r="L24" s="66" t="s">
        <v>80</v>
      </c>
      <c r="M24" s="60"/>
    </row>
    <row r="25" spans="1:13" ht="23.25">
      <c r="A25" s="30"/>
      <c r="B25" s="31" t="s">
        <v>102</v>
      </c>
      <c r="C25" s="30"/>
      <c r="D25" s="30"/>
      <c r="E25" s="30"/>
      <c r="F25" s="30"/>
      <c r="G25" s="34"/>
      <c r="H25" s="12"/>
      <c r="I25" s="74"/>
      <c r="J25" s="75"/>
      <c r="K25" s="65">
        <f>IF(L25="No",(REQ[[#This Row],[obligation Value]]*REQ[[#This Row],[Minimum Requirements]]),(REQ[[#This Row],[obligation Value]]*1))</f>
        <v>0</v>
      </c>
      <c r="L25" s="66" t="s">
        <v>45</v>
      </c>
      <c r="M25" s="60"/>
    </row>
    <row r="26" spans="1:13" ht="90.75" customHeight="1">
      <c r="A26" s="61" t="s">
        <v>102</v>
      </c>
      <c r="B26" s="35" t="s">
        <v>103</v>
      </c>
      <c r="C26" s="36" t="s">
        <v>104</v>
      </c>
      <c r="D26" s="76" t="s">
        <v>105</v>
      </c>
      <c r="E26" s="36" t="s">
        <v>106</v>
      </c>
      <c r="F26" s="77">
        <v>0</v>
      </c>
      <c r="G26" s="63">
        <v>0</v>
      </c>
      <c r="H26" s="9">
        <v>0</v>
      </c>
      <c r="I26" s="78">
        <v>168</v>
      </c>
      <c r="J26" s="79">
        <f>H26*I26</f>
        <v>0</v>
      </c>
      <c r="K26" s="65">
        <f>IF(L26="No",(REQ[[#This Row],[obligation Value]]*REQ[[#This Row],[Minimum Requirements]]),(REQ[[#This Row],[obligation Value]]*1))</f>
        <v>0</v>
      </c>
      <c r="L26" s="66" t="s">
        <v>45</v>
      </c>
      <c r="M26" s="60"/>
    </row>
    <row r="27" spans="1:13" ht="89.25" customHeight="1">
      <c r="A27" s="61" t="s">
        <v>102</v>
      </c>
      <c r="B27" s="35" t="s">
        <v>107</v>
      </c>
      <c r="C27" s="36" t="s">
        <v>108</v>
      </c>
      <c r="D27" s="76" t="s">
        <v>105</v>
      </c>
      <c r="E27" s="36" t="s">
        <v>106</v>
      </c>
      <c r="F27" s="77">
        <v>0</v>
      </c>
      <c r="G27" s="63">
        <v>0</v>
      </c>
      <c r="H27" s="9">
        <v>0</v>
      </c>
      <c r="I27" s="80">
        <v>300</v>
      </c>
      <c r="J27" s="79">
        <f>H27*I27</f>
        <v>0</v>
      </c>
      <c r="K27" s="65">
        <f>IF(L27="No",(REQ[[#This Row],[obligation Value]]*REQ[[#This Row],[Minimum Requirements]]),(REQ[[#This Row],[obligation Value]]*1))</f>
        <v>0</v>
      </c>
      <c r="L27" s="66" t="s">
        <v>45</v>
      </c>
      <c r="M27" s="60"/>
    </row>
    <row r="28" spans="1:13" ht="55.5" customHeight="1">
      <c r="A28" s="61" t="s">
        <v>102</v>
      </c>
      <c r="B28" s="35" t="s">
        <v>109</v>
      </c>
      <c r="C28" s="36" t="s">
        <v>110</v>
      </c>
      <c r="D28" s="76" t="s">
        <v>105</v>
      </c>
      <c r="E28" s="36" t="s">
        <v>106</v>
      </c>
      <c r="F28" s="77">
        <v>0</v>
      </c>
      <c r="G28" s="63">
        <v>0</v>
      </c>
      <c r="H28" s="9">
        <v>0</v>
      </c>
      <c r="I28" s="78">
        <v>450</v>
      </c>
      <c r="J28" s="79">
        <f>H28*I28</f>
        <v>0</v>
      </c>
      <c r="K28" s="65">
        <f>IF(L28="No",(REQ[[#This Row],[obligation Value]]*REQ[[#This Row],[Minimum Requirements]]),(REQ[[#This Row],[obligation Value]]*1))</f>
        <v>0</v>
      </c>
      <c r="L28" s="66" t="s">
        <v>45</v>
      </c>
      <c r="M28" s="60"/>
    </row>
    <row r="29" spans="1:13" ht="23.25">
      <c r="A29" s="30"/>
      <c r="B29" s="31" t="s">
        <v>111</v>
      </c>
      <c r="C29" s="30"/>
      <c r="D29" s="30"/>
      <c r="E29" s="30"/>
      <c r="F29" s="30"/>
      <c r="G29" s="34"/>
      <c r="H29" s="12"/>
      <c r="I29" s="74"/>
      <c r="J29" s="75"/>
      <c r="K29" s="65">
        <f>IF(L29="No",(REQ[[#This Row],[obligation Value]]*REQ[[#This Row],[Minimum Requirements]]),(REQ[[#This Row],[obligation Value]]*1))</f>
        <v>0</v>
      </c>
      <c r="L29" s="66" t="s">
        <v>45</v>
      </c>
      <c r="M29" s="60"/>
    </row>
    <row r="30" spans="1:13" ht="30">
      <c r="A30" s="61" t="s">
        <v>112</v>
      </c>
      <c r="B30" s="81" t="s">
        <v>113</v>
      </c>
      <c r="C30" s="67" t="s">
        <v>114</v>
      </c>
      <c r="D30" s="76" t="s">
        <v>105</v>
      </c>
      <c r="E30" s="36" t="s">
        <v>115</v>
      </c>
      <c r="F30" s="77">
        <v>3</v>
      </c>
      <c r="G30" s="63">
        <v>2</v>
      </c>
      <c r="H30" s="9">
        <v>0</v>
      </c>
      <c r="I30" s="78">
        <v>400</v>
      </c>
      <c r="J30" s="79">
        <f t="shared" ref="J30:J37" si="1">H30*I30</f>
        <v>0</v>
      </c>
      <c r="K30" s="65">
        <f>IF(L30="No",(REQ[[#This Row],[obligation Value]]*REQ[[#This Row],[Minimum Requirements]]),(REQ[[#This Row],[obligation Value]]*1))</f>
        <v>800</v>
      </c>
      <c r="L30" s="66" t="s">
        <v>45</v>
      </c>
      <c r="M30" s="60"/>
    </row>
    <row r="31" spans="1:13" ht="30">
      <c r="A31" s="61" t="s">
        <v>112</v>
      </c>
      <c r="B31" s="35" t="s">
        <v>116</v>
      </c>
      <c r="C31" s="36" t="s">
        <v>117</v>
      </c>
      <c r="D31" s="76" t="s">
        <v>105</v>
      </c>
      <c r="E31" s="36" t="s">
        <v>115</v>
      </c>
      <c r="F31" s="77">
        <v>0</v>
      </c>
      <c r="G31" s="63">
        <v>0</v>
      </c>
      <c r="H31" s="9">
        <v>0</v>
      </c>
      <c r="I31" s="78">
        <v>450</v>
      </c>
      <c r="J31" s="79">
        <f t="shared" si="1"/>
        <v>0</v>
      </c>
      <c r="K31" s="65">
        <f>IF(L31="No",(REQ[[#This Row],[obligation Value]]*REQ[[#This Row],[Minimum Requirements]]),(REQ[[#This Row],[obligation Value]]*1))</f>
        <v>0</v>
      </c>
      <c r="L31" s="66" t="s">
        <v>45</v>
      </c>
      <c r="M31" s="60"/>
    </row>
    <row r="32" spans="1:13">
      <c r="A32" s="61" t="s">
        <v>112</v>
      </c>
      <c r="B32" s="35" t="s">
        <v>118</v>
      </c>
      <c r="C32" s="36" t="s">
        <v>119</v>
      </c>
      <c r="D32" s="76" t="s">
        <v>105</v>
      </c>
      <c r="E32" s="36" t="s">
        <v>115</v>
      </c>
      <c r="F32" s="77">
        <v>3</v>
      </c>
      <c r="G32" s="63">
        <v>2</v>
      </c>
      <c r="H32" s="9">
        <v>0</v>
      </c>
      <c r="I32" s="78">
        <v>200</v>
      </c>
      <c r="J32" s="79">
        <f t="shared" si="1"/>
        <v>0</v>
      </c>
      <c r="K32" s="65">
        <f>IF(L32="No",(REQ[[#This Row],[obligation Value]]*REQ[[#This Row],[Minimum Requirements]]),(REQ[[#This Row],[obligation Value]]*1))</f>
        <v>400</v>
      </c>
      <c r="L32" s="66" t="s">
        <v>45</v>
      </c>
      <c r="M32" s="60"/>
    </row>
    <row r="33" spans="1:13" ht="30">
      <c r="A33" s="61" t="s">
        <v>112</v>
      </c>
      <c r="B33" s="35" t="s">
        <v>120</v>
      </c>
      <c r="C33" s="36" t="s">
        <v>121</v>
      </c>
      <c r="D33" s="76" t="s">
        <v>105</v>
      </c>
      <c r="E33" s="36" t="s">
        <v>115</v>
      </c>
      <c r="F33" s="77">
        <v>0</v>
      </c>
      <c r="G33" s="63">
        <v>0</v>
      </c>
      <c r="H33" s="9">
        <v>0</v>
      </c>
      <c r="I33" s="78">
        <v>250</v>
      </c>
      <c r="J33" s="79">
        <f t="shared" si="1"/>
        <v>0</v>
      </c>
      <c r="K33" s="65">
        <f>IF(L33="No",(REQ[[#This Row],[obligation Value]]*REQ[[#This Row],[Minimum Requirements]]),(REQ[[#This Row],[obligation Value]]*1))</f>
        <v>0</v>
      </c>
      <c r="L33" s="66" t="s">
        <v>45</v>
      </c>
      <c r="M33" s="60"/>
    </row>
    <row r="34" spans="1:13">
      <c r="A34" s="61" t="s">
        <v>112</v>
      </c>
      <c r="B34" s="82" t="s">
        <v>122</v>
      </c>
      <c r="C34" s="83" t="s">
        <v>123</v>
      </c>
      <c r="D34" s="76" t="s">
        <v>105</v>
      </c>
      <c r="E34" s="36" t="s">
        <v>124</v>
      </c>
      <c r="F34" s="77">
        <v>0</v>
      </c>
      <c r="G34" s="63">
        <v>0</v>
      </c>
      <c r="H34" s="9">
        <v>0</v>
      </c>
      <c r="I34" s="78">
        <v>150</v>
      </c>
      <c r="J34" s="79">
        <f t="shared" si="1"/>
        <v>0</v>
      </c>
      <c r="K34" s="65">
        <f>IF(L34="No",(REQ[[#This Row],[obligation Value]]*REQ[[#This Row],[Minimum Requirements]]),(REQ[[#This Row],[obligation Value]]*1))</f>
        <v>0</v>
      </c>
      <c r="L34" s="66" t="s">
        <v>45</v>
      </c>
      <c r="M34" s="60"/>
    </row>
    <row r="35" spans="1:13" ht="60">
      <c r="A35" s="61" t="s">
        <v>112</v>
      </c>
      <c r="B35" s="84" t="s">
        <v>125</v>
      </c>
      <c r="C35" s="85" t="s">
        <v>126</v>
      </c>
      <c r="D35" s="76" t="s">
        <v>105</v>
      </c>
      <c r="E35" s="85" t="s">
        <v>127</v>
      </c>
      <c r="F35" s="77">
        <v>0</v>
      </c>
      <c r="G35" s="63">
        <v>0</v>
      </c>
      <c r="H35" s="9">
        <v>0</v>
      </c>
      <c r="I35" s="78">
        <v>339</v>
      </c>
      <c r="J35" s="79">
        <f t="shared" si="1"/>
        <v>0</v>
      </c>
      <c r="K35" s="65">
        <f>IF(L35="No",(REQ[[#This Row],[obligation Value]]*REQ[[#This Row],[Minimum Requirements]]),(REQ[[#This Row],[obligation Value]]*1))</f>
        <v>0</v>
      </c>
      <c r="L35" s="66" t="s">
        <v>45</v>
      </c>
      <c r="M35" s="60"/>
    </row>
    <row r="36" spans="1:13" ht="30">
      <c r="A36" s="61" t="s">
        <v>112</v>
      </c>
      <c r="B36" s="35" t="s">
        <v>128</v>
      </c>
      <c r="C36" s="36" t="s">
        <v>129</v>
      </c>
      <c r="D36" s="76" t="s">
        <v>105</v>
      </c>
      <c r="E36" s="36" t="s">
        <v>115</v>
      </c>
      <c r="F36" s="77">
        <v>0</v>
      </c>
      <c r="G36" s="63">
        <v>0</v>
      </c>
      <c r="H36" s="9">
        <v>0</v>
      </c>
      <c r="I36" s="78">
        <v>350</v>
      </c>
      <c r="J36" s="79">
        <f t="shared" si="1"/>
        <v>0</v>
      </c>
      <c r="K36" s="65">
        <f>IF(L36="No",(REQ[[#This Row],[obligation Value]]*REQ[[#This Row],[Minimum Requirements]]),(REQ[[#This Row],[obligation Value]]*1))</f>
        <v>0</v>
      </c>
      <c r="L36" s="66" t="s">
        <v>45</v>
      </c>
      <c r="M36" s="60"/>
    </row>
    <row r="37" spans="1:13" ht="30">
      <c r="A37" s="61" t="s">
        <v>112</v>
      </c>
      <c r="B37" s="35" t="s">
        <v>130</v>
      </c>
      <c r="C37" s="36" t="s">
        <v>131</v>
      </c>
      <c r="D37" s="76" t="s">
        <v>105</v>
      </c>
      <c r="E37" s="36" t="s">
        <v>115</v>
      </c>
      <c r="F37" s="77">
        <v>0</v>
      </c>
      <c r="G37" s="63">
        <v>0</v>
      </c>
      <c r="H37" s="9">
        <v>0</v>
      </c>
      <c r="I37" s="78">
        <v>250</v>
      </c>
      <c r="J37" s="79">
        <f t="shared" si="1"/>
        <v>0</v>
      </c>
      <c r="K37" s="65">
        <f>IF(L37="No",(REQ[[#This Row],[obligation Value]]*REQ[[#This Row],[Minimum Requirements]]),(REQ[[#This Row],[obligation Value]]*1))</f>
        <v>0</v>
      </c>
      <c r="L37" s="66" t="s">
        <v>45</v>
      </c>
      <c r="M37" s="60"/>
    </row>
    <row r="38" spans="1:13" ht="23.25">
      <c r="A38" s="30"/>
      <c r="B38" s="31" t="s">
        <v>132</v>
      </c>
      <c r="C38" s="30"/>
      <c r="D38" s="30"/>
      <c r="E38" s="30"/>
      <c r="F38" s="30"/>
      <c r="G38" s="37"/>
      <c r="H38" s="44"/>
      <c r="I38" s="38"/>
      <c r="J38" s="86"/>
      <c r="K38" s="65">
        <f>IF(L38="No",(REQ[[#This Row],[obligation Value]]*REQ[[#This Row],[Minimum Requirements]]),(REQ[[#This Row],[obligation Value]]*1))</f>
        <v>0</v>
      </c>
      <c r="L38" s="66" t="s">
        <v>45</v>
      </c>
      <c r="M38" s="60"/>
    </row>
    <row r="39" spans="1:13" ht="129" customHeight="1">
      <c r="A39" s="61" t="s">
        <v>132</v>
      </c>
      <c r="B39" s="36" t="s">
        <v>133</v>
      </c>
      <c r="C39" s="36" t="s">
        <v>134</v>
      </c>
      <c r="D39" s="76" t="s">
        <v>105</v>
      </c>
      <c r="E39" s="36" t="s">
        <v>135</v>
      </c>
      <c r="F39" s="77">
        <v>0</v>
      </c>
      <c r="G39" s="63">
        <v>0</v>
      </c>
      <c r="H39" s="9">
        <v>0</v>
      </c>
      <c r="I39" s="78">
        <v>1500</v>
      </c>
      <c r="J39" s="79">
        <f>H39*I39</f>
        <v>0</v>
      </c>
      <c r="K39" s="65">
        <f>IF(L39="No",(REQ[[#This Row],[obligation Value]]*REQ[[#This Row],[Minimum Requirements]]),(REQ[[#This Row],[obligation Value]]*1))</f>
        <v>0</v>
      </c>
      <c r="L39" s="66" t="s">
        <v>45</v>
      </c>
      <c r="M39" s="60"/>
    </row>
    <row r="40" spans="1:13" ht="45">
      <c r="A40" s="61" t="s">
        <v>132</v>
      </c>
      <c r="B40" s="36" t="s">
        <v>136</v>
      </c>
      <c r="C40" s="36" t="s">
        <v>137</v>
      </c>
      <c r="D40" s="76" t="s">
        <v>105</v>
      </c>
      <c r="E40" s="36" t="s">
        <v>138</v>
      </c>
      <c r="F40" s="77">
        <v>0</v>
      </c>
      <c r="G40" s="63">
        <v>0</v>
      </c>
      <c r="H40" s="9">
        <v>0</v>
      </c>
      <c r="I40" s="78">
        <v>1000</v>
      </c>
      <c r="J40" s="79">
        <f>H40*I40</f>
        <v>0</v>
      </c>
      <c r="K40" s="65">
        <f>IF(L40="No",(REQ[[#This Row],[obligation Value]]*REQ[[#This Row],[Minimum Requirements]]),(REQ[[#This Row],[obligation Value]]*1))</f>
        <v>0</v>
      </c>
      <c r="L40" s="66" t="s">
        <v>45</v>
      </c>
      <c r="M40" s="60"/>
    </row>
    <row r="41" spans="1:13" ht="49.5" customHeight="1">
      <c r="A41" s="30"/>
      <c r="B41" s="31" t="s">
        <v>139</v>
      </c>
      <c r="C41" s="30"/>
      <c r="D41" s="30"/>
      <c r="E41" s="30"/>
      <c r="F41" s="30"/>
      <c r="G41" s="37"/>
      <c r="H41" s="44"/>
      <c r="I41" s="37"/>
      <c r="J41" s="87"/>
      <c r="K41" s="65">
        <f>IF(L41="No",(REQ[[#This Row],[obligation Value]]*REQ[[#This Row],[Minimum Requirements]]),(REQ[[#This Row],[obligation Value]]*1))</f>
        <v>0</v>
      </c>
      <c r="L41" s="66" t="s">
        <v>45</v>
      </c>
      <c r="M41" s="60"/>
    </row>
    <row r="42" spans="1:13" ht="30">
      <c r="A42" s="88" t="s">
        <v>139</v>
      </c>
      <c r="B42" s="36" t="s">
        <v>140</v>
      </c>
      <c r="C42" s="36" t="s">
        <v>141</v>
      </c>
      <c r="D42" s="76" t="s">
        <v>105</v>
      </c>
      <c r="E42" s="36" t="s">
        <v>142</v>
      </c>
      <c r="F42" s="77">
        <v>0</v>
      </c>
      <c r="G42" s="63">
        <v>0</v>
      </c>
      <c r="H42" s="9">
        <v>0</v>
      </c>
      <c r="I42" s="78">
        <v>5070</v>
      </c>
      <c r="J42" s="79">
        <f>H42*I42</f>
        <v>0</v>
      </c>
      <c r="K42" s="65">
        <f>IF(L42="No",(REQ[[#This Row],[obligation Value]]*REQ[[#This Row],[Minimum Requirements]]),(REQ[[#This Row],[obligation Value]]*1))</f>
        <v>0</v>
      </c>
      <c r="L42" s="66" t="s">
        <v>45</v>
      </c>
      <c r="M42" s="60"/>
    </row>
    <row r="43" spans="1:13" ht="76.349999999999994" customHeight="1">
      <c r="A43" s="88" t="s">
        <v>139</v>
      </c>
      <c r="B43" s="36" t="s">
        <v>143</v>
      </c>
      <c r="C43" s="36" t="s">
        <v>144</v>
      </c>
      <c r="D43" s="76" t="s">
        <v>105</v>
      </c>
      <c r="E43" s="36" t="s">
        <v>145</v>
      </c>
      <c r="F43" s="77">
        <v>0</v>
      </c>
      <c r="G43" s="63">
        <v>0</v>
      </c>
      <c r="H43" s="9">
        <v>0</v>
      </c>
      <c r="I43" s="78">
        <v>400</v>
      </c>
      <c r="J43" s="79">
        <v>0</v>
      </c>
      <c r="K43" s="65">
        <f>IF(L43="No",(REQ[[#This Row],[obligation Value]]*REQ[[#This Row],[Minimum Requirements]]),(REQ[[#This Row],[obligation Value]]*1))</f>
        <v>0</v>
      </c>
      <c r="L43" s="66" t="s">
        <v>45</v>
      </c>
      <c r="M43" s="60"/>
    </row>
    <row r="44" spans="1:13" ht="45">
      <c r="A44" s="88" t="s">
        <v>139</v>
      </c>
      <c r="B44" s="36" t="s">
        <v>146</v>
      </c>
      <c r="C44" s="36" t="s">
        <v>147</v>
      </c>
      <c r="D44" s="76" t="s">
        <v>148</v>
      </c>
      <c r="E44" s="36" t="s">
        <v>149</v>
      </c>
      <c r="F44" s="77">
        <v>0</v>
      </c>
      <c r="G44" s="63">
        <v>0</v>
      </c>
      <c r="H44" s="9">
        <v>0</v>
      </c>
      <c r="I44" s="78">
        <v>4</v>
      </c>
      <c r="J44" s="79">
        <f>H44*I44</f>
        <v>0</v>
      </c>
      <c r="K44" s="65">
        <f>IF(L44="No",(REQ[[#This Row],[obligation Value]]*REQ[[#This Row],[Minimum Requirements]]),(REQ[[#This Row],[obligation Value]]*1))</f>
        <v>0</v>
      </c>
      <c r="L44" s="66" t="s">
        <v>45</v>
      </c>
      <c r="M44" s="60"/>
    </row>
    <row r="45" spans="1:13" ht="52.35" customHeight="1">
      <c r="A45" s="88" t="s">
        <v>139</v>
      </c>
      <c r="B45" s="89" t="s">
        <v>150</v>
      </c>
      <c r="C45" s="89" t="s">
        <v>151</v>
      </c>
      <c r="D45" s="90" t="s">
        <v>152</v>
      </c>
      <c r="E45" s="89" t="s">
        <v>153</v>
      </c>
      <c r="F45" s="77">
        <v>6</v>
      </c>
      <c r="G45" s="63">
        <v>6</v>
      </c>
      <c r="H45" s="14">
        <v>0</v>
      </c>
      <c r="I45" s="91">
        <v>1000</v>
      </c>
      <c r="J45" s="92">
        <v>0</v>
      </c>
      <c r="K45" s="65">
        <f>IF(L45="No",(REQ[[#This Row],[obligation Value]]*REQ[[#This Row],[Minimum Requirements]]),(REQ[[#This Row],[obligation Value]]*1))</f>
        <v>6000</v>
      </c>
      <c r="L45" s="66" t="s">
        <v>45</v>
      </c>
      <c r="M45" s="60"/>
    </row>
    <row r="46" spans="1:13" ht="61.5">
      <c r="A46" s="140" t="s">
        <v>9</v>
      </c>
      <c r="B46" s="140"/>
      <c r="C46" s="140"/>
      <c r="D46" s="140"/>
      <c r="E46" s="140"/>
      <c r="F46" s="140"/>
      <c r="G46" s="140"/>
      <c r="H46" s="140"/>
      <c r="I46" s="140"/>
      <c r="J46" s="140"/>
      <c r="K46" s="56"/>
    </row>
    <row r="47" spans="1:13" ht="45" customHeight="1">
      <c r="A47" s="42" t="s">
        <v>28</v>
      </c>
      <c r="B47" s="42" t="s">
        <v>29</v>
      </c>
      <c r="C47" s="42" t="s">
        <v>30</v>
      </c>
      <c r="D47" s="42" t="s">
        <v>31</v>
      </c>
      <c r="E47" s="42" t="s">
        <v>32</v>
      </c>
      <c r="F47" s="93" t="s">
        <v>154</v>
      </c>
      <c r="G47" s="93" t="s">
        <v>155</v>
      </c>
      <c r="H47" s="94" t="s">
        <v>34</v>
      </c>
      <c r="I47" s="94" t="s">
        <v>35</v>
      </c>
      <c r="J47" s="94" t="s">
        <v>36</v>
      </c>
      <c r="K47" s="56"/>
    </row>
    <row r="48" spans="1:13" ht="30" customHeight="1">
      <c r="A48" s="45"/>
      <c r="B48" s="46"/>
      <c r="C48" s="46"/>
      <c r="D48" s="47"/>
      <c r="E48" s="48"/>
      <c r="F48" s="49"/>
      <c r="G48" s="49"/>
      <c r="H48" s="1"/>
      <c r="I48" s="50"/>
      <c r="J48" s="95">
        <f t="shared" ref="J48:J61" si="2">H48*I48</f>
        <v>0</v>
      </c>
      <c r="K48" s="56"/>
    </row>
    <row r="49" spans="1:11" ht="30" customHeight="1">
      <c r="A49" s="45"/>
      <c r="B49" s="46"/>
      <c r="C49" s="46"/>
      <c r="D49" s="47"/>
      <c r="E49" s="48"/>
      <c r="F49" s="49"/>
      <c r="G49" s="49"/>
      <c r="H49" s="1"/>
      <c r="I49" s="50"/>
      <c r="J49" s="95">
        <f t="shared" si="2"/>
        <v>0</v>
      </c>
      <c r="K49" s="56"/>
    </row>
    <row r="50" spans="1:11" ht="30" customHeight="1">
      <c r="A50" s="45"/>
      <c r="B50" s="46"/>
      <c r="C50" s="46"/>
      <c r="D50" s="47"/>
      <c r="E50" s="48"/>
      <c r="F50" s="49"/>
      <c r="G50" s="49"/>
      <c r="H50" s="1"/>
      <c r="I50" s="50"/>
      <c r="J50" s="95">
        <f t="shared" si="2"/>
        <v>0</v>
      </c>
      <c r="K50" s="56"/>
    </row>
    <row r="51" spans="1:11" ht="30" customHeight="1">
      <c r="A51" s="45"/>
      <c r="B51" s="46"/>
      <c r="C51" s="46"/>
      <c r="D51" s="47"/>
      <c r="E51" s="48"/>
      <c r="F51" s="49"/>
      <c r="G51" s="49"/>
      <c r="H51" s="1"/>
      <c r="I51" s="50"/>
      <c r="J51" s="95">
        <f t="shared" si="2"/>
        <v>0</v>
      </c>
      <c r="K51" s="56"/>
    </row>
    <row r="52" spans="1:11" ht="30" customHeight="1">
      <c r="A52" s="45"/>
      <c r="B52" s="46"/>
      <c r="C52" s="46"/>
      <c r="D52" s="47"/>
      <c r="E52" s="48"/>
      <c r="F52" s="49"/>
      <c r="G52" s="49"/>
      <c r="H52" s="1"/>
      <c r="I52" s="50"/>
      <c r="J52" s="95">
        <f t="shared" si="2"/>
        <v>0</v>
      </c>
      <c r="K52" s="56"/>
    </row>
    <row r="53" spans="1:11" ht="30" customHeight="1">
      <c r="A53" s="45"/>
      <c r="B53" s="46"/>
      <c r="C53" s="46"/>
      <c r="D53" s="47"/>
      <c r="E53" s="48"/>
      <c r="F53" s="49"/>
      <c r="G53" s="49"/>
      <c r="H53" s="1"/>
      <c r="I53" s="50"/>
      <c r="J53" s="95">
        <f t="shared" si="2"/>
        <v>0</v>
      </c>
      <c r="K53" s="56"/>
    </row>
    <row r="54" spans="1:11" ht="30" customHeight="1">
      <c r="A54" s="45"/>
      <c r="B54" s="46"/>
      <c r="C54" s="46"/>
      <c r="D54" s="47"/>
      <c r="E54" s="48"/>
      <c r="F54" s="49"/>
      <c r="G54" s="49"/>
      <c r="H54" s="1"/>
      <c r="I54" s="50"/>
      <c r="J54" s="95">
        <f t="shared" si="2"/>
        <v>0</v>
      </c>
      <c r="K54" s="56"/>
    </row>
    <row r="55" spans="1:11" ht="30" customHeight="1">
      <c r="A55" s="45"/>
      <c r="B55" s="46"/>
      <c r="C55" s="46"/>
      <c r="D55" s="47"/>
      <c r="E55" s="48"/>
      <c r="F55" s="49"/>
      <c r="G55" s="49"/>
      <c r="H55" s="1"/>
      <c r="I55" s="50"/>
      <c r="J55" s="95">
        <f t="shared" si="2"/>
        <v>0</v>
      </c>
      <c r="K55" s="56"/>
    </row>
    <row r="56" spans="1:11" ht="30" customHeight="1">
      <c r="A56" s="45"/>
      <c r="B56" s="46"/>
      <c r="C56" s="46"/>
      <c r="D56" s="47"/>
      <c r="E56" s="48"/>
      <c r="F56" s="49"/>
      <c r="G56" s="49"/>
      <c r="H56" s="1"/>
      <c r="I56" s="50"/>
      <c r="J56" s="95">
        <f t="shared" si="2"/>
        <v>0</v>
      </c>
      <c r="K56" s="56"/>
    </row>
    <row r="57" spans="1:11" ht="30" customHeight="1">
      <c r="A57" s="45"/>
      <c r="B57" s="46"/>
      <c r="C57" s="46"/>
      <c r="D57" s="47"/>
      <c r="E57" s="48"/>
      <c r="F57" s="49"/>
      <c r="G57" s="49"/>
      <c r="H57" s="1"/>
      <c r="I57" s="50"/>
      <c r="J57" s="95">
        <f t="shared" si="2"/>
        <v>0</v>
      </c>
      <c r="K57" s="56"/>
    </row>
    <row r="58" spans="1:11" ht="30" customHeight="1">
      <c r="A58" s="45"/>
      <c r="B58" s="46"/>
      <c r="C58" s="46"/>
      <c r="D58" s="47"/>
      <c r="E58" s="48"/>
      <c r="F58" s="49"/>
      <c r="G58" s="49"/>
      <c r="H58" s="1"/>
      <c r="I58" s="50"/>
      <c r="J58" s="95">
        <f t="shared" si="2"/>
        <v>0</v>
      </c>
      <c r="K58" s="56"/>
    </row>
    <row r="59" spans="1:11" ht="30" customHeight="1">
      <c r="A59" s="45"/>
      <c r="B59" s="46"/>
      <c r="C59" s="46"/>
      <c r="D59" s="47"/>
      <c r="E59" s="48"/>
      <c r="F59" s="49"/>
      <c r="G59" s="49"/>
      <c r="H59" s="1"/>
      <c r="I59" s="50"/>
      <c r="J59" s="95">
        <f t="shared" si="2"/>
        <v>0</v>
      </c>
      <c r="K59" s="56"/>
    </row>
    <row r="60" spans="1:11" ht="30" customHeight="1">
      <c r="A60" s="45"/>
      <c r="B60" s="46"/>
      <c r="C60" s="46"/>
      <c r="D60" s="47"/>
      <c r="E60" s="48"/>
      <c r="F60" s="49"/>
      <c r="G60" s="49"/>
      <c r="H60" s="1"/>
      <c r="I60" s="50"/>
      <c r="J60" s="95">
        <f t="shared" si="2"/>
        <v>0</v>
      </c>
      <c r="K60" s="56"/>
    </row>
    <row r="61" spans="1:11" ht="30" customHeight="1">
      <c r="A61" s="45"/>
      <c r="B61" s="46"/>
      <c r="C61" s="46"/>
      <c r="D61" s="47"/>
      <c r="E61" s="48"/>
      <c r="F61" s="49"/>
      <c r="G61" s="49"/>
      <c r="H61" s="1"/>
      <c r="I61" s="50"/>
      <c r="J61" s="95">
        <f t="shared" si="2"/>
        <v>0</v>
      </c>
      <c r="K61" s="56"/>
    </row>
    <row r="62" spans="1:11" ht="23.25" customHeight="1">
      <c r="A62" s="96"/>
      <c r="B62" s="97"/>
      <c r="C62" s="98"/>
      <c r="D62" s="97"/>
      <c r="E62" s="97"/>
      <c r="F62" s="99"/>
      <c r="G62" s="100"/>
      <c r="H62" s="101" t="s">
        <v>156</v>
      </c>
      <c r="I62" s="102">
        <f ca="1">SUM(K3:K45)</f>
        <v>16603.400000000001</v>
      </c>
      <c r="J62" s="102"/>
      <c r="K62" s="56"/>
    </row>
    <row r="63" spans="1:11" ht="23.25" customHeight="1">
      <c r="A63" s="96"/>
      <c r="B63" s="97"/>
      <c r="C63" s="98"/>
      <c r="D63" s="97"/>
      <c r="E63" s="97"/>
      <c r="F63" s="99"/>
      <c r="G63" s="100"/>
      <c r="H63" s="101" t="s">
        <v>157</v>
      </c>
      <c r="I63" s="102">
        <f ca="1">I62*0.15</f>
        <v>2490.5100000000002</v>
      </c>
      <c r="J63" s="102"/>
      <c r="K63" s="56"/>
    </row>
    <row r="64" spans="1:11" ht="23.25">
      <c r="A64" s="96"/>
      <c r="B64" s="97"/>
      <c r="C64" s="97"/>
      <c r="D64" s="103"/>
      <c r="E64" s="104"/>
      <c r="F64" s="105"/>
      <c r="G64" s="106"/>
      <c r="H64" s="107"/>
      <c r="I64" s="101" t="s">
        <v>158</v>
      </c>
      <c r="J64" s="108">
        <f ca="1">SUM(OPT[Bid Value],REQ[Bid Value])</f>
        <v>0</v>
      </c>
      <c r="K64" s="56"/>
    </row>
    <row r="65" spans="1:11">
      <c r="A65" s="96"/>
      <c r="B65" s="97"/>
      <c r="C65" s="97"/>
      <c r="D65" s="97"/>
      <c r="E65" s="97"/>
      <c r="F65" s="97"/>
      <c r="G65" s="97"/>
      <c r="H65" s="109"/>
      <c r="I65" s="97"/>
      <c r="J65" s="97"/>
      <c r="K65" s="56"/>
    </row>
    <row r="66" spans="1:11">
      <c r="A66" s="96"/>
      <c r="B66" s="97"/>
      <c r="C66" s="110"/>
      <c r="D66" s="97"/>
      <c r="E66" s="97"/>
      <c r="F66" s="97"/>
      <c r="G66" s="97"/>
      <c r="H66" s="109"/>
      <c r="I66" s="97"/>
      <c r="J66" s="97"/>
      <c r="K66" s="56"/>
    </row>
    <row r="67" spans="1:11">
      <c r="A67" s="96"/>
      <c r="B67" s="97"/>
      <c r="C67" s="111" t="s">
        <v>159</v>
      </c>
      <c r="D67" s="111" t="s">
        <v>160</v>
      </c>
      <c r="E67" s="111" t="s">
        <v>161</v>
      </c>
      <c r="F67" s="97"/>
      <c r="G67" s="97"/>
      <c r="H67" s="109"/>
      <c r="I67" s="97"/>
      <c r="J67" s="97"/>
      <c r="K67" s="56"/>
    </row>
    <row r="68" spans="1:11" ht="40.5" customHeight="1">
      <c r="A68" s="96"/>
      <c r="B68" s="112"/>
      <c r="C68" s="113">
        <v>552000</v>
      </c>
      <c r="D68" s="114">
        <f ca="1">I62</f>
        <v>16603.400000000001</v>
      </c>
      <c r="E68" s="8">
        <f ca="1">D68/C68</f>
        <v>3.00786231884058E-2</v>
      </c>
      <c r="F68" s="110"/>
      <c r="G68" s="97"/>
      <c r="H68" s="109"/>
      <c r="I68" s="97"/>
      <c r="J68" s="97"/>
      <c r="K68" s="56"/>
    </row>
    <row r="69" spans="1:11">
      <c r="A69" s="115"/>
      <c r="B69" s="112"/>
      <c r="C69" s="116"/>
      <c r="D69" s="117"/>
      <c r="E69" s="118"/>
      <c r="F69" s="97"/>
      <c r="G69" s="97"/>
      <c r="H69" s="109"/>
      <c r="I69" s="97"/>
      <c r="J69" s="97"/>
      <c r="K69" s="56"/>
    </row>
    <row r="70" spans="1:11">
      <c r="A70" s="115"/>
      <c r="B70" s="112"/>
      <c r="C70" s="142" t="s">
        <v>162</v>
      </c>
      <c r="D70" s="142"/>
      <c r="E70" s="142"/>
      <c r="F70" s="97"/>
      <c r="G70" s="97"/>
      <c r="H70" s="109"/>
      <c r="I70" s="97"/>
      <c r="J70" s="97"/>
      <c r="K70" s="56"/>
    </row>
    <row r="71" spans="1:11">
      <c r="A71" s="115"/>
      <c r="B71" s="112"/>
      <c r="C71" s="143"/>
      <c r="D71" s="143"/>
      <c r="E71" s="143"/>
      <c r="F71" s="97"/>
      <c r="G71" s="97"/>
      <c r="H71" s="109"/>
      <c r="I71" s="97"/>
      <c r="J71" s="97"/>
      <c r="K71" s="56"/>
    </row>
    <row r="72" spans="1:11">
      <c r="A72" s="115"/>
      <c r="B72" s="112"/>
      <c r="C72" s="119" t="s">
        <v>163</v>
      </c>
      <c r="D72" s="119" t="s">
        <v>164</v>
      </c>
      <c r="E72" s="119" t="s">
        <v>165</v>
      </c>
      <c r="F72" s="97"/>
      <c r="G72" s="97"/>
      <c r="H72" s="109"/>
      <c r="I72" s="97"/>
      <c r="J72" s="97"/>
      <c r="K72" s="56"/>
    </row>
    <row r="73" spans="1:11" ht="30" customHeight="1">
      <c r="A73" s="115"/>
      <c r="B73" s="112"/>
      <c r="C73" s="76" t="s">
        <v>40</v>
      </c>
      <c r="D73" s="120">
        <f>SUMIFS(REQ[Bid Value],REQ[Theme],$C73)+SUMIFS(OPT[Bid Value],OPT[Theme],$C73)</f>
        <v>0</v>
      </c>
      <c r="E73" s="121" t="e">
        <f ca="1">D73/$D$82</f>
        <v>#DIV/0!</v>
      </c>
      <c r="F73" s="97"/>
      <c r="G73" s="97"/>
      <c r="H73" s="109"/>
      <c r="I73" s="97"/>
      <c r="J73" s="97"/>
      <c r="K73" s="56"/>
    </row>
    <row r="74" spans="1:11" ht="30" customHeight="1">
      <c r="A74" s="115"/>
      <c r="B74" s="112"/>
      <c r="C74" s="76" t="s">
        <v>60</v>
      </c>
      <c r="D74" s="120">
        <f>SUMIFS(REQ[Bid Value],REQ[Theme],$C74)+SUMIFS(OPT[Bid Value],OPT[Theme],$C74)</f>
        <v>0</v>
      </c>
      <c r="E74" s="121" t="e">
        <f ca="1">D74/$D$82</f>
        <v>#DIV/0!</v>
      </c>
      <c r="F74" s="97"/>
      <c r="G74" s="97"/>
      <c r="H74" s="109"/>
      <c r="I74" s="97"/>
      <c r="J74" s="97"/>
      <c r="K74" s="56"/>
    </row>
    <row r="75" spans="1:11" ht="30" customHeight="1">
      <c r="A75" s="115"/>
      <c r="B75" s="112"/>
      <c r="C75" s="76" t="s">
        <v>72</v>
      </c>
      <c r="D75" s="120">
        <f>SUMIFS(REQ[Bid Value],REQ[Theme],$C75)+SUMIFS(OPT[Bid Value],OPT[Theme],$C75)</f>
        <v>0</v>
      </c>
      <c r="E75" s="121" t="e">
        <f t="shared" ref="E75:E81" ca="1" si="3">D75/$D$82</f>
        <v>#DIV/0!</v>
      </c>
      <c r="F75" s="97"/>
      <c r="G75" s="97"/>
      <c r="H75" s="109"/>
      <c r="I75" s="97"/>
      <c r="J75" s="97"/>
      <c r="K75" s="56"/>
    </row>
    <row r="76" spans="1:11" ht="30" customHeight="1">
      <c r="A76" s="115"/>
      <c r="B76" s="112"/>
      <c r="C76" s="76" t="s">
        <v>76</v>
      </c>
      <c r="D76" s="120">
        <f>SUMIFS(REQ[Bid Value],REQ[Theme],$C76)+SUMIFS(OPT[Bid Value],OPT[Theme],$C76)</f>
        <v>0</v>
      </c>
      <c r="E76" s="121" t="e">
        <f t="shared" ca="1" si="3"/>
        <v>#DIV/0!</v>
      </c>
      <c r="F76" s="97"/>
      <c r="G76" s="97"/>
      <c r="H76" s="109"/>
      <c r="I76" s="97"/>
      <c r="J76" s="97"/>
      <c r="K76" s="56"/>
    </row>
    <row r="77" spans="1:11" ht="30" customHeight="1">
      <c r="A77" s="115"/>
      <c r="B77" s="112"/>
      <c r="C77" s="76" t="s">
        <v>92</v>
      </c>
      <c r="D77" s="120">
        <f ca="1">SUMIFS(REQ[Bid Value],REQ[Theme],$C77)+SUMIFS(OPT[Bid Value],OPT[Theme],$C77)</f>
        <v>0</v>
      </c>
      <c r="E77" s="121" t="e">
        <f t="shared" ca="1" si="3"/>
        <v>#DIV/0!</v>
      </c>
      <c r="F77" s="97"/>
      <c r="G77" s="97"/>
      <c r="H77" s="109"/>
      <c r="I77" s="97"/>
      <c r="J77" s="97"/>
      <c r="K77" s="56"/>
    </row>
    <row r="78" spans="1:11" ht="30" customHeight="1">
      <c r="A78" s="115"/>
      <c r="B78" s="112"/>
      <c r="C78" s="76" t="s">
        <v>102</v>
      </c>
      <c r="D78" s="120">
        <f>SUMIFS(REQ[Bid Value],REQ[Theme],$C78)+SUMIFS(OPT[Bid Value],OPT[Theme],$C78)</f>
        <v>0</v>
      </c>
      <c r="E78" s="121" t="e">
        <f t="shared" ca="1" si="3"/>
        <v>#DIV/0!</v>
      </c>
      <c r="F78" s="97"/>
      <c r="G78" s="97"/>
      <c r="H78" s="109"/>
      <c r="I78" s="97"/>
      <c r="J78" s="97"/>
      <c r="K78" s="56"/>
    </row>
    <row r="79" spans="1:11" ht="30" customHeight="1">
      <c r="A79" s="115"/>
      <c r="B79" s="112"/>
      <c r="C79" s="76" t="s">
        <v>112</v>
      </c>
      <c r="D79" s="120">
        <f>SUMIFS(REQ[Bid Value],REQ[Theme],$C79)+SUMIFS(OPT[Bid Value],OPT[Theme],$C79)</f>
        <v>0</v>
      </c>
      <c r="E79" s="121" t="e">
        <f t="shared" ca="1" si="3"/>
        <v>#DIV/0!</v>
      </c>
      <c r="F79" s="97"/>
      <c r="G79" s="97"/>
      <c r="H79" s="109"/>
      <c r="I79" s="97"/>
      <c r="J79" s="97"/>
      <c r="K79" s="56"/>
    </row>
    <row r="80" spans="1:11" ht="30" customHeight="1">
      <c r="A80" s="115"/>
      <c r="B80" s="112"/>
      <c r="C80" s="76" t="s">
        <v>132</v>
      </c>
      <c r="D80" s="120">
        <f>SUMIFS(REQ[Bid Value],REQ[Theme],$C80)+SUMIFS(OPT[Bid Value],OPT[Theme],$C80)</f>
        <v>0</v>
      </c>
      <c r="E80" s="121" t="e">
        <f t="shared" ca="1" si="3"/>
        <v>#DIV/0!</v>
      </c>
      <c r="F80" s="97"/>
      <c r="G80" s="97"/>
      <c r="H80" s="109"/>
      <c r="I80" s="97"/>
      <c r="J80" s="97"/>
      <c r="K80" s="56"/>
    </row>
    <row r="81" spans="1:11" ht="30" customHeight="1">
      <c r="A81" s="115"/>
      <c r="B81" s="112"/>
      <c r="C81" s="76" t="s">
        <v>139</v>
      </c>
      <c r="D81" s="120">
        <f>SUMIFS(REQ[Bid Value],REQ[Theme],$C81)+SUMIFS(OPT[Bid Value],OPT[Theme],$C81)</f>
        <v>0</v>
      </c>
      <c r="E81" s="121" t="e">
        <f t="shared" ca="1" si="3"/>
        <v>#DIV/0!</v>
      </c>
      <c r="F81" s="97"/>
      <c r="G81" s="97"/>
      <c r="H81" s="109"/>
      <c r="I81" s="97"/>
      <c r="J81" s="97"/>
      <c r="K81" s="56"/>
    </row>
    <row r="82" spans="1:11">
      <c r="A82" s="115"/>
      <c r="B82" s="112"/>
      <c r="C82" s="122" t="s">
        <v>166</v>
      </c>
      <c r="D82" s="123">
        <f ca="1">SUM(D73:D81)</f>
        <v>0</v>
      </c>
      <c r="E82" s="124" t="e">
        <f ca="1">SUM(E73:E81)</f>
        <v>#DIV/0!</v>
      </c>
      <c r="F82" s="97"/>
      <c r="G82" s="97"/>
      <c r="H82" s="109"/>
      <c r="I82" s="97"/>
      <c r="J82" s="97"/>
      <c r="K82" s="56"/>
    </row>
    <row r="83" spans="1:11">
      <c r="A83" s="115"/>
      <c r="B83" s="112"/>
      <c r="C83" s="125"/>
      <c r="D83" s="117"/>
      <c r="E83" s="117"/>
      <c r="F83" s="97"/>
      <c r="G83" s="97"/>
      <c r="H83" s="109"/>
      <c r="I83" s="97"/>
      <c r="J83" s="97"/>
      <c r="K83" s="56"/>
    </row>
    <row r="84" spans="1:11">
      <c r="A84" s="115"/>
      <c r="B84" s="141" t="s">
        <v>167</v>
      </c>
      <c r="C84" s="141"/>
      <c r="D84" s="141"/>
      <c r="E84" s="141"/>
      <c r="F84" s="97"/>
      <c r="G84" s="97"/>
      <c r="H84" s="109"/>
      <c r="I84" s="97"/>
      <c r="J84" s="97"/>
      <c r="K84" s="56"/>
    </row>
    <row r="85" spans="1:11">
      <c r="A85" s="115"/>
      <c r="B85" s="112"/>
      <c r="C85" s="116"/>
      <c r="D85" s="126"/>
      <c r="E85" s="117"/>
      <c r="F85" s="97"/>
      <c r="G85" s="97"/>
      <c r="H85" s="109"/>
      <c r="I85" s="97"/>
      <c r="J85" s="97"/>
      <c r="K85" s="56"/>
    </row>
    <row r="86" spans="1:11">
      <c r="A86" s="115"/>
      <c r="B86" s="112"/>
      <c r="C86" s="127" t="s">
        <v>168</v>
      </c>
      <c r="D86" s="128">
        <f ca="1">D82/I62</f>
        <v>0</v>
      </c>
      <c r="E86" s="117"/>
      <c r="F86" s="97"/>
      <c r="G86" s="97"/>
      <c r="H86" s="109"/>
      <c r="I86" s="97"/>
      <c r="J86" s="97"/>
      <c r="K86" s="56"/>
    </row>
    <row r="87" spans="1:11">
      <c r="A87" s="115"/>
      <c r="B87" s="129"/>
      <c r="C87" s="130" t="s">
        <v>169</v>
      </c>
      <c r="D87" s="131">
        <f ca="1">D82/C68</f>
        <v>0</v>
      </c>
      <c r="E87" s="117"/>
      <c r="F87" s="97"/>
      <c r="G87" s="97"/>
      <c r="H87" s="109"/>
      <c r="I87" s="97"/>
      <c r="J87" s="97"/>
      <c r="K87" s="56"/>
    </row>
    <row r="88" spans="1:11" hidden="1">
      <c r="A88" s="96"/>
      <c r="B88" s="97"/>
      <c r="C88" s="97"/>
      <c r="D88" s="97"/>
      <c r="E88" s="97"/>
      <c r="F88" s="60"/>
      <c r="G88" s="60"/>
      <c r="H88" s="60"/>
      <c r="I88" s="97"/>
      <c r="J88" s="97"/>
      <c r="K88" s="56"/>
    </row>
    <row r="89" spans="1:11" hidden="1">
      <c r="A89" s="96"/>
      <c r="B89" s="97"/>
      <c r="C89" s="97"/>
      <c r="D89" s="97"/>
      <c r="E89" s="97"/>
      <c r="F89" s="60"/>
      <c r="G89" s="60"/>
      <c r="H89" s="60"/>
      <c r="I89" s="97"/>
      <c r="J89" s="97"/>
      <c r="K89" s="56"/>
    </row>
  </sheetData>
  <sheetProtection algorithmName="SHA-512" hashValue="EgJfYCSl5Gs+FQ24qjC3qw9Pq+UkD0KZ+VrgtV0YqaiJV4qfQ62F/cCFHW4w4j5DLGq2q9hXRFfkAmKbEM0A2w==" saltValue="c5+aUF3XNGQHdS2Q+yrrOQ==" spinCount="100000" sheet="1" objects="1" scenarios="1"/>
  <mergeCells count="4">
    <mergeCell ref="A1:J1"/>
    <mergeCell ref="A46:J46"/>
    <mergeCell ref="B84:E84"/>
    <mergeCell ref="C70:E71"/>
  </mergeCells>
  <dataValidations xWindow="99" yWindow="638" count="3">
    <dataValidation allowBlank="1" showInputMessage="1" showErrorMessage="1" promptTitle="OPTIONAL" prompt="After completing your offer for RBKC's required Social Value obligations, you have the option to offer additional obligations if you wish. You'll need to offer a verifiable Element Unit for each and they must align to our 9 themes." sqref="B48:J61" xr:uid="{28248BDA-2BBE-4E10-8689-1FD44A761314}"/>
    <dataValidation type="list" allowBlank="1" showInputMessage="1" showErrorMessage="1" promptTitle="OPTIONAL" prompt="After completing your offer for RBKC's required Social Value obligations, you have the option to offer additional obligations if you wish. You'll need to offer a verifiable Element Unit for each and they must align to our 9 themes." sqref="A48:A61" xr:uid="{A4458701-8D8F-4EDA-AF62-D3560F77E235}">
      <formula1>Name_Theme</formula1>
    </dataValidation>
    <dataValidation allowBlank="1" showInputMessage="1" showErrorMessage="1" promptTitle="REQUIRED" prompt="Please enter your offer in column &quot;Your Bid&quot; taking account of the minimum and maximum specification for each element under each theme." sqref="A1:J45" xr:uid="{F715DA06-A85A-44CB-A4ED-0A0EF079D9C5}"/>
  </dataValidations>
  <pageMargins left="0.7" right="0.7" top="0.75" bottom="0.75" header="0.3" footer="0.3"/>
  <pageSetup paperSize="8" scale="48" orientation="landscape" r:id="rId1"/>
  <cellWatches>
    <cellWatch r="I62"/>
    <cellWatch r="E68"/>
    <cellWatch r="E69"/>
  </cellWatches>
  <tableParts count="2">
    <tablePart r:id="rId2"/>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89379D-96BD-4FA6-A006-3CF52963E722}">
  <sheetPr codeName="Sheet3"/>
  <dimension ref="A1:A45"/>
  <sheetViews>
    <sheetView workbookViewId="0">
      <selection sqref="A1:A9"/>
    </sheetView>
  </sheetViews>
  <sheetFormatPr defaultColWidth="9.140625" defaultRowHeight="15"/>
  <cols>
    <col min="1" max="1" width="39.140625" style="2" bestFit="1" customWidth="1"/>
    <col min="2" max="16384" width="9.140625" style="2"/>
  </cols>
  <sheetData>
    <row r="1" spans="1:1">
      <c r="A1" s="3" t="s">
        <v>40</v>
      </c>
    </row>
    <row r="2" spans="1:1">
      <c r="A2" s="3" t="s">
        <v>60</v>
      </c>
    </row>
    <row r="3" spans="1:1">
      <c r="A3" s="7" t="s">
        <v>72</v>
      </c>
    </row>
    <row r="4" spans="1:1">
      <c r="A4" s="3" t="s">
        <v>76</v>
      </c>
    </row>
    <row r="5" spans="1:1">
      <c r="A5" s="4" t="s">
        <v>92</v>
      </c>
    </row>
    <row r="6" spans="1:1">
      <c r="A6" s="6" t="s">
        <v>102</v>
      </c>
    </row>
    <row r="7" spans="1:1">
      <c r="A7" s="5" t="s">
        <v>112</v>
      </c>
    </row>
    <row r="8" spans="1:1">
      <c r="A8" s="5" t="s">
        <v>132</v>
      </c>
    </row>
    <row r="9" spans="1:1">
      <c r="A9" s="5" t="s">
        <v>139</v>
      </c>
    </row>
    <row r="10" spans="1:1" ht="15.75">
      <c r="A10"/>
    </row>
    <row r="11" spans="1:1" ht="15.75">
      <c r="A11"/>
    </row>
    <row r="12" spans="1:1" ht="15.75">
      <c r="A12"/>
    </row>
    <row r="13" spans="1:1" ht="15.75">
      <c r="A13"/>
    </row>
    <row r="14" spans="1:1" ht="15.75">
      <c r="A14"/>
    </row>
    <row r="15" spans="1:1" ht="15.75">
      <c r="A15"/>
    </row>
    <row r="16" spans="1:1" ht="15.75">
      <c r="A16"/>
    </row>
    <row r="17" spans="1:1" ht="15.75">
      <c r="A17"/>
    </row>
    <row r="18" spans="1:1" ht="15.75">
      <c r="A18"/>
    </row>
    <row r="19" spans="1:1" ht="15.75">
      <c r="A19"/>
    </row>
    <row r="20" spans="1:1" ht="15.75">
      <c r="A20"/>
    </row>
    <row r="21" spans="1:1" ht="15.75">
      <c r="A21"/>
    </row>
    <row r="22" spans="1:1" ht="15.75">
      <c r="A22"/>
    </row>
    <row r="23" spans="1:1" ht="15.75">
      <c r="A23"/>
    </row>
    <row r="24" spans="1:1" ht="15.75">
      <c r="A24"/>
    </row>
    <row r="25" spans="1:1" ht="15.75">
      <c r="A25"/>
    </row>
    <row r="26" spans="1:1" ht="15.75">
      <c r="A26"/>
    </row>
    <row r="27" spans="1:1" ht="15.75">
      <c r="A27"/>
    </row>
    <row r="28" spans="1:1" ht="15.75">
      <c r="A28"/>
    </row>
    <row r="29" spans="1:1" ht="15.75">
      <c r="A29"/>
    </row>
    <row r="30" spans="1:1" ht="15.75">
      <c r="A30"/>
    </row>
    <row r="31" spans="1:1" ht="15.75">
      <c r="A31"/>
    </row>
    <row r="32" spans="1:1" ht="15.75">
      <c r="A32"/>
    </row>
    <row r="33" spans="1:1" ht="15.75">
      <c r="A33"/>
    </row>
    <row r="34" spans="1:1" ht="15.75">
      <c r="A34"/>
    </row>
    <row r="35" spans="1:1" ht="15.75">
      <c r="A35"/>
    </row>
    <row r="36" spans="1:1" ht="15.75">
      <c r="A36"/>
    </row>
    <row r="37" spans="1:1" ht="15.75">
      <c r="A37"/>
    </row>
    <row r="38" spans="1:1" ht="15.75">
      <c r="A38"/>
    </row>
    <row r="39" spans="1:1" ht="15.75">
      <c r="A39"/>
    </row>
    <row r="40" spans="1:1" ht="15.75">
      <c r="A40"/>
    </row>
    <row r="41" spans="1:1" ht="15.75">
      <c r="A41"/>
    </row>
    <row r="42" spans="1:1" ht="15.75">
      <c r="A42"/>
    </row>
    <row r="43" spans="1:1" ht="15.75">
      <c r="A43"/>
    </row>
    <row r="44" spans="1:1" ht="15.75">
      <c r="A44"/>
    </row>
    <row r="45" spans="1:1" ht="15.75">
      <c r="A45"/>
    </row>
  </sheetData>
  <dataValidations count="1">
    <dataValidation allowBlank="1" showInputMessage="1" showErrorMessage="1" promptTitle="REQUIRED" prompt="Please enter your offer in column &quot;Your Bid&quot; taking account of the minimum and maximum specification for each element under each theme." sqref="A1:A9" xr:uid="{F41B48D7-3247-45E1-BE4E-4A9EE2825616}"/>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D6447CCEA5A2B4FA664CA1F9BD78DB8" ma:contentTypeVersion="17" ma:contentTypeDescription="Create a new document." ma:contentTypeScope="" ma:versionID="5f4d8dce6900394379b348b88e2858c9">
  <xsd:schema xmlns:xsd="http://www.w3.org/2001/XMLSchema" xmlns:xs="http://www.w3.org/2001/XMLSchema" xmlns:p="http://schemas.microsoft.com/office/2006/metadata/properties" xmlns:ns2="6d96c2fa-b814-412a-a2c4-47f7fe0be5ac" xmlns:ns3="dffa02ff-1dfe-4937-9683-5fd918ccd914" xmlns:ns4="d202d31c-686c-4115-a7b9-5cc891ed602b" targetNamespace="http://schemas.microsoft.com/office/2006/metadata/properties" ma:root="true" ma:fieldsID="60826cb55d58ce77306761b8592edfd9" ns2:_="" ns3:_="" ns4:_="">
    <xsd:import namespace="6d96c2fa-b814-412a-a2c4-47f7fe0be5ac"/>
    <xsd:import namespace="dffa02ff-1dfe-4937-9683-5fd918ccd914"/>
    <xsd:import namespace="d202d31c-686c-4115-a7b9-5cc891ed602b"/>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OCR" minOccurs="0"/>
                <xsd:element ref="ns2:MediaServiceDateTaken" minOccurs="0"/>
                <xsd:element ref="ns2:MediaServiceLocation" minOccurs="0"/>
                <xsd:element ref="ns3:SharedWithUsers" minOccurs="0"/>
                <xsd:element ref="ns3:SharedWithDetails" minOccurs="0"/>
                <xsd:element ref="ns2:MediaServiceAutoKeyPoints" minOccurs="0"/>
                <xsd:element ref="ns2:MediaServiceKeyPoints" minOccurs="0"/>
                <xsd:element ref="ns2:Category" minOccurs="0"/>
                <xsd:element ref="ns2:_Flow_SignoffStatus" minOccurs="0"/>
                <xsd:element ref="ns2:lcf76f155ced4ddcb4097134ff3c332f" minOccurs="0"/>
                <xsd:element ref="ns4: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d96c2fa-b814-412a-a2c4-47f7fe0be5a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Category" ma:index="20" nillable="true" ma:displayName="Category" ma:description="Categorisation" ma:format="Dropdown" ma:internalName="Category">
      <xsd:simpleType>
        <xsd:restriction base="dms:Text">
          <xsd:maxLength value="255"/>
        </xsd:restriction>
      </xsd:simpleType>
    </xsd:element>
    <xsd:element name="_Flow_SignoffStatus" ma:index="21" nillable="true" ma:displayName="Sign-off status" ma:internalName="Sign_x002d_off_x0020_status">
      <xsd:simpleType>
        <xsd:restriction base="dms:Text"/>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78bb61a9-1cb6-416b-8dcb-4ddbf3c41eef"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dffa02ff-1dfe-4937-9683-5fd918ccd914"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202d31c-686c-4115-a7b9-5cc891ed602b" elementFormDefault="qualified">
    <xsd:import namespace="http://schemas.microsoft.com/office/2006/documentManagement/types"/>
    <xsd:import namespace="http://schemas.microsoft.com/office/infopath/2007/PartnerControls"/>
    <xsd:element name="TaxCatchAll" ma:index="24" nillable="true" ma:displayName="Taxonomy Catch All Column" ma:hidden="true" ma:list="{81553f8f-6fa7-4153-b46a-976f2218b4a4}" ma:internalName="TaxCatchAll" ma:showField="CatchAllData" ma:web="dffa02ff-1dfe-4937-9683-5fd918ccd91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Category xmlns="6d96c2fa-b814-412a-a2c4-47f7fe0be5ac" xsi:nil="true"/>
    <SharedWithUsers xmlns="dffa02ff-1dfe-4937-9683-5fd918ccd914">
      <UserInfo>
        <DisplayName>Rharnite, Chawki: RBKC</DisplayName>
        <AccountId>1296</AccountId>
        <AccountType/>
      </UserInfo>
      <UserInfo>
        <DisplayName>Adelowo, Adeleke: RBKC</DisplayName>
        <AccountId>1378</AccountId>
        <AccountType/>
      </UserInfo>
      <UserInfo>
        <DisplayName>Galerakis, Chrissy: RBKC</DisplayName>
        <AccountId>1379</AccountId>
        <AccountType/>
      </UserInfo>
      <UserInfo>
        <DisplayName>Karunaratna, Hiran: RBKC</DisplayName>
        <AccountId>1305</AccountId>
        <AccountType/>
      </UserInfo>
      <UserInfo>
        <DisplayName>McCarthy, Sarah: RBKC</DisplayName>
        <AccountId>1096</AccountId>
        <AccountType/>
      </UserInfo>
      <UserInfo>
        <DisplayName>Karameros, Albena: RBKC</DisplayName>
        <AccountId>1106</AccountId>
        <AccountType/>
      </UserInfo>
      <UserInfo>
        <DisplayName>Heritage, James: RBKC</DisplayName>
        <AccountId>1133</AccountId>
        <AccountType/>
      </UserInfo>
      <UserInfo>
        <DisplayName>Ward, Roger: RBKC</DisplayName>
        <AccountId>1134</AccountId>
        <AccountType/>
      </UserInfo>
      <UserInfo>
        <DisplayName>Talbot, Alex: RBKC</DisplayName>
        <AccountId>960</AccountId>
        <AccountType/>
      </UserInfo>
      <UserInfo>
        <DisplayName>Habib, Nawaz: RBKC</DisplayName>
        <AccountId>1193</AccountId>
        <AccountType/>
      </UserInfo>
      <UserInfo>
        <DisplayName>Sheik, Khadija: RBKC</DisplayName>
        <AccountId>1299</AccountId>
        <AccountType/>
      </UserInfo>
      <UserInfo>
        <DisplayName>Aston, Stuart: RBKC</DisplayName>
        <AccountId>1385</AccountId>
        <AccountType/>
      </UserInfo>
      <UserInfo>
        <DisplayName>Hopkins, Richard: RBKC</DisplayName>
        <AccountId>1104</AccountId>
        <AccountType/>
      </UserInfo>
      <UserInfo>
        <DisplayName>Robson, Michael: KCHM: RBKC</DisplayName>
        <AccountId>1388</AccountId>
        <AccountType/>
      </UserInfo>
    </SharedWithUsers>
    <_Flow_SignoffStatus xmlns="6d96c2fa-b814-412a-a2c4-47f7fe0be5ac" xsi:nil="true"/>
    <TaxCatchAll xmlns="d202d31c-686c-4115-a7b9-5cc891ed602b" xsi:nil="true"/>
    <lcf76f155ced4ddcb4097134ff3c332f xmlns="6d96c2fa-b814-412a-a2c4-47f7fe0be5a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CB9FCD4-716C-4D17-8249-8C6330B6AF4B}"/>
</file>

<file path=customXml/itemProps2.xml><?xml version="1.0" encoding="utf-8"?>
<ds:datastoreItem xmlns:ds="http://schemas.openxmlformats.org/officeDocument/2006/customXml" ds:itemID="{5D646C53-1FC9-471D-AB6A-1B8CDF2E4C2F}"/>
</file>

<file path=customXml/itemProps3.xml><?xml version="1.0" encoding="utf-8"?>
<ds:datastoreItem xmlns:ds="http://schemas.openxmlformats.org/officeDocument/2006/customXml" ds:itemID="{2DBB6190-FC39-475E-9B2B-C811BFE0C56B}"/>
</file>

<file path=docProps/app.xml><?xml version="1.0" encoding="utf-8"?>
<Properties xmlns="http://schemas.openxmlformats.org/officeDocument/2006/extended-properties" xmlns:vt="http://schemas.openxmlformats.org/officeDocument/2006/docPropsVTypes">
  <Application>Microsoft Excel Online</Application>
  <Manager/>
  <Company>London Borough of Tower Hamlets</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Anthony Paine</dc:creator>
  <cp:keywords/>
  <dc:description/>
  <cp:lastModifiedBy>Raw, Ernest: RBKC</cp:lastModifiedBy>
  <cp:revision/>
  <dcterms:created xsi:type="dcterms:W3CDTF">2019-05-21T14:50:46Z</dcterms:created>
  <dcterms:modified xsi:type="dcterms:W3CDTF">2022-08-08T09:10:17Z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0x0101005D6447CCEA5A2B4FA664CA1F9BD78DB8</vt:lpwstr>
  </property>
  <property fmtid="{D5CDD505-2E9C-101B-9397-08002B2CF9AE}" pid="3" name="Order">
    <vt:r8>3268500</vt:r8>
  </property>
  <property fmtid="{D5CDD505-2E9C-101B-9397-08002B2CF9AE}" pid="4" name="_ExtendedDescription">
    <vt:lpwstr/>
  </property>
  <property fmtid="{D5CDD505-2E9C-101B-9397-08002B2CF9AE}" pid="5" name="TriggerFlowInfo">
    <vt:lpwstr/>
  </property>
  <property fmtid="{D5CDD505-2E9C-101B-9397-08002B2CF9AE}" pid="6" name="ComplianceAssetId">
    <vt:lpwstr/>
  </property>
  <property fmtid="{D5CDD505-2E9C-101B-9397-08002B2CF9AE}" pid="7" name="MediaServiceImageTags">
    <vt:lpwstr/>
  </property>
</Properties>
</file>