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ark.williams\Desktop\Paymech Docs\"/>
    </mc:Choice>
  </mc:AlternateContent>
  <workbookProtection workbookAlgorithmName="SHA-512" workbookHashValue="7XTW1rJoEPHEN+ecAZtByxGUtihxCF+gAJ9IKe1RuT/mXpLr3p/9EcKogniX0nthUO93GR/81BExxNLtzlMdfw==" workbookSaltValue="qFIGNzY7xkEytztUG47jcg==" workbookSpinCount="100000" lockStructure="1"/>
  <bookViews>
    <workbookView xWindow="0" yWindow="0" windowWidth="17280" windowHeight="7248" tabRatio="834" activeTab="1"/>
  </bookViews>
  <sheets>
    <sheet name="Introduction" sheetId="10" r:id="rId1"/>
    <sheet name="1. Summary" sheetId="14" r:id="rId2"/>
    <sheet name="2. Data Pack" sheetId="15" r:id="rId3"/>
    <sheet name="3a.Staff Rates - non TUPE" sheetId="13" r:id="rId4"/>
    <sheet name="3b.Staff Rates - including TUPE" sheetId="26" r:id="rId5"/>
    <sheet name="4. Activity Costs" sheetId="12" r:id="rId6"/>
    <sheet name="5. Tech &amp; Infra Costs" sheetId="18" r:id="rId7"/>
    <sheet name="6. Mobilisation Cost" sheetId="17" r:id="rId8"/>
    <sheet name="7. Efficiency Saving" sheetId="25" r:id="rId9"/>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I11" i="26" l="1"/>
  <c r="I58" i="26" l="1"/>
  <c r="I57" i="26"/>
  <c r="I56" i="26"/>
  <c r="I55" i="26"/>
  <c r="I54" i="26"/>
  <c r="I53" i="26"/>
  <c r="I52" i="26"/>
  <c r="I51" i="26"/>
  <c r="I50" i="26"/>
  <c r="I49" i="26"/>
  <c r="I48" i="26"/>
  <c r="I47" i="26"/>
  <c r="I46" i="26"/>
  <c r="I45" i="26"/>
  <c r="I44" i="26"/>
  <c r="I43" i="26"/>
  <c r="I42" i="26"/>
  <c r="I41" i="26"/>
  <c r="I40" i="26"/>
  <c r="I39" i="26"/>
  <c r="I38" i="26"/>
  <c r="A31" i="10" s="1"/>
  <c r="I30" i="26"/>
  <c r="I29" i="26"/>
  <c r="I28" i="26"/>
  <c r="I27" i="26"/>
  <c r="I26" i="26"/>
  <c r="I25" i="26"/>
  <c r="I24" i="26"/>
  <c r="I23" i="26"/>
  <c r="I22" i="26"/>
  <c r="I21" i="26"/>
  <c r="I20" i="26"/>
  <c r="I19" i="26"/>
  <c r="I18" i="26"/>
  <c r="I17" i="26"/>
  <c r="I16" i="26"/>
  <c r="I15" i="26"/>
  <c r="I14" i="26"/>
  <c r="I13" i="26"/>
  <c r="I12" i="26"/>
  <c r="I10" i="26"/>
  <c r="A30" i="10" s="1"/>
  <c r="I39" i="13" l="1"/>
  <c r="I40" i="13"/>
  <c r="I41" i="13"/>
  <c r="I42" i="13"/>
  <c r="I43" i="13"/>
  <c r="I44" i="13"/>
  <c r="I45" i="13"/>
  <c r="I46" i="13"/>
  <c r="I47" i="13"/>
  <c r="I48" i="13"/>
  <c r="I49" i="13"/>
  <c r="I50" i="13"/>
  <c r="I51" i="13"/>
  <c r="I52" i="13"/>
  <c r="I53" i="13"/>
  <c r="I54" i="13"/>
  <c r="I55" i="13"/>
  <c r="I56" i="13"/>
  <c r="I57" i="13"/>
  <c r="I58" i="13"/>
  <c r="I38" i="13"/>
  <c r="I11" i="13"/>
  <c r="F7" i="12" s="1"/>
  <c r="I12" i="13"/>
  <c r="I13" i="13"/>
  <c r="I14" i="13"/>
  <c r="I15" i="13"/>
  <c r="I16" i="13"/>
  <c r="I17" i="13"/>
  <c r="I18" i="13"/>
  <c r="I19" i="13"/>
  <c r="I20" i="13"/>
  <c r="I21" i="13"/>
  <c r="I22" i="13"/>
  <c r="I23" i="13"/>
  <c r="I24" i="13"/>
  <c r="I25" i="13"/>
  <c r="I26" i="13"/>
  <c r="I27" i="13"/>
  <c r="I28" i="13"/>
  <c r="I29" i="13"/>
  <c r="I30" i="13"/>
  <c r="I10" i="13"/>
  <c r="F7" i="17" l="1"/>
  <c r="F8" i="17"/>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6" i="17"/>
  <c r="F8" i="12"/>
  <c r="F9" i="12"/>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6" i="17"/>
  <c r="H7" i="17"/>
  <c r="H8" i="17"/>
  <c r="H9" i="17"/>
  <c r="H10" i="17"/>
  <c r="H11" i="17"/>
  <c r="H12" i="17"/>
  <c r="H13" i="17"/>
  <c r="H14" i="17"/>
  <c r="H15" i="17"/>
  <c r="H16" i="17"/>
  <c r="H17" i="17"/>
  <c r="H18" i="17"/>
  <c r="H19" i="17"/>
  <c r="H20" i="17"/>
  <c r="H21" i="17"/>
  <c r="H22" i="17"/>
  <c r="H23" i="17"/>
  <c r="H24" i="17"/>
  <c r="H25" i="17"/>
  <c r="H26" i="17"/>
  <c r="H27" i="17"/>
  <c r="H28" i="17"/>
  <c r="H29" i="17"/>
  <c r="H30" i="17"/>
  <c r="H31" i="17"/>
  <c r="H32" i="17"/>
  <c r="H33" i="17"/>
  <c r="H34" i="17"/>
  <c r="H35" i="17"/>
  <c r="H36" i="17"/>
  <c r="H37" i="17"/>
  <c r="H38" i="17"/>
  <c r="A22" i="10"/>
  <c r="A24" i="10"/>
  <c r="A23" i="10"/>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35" i="18"/>
  <c r="H36" i="18"/>
  <c r="H37" i="18"/>
  <c r="H38" i="18"/>
  <c r="H39" i="18"/>
  <c r="A39" i="10"/>
  <c r="G65" i="17"/>
  <c r="H65" i="17" s="1"/>
  <c r="G64" i="17"/>
  <c r="G63" i="17"/>
  <c r="G62" i="17"/>
  <c r="G61" i="17"/>
  <c r="H57" i="17" s="1"/>
  <c r="G60" i="17"/>
  <c r="G59" i="17"/>
  <c r="G58" i="17"/>
  <c r="G57" i="17"/>
  <c r="G56" i="17"/>
  <c r="G55" i="17"/>
  <c r="G54" i="17"/>
  <c r="G53" i="17"/>
  <c r="G52" i="17"/>
  <c r="G51" i="17"/>
  <c r="G50" i="17"/>
  <c r="G49" i="17"/>
  <c r="G48" i="17"/>
  <c r="F54" i="12"/>
  <c r="F53" i="12"/>
  <c r="F52" i="12"/>
  <c r="F51" i="12"/>
  <c r="F50" i="12"/>
  <c r="F49" i="12"/>
  <c r="F48" i="12"/>
  <c r="F47" i="12"/>
  <c r="F46" i="12"/>
  <c r="F45" i="12"/>
  <c r="F44" i="12"/>
  <c r="F43" i="12"/>
  <c r="H54" i="12"/>
  <c r="H53" i="12"/>
  <c r="H52" i="12"/>
  <c r="H51" i="12"/>
  <c r="H50" i="12"/>
  <c r="H49" i="12"/>
  <c r="H48" i="12"/>
  <c r="H47" i="12"/>
  <c r="H46" i="12"/>
  <c r="H45" i="12"/>
  <c r="H44" i="12"/>
  <c r="H43" i="12"/>
  <c r="H63" i="17" l="1"/>
  <c r="I33" i="18"/>
  <c r="I42" i="18" s="1"/>
  <c r="I8" i="18"/>
  <c r="I22" i="18"/>
  <c r="H48" i="17"/>
  <c r="H68" i="17" s="1"/>
  <c r="F41" i="14" s="1"/>
  <c r="G41" i="14" s="1"/>
  <c r="I11" i="12"/>
  <c r="I70" i="14" s="1"/>
  <c r="A28" i="10"/>
  <c r="A27" i="10"/>
  <c r="I27" i="12"/>
  <c r="J38" i="12"/>
  <c r="F23" i="14" s="1"/>
  <c r="G23" i="14" s="1"/>
  <c r="I19" i="12"/>
  <c r="K70" i="14" s="1"/>
  <c r="H41" i="17"/>
  <c r="J27" i="12"/>
  <c r="F20" i="14" s="1"/>
  <c r="G20" i="14" s="1"/>
  <c r="I23" i="12"/>
  <c r="L70" i="14" s="1"/>
  <c r="I15" i="12"/>
  <c r="J70" i="14" s="1"/>
  <c r="I38" i="12"/>
  <c r="I7" i="12"/>
  <c r="H57" i="12"/>
  <c r="A33" i="10" s="1"/>
  <c r="H71" i="17" l="1"/>
  <c r="H41" i="14"/>
  <c r="I41" i="14" s="1"/>
  <c r="F24" i="14"/>
  <c r="A35" i="10"/>
  <c r="A37" i="10"/>
  <c r="F40" i="14"/>
  <c r="G40" i="14" s="1"/>
  <c r="H40" i="14" s="1"/>
  <c r="I40" i="14" s="1"/>
  <c r="H23" i="14"/>
  <c r="I23" i="14" s="1"/>
  <c r="F54" i="14" s="1"/>
  <c r="J7" i="12"/>
  <c r="F21" i="14" s="1"/>
  <c r="G21" i="14" s="1"/>
  <c r="H21" i="14" s="1"/>
  <c r="H70" i="14"/>
  <c r="H20" i="14"/>
  <c r="I20" i="14" s="1"/>
  <c r="F52" i="14" s="1"/>
  <c r="I42" i="14" l="1"/>
  <c r="F57" i="14" s="1"/>
  <c r="K63" i="14" s="1"/>
  <c r="G24" i="14"/>
  <c r="H24" i="14" s="1"/>
  <c r="I22" i="14"/>
  <c r="F53" i="14" s="1"/>
  <c r="I24" i="14" l="1"/>
  <c r="F55" i="14" s="1"/>
  <c r="F56" i="14" s="1"/>
  <c r="I25" i="14" l="1"/>
  <c r="G60" i="14"/>
  <c r="F63" i="14"/>
  <c r="I60" i="14"/>
  <c r="H60" i="14"/>
  <c r="F79" i="14"/>
  <c r="H63" i="14" l="1"/>
  <c r="I63" i="14"/>
  <c r="G63" i="14"/>
  <c r="J63" i="14" l="1"/>
  <c r="L63" i="14" s="1"/>
  <c r="E84" i="14" s="1"/>
</calcChain>
</file>

<file path=xl/sharedStrings.xml><?xml version="1.0" encoding="utf-8"?>
<sst xmlns="http://schemas.openxmlformats.org/spreadsheetml/2006/main" count="510" uniqueCount="348">
  <si>
    <t>No of properties</t>
  </si>
  <si>
    <t>Criteria</t>
  </si>
  <si>
    <t>Reactive Work Orders</t>
  </si>
  <si>
    <t>No. of equipment assets</t>
  </si>
  <si>
    <t xml:space="preserve">No of calls to HD </t>
  </si>
  <si>
    <t>Per Annum</t>
  </si>
  <si>
    <t>Number of documents stored in CAFM system</t>
  </si>
  <si>
    <t>Number of data fields in CAFM system</t>
  </si>
  <si>
    <t>CAFM system licences available for the Authority</t>
  </si>
  <si>
    <t>Ref</t>
  </si>
  <si>
    <t>H1</t>
  </si>
  <si>
    <t>H2</t>
  </si>
  <si>
    <t>H3</t>
  </si>
  <si>
    <t>Staff</t>
  </si>
  <si>
    <t>Role Title</t>
  </si>
  <si>
    <t>Sub-total
(£ / month)</t>
  </si>
  <si>
    <t>Cost Type</t>
  </si>
  <si>
    <t>Overhead</t>
  </si>
  <si>
    <t>Profit</t>
  </si>
  <si>
    <t>Definition</t>
  </si>
  <si>
    <t>Staff Sub-total</t>
  </si>
  <si>
    <t>Mobilisation</t>
  </si>
  <si>
    <t>M1</t>
  </si>
  <si>
    <t>M2</t>
  </si>
  <si>
    <t>M3</t>
  </si>
  <si>
    <t>M4</t>
  </si>
  <si>
    <t>M5</t>
  </si>
  <si>
    <t>M6</t>
  </si>
  <si>
    <t>M7</t>
  </si>
  <si>
    <t>Mobilisation Cost Summary</t>
  </si>
  <si>
    <t>Service Delivery Cost Summary</t>
  </si>
  <si>
    <t>HW 1</t>
  </si>
  <si>
    <t>HW 2</t>
  </si>
  <si>
    <t>Item Description</t>
  </si>
  <si>
    <t>Total Service Delivery Cost</t>
  </si>
  <si>
    <t>Total GIA</t>
  </si>
  <si>
    <t>Quantity Required</t>
  </si>
  <si>
    <t>Activity Description</t>
  </si>
  <si>
    <t>Mobilisation Cost Input</t>
  </si>
  <si>
    <t>2) Customer Satisfaction Surveys</t>
  </si>
  <si>
    <t xml:space="preserve">3) Customer escalations </t>
  </si>
  <si>
    <t xml:space="preserve">4) Escalations to Third-Party / FM providers </t>
  </si>
  <si>
    <t>5) Contractual Reports (e.g. Disaster Recovery, Continuous Improvement etc.)</t>
  </si>
  <si>
    <t>1) Provision of Performance data to assess Supplier performance</t>
  </si>
  <si>
    <t>2) Provision of Performance data to assess Third Party / FM Supplier Performance</t>
  </si>
  <si>
    <t>Pricing Category</t>
  </si>
  <si>
    <t>1) IT Servers</t>
  </si>
  <si>
    <t>2) Storage (e.g. data warehouses)</t>
  </si>
  <si>
    <t>3) UPS Systems</t>
  </si>
  <si>
    <t>4) Desk Top PC Systems</t>
  </si>
  <si>
    <t>5) Laptop / Tablets</t>
  </si>
  <si>
    <t>6) Telephones (landline)</t>
  </si>
  <si>
    <t>7) Telephones (mobile)</t>
  </si>
  <si>
    <t>8) Telephone periphery items (e.g. headsets, answering machines etc.).</t>
  </si>
  <si>
    <t>9) Printers / Faxes / Scanners</t>
  </si>
  <si>
    <t>Hardware Costs</t>
  </si>
  <si>
    <t>Software Costs</t>
  </si>
  <si>
    <t>Item Sub-total
(£)</t>
  </si>
  <si>
    <t>1) CAFM System Software</t>
  </si>
  <si>
    <t xml:space="preserve">2) Call Management Software </t>
  </si>
  <si>
    <t xml:space="preserve">3) Anti-Virus Software </t>
  </si>
  <si>
    <t xml:space="preserve">4) Communication Software (e.g. Microsoft) </t>
  </si>
  <si>
    <t>6) Customer Portal related software</t>
  </si>
  <si>
    <t>Salary
(£/hour)</t>
  </si>
  <si>
    <t>Charge Out Rate 
(£/hourly)</t>
  </si>
  <si>
    <t>1) Security clearance costs</t>
  </si>
  <si>
    <t>Cost per unit 
(£ / unit)</t>
  </si>
  <si>
    <t>Category</t>
  </si>
  <si>
    <r>
      <t>m</t>
    </r>
    <r>
      <rPr>
        <vertAlign val="superscript"/>
        <sz val="10"/>
        <color theme="1"/>
        <rFont val="Arial"/>
        <family val="2"/>
      </rPr>
      <t>2</t>
    </r>
  </si>
  <si>
    <t>Unit / Frequency</t>
  </si>
  <si>
    <t>No of emails to HD</t>
  </si>
  <si>
    <t>No of SMS to HD</t>
  </si>
  <si>
    <t>No of web portal requests to HD</t>
  </si>
  <si>
    <t>Total Mobilisation Cost</t>
  </si>
  <si>
    <t>M8</t>
  </si>
  <si>
    <t>M9</t>
  </si>
  <si>
    <t>Role Profile / Description</t>
  </si>
  <si>
    <t>Other</t>
  </si>
  <si>
    <t>Costs (£)</t>
  </si>
  <si>
    <t>Data</t>
  </si>
  <si>
    <r>
      <t xml:space="preserve">1) Call Management - </t>
    </r>
    <r>
      <rPr>
        <b/>
        <sz val="12"/>
        <color theme="1"/>
        <rFont val="Arial"/>
        <family val="2"/>
      </rPr>
      <t>Call Type 1</t>
    </r>
    <r>
      <rPr>
        <sz val="12"/>
        <color theme="1"/>
        <rFont val="Arial"/>
        <family val="2"/>
      </rPr>
      <t xml:space="preserve"> 
(to include Outbound Calls (and follow-up calls) and those that do not generate a Work Order on CAFM)</t>
    </r>
  </si>
  <si>
    <t>Category Total
(£)</t>
  </si>
  <si>
    <t>Input</t>
  </si>
  <si>
    <t>Activities</t>
  </si>
  <si>
    <t xml:space="preserve">Management of all CAFM related tasks via automated, system driven processes. </t>
  </si>
  <si>
    <t>Provision of the MI Reporting and Assurance outputs as Specified within the Framework.</t>
  </si>
  <si>
    <t>Role A</t>
  </si>
  <si>
    <t>Role B</t>
  </si>
  <si>
    <t>Role C</t>
  </si>
  <si>
    <t>Role D</t>
  </si>
  <si>
    <t>Role E</t>
  </si>
  <si>
    <t>Role F</t>
  </si>
  <si>
    <t>Role G</t>
  </si>
  <si>
    <t>Role H</t>
  </si>
  <si>
    <t>Role I</t>
  </si>
  <si>
    <t>Role J</t>
  </si>
  <si>
    <t>Role K</t>
  </si>
  <si>
    <t>Role L</t>
  </si>
  <si>
    <t>Role M</t>
  </si>
  <si>
    <t>Role N</t>
  </si>
  <si>
    <t>Role O</t>
  </si>
  <si>
    <t>Role P</t>
  </si>
  <si>
    <t>Role Q</t>
  </si>
  <si>
    <t>Role R</t>
  </si>
  <si>
    <t>Role S</t>
  </si>
  <si>
    <t>Role T</t>
  </si>
  <si>
    <t>Role U</t>
  </si>
  <si>
    <t xml:space="preserve">Role </t>
  </si>
  <si>
    <t>Hourly Rate (£ / hour)</t>
  </si>
  <si>
    <t>Hours 
(hrs / month)</t>
  </si>
  <si>
    <t>Category Total
(£/month)</t>
  </si>
  <si>
    <t>Outbound Calls</t>
  </si>
  <si>
    <t>Cost Per Call Type 1
(£ / call)</t>
  </si>
  <si>
    <t>Cost Per Call Type 2
(£ / call)</t>
  </si>
  <si>
    <t>CAFM</t>
  </si>
  <si>
    <t>Helpdesk</t>
  </si>
  <si>
    <t>Percentage (%)</t>
  </si>
  <si>
    <t>Sub-total</t>
  </si>
  <si>
    <t>Cost (£)</t>
  </si>
  <si>
    <t>Overhead Contribution
(£)</t>
  </si>
  <si>
    <t>Profit Contribution
(£)</t>
  </si>
  <si>
    <t>Staff costs are composed of all direct costs associated with employing each member of staff required to mobilise the services defined in the specification (to include salary, bonuses, pension, other company benefits).</t>
  </si>
  <si>
    <t>Sub-category Total
(£/month)</t>
  </si>
  <si>
    <t>This constitutes the costs associated with the required hardware and software to deliver the service post mobilisation, as defined in the specification.</t>
  </si>
  <si>
    <t>Cost Per Web Portal Request (£/web portal)</t>
  </si>
  <si>
    <t>Cost Per Outbound Calls
(£/call)</t>
  </si>
  <si>
    <t>Cost Per Text / Email
(£/email)</t>
  </si>
  <si>
    <t xml:space="preserve">Mobilisation Manager costs. </t>
  </si>
  <si>
    <t xml:space="preserve">Provision and development of Mobilisation Plan. </t>
  </si>
  <si>
    <t xml:space="preserve">Provision and development of Communication Plan. </t>
  </si>
  <si>
    <t>Asset data verification / CAFM data upload.</t>
  </si>
  <si>
    <t xml:space="preserve">Provision and development of Implementation Plan. </t>
  </si>
  <si>
    <t>MI Reporting</t>
  </si>
  <si>
    <t>Activity Cost</t>
  </si>
  <si>
    <t>Summary of Information</t>
  </si>
  <si>
    <t>Employer Percentage (%) Pension Contribution</t>
  </si>
  <si>
    <t>All tabs coloured in green require your input.</t>
  </si>
  <si>
    <t>Table 1 A (i)</t>
  </si>
  <si>
    <t>Table 1 A (ii)</t>
  </si>
  <si>
    <t>Table 1 B (i)</t>
  </si>
  <si>
    <t>Table 1 B (ii)</t>
  </si>
  <si>
    <t>Potential Provider Name:</t>
  </si>
  <si>
    <t>Please insert the name of your organisation into the cell below.</t>
  </si>
  <si>
    <t>National Insurance
(£/hour)</t>
  </si>
  <si>
    <t>Interfaces (full managed solution - between supplier and CAFM system)</t>
  </si>
  <si>
    <r>
      <t xml:space="preserve">1) Asset management and </t>
    </r>
    <r>
      <rPr>
        <sz val="12"/>
        <color rgb="FFFF0000"/>
        <rFont val="Arial"/>
        <family val="2"/>
      </rPr>
      <t>PPM Services</t>
    </r>
  </si>
  <si>
    <r>
      <t>Cost per m</t>
    </r>
    <r>
      <rPr>
        <vertAlign val="superscript"/>
        <sz val="10"/>
        <color theme="0"/>
        <rFont val="Arial"/>
        <family val="2"/>
      </rPr>
      <t xml:space="preserve">2 </t>
    </r>
    <r>
      <rPr>
        <sz val="10"/>
        <color theme="0"/>
        <rFont val="Arial"/>
        <family val="2"/>
      </rPr>
      <t>of Total GIA</t>
    </r>
  </si>
  <si>
    <t>5) User Licences (i.e. Web Portal accessibility)</t>
  </si>
  <si>
    <t>Tech Sub-total</t>
  </si>
  <si>
    <t>Comments</t>
  </si>
  <si>
    <t>No.</t>
  </si>
  <si>
    <r>
      <t xml:space="preserve">Call Type 1 - Calls that </t>
    </r>
    <r>
      <rPr>
        <b/>
        <u/>
        <sz val="10"/>
        <color theme="1"/>
        <rFont val="Calibri"/>
        <family val="2"/>
        <scheme val="minor"/>
      </rPr>
      <t>DO NOT</t>
    </r>
    <r>
      <rPr>
        <sz val="10"/>
        <color theme="1"/>
        <rFont val="Calibri"/>
        <family val="2"/>
        <scheme val="minor"/>
      </rPr>
      <t xml:space="preserve"> generate a Work Order Request on CAFM</t>
    </r>
  </si>
  <si>
    <t>i) 95% of calls occur during normal operational hours (07:00hrs to 19:00hrs Monday and Friday).</t>
  </si>
  <si>
    <t xml:space="preserve">iii) 70% of daily call volumes occur between 08:30hrs and 3:30hrs Monday to Friday.  </t>
  </si>
  <si>
    <t xml:space="preserve">iv) Average call durations are between 120 to 180 seconds. </t>
  </si>
  <si>
    <r>
      <t xml:space="preserve">Call Type 2 - calls that </t>
    </r>
    <r>
      <rPr>
        <b/>
        <u/>
        <sz val="10"/>
        <rFont val="Arial"/>
        <family val="2"/>
      </rPr>
      <t>DO</t>
    </r>
    <r>
      <rPr>
        <sz val="10"/>
        <color theme="1"/>
        <rFont val="Calibri"/>
        <family val="2"/>
        <scheme val="minor"/>
      </rPr>
      <t xml:space="preserve"> generate a Work Order on CAFM</t>
    </r>
  </si>
  <si>
    <t xml:space="preserve">iv) Average call times are between 180 to 600 seconds. </t>
  </si>
  <si>
    <t>100% of outbound calls are made during normal working hours (8:00am to 7:00pm Monday to Friday).</t>
  </si>
  <si>
    <t xml:space="preserve">PPM events include Works Requests scheduled in accordance with the PPM planner contained within the CAFM system.  Works requests are automatically generated 60 days in advance of the calendar month in which they are scheduled to be undertaken.  The data includes non-billable PPM remedial works but excludes rechargeable PPM remedial works, which generate an additional 20% of Works Requests per annum. </t>
  </si>
  <si>
    <t>All licence holders have full access to CAFM to view and update records and have the ability to generate MI Reports from the CAFM system MI reporting suite.</t>
  </si>
  <si>
    <t>No of FM Suppliers</t>
  </si>
  <si>
    <t xml:space="preserve">MI Reporting - CAFM Supplier Performance Report </t>
  </si>
  <si>
    <t xml:space="preserve">Monthly </t>
  </si>
  <si>
    <t xml:space="preserve">MI Reports detailing all Helpdesk and CAFM activities / performance.  Data to include Inbound request volumes by type, region and hierarchy (e.g. Business Group) and completed service requests by category (i.e. voice, web, email, SMS), average and maximum call waiting times, average in-bound call duration, total outbound calls, volume of duplicate service requests, benchmarking analysis against Industry Standards.  </t>
  </si>
  <si>
    <t xml:space="preserve">MI Reporting - FM Supplier Performance Reports </t>
  </si>
  <si>
    <t xml:space="preserve">MI Reporting - Finance Report </t>
  </si>
  <si>
    <t xml:space="preserve">MI Reporting - PPM Progress Report </t>
  </si>
  <si>
    <t xml:space="preserve">MI Reports detailing volume of PPM Works requests generated in month, FM Provider performance against scheduled PPM works requests, to include details of remedial works generated, financial expenditure and current status. </t>
  </si>
  <si>
    <t xml:space="preserve">MI Reporting - Complaints &amp; Escalations Report </t>
  </si>
  <si>
    <t xml:space="preserve">MI Reporting - PPM Performance </t>
  </si>
  <si>
    <t xml:space="preserve">MI Reports detailing the volumes of PPM activities logged in month and the performance, the FM Provder(s) performance, numbers  completed, failed, deferred / delayed, remedial works identified, costs and details of assets added or removed following completion of PPM works. </t>
  </si>
  <si>
    <t xml:space="preserve">MI Reporting - Web Portal Reports </t>
  </si>
  <si>
    <t>As Required</t>
  </si>
  <si>
    <t xml:space="preserve">Access to online data reporting suites to be available as required for license holders. </t>
  </si>
  <si>
    <t>Number of generic report types able to be created from CAFM system</t>
  </si>
  <si>
    <t>Please complete the workbook following the instructions below.</t>
  </si>
  <si>
    <t>Instructions are shown in italics and appear on each tab requiring your input.</t>
  </si>
  <si>
    <t>You should complete the Cost Model from left to right - starting with "Summary", then "Staff Rates", "Activity Costs" and so on. Please note the “datapack tab” requires no input.</t>
  </si>
  <si>
    <t>FM Assurance  (Helpdesk and CAFM) Cost Model</t>
  </si>
  <si>
    <t>Please input the profit.</t>
  </si>
  <si>
    <t>PPM events raised  - (Please note: To avoid double counting, where Works Arising from Planned Maintenance generates outbound calls which result in a Work Order, these should be recorded under call Type 2.  Costs related to any other PPM-related outbound calls should be recorded under Asset Management and PPM Services.)</t>
  </si>
  <si>
    <r>
      <t>Cost per m</t>
    </r>
    <r>
      <rPr>
        <b/>
        <sz val="10"/>
        <rFont val="Calibri"/>
        <family val="2"/>
      </rPr>
      <t>²</t>
    </r>
  </si>
  <si>
    <r>
      <rPr>
        <b/>
        <i/>
        <sz val="10"/>
        <rFont val="Arial"/>
        <family val="2"/>
      </rPr>
      <t>Table 2.A</t>
    </r>
    <r>
      <rPr>
        <i/>
        <sz val="10"/>
        <rFont val="Arial"/>
        <family val="2"/>
      </rPr>
      <t>: The table below does not require any input but instead provides a scenario on which the Potential Provider is required to base the rates and costs associated with the service delivery and mobilisation requirements.</t>
    </r>
  </si>
  <si>
    <t>The tables below summarise the total costs against each cost type, based on the information contained within Tab 2 - Datapack</t>
  </si>
  <si>
    <t>Activity Description / Role</t>
  </si>
  <si>
    <t xml:space="preserve">Hours 
</t>
  </si>
  <si>
    <t xml:space="preserve">Total Cost (£)
</t>
  </si>
  <si>
    <t>Mobilisation - Employee Based Costs</t>
  </si>
  <si>
    <t>Provision and development of Business Continuity &amp; Disaster Recovery Plans</t>
  </si>
  <si>
    <t>Personnel vetting and security clearance costs</t>
  </si>
  <si>
    <t>Other (Please specify)</t>
  </si>
  <si>
    <t>Cost</t>
  </si>
  <si>
    <t>Total Cost (£)</t>
  </si>
  <si>
    <t>S1</t>
  </si>
  <si>
    <t>IT Servers</t>
  </si>
  <si>
    <t>S2</t>
  </si>
  <si>
    <t>Storage (e.g. data warehouses)</t>
  </si>
  <si>
    <t>S3</t>
  </si>
  <si>
    <t>UPS Systems</t>
  </si>
  <si>
    <t>S4</t>
  </si>
  <si>
    <t>Desk Top PC Systems</t>
  </si>
  <si>
    <t>S5</t>
  </si>
  <si>
    <t>Laptop / Tablets</t>
  </si>
  <si>
    <t>S6</t>
  </si>
  <si>
    <t>Telephones (landline)</t>
  </si>
  <si>
    <t>S7</t>
  </si>
  <si>
    <t>Telephones (mobile)</t>
  </si>
  <si>
    <t>S8</t>
  </si>
  <si>
    <t>Telephony periphery items</t>
  </si>
  <si>
    <t>S9</t>
  </si>
  <si>
    <t>Printers / Faxes / Scanners</t>
  </si>
  <si>
    <t>S10</t>
  </si>
  <si>
    <t>CAFM System Software</t>
  </si>
  <si>
    <t>S11</t>
  </si>
  <si>
    <t xml:space="preserve">Call Management Software </t>
  </si>
  <si>
    <t>S12</t>
  </si>
  <si>
    <t xml:space="preserve">Anti-Virus Software </t>
  </si>
  <si>
    <t>S13</t>
  </si>
  <si>
    <t xml:space="preserve">Communication Software </t>
  </si>
  <si>
    <t>S14</t>
  </si>
  <si>
    <t xml:space="preserve">User Licences </t>
  </si>
  <si>
    <t>S15</t>
  </si>
  <si>
    <t>Customer Portal related software</t>
  </si>
  <si>
    <t>S16</t>
  </si>
  <si>
    <t>S17</t>
  </si>
  <si>
    <t>Overall Total</t>
  </si>
  <si>
    <t>Information Data Pack</t>
  </si>
  <si>
    <t>Total Headcount / Users</t>
  </si>
  <si>
    <t>ii) Call volumes increase by 20% during January, July, October and November.</t>
  </si>
  <si>
    <t>99% of email requests are received between 8:00am and 5:00pm Monday to Friday.  Volumes increase 20% during January, July, October and November.</t>
  </si>
  <si>
    <t>100% of requests through ther web portals are received during normal operational hours (07:00hrs to 19:00hrs Monday to Friday).  All web portal requests generate a WO on the CAFM system.</t>
  </si>
  <si>
    <t>100% of SMS requests are received during normal operational hours (07:00hrs to 19:00hrs Monday to Friday).  Volumes increase 20% during January, July, October and November.</t>
  </si>
  <si>
    <t>Includes scanned documents provided via the FM Suppliers in relation to PPM services (e.g. statutory certification, engineer reports, asbestos registers, project related paperwork, quotations etc.).   The CAFM system has to have the capacity to store 'live' and 'archived' records as volumes increase year-on-year throughout the life of the Contract.</t>
  </si>
  <si>
    <t>30 per annum (includes routine and ad-hoc)</t>
  </si>
  <si>
    <t>30 per annum (includes routine and ad-hoc reports)</t>
  </si>
  <si>
    <t>Table 1 B (iii)</t>
  </si>
  <si>
    <t>Cost Type - Staff Costs</t>
  </si>
  <si>
    <t>Cost Type - Technology and Infrastructure</t>
  </si>
  <si>
    <t>Technology and Infrastructure</t>
  </si>
  <si>
    <t>This constitutes the costs associated with the required Technology and Infrastructure including hardware and software to deliver the service for mobilisation, as defined in the specification.</t>
  </si>
  <si>
    <t>Quantity</t>
  </si>
  <si>
    <t>Sub - Total</t>
  </si>
  <si>
    <t>Security Clearance Costs</t>
  </si>
  <si>
    <t>Costs (£) -Year 1</t>
  </si>
  <si>
    <t>Other Technology &amp; Infrastructure Costs</t>
  </si>
  <si>
    <t>Potential Provider's Standard Rate by Helpdesk Activity Type</t>
  </si>
  <si>
    <t>The Potential Providers overhead (indirect costs) to include buildings, corporate management and all other costs not directly associated to the delivery of this service provision.</t>
  </si>
  <si>
    <t>The Potential Provider's overhead (indirect costs) to include buildings, corporate management and all other costs not directly associated with the delivery of this service provision.</t>
  </si>
  <si>
    <t>The Potential Provider's overhead (indirect costs) to include buildings, corporate management and all other costs not directly associated to the delivery of this service provision.</t>
  </si>
  <si>
    <t>Table 1 A (iii)</t>
  </si>
  <si>
    <t>Cost Type - Activities</t>
  </si>
  <si>
    <r>
      <t xml:space="preserve">2) Call Management - </t>
    </r>
    <r>
      <rPr>
        <b/>
        <sz val="12"/>
        <color theme="1"/>
        <rFont val="Arial"/>
        <family val="2"/>
      </rPr>
      <t xml:space="preserve">Call Type 2
</t>
    </r>
    <r>
      <rPr>
        <sz val="12"/>
        <color theme="1"/>
        <rFont val="Arial"/>
        <family val="2"/>
      </rPr>
      <t xml:space="preserve">(to include </t>
    </r>
    <r>
      <rPr>
        <sz val="12"/>
        <color rgb="FFFF0000"/>
        <rFont val="Arial"/>
        <family val="2"/>
      </rPr>
      <t>Outbound</t>
    </r>
    <r>
      <rPr>
        <sz val="12"/>
        <color theme="1"/>
        <rFont val="Arial"/>
        <family val="2"/>
      </rPr>
      <t xml:space="preserve"> Calls </t>
    </r>
    <r>
      <rPr>
        <sz val="12"/>
        <color rgb="FFFF0000"/>
        <rFont val="Arial"/>
        <family val="2"/>
      </rPr>
      <t>(and follow-up calls)</t>
    </r>
    <r>
      <rPr>
        <sz val="12"/>
        <color theme="1"/>
        <rFont val="Arial"/>
        <family val="2"/>
      </rPr>
      <t xml:space="preserve"> </t>
    </r>
    <r>
      <rPr>
        <sz val="12"/>
        <color rgb="FFFF0000"/>
        <rFont val="Arial"/>
        <family val="2"/>
      </rPr>
      <t>and those</t>
    </r>
    <r>
      <rPr>
        <sz val="12"/>
        <color theme="1"/>
        <rFont val="Arial"/>
        <family val="2"/>
      </rPr>
      <t xml:space="preserve"> that do generate a Work Order on CAFM)</t>
    </r>
  </si>
  <si>
    <r>
      <t xml:space="preserve">4) Text / Email </t>
    </r>
    <r>
      <rPr>
        <sz val="12"/>
        <color rgb="FFFF0000"/>
        <rFont val="Arial"/>
        <family val="2"/>
      </rPr>
      <t>Service</t>
    </r>
    <r>
      <rPr>
        <sz val="12"/>
        <color theme="1"/>
        <rFont val="Arial"/>
        <family val="2"/>
      </rPr>
      <t xml:space="preserve"> Requests </t>
    </r>
  </si>
  <si>
    <t>HW3</t>
  </si>
  <si>
    <t>S18</t>
  </si>
  <si>
    <t>Middleware</t>
  </si>
  <si>
    <t>CAFM system development costs (e.g. client &amp; customer engagement at meetings, workshops and acceptance testing participation)</t>
  </si>
  <si>
    <t>Set-Up Costs - Technology, Equipment and Infrastructure Costs (to include Middleware when appropriate)</t>
  </si>
  <si>
    <r>
      <rPr>
        <b/>
        <i/>
        <sz val="10"/>
        <rFont val="Arial"/>
        <family val="2"/>
      </rPr>
      <t>Tables 1.B:</t>
    </r>
    <r>
      <rPr>
        <i/>
        <sz val="10"/>
        <rFont val="Arial"/>
        <family val="2"/>
      </rPr>
      <t xml:space="preserve"> The tables below summarise the annual costs associated with Mobilisation based on the information contained within the Datapack. Please insert your overhead percentage (%) which is to include all travel and subsistence and other indirect expenses in table 1 B (i) for Staff Costs and 1 B (ii) for Technology and Infrastructure costs.  Table 1 B (iii) does not require any input.</t>
    </r>
  </si>
  <si>
    <t>Total Cost (Delivery + Mobilisation)</t>
  </si>
  <si>
    <t>Efficiency Saving</t>
  </si>
  <si>
    <r>
      <rPr>
        <b/>
        <i/>
        <sz val="10"/>
        <rFont val="Arial"/>
        <family val="2"/>
      </rPr>
      <t>Table 3.B</t>
    </r>
    <r>
      <rPr>
        <i/>
        <sz val="10"/>
        <rFont val="Arial"/>
        <family val="2"/>
      </rPr>
      <t xml:space="preserve">:Please insert the staff role titles that you anticipate will be required to mobilise the service as defined within Schedule 2 (Services and Key Performance Indicators). </t>
    </r>
    <r>
      <rPr>
        <i/>
        <sz val="10"/>
        <color rgb="FFFF0000"/>
        <rFont val="Arial"/>
        <family val="2"/>
      </rPr>
      <t>You must input and build up the hourly rates against each role including the % pension contribution.</t>
    </r>
  </si>
  <si>
    <t>Year 1</t>
  </si>
  <si>
    <t>Year 2</t>
  </si>
  <si>
    <t>Year 3</t>
  </si>
  <si>
    <t>Year 4</t>
  </si>
  <si>
    <t>Total Year 1 Lump Sum Price</t>
  </si>
  <si>
    <t>Table 1.C (i)</t>
  </si>
  <si>
    <t>Table 1.C (iii)</t>
  </si>
  <si>
    <t>Table 1.C (ii)</t>
  </si>
  <si>
    <t>Technology &amp; Infrastructure</t>
  </si>
  <si>
    <t>Technology and Infrastructure Cost</t>
  </si>
  <si>
    <t xml:space="preserve">This cost model is composed of eight (8) tabs including this Introduction. </t>
  </si>
  <si>
    <t>Cost summary</t>
  </si>
  <si>
    <t>Costs (£) -Year 2 (including efficiency savings)</t>
  </si>
  <si>
    <t>Costs (£) -Year 3 (including efficiency savings)</t>
  </si>
  <si>
    <t>Costs (£) -Year 4 (including efficiency savings)</t>
  </si>
  <si>
    <t>Total Service Delivery Costs (£) (including efficiency savings)</t>
  </si>
  <si>
    <t>Pricing Evaluation</t>
  </si>
  <si>
    <t>All cells coloured in blue do not require input at this stage. These cells will only be used (if required) at Call Off stage.</t>
  </si>
  <si>
    <t>All cells coloured in orange require your input. Negative values will not be accepted within orange cells - only values from zero upwards will be accepted.</t>
  </si>
  <si>
    <t>All cells coloured in yellow require your input. Only positive values will be accepted within yellow cells. Zero values will not be accepted.</t>
  </si>
  <si>
    <t>Cost per m² (£)</t>
  </si>
  <si>
    <t>All costs input to this model should be in real terms.</t>
  </si>
  <si>
    <t>Cost Model Checklist</t>
  </si>
  <si>
    <t>The Potential Provider should ensure that all parts of this Cost Model are complete. The intention is that the list below will highlight whether key areas within the model contain data.  When indicated as "input", this only indicates that data has been input, it does not indicate that the data is complete or correct. The Potential Provider should ensure that all parts of the Cost Model are complete - including, but not limited to, those items listed below</t>
  </si>
  <si>
    <t>1. Summary Tab</t>
  </si>
  <si>
    <t>4. Activity Costs Tab</t>
  </si>
  <si>
    <t>5. Tech &amp; Infra Costs Tab</t>
  </si>
  <si>
    <t>6. Mobilisation Cost Tab</t>
  </si>
  <si>
    <t>7. Efficiency Saving Tab</t>
  </si>
  <si>
    <t>Mobilisation Cost</t>
  </si>
  <si>
    <t>Total Contract Cost</t>
  </si>
  <si>
    <r>
      <rPr>
        <b/>
        <i/>
        <sz val="10"/>
        <rFont val="Arial"/>
        <family val="2"/>
      </rPr>
      <t>Table 1.D:</t>
    </r>
    <r>
      <rPr>
        <i/>
        <sz val="10"/>
        <rFont val="Arial"/>
        <family val="2"/>
      </rPr>
      <t xml:space="preserve"> The table below does not require any input but instead summarises the </t>
    </r>
    <r>
      <rPr>
        <i/>
        <u/>
        <sz val="10"/>
        <rFont val="Arial"/>
        <family val="2"/>
      </rPr>
      <t>standard unit costs</t>
    </r>
    <r>
      <rPr>
        <i/>
        <sz val="10"/>
        <rFont val="Arial"/>
        <family val="2"/>
      </rPr>
      <t xml:space="preserve"> for each helpdesk activity type.</t>
    </r>
  </si>
  <si>
    <t>Management of CAFM Activities (FIXED)</t>
  </si>
  <si>
    <t>Provision of MI Reporting (FIXED)</t>
  </si>
  <si>
    <t>Base Helpdesk Cost (+ Overhead and Profit)</t>
  </si>
  <si>
    <t>Year 2 Efficiency Factor to Year 1 costs (%)</t>
  </si>
  <si>
    <t>Year 3 Efficiency Factor to Year 1 costs (%)</t>
  </si>
  <si>
    <t>Year 4 Efficiency Factor to Year 1 costs (%)</t>
  </si>
  <si>
    <t>Costs (£) - Year 1</t>
  </si>
  <si>
    <r>
      <rPr>
        <b/>
        <i/>
        <sz val="10"/>
        <rFont val="Arial"/>
        <family val="2"/>
      </rPr>
      <t>Table 1.F</t>
    </r>
    <r>
      <rPr>
        <i/>
        <sz val="10"/>
        <rFont val="Arial"/>
        <family val="2"/>
      </rPr>
      <t>: The table below does not require any input but instead summarises the pricing for evaluation purposes</t>
    </r>
  </si>
  <si>
    <r>
      <rPr>
        <b/>
        <i/>
        <sz val="10"/>
        <rFont val="Arial"/>
        <family val="2"/>
      </rPr>
      <t>Tables 1.C:</t>
    </r>
    <r>
      <rPr>
        <i/>
        <sz val="10"/>
        <rFont val="Arial"/>
        <family val="2"/>
      </rPr>
      <t xml:space="preserve"> The tables below do not require any input.  Table 1.C (i) summarises the Year 1 costs. Table 1.C (ii) uses the Efficiency Factors for Years 2- 4, and calculates the year-on-year efficiency savings. Table 1.C (iii) details the yearly costs during Years 1 to 4, applying the Efficiency Factors, plus the mobilisation costs to give a Total Contract Cost.</t>
    </r>
  </si>
  <si>
    <t>Year-on-year efficiency savings for Years 2- 4</t>
  </si>
  <si>
    <t>Please submit costs which are required to achieve the defined activity, excluding overhead and profit. Middleware will be costed at Call Off stage when requirement and cost is fully understood by the successful Potential Provider.</t>
  </si>
  <si>
    <r>
      <t xml:space="preserve">5) Web Portal </t>
    </r>
    <r>
      <rPr>
        <sz val="12"/>
        <color rgb="FFFF0000"/>
        <rFont val="Arial"/>
        <family val="2"/>
      </rPr>
      <t>Service</t>
    </r>
    <r>
      <rPr>
        <sz val="12"/>
        <color theme="1"/>
        <rFont val="Arial"/>
        <family val="2"/>
      </rPr>
      <t xml:space="preserve"> Requests</t>
    </r>
  </si>
  <si>
    <t xml:space="preserve">3) Outbound Calls </t>
  </si>
  <si>
    <t>The Key hardware, software , technology and infrastructure items required to ensure the output defined in Schedule 2 (Services and Key Performance Indicators) have already been input in the table below.  Please also insert the quantity of each item you believe will be required along with the associated unit costs.
If certain items of hardware and software are able to deliver more than one of the defined activities, you are not expected to proportion the cost. You are able to attribute the cost of an item to the one activity should you prefer to do so. 
NB. Only include annual costs that will be repeated each year throughout the contract. One-off costs in Year 1 should be detailed within the tab '6.Mobilisation Cost'</t>
  </si>
  <si>
    <t>Allowance and Bonus
(£/hour) - Pensionable</t>
  </si>
  <si>
    <t>Allowance and Bonus
(£/hour) - Non Pensionable</t>
  </si>
  <si>
    <r>
      <rPr>
        <b/>
        <i/>
        <sz val="10"/>
        <rFont val="Arial"/>
        <family val="2"/>
      </rPr>
      <t>Table 1.E</t>
    </r>
    <r>
      <rPr>
        <i/>
        <sz val="10"/>
        <rFont val="Arial"/>
        <family val="2"/>
      </rPr>
      <t>: The table below does not require any input but instead summarises the Year one cost per m</t>
    </r>
    <r>
      <rPr>
        <sz val="10"/>
        <rFont val="Calibri"/>
        <family val="2"/>
      </rPr>
      <t>²,</t>
    </r>
    <r>
      <rPr>
        <i/>
        <sz val="10"/>
        <rFont val="Arial"/>
        <family val="2"/>
      </rPr>
      <t xml:space="preserve"> excluding mobilsation costs.</t>
    </r>
  </si>
  <si>
    <t>Base Helpdesk Payment = (Base Helpdesk Cost + Overhead and Profit)</t>
  </si>
  <si>
    <t>Unit Rates for Calculating the Helpdesk Cost</t>
  </si>
  <si>
    <r>
      <rPr>
        <b/>
        <i/>
        <sz val="10"/>
        <rFont val="Arial"/>
        <family val="2"/>
      </rPr>
      <t>Tables 1.A:</t>
    </r>
    <r>
      <rPr>
        <i/>
        <sz val="10"/>
        <rFont val="Arial"/>
        <family val="2"/>
      </rPr>
      <t xml:space="preserve"> The tables below summarise the annual costs associated with Service Delivery based on the information contained within the Datapack. Please insert your percentage overhead and profit in Table 1 A (i) and Table 1 A (ii) below. Overhead and Profit Contributions for Technology and Infrastructure in Table 1A (ii) are optional and if not applicable, a zero value should be inserted. Note that in each section, the percentage profit is added to the total of the base cost + the overhead. Please note that subject to the Variation Threshold being exceeded, whilst the Base Helpdesk Payment is a fixed annual fee, the monthly payments may vary in accordance with the increases/decreases in actual monthly helpdesk activity. Table 1 A (iii) does not require any input.</t>
    </r>
  </si>
  <si>
    <t>Standard Rate Applied up to and including the Variation Threshold.</t>
  </si>
  <si>
    <t>Staff Rates - including TUPE costs</t>
  </si>
  <si>
    <t>Service Delivery Team - including TUPE costs</t>
  </si>
  <si>
    <t>Mobilisation Team - including TUPE costs</t>
  </si>
  <si>
    <t>Please complete the below tables to include both Service Delivery and Mobilisation phases. TUPE costs should NOT be included.These rates will be the maximum applied where there are no TUPE costs.</t>
  </si>
  <si>
    <t>Please complete the below tables to include both Service Delivery and Mobilisation phases.TUPE costs should be included.These rates will be the maximum applied where there are TUPE costs.</t>
  </si>
  <si>
    <t>Staff Rates - non TUPE costs</t>
  </si>
  <si>
    <t>Service Delivery Team - non TUPE costs</t>
  </si>
  <si>
    <t>Mobilisation Team - non TUPE costs</t>
  </si>
  <si>
    <t>Includes properties owned by the Contracting Authority, multi-tenanted buidlings, buildings occupied via a lease arrangments with third-party landlords and acccommodation shared with other Government Departments under MOTO or similar arrangments.</t>
  </si>
  <si>
    <t xml:space="preserve">All PPM tasks will be scheduled and assigned to the appropriate FM Provider's via the CAFM system in accordance with the Contracting Authority's Asset Registers and the PPM frequencies as defined under SFG20 guidelines.   </t>
  </si>
  <si>
    <t>This figure is an average across of all Contracting Authority's property estate.</t>
  </si>
  <si>
    <t xml:space="preserve">The number of users is variable and is dependent on Contracting Authority operational approach. The data provided represents the maximum number of users per annum. </t>
  </si>
  <si>
    <t>Reactive work order data includes billable and non-billable works.  Of the 40,000 total requests, 10% are out-of-scope and so are billable, 35% exceed the £1,000 comprehensive threshold so have billable elements and 55% are non-billable work requests (all billable work requests require financial approval from the Contracting Authority representatives via the CAFM system).</t>
  </si>
  <si>
    <t>Average figure - exact data to be defined at Call-Off by the Contracting Authority.</t>
  </si>
  <si>
    <t>To be defined at Call-Off by the Contracting Authority.</t>
  </si>
  <si>
    <t>MI Reports covering the performance of each / all FM Provider(s) against the contractual KPI's covering the full range of FM services provided under the FM contract will be required at mutiple levels, to cover contractual regions, geographical locations, contracting body customer groups and individual buildings.  All reports to demonstrate supplier activities, performance, Contracting Authority costs and customer trends.</t>
  </si>
  <si>
    <t>The full range of CAFM data to be available for on-screen viewing and in downloadable / printed formats for all licence holders 365 days a year.  The suite of MI Reports and required formats to be defined at Call Off by Contracting Authority.</t>
  </si>
  <si>
    <t>Content and Format to be defined at Call-Off by the Contracting Authority.</t>
  </si>
  <si>
    <r>
      <rPr>
        <b/>
        <i/>
        <sz val="10"/>
        <rFont val="Arial"/>
        <family val="2"/>
      </rPr>
      <t>Table 3.A</t>
    </r>
    <r>
      <rPr>
        <i/>
        <sz val="10"/>
        <rFont val="Arial"/>
        <family val="2"/>
      </rPr>
      <t xml:space="preserve">: Please insert the staff role titles that you anticipate will be required to deliver the service as defined within Schedule 2 (Services and Key Performance Indicators)  You are also required to list costs for roles not required for the routine delivery of the services which may be requested to deliver specialist and / or Ad-Hoc services to meet the needs of the Contracting Authority (e.g. Expert Data Analyst, IT Developer etc.). </t>
    </r>
    <r>
      <rPr>
        <i/>
        <sz val="10"/>
        <color rgb="FFFF0000"/>
        <rFont val="Arial"/>
        <family val="2"/>
      </rPr>
      <t>You must input and build up the hourly rates against each role including the % pension contribution.</t>
    </r>
  </si>
  <si>
    <r>
      <rPr>
        <b/>
        <i/>
        <sz val="10"/>
        <rFont val="Arial"/>
        <family val="2"/>
      </rPr>
      <t>Table 3.A</t>
    </r>
    <r>
      <rPr>
        <i/>
        <sz val="10"/>
        <rFont val="Arial"/>
        <family val="2"/>
      </rPr>
      <t xml:space="preserve">: Please insert the staff role titles that you anticipate will be required to deliver the service as defined within Schedule 2 (Services and Key Performance Indicators)  You are also required to list costs for roles not required for the routine delivery of the services which may be requested to deliver specialist and / or Ad-Hoc services to meet the needs of the Contracting Authority (e.g. Expert Data Analyst, IT Developer etc.). </t>
    </r>
    <r>
      <rPr>
        <i/>
        <sz val="10"/>
        <color rgb="FFFF0000"/>
        <rFont val="Arial"/>
        <family val="2"/>
      </rPr>
      <t>You must input and build up the hourly rates against each role including the % pension contribution, where possible.</t>
    </r>
    <r>
      <rPr>
        <b/>
        <i/>
        <sz val="10"/>
        <color rgb="FFFF0000"/>
        <rFont val="Arial"/>
        <family val="2"/>
      </rPr>
      <t xml:space="preserve"> The final Charge Out Rate must be the maximum TUPE price to be taken over to the Framework Agreement , which is to include all TUPE liability as assessed by the Potential Provider. </t>
    </r>
  </si>
  <si>
    <t>Management of all Helpdesk tasks for Contracting Authority personnel based on the priorities and service level standards set-out in the Contract.</t>
  </si>
  <si>
    <t xml:space="preserve">The set-up costs necessary to mobilise the Call Off Contract to enable the delivery of the outputs defined in Schedule 2 (Services and Key Performance Indicators) have already been input in the table below.  All costs should reflect total costs for the lifetime of the Call Off Contract.  </t>
  </si>
  <si>
    <t>Customer Support Systems for Contracting Authority and Third Party</t>
  </si>
  <si>
    <t>The Table below summarises the year-on-year adjustment to the Year 1 prices.  The Potential Provider must insert the Efficiency Factor for Years 2, 3 and 4 (i.e. the duration of the framework). These percentages will be included for evaluation purposes in this procurement via the Summary tab Tables 1C ii and iii. This table will also be carried over to Framework pricing and will become the minimum Efficiency Factor reductions for the Call Off Contracts</t>
  </si>
  <si>
    <t>MI Reports detailing the volumes of all customer complaints and escalations and progress made toward closure.  Details to include details of originating Works Request, date logged, complaint details, property details, customer details, FM Provider details, duration / age and summary of actions taken to resolve.</t>
  </si>
  <si>
    <t>MI Reports covering expenditure against billable works, non-billable works, new works, ad-hoc expenditure, compensation events and contract variations.   Data to be produced at individual site level, by Contracting Authority customer, groups, by geographical location, by contract region and at overall contract level.</t>
  </si>
  <si>
    <t>3a. Staff Rates Tab</t>
  </si>
  <si>
    <t>3b. Staff Rates Tab</t>
  </si>
  <si>
    <t xml:space="preserve">3) Provision of Routine MI reports to Contracting Authority </t>
  </si>
  <si>
    <t>4) Provision of Ad-Hoc reports to Contracting Authority</t>
  </si>
  <si>
    <t>2) Customer Support Systems for Contracting Authority and Third Parties</t>
  </si>
  <si>
    <t>The Mobilisation activity descriptions required to ensure the output defined in Schedule 2 (Services and Key Performance Indicators) have already been input in the table below.  Using the drop down menu, please select the role you believe is required to achieve the defined activity. The drop down menu is linked back to your own role titles as defined in tab 3a, 'Staff Rates - Non TUPE'. You must also insert the number of hours you believe is required for each role to achieve the defined activity, based on the information contained within the Datapack.</t>
  </si>
  <si>
    <t>The key activities of Schedule 2 (Services and Key Performance Indicators) have already been populated in this tab. 
Using the drop down menu, please select the role you believe is required to achieve the defined activity. The drop down menu is linked back to your own role titles as defined in tab 3a, 'Staff Rates - Non TUPE'. You must also insert the number of hours you believe is required for each role to achieve the defined activity, based on the information contained within the Datapack.
Please note: To avoid double counting, where works arising from Planned Preventive Maintenance generates outbound calls which result in a Work Order, these should be recorded under call Type 2.  Costs related to any other PPM related outbound calls should be recorded under Asset Management and PPM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</si>
</sst>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_-&quot;£&quot;* #,##0.0_-;\-&quot;£&quot;* #,##0.0_-;_-&quot;£&quot;* &quot;-&quot;??_-;_-@_-"/>
    <numFmt numFmtId="165" formatCode="0.0%"/>
    <numFmt numFmtId="166" formatCode="&quot;£&quot;#,##0.00"/>
  </numFmts>
  <fonts count="55" x14ac:knownFonts="1">
    <font>
      <sz val="10"/>
      <color theme="1"/>
      <name val="Arial"/>
      <family val="2"/>
    </font>
    <font>
      <sz val="10"/>
      <color theme="1"/>
      <name val="Arial"/>
      <family val="2"/>
    </font>
    <font>
      <sz val="10"/>
      <color theme="0"/>
      <name val="Arial"/>
      <family val="2"/>
    </font>
    <font>
      <b/>
      <sz val="10"/>
      <color theme="0"/>
      <name val="Arial"/>
      <family val="2"/>
    </font>
    <font>
      <b/>
      <sz val="10"/>
      <name val="Arial"/>
      <family val="2"/>
    </font>
    <font>
      <sz val="10"/>
      <name val="Arial"/>
      <family val="2"/>
    </font>
    <font>
      <sz val="9"/>
      <color theme="1"/>
      <name val="Arial"/>
      <family val="2"/>
    </font>
    <font>
      <sz val="9"/>
      <color theme="0"/>
      <name val="Arial"/>
      <family val="2"/>
    </font>
    <font>
      <sz val="14"/>
      <color theme="0"/>
      <name val="Arial"/>
      <family val="2"/>
    </font>
    <font>
      <b/>
      <sz val="14"/>
      <color theme="0"/>
      <name val="Arial"/>
      <family val="2"/>
    </font>
    <font>
      <b/>
      <sz val="16"/>
      <color theme="0"/>
      <name val="Arial"/>
      <family val="2"/>
    </font>
    <font>
      <i/>
      <sz val="10"/>
      <color theme="1"/>
      <name val="Arial"/>
      <family val="2"/>
    </font>
    <font>
      <sz val="12"/>
      <color theme="1"/>
      <name val="Arial"/>
      <family val="2"/>
    </font>
    <font>
      <sz val="12"/>
      <color theme="0"/>
      <name val="Arial"/>
      <family val="2"/>
    </font>
    <font>
      <b/>
      <sz val="12"/>
      <color theme="1"/>
      <name val="Arial"/>
      <family val="2"/>
    </font>
    <font>
      <b/>
      <sz val="11"/>
      <color theme="0"/>
      <name val="Arial"/>
      <family val="2"/>
    </font>
    <font>
      <b/>
      <sz val="12"/>
      <color theme="0"/>
      <name val="Arial"/>
      <family val="2"/>
    </font>
    <font>
      <sz val="10"/>
      <color theme="0" tint="-4.9989318521683403E-2"/>
      <name val="Arial"/>
      <family val="2"/>
    </font>
    <font>
      <vertAlign val="superscript"/>
      <sz val="10"/>
      <color theme="1"/>
      <name val="Arial"/>
      <family val="2"/>
    </font>
    <font>
      <vertAlign val="superscript"/>
      <sz val="10"/>
      <color theme="0"/>
      <name val="Arial"/>
      <family val="2"/>
    </font>
    <font>
      <b/>
      <sz val="11"/>
      <color theme="1"/>
      <name val="Arial"/>
      <family val="2"/>
    </font>
    <font>
      <b/>
      <sz val="16"/>
      <color theme="0"/>
      <name val="Calibri"/>
      <family val="2"/>
      <scheme val="minor"/>
    </font>
    <font>
      <sz val="10"/>
      <color theme="1"/>
      <name val="Calibri"/>
      <family val="2"/>
      <scheme val="minor"/>
    </font>
    <font>
      <sz val="10"/>
      <color rgb="FFFF0000"/>
      <name val="Arial"/>
      <family val="2"/>
    </font>
    <font>
      <i/>
      <sz val="10"/>
      <color rgb="FFFF0000"/>
      <name val="Arial"/>
      <family val="2"/>
    </font>
    <font>
      <sz val="14"/>
      <color theme="1"/>
      <name val="Arial"/>
      <family val="2"/>
    </font>
    <font>
      <b/>
      <sz val="14"/>
      <color theme="1"/>
      <name val="Arial"/>
      <family val="2"/>
    </font>
    <font>
      <sz val="12"/>
      <color rgb="FFFF0000"/>
      <name val="Arial"/>
      <family val="2"/>
    </font>
    <font>
      <b/>
      <u/>
      <sz val="10"/>
      <color theme="1"/>
      <name val="Calibri"/>
      <family val="2"/>
      <scheme val="minor"/>
    </font>
    <font>
      <b/>
      <u/>
      <sz val="10"/>
      <name val="Arial"/>
      <family val="2"/>
    </font>
    <font>
      <b/>
      <sz val="11"/>
      <color rgb="FF000000"/>
      <name val="Calibri"/>
      <family val="2"/>
    </font>
    <font>
      <b/>
      <i/>
      <sz val="11"/>
      <color rgb="FF000000"/>
      <name val="Calibri"/>
      <family val="2"/>
    </font>
    <font>
      <sz val="11"/>
      <color rgb="FF000000"/>
      <name val="Calibri"/>
      <family val="2"/>
    </font>
    <font>
      <sz val="10"/>
      <color theme="1"/>
      <name val="Times New Roman"/>
      <family val="1"/>
    </font>
    <font>
      <i/>
      <sz val="11"/>
      <color rgb="FF000000"/>
      <name val="Calibri"/>
      <family val="2"/>
    </font>
    <font>
      <sz val="10"/>
      <name val="Calibri"/>
      <family val="2"/>
      <scheme val="minor"/>
    </font>
    <font>
      <b/>
      <i/>
      <sz val="10"/>
      <name val="Arial"/>
      <family val="2"/>
    </font>
    <font>
      <i/>
      <sz val="10"/>
      <name val="Arial"/>
      <family val="2"/>
    </font>
    <font>
      <i/>
      <u/>
      <sz val="10"/>
      <name val="Arial"/>
      <family val="2"/>
    </font>
    <font>
      <b/>
      <sz val="10"/>
      <name val="Calibri"/>
      <family val="2"/>
    </font>
    <font>
      <sz val="10"/>
      <name val="Calibri"/>
      <family val="2"/>
    </font>
    <font>
      <i/>
      <sz val="12"/>
      <name val="Arial"/>
      <family val="2"/>
    </font>
    <font>
      <i/>
      <sz val="14"/>
      <name val="Arial"/>
      <family val="2"/>
    </font>
    <font>
      <b/>
      <sz val="14"/>
      <name val="Arial"/>
      <family val="2"/>
    </font>
    <font>
      <sz val="10"/>
      <name val="Tahoma"/>
      <family val="2"/>
    </font>
    <font>
      <i/>
      <sz val="12"/>
      <color theme="1"/>
      <name val="Arial"/>
      <family val="2"/>
    </font>
    <font>
      <b/>
      <i/>
      <sz val="14"/>
      <color rgb="FFFF0000"/>
      <name val="Arial"/>
      <family val="2"/>
    </font>
    <font>
      <i/>
      <sz val="11"/>
      <color theme="1"/>
      <name val="Calibri"/>
      <family val="2"/>
      <scheme val="minor"/>
    </font>
    <font>
      <sz val="11"/>
      <color theme="1"/>
      <name val="Arial"/>
      <family val="2"/>
    </font>
    <font>
      <b/>
      <sz val="11"/>
      <name val="Arial"/>
      <family val="2"/>
    </font>
    <font>
      <b/>
      <i/>
      <sz val="11"/>
      <color theme="1"/>
      <name val="Calibri"/>
      <family val="2"/>
      <scheme val="minor"/>
    </font>
    <font>
      <i/>
      <sz val="10"/>
      <color theme="1"/>
      <name val="Calibri"/>
      <family val="2"/>
      <scheme val="minor"/>
    </font>
    <font>
      <u/>
      <sz val="10"/>
      <color theme="10"/>
      <name val="Arial"/>
      <family val="2"/>
    </font>
    <font>
      <u/>
      <sz val="10"/>
      <color theme="11"/>
      <name val="Arial"/>
      <family val="2"/>
    </font>
    <font>
      <b/>
      <i/>
      <sz val="10"/>
      <color rgb="FFFF0000"/>
      <name val="Arial"/>
      <family val="2"/>
    </font>
  </fonts>
  <fills count="17">
    <fill>
      <patternFill patternType="none"/>
    </fill>
    <fill>
      <patternFill patternType="gray125"/>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theme="1" tint="0.499984740745262"/>
        <bgColor indexed="64"/>
      </patternFill>
    </fill>
    <fill>
      <patternFill patternType="solid">
        <fgColor theme="1" tint="0.34998626667073579"/>
        <bgColor indexed="64"/>
      </patternFill>
    </fill>
    <fill>
      <patternFill patternType="solid">
        <fgColor theme="1"/>
        <bgColor indexed="64"/>
      </patternFill>
    </fill>
    <fill>
      <patternFill patternType="solid">
        <fgColor theme="5"/>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99"/>
        <bgColor indexed="64"/>
      </patternFill>
    </fill>
    <fill>
      <patternFill patternType="solid">
        <fgColor theme="4" tint="0.39994506668294322"/>
        <bgColor indexed="64"/>
      </patternFill>
    </fill>
    <fill>
      <patternFill patternType="solid">
        <fgColor indexed="65"/>
        <bgColor theme="0"/>
      </patternFill>
    </fill>
  </fills>
  <borders count="8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style="thin">
        <color theme="4" tint="0.39997558519241921"/>
      </top>
      <bottom style="thin">
        <color auto="1"/>
      </bottom>
      <diagonal/>
    </border>
    <border>
      <left style="medium">
        <color auto="1"/>
      </left>
      <right style="thin">
        <color auto="1"/>
      </right>
      <top style="medium">
        <color auto="1"/>
      </top>
      <bottom style="medium">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thin">
        <color auto="1"/>
      </right>
      <top style="thin">
        <color theme="4" tint="0.3999755851924192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indexed="64"/>
      </bottom>
      <diagonal/>
    </border>
  </borders>
  <cellStyleXfs count="15">
    <xf numFmtId="0" fontId="0" fillId="0" borderId="0"/>
    <xf numFmtId="0" fontId="44" fillId="0" borderId="0"/>
    <xf numFmtId="9" fontId="1" fillId="0" borderId="0" applyFon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cellStyleXfs>
  <cellXfs count="518">
    <xf numFmtId="0" fontId="0" fillId="0" borderId="0" xfId="0"/>
    <xf numFmtId="0" fontId="0" fillId="0" borderId="0" xfId="0" applyBorder="1"/>
    <xf numFmtId="0" fontId="0" fillId="0" borderId="0" xfId="0" applyAlignment="1">
      <alignment vertical="center"/>
    </xf>
    <xf numFmtId="0" fontId="0" fillId="0" borderId="0" xfId="0" applyAlignment="1">
      <alignment wrapText="1"/>
    </xf>
    <xf numFmtId="0" fontId="6" fillId="0" borderId="0" xfId="0" applyFont="1"/>
    <xf numFmtId="0" fontId="6" fillId="0" borderId="0" xfId="0" applyFont="1" applyFill="1" applyBorder="1"/>
    <xf numFmtId="0" fontId="6" fillId="0" borderId="0" xfId="0" applyFont="1" applyBorder="1"/>
    <xf numFmtId="0" fontId="0" fillId="0" borderId="0" xfId="0" applyBorder="1" applyAlignment="1">
      <alignment vertical="center"/>
    </xf>
    <xf numFmtId="0" fontId="7" fillId="2" borderId="1" xfId="0" applyFont="1" applyFill="1" applyBorder="1" applyAlignment="1">
      <alignment horizontal="center" vertical="center" wrapText="1"/>
    </xf>
    <xf numFmtId="0" fontId="11" fillId="0" borderId="0" xfId="0" applyFont="1" applyFill="1" applyAlignment="1">
      <alignment wrapText="1"/>
    </xf>
    <xf numFmtId="0" fontId="0" fillId="0" borderId="0" xfId="0" applyFill="1"/>
    <xf numFmtId="0" fontId="0" fillId="3" borderId="0" xfId="0" applyFill="1"/>
    <xf numFmtId="0" fontId="6" fillId="0" borderId="0" xfId="0" applyFont="1" applyBorder="1" applyAlignment="1">
      <alignment horizontal="left"/>
    </xf>
    <xf numFmtId="0" fontId="0" fillId="0" borderId="0" xfId="0" applyBorder="1" applyAlignment="1">
      <alignment horizontal="left"/>
    </xf>
    <xf numFmtId="0" fontId="0" fillId="0" borderId="0" xfId="0" applyAlignment="1">
      <alignment horizontal="left"/>
    </xf>
    <xf numFmtId="164" fontId="12" fillId="4" borderId="1" xfId="0" applyNumberFormat="1" applyFont="1" applyFill="1" applyBorder="1" applyAlignment="1">
      <alignment horizontal="center" vertical="center"/>
    </xf>
    <xf numFmtId="44" fontId="0" fillId="0" borderId="1" xfId="0" applyNumberFormat="1" applyBorder="1" applyAlignment="1">
      <alignment horizontal="center" vertical="center"/>
    </xf>
    <xf numFmtId="0" fontId="12" fillId="0" borderId="2" xfId="0" applyFont="1" applyFill="1" applyBorder="1" applyAlignment="1">
      <alignment horizontal="left" vertical="center" wrapText="1"/>
    </xf>
    <xf numFmtId="0" fontId="0" fillId="10" borderId="0" xfId="0" applyFill="1"/>
    <xf numFmtId="0" fontId="14" fillId="10" borderId="0" xfId="0" applyFont="1" applyFill="1" applyAlignment="1">
      <alignment horizontal="center"/>
    </xf>
    <xf numFmtId="0" fontId="0" fillId="10" borderId="0" xfId="0" applyFill="1" applyAlignment="1">
      <alignment vertical="center"/>
    </xf>
    <xf numFmtId="0" fontId="0" fillId="10" borderId="0" xfId="0" applyNumberFormat="1" applyFill="1"/>
    <xf numFmtId="0" fontId="0" fillId="10" borderId="0" xfId="0" applyFill="1" applyBorder="1"/>
    <xf numFmtId="0" fontId="2" fillId="10" borderId="0" xfId="0" applyFont="1" applyFill="1" applyBorder="1" applyAlignment="1">
      <alignment horizontal="left" vertical="center"/>
    </xf>
    <xf numFmtId="0" fontId="0" fillId="10" borderId="0" xfId="0" applyFill="1" applyBorder="1" applyAlignment="1">
      <alignment horizontal="center" vertical="center"/>
    </xf>
    <xf numFmtId="0" fontId="0" fillId="11" borderId="0" xfId="0" applyFill="1"/>
    <xf numFmtId="0" fontId="0" fillId="11" borderId="0" xfId="0" applyFill="1" applyBorder="1" applyAlignment="1">
      <alignment horizontal="left" vertical="center"/>
    </xf>
    <xf numFmtId="0" fontId="0" fillId="11" borderId="0" xfId="0" applyFill="1" applyBorder="1" applyAlignment="1">
      <alignment horizontal="center" vertical="center"/>
    </xf>
    <xf numFmtId="0" fontId="12" fillId="11" borderId="0" xfId="0" applyFont="1" applyFill="1"/>
    <xf numFmtId="0" fontId="0" fillId="11" borderId="0" xfId="0" applyFill="1" applyAlignment="1">
      <alignment wrapText="1"/>
    </xf>
    <xf numFmtId="0" fontId="0" fillId="11" borderId="0" xfId="0" applyFill="1" applyBorder="1"/>
    <xf numFmtId="0" fontId="0" fillId="11" borderId="0" xfId="0" applyFill="1" applyBorder="1" applyAlignment="1">
      <alignment vertical="center"/>
    </xf>
    <xf numFmtId="0" fontId="6" fillId="11" borderId="0" xfId="0" applyFont="1" applyFill="1" applyBorder="1"/>
    <xf numFmtId="0" fontId="6" fillId="11" borderId="0" xfId="0" applyFont="1" applyFill="1" applyBorder="1" applyAlignment="1">
      <alignment horizontal="left"/>
    </xf>
    <xf numFmtId="0" fontId="6" fillId="11" borderId="0" xfId="0" applyFont="1" applyFill="1" applyBorder="1" applyAlignment="1">
      <alignment vertical="center"/>
    </xf>
    <xf numFmtId="0" fontId="7" fillId="11" borderId="0" xfId="0" applyFont="1" applyFill="1" applyBorder="1" applyAlignment="1">
      <alignment horizontal="center" vertical="center" wrapText="1"/>
    </xf>
    <xf numFmtId="44" fontId="6" fillId="11" borderId="0" xfId="0" applyNumberFormat="1" applyFont="1" applyFill="1" applyBorder="1" applyAlignment="1">
      <alignment vertical="center"/>
    </xf>
    <xf numFmtId="0" fontId="6" fillId="11" borderId="0" xfId="0" applyFont="1" applyFill="1"/>
    <xf numFmtId="0" fontId="6" fillId="11" borderId="0" xfId="0" applyFont="1" applyFill="1" applyBorder="1" applyAlignment="1">
      <alignment horizontal="left" vertical="center"/>
    </xf>
    <xf numFmtId="0" fontId="6" fillId="11" borderId="0" xfId="0" applyFont="1" applyFill="1" applyBorder="1" applyAlignment="1">
      <alignment horizontal="center" vertical="center"/>
    </xf>
    <xf numFmtId="3" fontId="6" fillId="11" borderId="0" xfId="0" applyNumberFormat="1" applyFont="1" applyFill="1" applyBorder="1" applyAlignment="1">
      <alignment horizontal="center" vertical="center"/>
    </xf>
    <xf numFmtId="0" fontId="0" fillId="6" borderId="0" xfId="0" applyFill="1" applyBorder="1" applyAlignment="1">
      <alignment wrapText="1"/>
    </xf>
    <xf numFmtId="0" fontId="6" fillId="6" borderId="0" xfId="0" applyFont="1" applyFill="1" applyBorder="1" applyAlignment="1">
      <alignment horizontal="center" vertical="center" wrapText="1"/>
    </xf>
    <xf numFmtId="0" fontId="6" fillId="6" borderId="0" xfId="0" applyFont="1" applyFill="1" applyBorder="1" applyAlignment="1">
      <alignment horizontal="left" vertical="center" wrapText="1"/>
    </xf>
    <xf numFmtId="44" fontId="6" fillId="6" borderId="0" xfId="0" applyNumberFormat="1" applyFont="1" applyFill="1" applyBorder="1" applyAlignment="1">
      <alignment horizontal="left" vertical="center"/>
    </xf>
    <xf numFmtId="0" fontId="12" fillId="0" borderId="10" xfId="0" applyFont="1" applyFill="1" applyBorder="1" applyAlignment="1">
      <alignment horizontal="left" vertical="center" wrapText="1"/>
    </xf>
    <xf numFmtId="0" fontId="2" fillId="10" borderId="0" xfId="0" applyFont="1" applyFill="1" applyBorder="1" applyAlignment="1">
      <alignment vertical="center"/>
    </xf>
    <xf numFmtId="0" fontId="17" fillId="10" borderId="0" xfId="0" applyFont="1" applyFill="1" applyBorder="1" applyAlignment="1">
      <alignment vertical="center"/>
    </xf>
    <xf numFmtId="0" fontId="0" fillId="10" borderId="0" xfId="0" applyFill="1" applyBorder="1" applyAlignment="1">
      <alignment vertical="center"/>
    </xf>
    <xf numFmtId="0" fontId="2" fillId="10" borderId="0" xfId="0" applyFont="1" applyFill="1" applyBorder="1" applyAlignment="1">
      <alignment horizontal="center" vertical="center"/>
    </xf>
    <xf numFmtId="0" fontId="13" fillId="6" borderId="3" xfId="0" applyFont="1" applyFill="1" applyBorder="1" applyAlignment="1">
      <alignment horizontal="center" vertical="center" wrapText="1"/>
    </xf>
    <xf numFmtId="0" fontId="0" fillId="6" borderId="0" xfId="0" applyFill="1"/>
    <xf numFmtId="0" fontId="0" fillId="12" borderId="0" xfId="0" applyFill="1"/>
    <xf numFmtId="0" fontId="11" fillId="10" borderId="0" xfId="0" applyFont="1" applyFill="1" applyAlignment="1">
      <alignment wrapText="1"/>
    </xf>
    <xf numFmtId="0" fontId="0" fillId="8" borderId="0" xfId="0" applyFill="1"/>
    <xf numFmtId="44" fontId="0" fillId="0" borderId="1" xfId="0" applyNumberFormat="1" applyFill="1" applyBorder="1" applyAlignment="1">
      <alignment horizontal="center" vertical="center"/>
    </xf>
    <xf numFmtId="0" fontId="0" fillId="10" borderId="0" xfId="0" applyFill="1" applyBorder="1" applyAlignment="1">
      <alignment horizontal="left" vertical="center"/>
    </xf>
    <xf numFmtId="10" fontId="0" fillId="10" borderId="0" xfId="0" applyNumberFormat="1" applyFill="1" applyBorder="1" applyAlignment="1">
      <alignment horizontal="center" vertical="center"/>
    </xf>
    <xf numFmtId="0" fontId="0" fillId="10" borderId="0" xfId="0" applyFill="1" applyBorder="1" applyAlignment="1">
      <alignment horizontal="left" vertical="center" wrapText="1"/>
    </xf>
    <xf numFmtId="0" fontId="11" fillId="10" borderId="0" xfId="0" applyFont="1" applyFill="1" applyAlignment="1">
      <alignment horizontal="left" vertical="center" wrapText="1"/>
    </xf>
    <xf numFmtId="0" fontId="6" fillId="11" borderId="0" xfId="0" applyFont="1" applyFill="1" applyBorder="1" applyAlignment="1">
      <alignment horizontal="center"/>
    </xf>
    <xf numFmtId="0" fontId="6"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0" fillId="11" borderId="0" xfId="0" applyFill="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10" borderId="0" xfId="0" applyFill="1" applyAlignment="1">
      <alignment horizontal="center"/>
    </xf>
    <xf numFmtId="0" fontId="0" fillId="10" borderId="0" xfId="0" applyFill="1" applyBorder="1" applyAlignment="1">
      <alignment horizontal="center"/>
    </xf>
    <xf numFmtId="44" fontId="17" fillId="7" borderId="0" xfId="0" applyNumberFormat="1" applyFont="1" applyFill="1" applyAlignment="1">
      <alignment vertical="center"/>
    </xf>
    <xf numFmtId="44" fontId="2" fillId="7" borderId="0" xfId="0" applyNumberFormat="1" applyFont="1" applyFill="1" applyAlignment="1">
      <alignment horizontal="left" vertical="center"/>
    </xf>
    <xf numFmtId="0" fontId="0" fillId="10" borderId="0" xfId="0" applyFill="1" applyAlignment="1">
      <alignment horizontal="left" vertical="center"/>
    </xf>
    <xf numFmtId="0" fontId="0" fillId="10" borderId="0" xfId="0" applyFill="1" applyBorder="1" applyAlignment="1"/>
    <xf numFmtId="0" fontId="0" fillId="6" borderId="0" xfId="0" applyFill="1" applyAlignment="1">
      <alignment horizontal="center" vertical="center" wrapText="1"/>
    </xf>
    <xf numFmtId="0" fontId="0" fillId="6" borderId="0" xfId="0" applyFill="1" applyAlignment="1">
      <alignment wrapText="1"/>
    </xf>
    <xf numFmtId="0" fontId="21" fillId="5" borderId="0" xfId="0" applyFont="1" applyFill="1" applyAlignment="1" applyProtection="1">
      <alignment horizontal="left" vertical="center" wrapText="1"/>
    </xf>
    <xf numFmtId="0" fontId="22" fillId="0" borderId="0" xfId="0" applyFont="1"/>
    <xf numFmtId="0" fontId="23" fillId="10" borderId="0" xfId="0" applyFont="1" applyFill="1"/>
    <xf numFmtId="0" fontId="5" fillId="14" borderId="5" xfId="0" applyFont="1" applyFill="1" applyBorder="1" applyAlignment="1" applyProtection="1">
      <alignment horizontal="center" vertical="center"/>
      <protection locked="0"/>
    </xf>
    <xf numFmtId="0" fontId="5" fillId="14" borderId="6" xfId="0" applyFont="1" applyFill="1" applyBorder="1" applyAlignment="1" applyProtection="1">
      <alignment horizontal="center" vertical="center"/>
      <protection locked="0"/>
    </xf>
    <xf numFmtId="44" fontId="5" fillId="14" borderId="6" xfId="0" applyNumberFormat="1" applyFont="1" applyFill="1" applyBorder="1" applyAlignment="1" applyProtection="1">
      <alignment horizontal="center" vertical="center"/>
      <protection locked="0"/>
    </xf>
    <xf numFmtId="165" fontId="5" fillId="14" borderId="6" xfId="0" applyNumberFormat="1" applyFont="1" applyFill="1" applyBorder="1" applyAlignment="1" applyProtection="1">
      <alignment horizontal="center" vertical="center"/>
      <protection locked="0"/>
    </xf>
    <xf numFmtId="0" fontId="5" fillId="14" borderId="6" xfId="0" applyFont="1" applyFill="1" applyBorder="1" applyProtection="1">
      <protection locked="0"/>
    </xf>
    <xf numFmtId="0" fontId="5" fillId="14" borderId="17" xfId="0" applyFont="1" applyFill="1" applyBorder="1" applyProtection="1">
      <protection locked="0"/>
    </xf>
    <xf numFmtId="165" fontId="5" fillId="14" borderId="17" xfId="0" applyNumberFormat="1" applyFont="1" applyFill="1" applyBorder="1" applyAlignment="1" applyProtection="1">
      <alignment horizontal="center" vertical="center"/>
      <protection locked="0"/>
    </xf>
    <xf numFmtId="0" fontId="25" fillId="11" borderId="0" xfId="0" applyFont="1" applyFill="1" applyBorder="1" applyAlignment="1">
      <alignment horizontal="left" vertical="center"/>
    </xf>
    <xf numFmtId="0" fontId="25" fillId="11" borderId="0" xfId="0" applyFont="1" applyFill="1" applyBorder="1" applyAlignment="1">
      <alignment horizontal="center" vertical="center"/>
    </xf>
    <xf numFmtId="0" fontId="25" fillId="11" borderId="0" xfId="0" applyFont="1" applyFill="1" applyBorder="1"/>
    <xf numFmtId="0" fontId="25" fillId="11" borderId="0" xfId="0" applyFont="1" applyFill="1" applyBorder="1" applyAlignment="1">
      <alignment vertical="center"/>
    </xf>
    <xf numFmtId="0" fontId="8" fillId="11" borderId="0" xfId="0" applyFont="1" applyFill="1" applyBorder="1" applyAlignment="1">
      <alignment horizontal="center" vertical="center" wrapText="1"/>
    </xf>
    <xf numFmtId="0" fontId="25" fillId="0" borderId="0" xfId="0" applyFont="1" applyBorder="1"/>
    <xf numFmtId="0" fontId="25" fillId="0" borderId="0" xfId="0" applyFont="1"/>
    <xf numFmtId="0" fontId="23" fillId="10" borderId="0" xfId="0" applyFont="1" applyFill="1" applyBorder="1" applyAlignment="1">
      <alignment vertical="center"/>
    </xf>
    <xf numFmtId="2" fontId="0" fillId="0" borderId="0" xfId="0" applyNumberFormat="1" applyFill="1" applyBorder="1" applyAlignment="1">
      <alignment horizontal="center" vertical="center" wrapText="1"/>
    </xf>
    <xf numFmtId="2" fontId="0" fillId="0" borderId="0" xfId="0" applyNumberFormat="1" applyFill="1" applyBorder="1" applyAlignment="1">
      <alignment horizontal="center" vertical="center"/>
    </xf>
    <xf numFmtId="0" fontId="5" fillId="0" borderId="0" xfId="0" applyFont="1" applyFill="1" applyBorder="1" applyAlignment="1">
      <alignment horizontal="center" vertical="center" wrapText="1"/>
    </xf>
    <xf numFmtId="0" fontId="30" fillId="0" borderId="0" xfId="0" applyFont="1" applyAlignment="1">
      <alignment horizontal="left" vertical="center" indent="4"/>
    </xf>
    <xf numFmtId="0" fontId="31" fillId="0" borderId="0" xfId="0" applyFont="1" applyAlignment="1">
      <alignment horizontal="left" vertical="center" indent="4"/>
    </xf>
    <xf numFmtId="0" fontId="32" fillId="0" borderId="0" xfId="0" applyFont="1" applyAlignment="1">
      <alignment horizontal="left" vertical="center" indent="4"/>
    </xf>
    <xf numFmtId="0" fontId="32" fillId="0" borderId="0" xfId="0" applyFont="1" applyAlignment="1">
      <alignment vertical="center"/>
    </xf>
    <xf numFmtId="0" fontId="34" fillId="13" borderId="33" xfId="0" applyFont="1" applyFill="1" applyBorder="1" applyAlignment="1">
      <alignment vertical="center" wrapText="1"/>
    </xf>
    <xf numFmtId="0" fontId="34" fillId="14" borderId="34" xfId="0" applyFont="1" applyFill="1" applyBorder="1" applyAlignment="1">
      <alignment vertical="center" wrapText="1"/>
    </xf>
    <xf numFmtId="0" fontId="34" fillId="0" borderId="0" xfId="0" applyFont="1" applyAlignment="1">
      <alignment vertical="center" wrapText="1"/>
    </xf>
    <xf numFmtId="0" fontId="33" fillId="0" borderId="0" xfId="0" applyFont="1" applyAlignment="1">
      <alignment wrapText="1"/>
    </xf>
    <xf numFmtId="0" fontId="37" fillId="10" borderId="0" xfId="0" applyFont="1" applyFill="1" applyAlignment="1">
      <alignment vertical="center"/>
    </xf>
    <xf numFmtId="0" fontId="16" fillId="6" borderId="1" xfId="0" applyFont="1" applyFill="1" applyBorder="1" applyAlignment="1">
      <alignment horizontal="center" vertical="center"/>
    </xf>
    <xf numFmtId="0" fontId="41" fillId="11" borderId="0" xfId="0" applyFont="1" applyFill="1" applyAlignment="1">
      <alignment horizontal="left" vertical="top" wrapText="1"/>
    </xf>
    <xf numFmtId="0" fontId="16" fillId="6" borderId="1" xfId="0" applyFont="1" applyFill="1" applyBorder="1" applyAlignment="1">
      <alignment horizontal="center" vertical="center" wrapText="1"/>
    </xf>
    <xf numFmtId="0" fontId="12" fillId="11" borderId="0" xfId="0" applyFont="1" applyFill="1" applyBorder="1"/>
    <xf numFmtId="0" fontId="13" fillId="11" borderId="0"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2" fillId="6" borderId="0" xfId="0" applyFont="1" applyFill="1" applyAlignment="1"/>
    <xf numFmtId="0" fontId="12" fillId="6" borderId="9" xfId="0" applyFont="1" applyFill="1" applyBorder="1" applyAlignment="1"/>
    <xf numFmtId="0" fontId="13" fillId="11" borderId="0" xfId="0" applyFont="1" applyFill="1" applyBorder="1" applyAlignment="1">
      <alignment horizontal="center" vertical="center"/>
    </xf>
    <xf numFmtId="0" fontId="12" fillId="0" borderId="0" xfId="0" applyFont="1" applyBorder="1"/>
    <xf numFmtId="0" fontId="12" fillId="0" borderId="0" xfId="0" applyFont="1" applyFill="1" applyBorder="1"/>
    <xf numFmtId="0" fontId="23" fillId="10" borderId="0" xfId="0" applyFont="1" applyFill="1" applyBorder="1" applyAlignment="1">
      <alignment horizontal="left" wrapText="1"/>
    </xf>
    <xf numFmtId="44" fontId="25" fillId="0" borderId="1" xfId="0" applyNumberFormat="1" applyFont="1" applyFill="1" applyBorder="1" applyAlignment="1">
      <alignment vertical="center" wrapText="1"/>
    </xf>
    <xf numFmtId="0" fontId="12" fillId="3" borderId="31" xfId="0" applyFont="1" applyFill="1" applyBorder="1" applyAlignment="1">
      <alignment horizontal="center" vertical="center"/>
    </xf>
    <xf numFmtId="0" fontId="12" fillId="14" borderId="11" xfId="0" applyFont="1" applyFill="1" applyBorder="1" applyAlignment="1" applyProtection="1">
      <alignment horizontal="center" vertical="center" wrapText="1"/>
      <protection locked="0"/>
    </xf>
    <xf numFmtId="0" fontId="12" fillId="14" borderId="5" xfId="0" applyFont="1" applyFill="1" applyBorder="1" applyAlignment="1" applyProtection="1">
      <alignment horizontal="center" vertical="center" wrapText="1"/>
      <protection locked="0"/>
    </xf>
    <xf numFmtId="0" fontId="12" fillId="14" borderId="13" xfId="0" applyFont="1" applyFill="1" applyBorder="1" applyAlignment="1" applyProtection="1">
      <alignment horizontal="center" vertical="center" wrapText="1"/>
      <protection locked="0"/>
    </xf>
    <xf numFmtId="0" fontId="12" fillId="14" borderId="36" xfId="0" applyFont="1" applyFill="1" applyBorder="1" applyAlignment="1" applyProtection="1">
      <alignment horizontal="center" vertical="center" wrapText="1"/>
      <protection locked="0"/>
    </xf>
    <xf numFmtId="0" fontId="12" fillId="14" borderId="16" xfId="0" applyFont="1" applyFill="1" applyBorder="1" applyAlignment="1" applyProtection="1">
      <alignment horizontal="center" vertical="center" wrapText="1"/>
      <protection locked="0"/>
    </xf>
    <xf numFmtId="0" fontId="12" fillId="14" borderId="12" xfId="0" applyFont="1" applyFill="1" applyBorder="1" applyAlignment="1" applyProtection="1">
      <alignment horizontal="center" vertical="center" wrapText="1"/>
      <protection locked="0"/>
    </xf>
    <xf numFmtId="44" fontId="12" fillId="14" borderId="1" xfId="0" applyNumberFormat="1" applyFont="1" applyFill="1" applyBorder="1" applyAlignment="1" applyProtection="1">
      <alignment horizontal="center" vertical="center"/>
      <protection locked="0"/>
    </xf>
    <xf numFmtId="166" fontId="12" fillId="14" borderId="5" xfId="0" applyNumberFormat="1" applyFont="1" applyFill="1" applyBorder="1" applyAlignment="1" applyProtection="1">
      <alignment horizontal="center" vertical="center" wrapText="1"/>
      <protection locked="0"/>
    </xf>
    <xf numFmtId="49" fontId="12" fillId="14" borderId="1" xfId="0" applyNumberFormat="1" applyFont="1" applyFill="1" applyBorder="1" applyAlignment="1" applyProtection="1">
      <alignment horizontal="center" vertical="center" wrapText="1"/>
      <protection locked="0"/>
    </xf>
    <xf numFmtId="44" fontId="5" fillId="14" borderId="30" xfId="0" applyNumberFormat="1" applyFont="1" applyFill="1" applyBorder="1" applyAlignment="1" applyProtection="1">
      <alignment horizontal="center" vertical="center"/>
      <protection locked="0"/>
    </xf>
    <xf numFmtId="165" fontId="5" fillId="14" borderId="30" xfId="0" applyNumberFormat="1" applyFont="1" applyFill="1" applyBorder="1" applyAlignment="1" applyProtection="1">
      <alignment horizontal="center" vertical="center"/>
      <protection locked="0"/>
    </xf>
    <xf numFmtId="0" fontId="20" fillId="0" borderId="0" xfId="0" applyFont="1" applyAlignment="1" applyProtection="1">
      <alignment vertical="top"/>
    </xf>
    <xf numFmtId="0" fontId="48" fillId="10" borderId="0" xfId="0" applyFont="1" applyFill="1" applyAlignment="1" applyProtection="1">
      <alignment vertical="center"/>
    </xf>
    <xf numFmtId="0" fontId="48" fillId="0" borderId="0" xfId="0" applyFont="1" applyAlignment="1" applyProtection="1">
      <alignment vertical="center"/>
    </xf>
    <xf numFmtId="0" fontId="48" fillId="10" borderId="0" xfId="0" applyFont="1" applyFill="1" applyAlignment="1" applyProtection="1">
      <alignment vertical="top"/>
    </xf>
    <xf numFmtId="0" fontId="45" fillId="10" borderId="0" xfId="0" applyFont="1" applyFill="1" applyAlignment="1" applyProtection="1">
      <alignment vertical="top"/>
    </xf>
    <xf numFmtId="0" fontId="45" fillId="10" borderId="0" xfId="0" applyFont="1" applyFill="1" applyAlignment="1" applyProtection="1">
      <alignment horizontal="center" vertical="top"/>
    </xf>
    <xf numFmtId="0" fontId="48" fillId="0" borderId="0" xfId="0" applyFont="1" applyAlignment="1" applyProtection="1">
      <alignment vertical="top"/>
    </xf>
    <xf numFmtId="0" fontId="48" fillId="10" borderId="0" xfId="0" applyFont="1" applyFill="1" applyAlignment="1" applyProtection="1">
      <alignment vertical="top" wrapText="1"/>
    </xf>
    <xf numFmtId="0" fontId="48" fillId="0" borderId="0" xfId="0" applyFont="1" applyAlignment="1" applyProtection="1">
      <alignment vertical="top" wrapText="1"/>
    </xf>
    <xf numFmtId="44" fontId="0" fillId="10" borderId="0" xfId="0" applyNumberFormat="1" applyFill="1" applyBorder="1" applyAlignment="1">
      <alignment horizontal="center" vertical="center"/>
    </xf>
    <xf numFmtId="44" fontId="15" fillId="10" borderId="0" xfId="0" applyNumberFormat="1" applyFont="1" applyFill="1" applyBorder="1" applyAlignment="1">
      <alignment horizontal="center" vertical="center"/>
    </xf>
    <xf numFmtId="44" fontId="0" fillId="0" borderId="50" xfId="0" applyNumberFormat="1" applyBorder="1" applyAlignment="1">
      <alignment horizontal="center" vertical="center"/>
    </xf>
    <xf numFmtId="44" fontId="0" fillId="0" borderId="51" xfId="0" applyNumberFormat="1" applyBorder="1" applyAlignment="1">
      <alignment horizontal="center" vertical="center"/>
    </xf>
    <xf numFmtId="44" fontId="0" fillId="0" borderId="52" xfId="0" applyNumberFormat="1" applyBorder="1" applyAlignment="1">
      <alignment horizontal="center" vertical="center"/>
    </xf>
    <xf numFmtId="44" fontId="15" fillId="7" borderId="33" xfId="0" applyNumberFormat="1" applyFont="1" applyFill="1" applyBorder="1" applyAlignment="1">
      <alignment horizontal="center" vertical="center"/>
    </xf>
    <xf numFmtId="44" fontId="0" fillId="0" borderId="53" xfId="0" applyNumberFormat="1" applyBorder="1" applyAlignment="1">
      <alignment horizontal="center" vertical="center"/>
    </xf>
    <xf numFmtId="0" fontId="2" fillId="6" borderId="54" xfId="0" applyFont="1" applyFill="1" applyBorder="1" applyAlignment="1">
      <alignment horizontal="center" vertical="center"/>
    </xf>
    <xf numFmtId="0" fontId="2" fillId="6" borderId="59" xfId="0" applyFont="1" applyFill="1" applyBorder="1" applyAlignment="1">
      <alignment horizontal="center" vertical="center"/>
    </xf>
    <xf numFmtId="0" fontId="2" fillId="6" borderId="60" xfId="0" applyFont="1" applyFill="1" applyBorder="1" applyAlignment="1">
      <alignment horizontal="center" vertical="center"/>
    </xf>
    <xf numFmtId="0" fontId="2" fillId="6" borderId="28" xfId="0" applyFont="1" applyFill="1" applyBorder="1" applyAlignment="1">
      <alignment horizontal="center" vertical="center"/>
    </xf>
    <xf numFmtId="0" fontId="2" fillId="9" borderId="62"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54" xfId="0" applyFont="1" applyFill="1" applyBorder="1" applyAlignment="1">
      <alignment horizontal="center" vertical="center" wrapText="1"/>
    </xf>
    <xf numFmtId="0" fontId="16" fillId="10" borderId="0" xfId="0" applyFont="1" applyFill="1" applyAlignment="1" applyProtection="1">
      <alignment horizontal="center" vertical="top"/>
    </xf>
    <xf numFmtId="0" fontId="0" fillId="10" borderId="0" xfId="0" applyFill="1" applyAlignment="1">
      <alignment vertical="top"/>
    </xf>
    <xf numFmtId="44" fontId="47" fillId="15" borderId="33" xfId="0" applyNumberFormat="1" applyFont="1" applyFill="1" applyBorder="1" applyAlignment="1">
      <alignment horizontal="left" vertical="center" wrapText="1"/>
    </xf>
    <xf numFmtId="44" fontId="12" fillId="15" borderId="1" xfId="0" applyNumberFormat="1" applyFont="1" applyFill="1" applyBorder="1" applyAlignment="1" applyProtection="1">
      <alignment horizontal="left" vertical="center" wrapText="1"/>
    </xf>
    <xf numFmtId="0" fontId="17" fillId="5" borderId="44" xfId="0" applyFont="1" applyFill="1" applyBorder="1" applyAlignment="1">
      <alignment horizontal="center" vertical="center" wrapText="1"/>
    </xf>
    <xf numFmtId="0" fontId="17" fillId="5" borderId="58" xfId="0" applyFont="1" applyFill="1" applyBorder="1" applyAlignment="1">
      <alignment horizontal="center" vertical="center" wrapText="1"/>
    </xf>
    <xf numFmtId="0" fontId="2" fillId="6" borderId="48" xfId="0" applyFont="1" applyFill="1" applyBorder="1" applyAlignment="1">
      <alignment horizontal="center" vertical="center"/>
    </xf>
    <xf numFmtId="0" fontId="2" fillId="6" borderId="37" xfId="0" applyFont="1" applyFill="1" applyBorder="1" applyAlignment="1">
      <alignment horizontal="center" vertical="center"/>
    </xf>
    <xf numFmtId="0" fontId="2" fillId="6" borderId="67" xfId="0" applyFont="1" applyFill="1" applyBorder="1" applyAlignment="1">
      <alignment horizontal="center" vertical="center"/>
    </xf>
    <xf numFmtId="0" fontId="2" fillId="6" borderId="33" xfId="0" applyFont="1" applyFill="1" applyBorder="1" applyAlignment="1">
      <alignment horizontal="center" vertical="center" wrapText="1"/>
    </xf>
    <xf numFmtId="0" fontId="17" fillId="5" borderId="52" xfId="0" applyFont="1" applyFill="1" applyBorder="1" applyAlignment="1">
      <alignment horizontal="center" vertical="center" wrapText="1"/>
    </xf>
    <xf numFmtId="0" fontId="17" fillId="5" borderId="68" xfId="0" applyFont="1" applyFill="1" applyBorder="1" applyAlignment="1">
      <alignment horizontal="center" vertical="center" wrapText="1"/>
    </xf>
    <xf numFmtId="44" fontId="0" fillId="0" borderId="64" xfId="0" applyNumberFormat="1" applyFill="1" applyBorder="1" applyAlignment="1">
      <alignment horizontal="center" vertical="center"/>
    </xf>
    <xf numFmtId="44" fontId="0" fillId="0" borderId="62" xfId="0" applyNumberFormat="1" applyBorder="1" applyAlignment="1">
      <alignment horizontal="center" vertical="center"/>
    </xf>
    <xf numFmtId="44" fontId="0" fillId="0" borderId="62" xfId="0" applyNumberFormat="1" applyFill="1" applyBorder="1" applyAlignment="1">
      <alignment horizontal="center" vertical="center"/>
    </xf>
    <xf numFmtId="44" fontId="0" fillId="0" borderId="45" xfId="0" applyNumberFormat="1" applyFill="1" applyBorder="1" applyAlignment="1">
      <alignment horizontal="center" vertical="center"/>
    </xf>
    <xf numFmtId="44" fontId="0" fillId="0" borderId="6" xfId="0" applyNumberFormat="1" applyBorder="1" applyAlignment="1">
      <alignment horizontal="center" vertical="center"/>
    </xf>
    <xf numFmtId="44" fontId="0" fillId="0" borderId="6" xfId="0" applyNumberFormat="1" applyFill="1" applyBorder="1" applyAlignment="1">
      <alignment horizontal="center" vertical="center"/>
    </xf>
    <xf numFmtId="44" fontId="0" fillId="0" borderId="65" xfId="0" applyNumberFormat="1" applyFill="1" applyBorder="1" applyAlignment="1">
      <alignment horizontal="center" vertical="center"/>
    </xf>
    <xf numFmtId="10" fontId="2" fillId="5" borderId="66" xfId="0" applyNumberFormat="1" applyFont="1" applyFill="1" applyBorder="1" applyAlignment="1">
      <alignment horizontal="center" vertical="center"/>
    </xf>
    <xf numFmtId="0" fontId="2" fillId="5" borderId="66" xfId="0" applyFont="1" applyFill="1" applyBorder="1" applyAlignment="1">
      <alignment horizontal="center" vertical="center" wrapText="1"/>
    </xf>
    <xf numFmtId="0" fontId="2" fillId="5" borderId="67" xfId="0" applyFont="1" applyFill="1" applyBorder="1" applyAlignment="1">
      <alignment horizontal="center" vertical="center"/>
    </xf>
    <xf numFmtId="0" fontId="2" fillId="5" borderId="33" xfId="0" applyFont="1" applyFill="1" applyBorder="1" applyAlignment="1">
      <alignment horizontal="center" vertical="center" wrapText="1"/>
    </xf>
    <xf numFmtId="0" fontId="2" fillId="6" borderId="50" xfId="0" applyFont="1" applyFill="1" applyBorder="1" applyAlignment="1">
      <alignment horizontal="center" vertical="center"/>
    </xf>
    <xf numFmtId="0" fontId="17" fillId="5" borderId="51" xfId="0" applyFont="1" applyFill="1" applyBorder="1" applyAlignment="1">
      <alignment horizontal="center" vertical="center" wrapText="1"/>
    </xf>
    <xf numFmtId="0" fontId="2" fillId="6" borderId="33" xfId="0" applyFont="1" applyFill="1" applyBorder="1" applyAlignment="1">
      <alignment horizontal="center" vertical="center"/>
    </xf>
    <xf numFmtId="0" fontId="2" fillId="6" borderId="50" xfId="0" applyFont="1" applyFill="1" applyBorder="1" applyAlignment="1">
      <alignment horizontal="center" vertical="center" wrapText="1"/>
    </xf>
    <xf numFmtId="44" fontId="0" fillId="0" borderId="62" xfId="0" applyNumberFormat="1" applyFill="1" applyBorder="1" applyAlignment="1">
      <alignment vertical="center"/>
    </xf>
    <xf numFmtId="44" fontId="0" fillId="0" borderId="6" xfId="0" applyNumberFormat="1" applyFill="1" applyBorder="1" applyAlignment="1">
      <alignment vertical="center"/>
    </xf>
    <xf numFmtId="0" fontId="2" fillId="6" borderId="66" xfId="0" applyFont="1" applyFill="1" applyBorder="1" applyAlignment="1">
      <alignment horizontal="center" vertical="center"/>
    </xf>
    <xf numFmtId="0" fontId="2" fillId="6" borderId="66" xfId="0" applyFont="1" applyFill="1" applyBorder="1" applyAlignment="1">
      <alignment horizontal="center" vertical="center" wrapText="1"/>
    </xf>
    <xf numFmtId="44" fontId="49" fillId="4" borderId="48" xfId="0" applyNumberFormat="1" applyFont="1" applyFill="1" applyBorder="1" applyAlignment="1">
      <alignment horizontal="center" vertical="center"/>
    </xf>
    <xf numFmtId="44" fontId="49" fillId="4" borderId="66" xfId="0" applyNumberFormat="1" applyFont="1" applyFill="1" applyBorder="1" applyAlignment="1">
      <alignment horizontal="center" vertical="center"/>
    </xf>
    <xf numFmtId="44" fontId="49" fillId="4" borderId="49" xfId="0" applyNumberFormat="1" applyFont="1" applyFill="1" applyBorder="1" applyAlignment="1">
      <alignment horizontal="center" vertical="center"/>
    </xf>
    <xf numFmtId="44" fontId="49" fillId="4" borderId="33" xfId="0" applyNumberFormat="1" applyFont="1" applyFill="1" applyBorder="1" applyAlignment="1">
      <alignment horizontal="center" vertical="center"/>
    </xf>
    <xf numFmtId="2" fontId="0" fillId="0" borderId="24" xfId="0" applyNumberFormat="1" applyFill="1" applyBorder="1" applyAlignment="1">
      <alignment horizontal="center" vertical="center" wrapText="1"/>
    </xf>
    <xf numFmtId="2" fontId="0" fillId="0" borderId="70" xfId="0" applyNumberFormat="1" applyFill="1" applyBorder="1" applyAlignment="1">
      <alignment horizontal="center" vertical="center" wrapText="1"/>
    </xf>
    <xf numFmtId="2" fontId="0" fillId="0" borderId="71" xfId="0" applyNumberFormat="1" applyFill="1" applyBorder="1" applyAlignment="1">
      <alignment horizontal="center" vertical="center" wrapText="1"/>
    </xf>
    <xf numFmtId="10" fontId="2" fillId="9" borderId="27" xfId="0" applyNumberFormat="1" applyFont="1" applyFill="1" applyBorder="1" applyAlignment="1">
      <alignment horizontal="center" vertical="center" wrapText="1"/>
    </xf>
    <xf numFmtId="10" fontId="2" fillId="9" borderId="62" xfId="0" applyNumberFormat="1" applyFont="1" applyFill="1" applyBorder="1" applyAlignment="1">
      <alignment horizontal="center" vertical="center" wrapText="1"/>
    </xf>
    <xf numFmtId="0" fontId="2" fillId="9" borderId="45" xfId="0" applyFont="1" applyFill="1" applyBorder="1" applyAlignment="1">
      <alignment horizontal="center" vertical="center" wrapText="1"/>
    </xf>
    <xf numFmtId="44" fontId="0" fillId="0" borderId="67" xfId="0" applyNumberFormat="1" applyFont="1" applyBorder="1" applyAlignment="1">
      <alignment horizontal="center" vertical="center"/>
    </xf>
    <xf numFmtId="0" fontId="5" fillId="14" borderId="13" xfId="0" applyFont="1" applyFill="1" applyBorder="1" applyAlignment="1" applyProtection="1">
      <alignment horizontal="center" vertical="center"/>
      <protection locked="0"/>
    </xf>
    <xf numFmtId="44" fontId="5" fillId="14" borderId="17" xfId="0" applyNumberFormat="1" applyFont="1" applyFill="1" applyBorder="1" applyAlignment="1" applyProtection="1">
      <alignment horizontal="center" vertical="center"/>
      <protection locked="0"/>
    </xf>
    <xf numFmtId="0" fontId="5" fillId="14" borderId="16" xfId="0" applyFont="1" applyFill="1" applyBorder="1" applyAlignment="1" applyProtection="1">
      <alignment horizontal="center" vertical="center"/>
      <protection locked="0"/>
    </xf>
    <xf numFmtId="0" fontId="3" fillId="6" borderId="31" xfId="0" applyFont="1" applyFill="1" applyBorder="1" applyAlignment="1">
      <alignment horizontal="center" vertical="center"/>
    </xf>
    <xf numFmtId="0" fontId="3" fillId="6" borderId="66" xfId="0" applyFont="1" applyFill="1" applyBorder="1" applyAlignment="1">
      <alignment horizontal="center" vertical="center"/>
    </xf>
    <xf numFmtId="0" fontId="3" fillId="6" borderId="66" xfId="0" applyFont="1" applyFill="1" applyBorder="1" applyAlignment="1">
      <alignment horizontal="center" vertical="center" wrapText="1"/>
    </xf>
    <xf numFmtId="0" fontId="3" fillId="6" borderId="67" xfId="0" applyFont="1" applyFill="1" applyBorder="1" applyAlignment="1">
      <alignment horizontal="center" vertical="center" wrapText="1"/>
    </xf>
    <xf numFmtId="0" fontId="5" fillId="14" borderId="26" xfId="0" applyFont="1" applyFill="1" applyBorder="1" applyAlignment="1" applyProtection="1">
      <alignment horizontal="center" vertical="center"/>
      <protection locked="0"/>
    </xf>
    <xf numFmtId="0" fontId="5" fillId="14" borderId="27" xfId="0" applyFont="1" applyFill="1" applyBorder="1" applyAlignment="1" applyProtection="1">
      <alignment horizontal="center" vertical="center"/>
      <protection locked="0"/>
    </xf>
    <xf numFmtId="0" fontId="5" fillId="14" borderId="70" xfId="0" applyFont="1" applyFill="1" applyBorder="1" applyProtection="1">
      <protection locked="0"/>
    </xf>
    <xf numFmtId="44" fontId="5" fillId="14" borderId="76" xfId="0" applyNumberFormat="1" applyFont="1" applyFill="1" applyBorder="1" applyAlignment="1" applyProtection="1">
      <alignment horizontal="center" vertical="center"/>
      <protection locked="0"/>
    </xf>
    <xf numFmtId="165" fontId="5" fillId="14" borderId="76" xfId="0" applyNumberFormat="1" applyFont="1" applyFill="1" applyBorder="1" applyAlignment="1" applyProtection="1">
      <alignment horizontal="center" vertical="center"/>
      <protection locked="0"/>
    </xf>
    <xf numFmtId="0" fontId="5" fillId="14" borderId="29" xfId="0" applyFont="1" applyFill="1" applyBorder="1" applyAlignment="1" applyProtection="1">
      <alignment horizontal="center" vertical="center"/>
      <protection locked="0"/>
    </xf>
    <xf numFmtId="44" fontId="12" fillId="0" borderId="6" xfId="0" applyNumberFormat="1" applyFont="1" applyFill="1" applyBorder="1" applyAlignment="1">
      <alignment vertical="center" wrapText="1"/>
    </xf>
    <xf numFmtId="0" fontId="16" fillId="6" borderId="31" xfId="0" applyFont="1" applyFill="1" applyBorder="1" applyAlignment="1">
      <alignment horizontal="center" vertical="center"/>
    </xf>
    <xf numFmtId="0" fontId="16" fillId="6" borderId="66" xfId="0" applyFont="1" applyFill="1" applyBorder="1" applyAlignment="1">
      <alignment horizontal="left" vertical="center"/>
    </xf>
    <xf numFmtId="0" fontId="13" fillId="6" borderId="66" xfId="0" applyFont="1" applyFill="1" applyBorder="1" applyAlignment="1">
      <alignment horizontal="center" vertical="center" wrapText="1"/>
    </xf>
    <xf numFmtId="0" fontId="2" fillId="6" borderId="67" xfId="0" applyFont="1" applyFill="1" applyBorder="1" applyAlignment="1">
      <alignment horizontal="center" vertical="center" wrapText="1"/>
    </xf>
    <xf numFmtId="44" fontId="12" fillId="15" borderId="64" xfId="0" applyNumberFormat="1" applyFont="1" applyFill="1" applyBorder="1" applyAlignment="1" applyProtection="1">
      <alignment horizontal="left" vertical="center" wrapText="1"/>
    </xf>
    <xf numFmtId="44" fontId="12" fillId="15" borderId="62" xfId="0" applyNumberFormat="1" applyFont="1" applyFill="1" applyBorder="1" applyAlignment="1" applyProtection="1">
      <alignment horizontal="left" vertical="center" wrapText="1"/>
    </xf>
    <xf numFmtId="44" fontId="12" fillId="15" borderId="45" xfId="0" applyNumberFormat="1" applyFont="1" applyFill="1" applyBorder="1" applyAlignment="1" applyProtection="1">
      <alignment horizontal="left" vertical="center" wrapText="1"/>
    </xf>
    <xf numFmtId="44" fontId="12" fillId="15" borderId="5" xfId="0" applyNumberFormat="1" applyFont="1" applyFill="1" applyBorder="1" applyAlignment="1" applyProtection="1">
      <alignment horizontal="left" vertical="center" wrapText="1"/>
    </xf>
    <xf numFmtId="44" fontId="12" fillId="15" borderId="12" xfId="0" applyNumberFormat="1" applyFont="1" applyFill="1" applyBorder="1" applyAlignment="1" applyProtection="1">
      <alignment horizontal="left" vertical="center" wrapText="1"/>
    </xf>
    <xf numFmtId="0" fontId="16" fillId="6" borderId="33" xfId="0" applyFont="1" applyFill="1" applyBorder="1" applyAlignment="1">
      <alignment horizontal="center" vertical="center"/>
    </xf>
    <xf numFmtId="44" fontId="12" fillId="15" borderId="51" xfId="0" applyNumberFormat="1" applyFont="1" applyFill="1" applyBorder="1" applyAlignment="1" applyProtection="1">
      <alignment horizontal="left" vertical="center" wrapText="1"/>
    </xf>
    <xf numFmtId="44" fontId="12" fillId="15" borderId="68" xfId="0" applyNumberFormat="1" applyFont="1" applyFill="1" applyBorder="1" applyAlignment="1" applyProtection="1">
      <alignment horizontal="left" vertical="center" wrapText="1"/>
    </xf>
    <xf numFmtId="44" fontId="12" fillId="15" borderId="52" xfId="0" applyNumberFormat="1" applyFont="1" applyFill="1" applyBorder="1" applyAlignment="1" applyProtection="1">
      <alignment horizontal="left" vertical="center" wrapText="1"/>
    </xf>
    <xf numFmtId="44" fontId="12" fillId="15" borderId="16" xfId="0" applyNumberFormat="1" applyFont="1" applyFill="1" applyBorder="1" applyAlignment="1" applyProtection="1">
      <alignment horizontal="left" vertical="center" wrapText="1"/>
    </xf>
    <xf numFmtId="44" fontId="12" fillId="15" borderId="6" xfId="0" applyNumberFormat="1" applyFont="1" applyFill="1" applyBorder="1" applyAlignment="1" applyProtection="1">
      <alignment horizontal="left" vertical="center" wrapText="1"/>
    </xf>
    <xf numFmtId="44" fontId="12" fillId="15" borderId="65" xfId="0" applyNumberFormat="1" applyFont="1" applyFill="1" applyBorder="1" applyAlignment="1" applyProtection="1">
      <alignment horizontal="left" vertical="center" wrapText="1"/>
    </xf>
    <xf numFmtId="49" fontId="12" fillId="14" borderId="46" xfId="0" applyNumberFormat="1" applyFont="1" applyFill="1" applyBorder="1" applyAlignment="1" applyProtection="1">
      <alignment horizontal="center" vertical="center" wrapText="1"/>
      <protection locked="0"/>
    </xf>
    <xf numFmtId="164" fontId="12" fillId="4" borderId="46" xfId="0" applyNumberFormat="1" applyFont="1" applyFill="1" applyBorder="1" applyAlignment="1">
      <alignment horizontal="center" vertical="center"/>
    </xf>
    <xf numFmtId="44" fontId="25" fillId="0" borderId="46" xfId="0" applyNumberFormat="1" applyFont="1" applyFill="1" applyBorder="1" applyAlignment="1">
      <alignment vertical="center" wrapText="1"/>
    </xf>
    <xf numFmtId="44" fontId="12" fillId="14" borderId="46" xfId="0" applyNumberFormat="1" applyFont="1" applyFill="1" applyBorder="1" applyAlignment="1" applyProtection="1">
      <alignment horizontal="center" vertical="center"/>
      <protection locked="0"/>
    </xf>
    <xf numFmtId="0" fontId="9" fillId="6" borderId="35" xfId="0" applyFont="1" applyFill="1" applyBorder="1" applyAlignment="1">
      <alignment horizontal="center" vertical="center" wrapText="1"/>
    </xf>
    <xf numFmtId="0" fontId="8" fillId="6" borderId="66" xfId="0" applyFont="1" applyFill="1" applyBorder="1" applyAlignment="1">
      <alignment horizontal="center" vertical="center" wrapText="1"/>
    </xf>
    <xf numFmtId="0" fontId="8" fillId="6" borderId="67" xfId="0" applyFont="1" applyFill="1" applyBorder="1" applyAlignment="1">
      <alignment horizontal="center" vertical="center" wrapText="1"/>
    </xf>
    <xf numFmtId="44" fontId="25" fillId="15" borderId="1" xfId="0" applyNumberFormat="1" applyFont="1" applyFill="1" applyBorder="1" applyAlignment="1" applyProtection="1">
      <alignment vertical="center" wrapText="1"/>
    </xf>
    <xf numFmtId="44" fontId="25" fillId="15" borderId="62" xfId="0" applyNumberFormat="1" applyFont="1" applyFill="1" applyBorder="1" applyAlignment="1" applyProtection="1">
      <alignment vertical="center" wrapText="1"/>
    </xf>
    <xf numFmtId="0" fontId="16" fillId="6" borderId="51" xfId="0" applyFont="1" applyFill="1" applyBorder="1" applyAlignment="1">
      <alignment horizontal="center" vertical="center" textRotation="90"/>
    </xf>
    <xf numFmtId="0" fontId="16" fillId="6" borderId="68" xfId="0" applyFont="1" applyFill="1" applyBorder="1" applyAlignment="1">
      <alignment horizontal="center" vertical="center" textRotation="90"/>
    </xf>
    <xf numFmtId="0" fontId="16" fillId="6" borderId="18" xfId="0" applyFont="1" applyFill="1" applyBorder="1" applyAlignment="1">
      <alignment horizontal="center" vertical="center" wrapText="1"/>
    </xf>
    <xf numFmtId="0" fontId="13" fillId="6" borderId="28" xfId="0" applyFont="1" applyFill="1" applyBorder="1" applyAlignment="1">
      <alignment horizontal="center" vertical="center" wrapText="1"/>
    </xf>
    <xf numFmtId="0" fontId="16" fillId="6" borderId="74" xfId="0" applyFont="1" applyFill="1" applyBorder="1" applyAlignment="1">
      <alignment horizontal="center" vertical="center" wrapText="1"/>
    </xf>
    <xf numFmtId="0" fontId="45" fillId="0" borderId="34" xfId="0" applyFont="1" applyBorder="1" applyAlignment="1" applyProtection="1">
      <alignment horizontal="left" vertical="center"/>
    </xf>
    <xf numFmtId="44" fontId="6" fillId="0" borderId="1" xfId="0" applyNumberFormat="1" applyFont="1" applyFill="1" applyBorder="1" applyAlignment="1">
      <alignment vertical="center"/>
    </xf>
    <xf numFmtId="44" fontId="48" fillId="0" borderId="1" xfId="0" applyNumberFormat="1" applyFont="1" applyFill="1" applyBorder="1" applyAlignment="1">
      <alignment vertical="center"/>
    </xf>
    <xf numFmtId="44" fontId="12" fillId="0" borderId="1" xfId="0" applyNumberFormat="1" applyFont="1" applyFill="1" applyBorder="1" applyAlignment="1">
      <alignment horizontal="center" vertical="center"/>
    </xf>
    <xf numFmtId="0" fontId="34" fillId="0" borderId="0" xfId="0" applyFont="1" applyFill="1" applyBorder="1" applyAlignment="1">
      <alignment vertical="center" wrapText="1"/>
    </xf>
    <xf numFmtId="0" fontId="0" fillId="0" borderId="0" xfId="0" applyFill="1" applyBorder="1"/>
    <xf numFmtId="0" fontId="34" fillId="8" borderId="33" xfId="0" applyFont="1" applyFill="1" applyBorder="1" applyAlignment="1">
      <alignment vertical="center" wrapText="1"/>
    </xf>
    <xf numFmtId="10" fontId="0" fillId="8" borderId="65" xfId="0" applyNumberFormat="1" applyFill="1" applyBorder="1" applyAlignment="1" applyProtection="1">
      <alignment horizontal="center" vertical="center"/>
      <protection locked="0"/>
    </xf>
    <xf numFmtId="10" fontId="0" fillId="8" borderId="45" xfId="0" applyNumberFormat="1" applyFill="1" applyBorder="1" applyAlignment="1" applyProtection="1">
      <alignment horizontal="center" vertical="center"/>
      <protection locked="0"/>
    </xf>
    <xf numFmtId="10" fontId="0" fillId="8" borderId="42" xfId="0" applyNumberFormat="1" applyFill="1" applyBorder="1" applyAlignment="1" applyProtection="1">
      <alignment horizontal="center" vertical="center"/>
      <protection locked="0"/>
    </xf>
    <xf numFmtId="10" fontId="0" fillId="8" borderId="40" xfId="0" applyNumberFormat="1" applyFill="1" applyBorder="1" applyAlignment="1" applyProtection="1">
      <alignment horizontal="center" vertical="center"/>
      <protection locked="0"/>
    </xf>
    <xf numFmtId="2" fontId="12" fillId="14" borderId="1" xfId="0" applyNumberFormat="1" applyFont="1" applyFill="1" applyBorder="1" applyAlignment="1" applyProtection="1">
      <alignment horizontal="center" vertical="center" wrapText="1"/>
      <protection locked="0"/>
    </xf>
    <xf numFmtId="2" fontId="12" fillId="14" borderId="46" xfId="0" applyNumberFormat="1" applyFont="1" applyFill="1" applyBorder="1" applyAlignment="1" applyProtection="1">
      <alignment horizontal="center" vertical="center" wrapText="1"/>
      <protection locked="0"/>
    </xf>
    <xf numFmtId="2" fontId="12" fillId="15" borderId="6" xfId="0" applyNumberFormat="1" applyFont="1" applyFill="1" applyBorder="1" applyAlignment="1" applyProtection="1">
      <alignment horizontal="left" vertical="center" wrapText="1"/>
    </xf>
    <xf numFmtId="2" fontId="12" fillId="15" borderId="1" xfId="0" applyNumberFormat="1" applyFont="1" applyFill="1" applyBorder="1" applyAlignment="1" applyProtection="1">
      <alignment horizontal="left" vertical="center" wrapText="1"/>
    </xf>
    <xf numFmtId="2" fontId="12" fillId="15" borderId="62" xfId="0" applyNumberFormat="1" applyFont="1" applyFill="1" applyBorder="1" applyAlignment="1" applyProtection="1">
      <alignment horizontal="left" vertical="center" wrapText="1"/>
    </xf>
    <xf numFmtId="2" fontId="12" fillId="14" borderId="46" xfId="0" applyNumberFormat="1" applyFont="1" applyFill="1" applyBorder="1" applyAlignment="1" applyProtection="1">
      <alignment horizontal="center" vertical="center"/>
      <protection locked="0"/>
    </xf>
    <xf numFmtId="2" fontId="12" fillId="14" borderId="1" xfId="0" applyNumberFormat="1" applyFont="1" applyFill="1" applyBorder="1" applyAlignment="1" applyProtection="1">
      <alignment horizontal="center" vertical="center"/>
      <protection locked="0"/>
    </xf>
    <xf numFmtId="2" fontId="25" fillId="15" borderId="1" xfId="0" applyNumberFormat="1" applyFont="1" applyFill="1" applyBorder="1" applyAlignment="1" applyProtection="1">
      <alignment horizontal="center" vertical="center" wrapText="1"/>
    </xf>
    <xf numFmtId="2" fontId="25" fillId="15" borderId="62" xfId="0" applyNumberFormat="1" applyFont="1" applyFill="1" applyBorder="1" applyAlignment="1" applyProtection="1">
      <alignment horizontal="center" vertical="center" wrapText="1"/>
    </xf>
    <xf numFmtId="2" fontId="12" fillId="14" borderId="5" xfId="0" applyNumberFormat="1" applyFont="1" applyFill="1" applyBorder="1" applyAlignment="1" applyProtection="1">
      <alignment horizontal="center" vertical="center" wrapText="1"/>
      <protection locked="0"/>
    </xf>
    <xf numFmtId="2" fontId="12" fillId="14" borderId="38" xfId="0" applyNumberFormat="1" applyFont="1" applyFill="1" applyBorder="1" applyAlignment="1" applyProtection="1">
      <alignment horizontal="center" vertical="center" wrapText="1"/>
      <protection locked="0"/>
    </xf>
    <xf numFmtId="2" fontId="12" fillId="14" borderId="39" xfId="0" applyNumberFormat="1" applyFont="1" applyFill="1" applyBorder="1" applyAlignment="1" applyProtection="1">
      <alignment horizontal="center" vertical="center" wrapText="1"/>
      <protection locked="0"/>
    </xf>
    <xf numFmtId="2" fontId="12" fillId="14" borderId="41" xfId="0" applyNumberFormat="1" applyFont="1" applyFill="1" applyBorder="1" applyAlignment="1" applyProtection="1">
      <alignment horizontal="center" vertical="center" wrapText="1"/>
      <protection locked="0"/>
    </xf>
    <xf numFmtId="2" fontId="12" fillId="14" borderId="37" xfId="0" applyNumberFormat="1" applyFont="1" applyFill="1" applyBorder="1" applyAlignment="1" applyProtection="1">
      <alignment horizontal="center" vertical="center" wrapText="1"/>
      <protection locked="0"/>
    </xf>
    <xf numFmtId="2" fontId="12" fillId="14" borderId="42" xfId="0" applyNumberFormat="1" applyFont="1" applyFill="1" applyBorder="1" applyAlignment="1" applyProtection="1">
      <alignment horizontal="center" vertical="center" wrapText="1"/>
      <protection locked="0"/>
    </xf>
    <xf numFmtId="2" fontId="12" fillId="14" borderId="40" xfId="0" applyNumberFormat="1" applyFont="1" applyFill="1" applyBorder="1" applyAlignment="1" applyProtection="1">
      <alignment horizontal="center" vertical="center" wrapText="1"/>
      <protection locked="0"/>
    </xf>
    <xf numFmtId="0" fontId="13" fillId="6" borderId="18" xfId="0" applyFont="1" applyFill="1" applyBorder="1" applyAlignment="1">
      <alignment horizontal="center" vertical="center" wrapText="1"/>
    </xf>
    <xf numFmtId="0" fontId="34" fillId="0" borderId="0" xfId="0" applyFont="1" applyAlignment="1">
      <alignment horizontal="left" vertical="center" wrapText="1"/>
    </xf>
    <xf numFmtId="0" fontId="47" fillId="0" borderId="0" xfId="0" applyFont="1" applyAlignment="1" applyProtection="1">
      <alignment vertical="top" wrapText="1"/>
    </xf>
    <xf numFmtId="0" fontId="50" fillId="0" borderId="0" xfId="0" applyFont="1" applyAlignment="1" applyProtection="1">
      <alignment wrapText="1"/>
    </xf>
    <xf numFmtId="44" fontId="12" fillId="4" borderId="1" xfId="0" applyNumberFormat="1" applyFont="1" applyFill="1" applyBorder="1" applyAlignment="1">
      <alignment horizontal="center" vertical="center"/>
    </xf>
    <xf numFmtId="44" fontId="12" fillId="4" borderId="46" xfId="0" applyNumberFormat="1" applyFont="1" applyFill="1" applyBorder="1" applyAlignment="1">
      <alignment horizontal="center" vertical="center"/>
    </xf>
    <xf numFmtId="44" fontId="12" fillId="0" borderId="5" xfId="0" applyNumberFormat="1" applyFont="1" applyFill="1" applyBorder="1" applyAlignment="1">
      <alignment horizontal="center" vertical="center" wrapText="1"/>
    </xf>
    <xf numFmtId="44" fontId="12" fillId="0" borderId="11" xfId="0" applyNumberFormat="1" applyFont="1" applyFill="1" applyBorder="1" applyAlignment="1">
      <alignment horizontal="center" vertical="center" wrapText="1"/>
    </xf>
    <xf numFmtId="44" fontId="12" fillId="0" borderId="16" xfId="0" applyNumberFormat="1" applyFont="1" applyFill="1" applyBorder="1" applyAlignment="1">
      <alignment horizontal="center" vertical="center" wrapText="1"/>
    </xf>
    <xf numFmtId="44" fontId="12" fillId="4" borderId="38" xfId="0" applyNumberFormat="1" applyFont="1" applyFill="1" applyBorder="1" applyAlignment="1">
      <alignment horizontal="center" vertical="center"/>
    </xf>
    <xf numFmtId="44" fontId="12" fillId="4" borderId="39" xfId="0" applyNumberFormat="1" applyFont="1" applyFill="1" applyBorder="1" applyAlignment="1">
      <alignment horizontal="center" vertical="center"/>
    </xf>
    <xf numFmtId="44" fontId="12" fillId="4" borderId="40" xfId="0" applyNumberFormat="1" applyFont="1" applyFill="1" applyBorder="1" applyAlignment="1">
      <alignment horizontal="center" vertical="center"/>
    </xf>
    <xf numFmtId="44" fontId="12" fillId="4" borderId="78" xfId="0" applyNumberFormat="1" applyFont="1" applyFill="1" applyBorder="1" applyAlignment="1">
      <alignment horizontal="center" vertical="center"/>
    </xf>
    <xf numFmtId="44" fontId="12" fillId="4" borderId="42" xfId="0" applyNumberFormat="1" applyFont="1" applyFill="1" applyBorder="1" applyAlignment="1">
      <alignment horizontal="center" vertical="center"/>
    </xf>
    <xf numFmtId="44" fontId="12" fillId="4" borderId="41" xfId="0" applyNumberFormat="1" applyFont="1" applyFill="1" applyBorder="1" applyAlignment="1">
      <alignment horizontal="center" vertical="center"/>
    </xf>
    <xf numFmtId="0" fontId="50" fillId="0" borderId="0" xfId="0" applyFont="1"/>
    <xf numFmtId="0" fontId="51" fillId="0" borderId="0" xfId="0" applyFont="1"/>
    <xf numFmtId="0" fontId="51" fillId="0" borderId="0" xfId="0" applyFont="1" applyAlignment="1" applyProtection="1">
      <alignment wrapText="1"/>
    </xf>
    <xf numFmtId="0" fontId="37" fillId="10" borderId="0" xfId="0" applyFont="1" applyFill="1"/>
    <xf numFmtId="44" fontId="0" fillId="9" borderId="1" xfId="0" applyNumberFormat="1" applyFill="1" applyBorder="1" applyAlignment="1">
      <alignment horizontal="center" vertical="center"/>
    </xf>
    <xf numFmtId="44" fontId="15" fillId="3" borderId="1" xfId="0" applyNumberFormat="1" applyFont="1" applyFill="1" applyBorder="1" applyAlignment="1">
      <alignment horizontal="center" vertical="center"/>
    </xf>
    <xf numFmtId="44" fontId="49" fillId="4" borderId="1" xfId="0" applyNumberFormat="1" applyFont="1" applyFill="1" applyBorder="1" applyAlignment="1">
      <alignment horizontal="center" vertical="center"/>
    </xf>
    <xf numFmtId="44" fontId="0" fillId="9" borderId="64" xfId="0" applyNumberFormat="1" applyFill="1" applyBorder="1" applyAlignment="1">
      <alignment horizontal="center" vertical="center"/>
    </xf>
    <xf numFmtId="44" fontId="0" fillId="16" borderId="1" xfId="0" applyNumberFormat="1" applyFill="1" applyBorder="1"/>
    <xf numFmtId="44" fontId="0" fillId="16" borderId="64" xfId="0" applyNumberFormat="1" applyFont="1" applyFill="1" applyBorder="1"/>
    <xf numFmtId="44" fontId="12" fillId="0" borderId="20" xfId="0" applyNumberFormat="1" applyFont="1" applyFill="1" applyBorder="1" applyAlignment="1">
      <alignment horizontal="center" vertical="center" wrapText="1"/>
    </xf>
    <xf numFmtId="44" fontId="12" fillId="0" borderId="1" xfId="0" applyNumberFormat="1" applyFont="1" applyFill="1" applyBorder="1" applyAlignment="1">
      <alignment horizontal="center" vertical="center" wrapText="1"/>
    </xf>
    <xf numFmtId="44" fontId="0" fillId="16" borderId="45" xfId="0" applyNumberFormat="1" applyFont="1" applyFill="1" applyBorder="1"/>
    <xf numFmtId="0" fontId="3" fillId="6" borderId="74" xfId="0" applyFont="1" applyFill="1" applyBorder="1" applyAlignment="1">
      <alignment horizontal="center" vertical="center" wrapText="1"/>
    </xf>
    <xf numFmtId="44" fontId="25" fillId="0" borderId="1" xfId="0" applyNumberFormat="1" applyFont="1" applyFill="1" applyBorder="1" applyAlignment="1" applyProtection="1">
      <alignment vertical="center" wrapText="1"/>
    </xf>
    <xf numFmtId="44" fontId="12" fillId="0" borderId="46" xfId="0" applyNumberFormat="1" applyFont="1" applyFill="1" applyBorder="1" applyAlignment="1">
      <alignment vertical="center" wrapText="1"/>
    </xf>
    <xf numFmtId="49" fontId="12" fillId="14" borderId="62" xfId="0" applyNumberFormat="1" applyFont="1" applyFill="1" applyBorder="1" applyAlignment="1" applyProtection="1">
      <alignment horizontal="center" vertical="center" wrapText="1"/>
      <protection locked="0"/>
    </xf>
    <xf numFmtId="44" fontId="12" fillId="0" borderId="70" xfId="0" applyNumberFormat="1" applyFont="1" applyFill="1" applyBorder="1" applyAlignment="1">
      <alignment vertical="center" wrapText="1"/>
    </xf>
    <xf numFmtId="2" fontId="12" fillId="14" borderId="62" xfId="0" applyNumberFormat="1" applyFont="1" applyFill="1" applyBorder="1" applyAlignment="1" applyProtection="1">
      <alignment horizontal="center" vertical="center" wrapText="1"/>
      <protection locked="0"/>
    </xf>
    <xf numFmtId="44" fontId="12" fillId="4" borderId="62" xfId="0" applyNumberFormat="1" applyFont="1" applyFill="1" applyBorder="1" applyAlignment="1">
      <alignment horizontal="center" vertical="center"/>
    </xf>
    <xf numFmtId="0" fontId="12" fillId="0" borderId="63" xfId="0" applyFont="1" applyFill="1" applyBorder="1" applyAlignment="1">
      <alignment horizontal="left" vertical="center" wrapText="1"/>
    </xf>
    <xf numFmtId="0" fontId="0" fillId="0" borderId="0" xfId="0" applyProtection="1"/>
    <xf numFmtId="0" fontId="0" fillId="10" borderId="0" xfId="0" applyFill="1" applyProtection="1"/>
    <xf numFmtId="0" fontId="3" fillId="6" borderId="46" xfId="0" applyFont="1" applyFill="1" applyBorder="1" applyAlignment="1" applyProtection="1">
      <alignment horizontal="center" vertical="center" wrapText="1"/>
    </xf>
    <xf numFmtId="0" fontId="3" fillId="6" borderId="54" xfId="0" applyFont="1" applyFill="1" applyBorder="1" applyAlignment="1" applyProtection="1">
      <alignment horizontal="center" vertical="center" wrapText="1"/>
    </xf>
    <xf numFmtId="0" fontId="22" fillId="10" borderId="0" xfId="0" applyFont="1" applyFill="1" applyAlignment="1" applyProtection="1">
      <alignment vertical="center"/>
    </xf>
    <xf numFmtId="0" fontId="22" fillId="0" borderId="1" xfId="0" applyFont="1" applyBorder="1" applyAlignment="1" applyProtection="1">
      <alignment horizontal="center" vertical="center" wrapText="1"/>
    </xf>
    <xf numFmtId="0" fontId="22" fillId="0" borderId="33" xfId="0" applyFont="1" applyFill="1" applyBorder="1" applyAlignment="1" applyProtection="1">
      <alignment vertical="center" wrapText="1"/>
    </xf>
    <xf numFmtId="0" fontId="22" fillId="0" borderId="0" xfId="0" applyFont="1" applyProtection="1"/>
    <xf numFmtId="0" fontId="22" fillId="0" borderId="33" xfId="0" applyFont="1" applyFill="1" applyBorder="1" applyAlignment="1" applyProtection="1">
      <alignment vertical="center"/>
    </xf>
    <xf numFmtId="0" fontId="22" fillId="0" borderId="54" xfId="0" applyFont="1" applyFill="1" applyBorder="1" applyAlignment="1" applyProtection="1">
      <alignment vertical="center" wrapText="1"/>
    </xf>
    <xf numFmtId="0" fontId="22" fillId="0" borderId="72" xfId="0" applyFont="1" applyFill="1" applyBorder="1" applyAlignment="1" applyProtection="1">
      <alignment vertical="center" wrapText="1"/>
    </xf>
    <xf numFmtId="0" fontId="22" fillId="0" borderId="73" xfId="0" applyFont="1" applyFill="1" applyBorder="1" applyAlignment="1" applyProtection="1">
      <alignment vertical="center" wrapText="1"/>
    </xf>
    <xf numFmtId="0" fontId="22" fillId="0" borderId="34" xfId="0" applyFont="1" applyFill="1" applyBorder="1" applyAlignment="1" applyProtection="1">
      <alignment vertical="center" wrapText="1"/>
    </xf>
    <xf numFmtId="0" fontId="22" fillId="0" borderId="3" xfId="0" applyFont="1" applyBorder="1" applyAlignment="1" applyProtection="1">
      <alignment horizontal="center" vertical="center" wrapText="1"/>
    </xf>
    <xf numFmtId="0" fontId="22" fillId="0" borderId="1"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22" fillId="0" borderId="33" xfId="0" applyFont="1" applyFill="1" applyBorder="1" applyAlignment="1" applyProtection="1">
      <alignment horizontal="left" vertical="center" wrapText="1"/>
    </xf>
    <xf numFmtId="0" fontId="22" fillId="0" borderId="62" xfId="0" applyFont="1" applyBorder="1" applyAlignment="1" applyProtection="1">
      <alignment horizontal="center" vertical="center" wrapText="1"/>
    </xf>
    <xf numFmtId="0" fontId="0" fillId="0" borderId="14" xfId="0" applyBorder="1" applyProtection="1"/>
    <xf numFmtId="0" fontId="0" fillId="0" borderId="0" xfId="0" applyBorder="1" applyProtection="1"/>
    <xf numFmtId="0" fontId="0" fillId="14" borderId="0" xfId="0" applyFill="1"/>
    <xf numFmtId="10" fontId="0" fillId="14" borderId="65" xfId="0" applyNumberFormat="1" applyFill="1" applyBorder="1" applyAlignment="1" applyProtection="1">
      <alignment horizontal="center" vertical="center"/>
      <protection locked="0"/>
    </xf>
    <xf numFmtId="10" fontId="0" fillId="14" borderId="45" xfId="0" applyNumberFormat="1" applyFill="1" applyBorder="1" applyAlignment="1" applyProtection="1">
      <alignment horizontal="center" vertical="center"/>
      <protection locked="0"/>
    </xf>
    <xf numFmtId="10" fontId="41" fillId="14" borderId="24" xfId="2" applyNumberFormat="1" applyFont="1" applyFill="1" applyBorder="1" applyAlignment="1" applyProtection="1">
      <alignment horizontal="center" vertical="top"/>
      <protection locked="0"/>
    </xf>
    <xf numFmtId="10" fontId="41" fillId="14" borderId="70" xfId="2" applyNumberFormat="1" applyFont="1" applyFill="1" applyBorder="1" applyAlignment="1" applyProtection="1">
      <alignment horizontal="center" vertical="top"/>
      <protection locked="0"/>
    </xf>
    <xf numFmtId="10" fontId="41" fillId="14" borderId="71" xfId="2" applyNumberFormat="1" applyFont="1" applyFill="1" applyBorder="1" applyAlignment="1" applyProtection="1">
      <alignment horizontal="center" vertical="top"/>
      <protection locked="0"/>
    </xf>
    <xf numFmtId="0" fontId="20" fillId="10" borderId="0" xfId="0" applyFont="1" applyFill="1" applyAlignment="1">
      <alignment horizontal="left" vertical="center"/>
    </xf>
    <xf numFmtId="0" fontId="20" fillId="10" borderId="9" xfId="0" applyFont="1" applyFill="1" applyBorder="1" applyAlignment="1">
      <alignment horizontal="left" vertical="center"/>
    </xf>
    <xf numFmtId="0" fontId="0" fillId="14" borderId="1" xfId="0" applyFill="1" applyBorder="1" applyAlignment="1" applyProtection="1">
      <alignment horizontal="center"/>
      <protection locked="0"/>
    </xf>
    <xf numFmtId="0" fontId="2" fillId="6" borderId="36" xfId="0" applyFont="1" applyFill="1" applyBorder="1" applyAlignment="1">
      <alignment horizontal="center" vertical="center"/>
    </xf>
    <xf numFmtId="0" fontId="2" fillId="6" borderId="66" xfId="0" applyFont="1" applyFill="1" applyBorder="1" applyAlignment="1">
      <alignment horizontal="center" vertical="center"/>
    </xf>
    <xf numFmtId="0" fontId="0" fillId="0" borderId="16" xfId="0" applyBorder="1" applyAlignment="1">
      <alignment horizontal="left" vertical="center" wrapText="1"/>
    </xf>
    <xf numFmtId="0" fontId="0" fillId="0" borderId="6" xfId="0" applyBorder="1" applyAlignment="1">
      <alignment horizontal="left" vertical="center" wrapText="1"/>
    </xf>
    <xf numFmtId="0" fontId="2" fillId="6" borderId="31" xfId="0" applyFont="1" applyFill="1" applyBorder="1" applyAlignment="1">
      <alignment horizontal="center" vertical="center"/>
    </xf>
    <xf numFmtId="0" fontId="37" fillId="10" borderId="0" xfId="0" applyFont="1" applyFill="1" applyAlignment="1">
      <alignment horizontal="left" vertical="center" wrapText="1"/>
    </xf>
    <xf numFmtId="0" fontId="11" fillId="10" borderId="0" xfId="0" applyFont="1" applyFill="1" applyAlignment="1">
      <alignment horizontal="left" vertical="center" wrapText="1"/>
    </xf>
    <xf numFmtId="0" fontId="4" fillId="8" borderId="0" xfId="0" applyFont="1" applyFill="1" applyBorder="1" applyAlignment="1">
      <alignment horizontal="center" vertical="center"/>
    </xf>
    <xf numFmtId="0" fontId="2" fillId="7" borderId="0" xfId="0" applyFont="1" applyFill="1" applyBorder="1" applyAlignment="1">
      <alignment horizontal="left" vertical="center"/>
    </xf>
    <xf numFmtId="0" fontId="0" fillId="0" borderId="12" xfId="0" applyBorder="1" applyAlignment="1">
      <alignment horizontal="left" vertical="center"/>
    </xf>
    <xf numFmtId="0" fontId="0" fillId="0" borderId="62" xfId="0" applyBorder="1" applyAlignment="1">
      <alignment horizontal="left"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2" fillId="6" borderId="31" xfId="0" applyFont="1" applyFill="1" applyBorder="1" applyAlignment="1">
      <alignment horizontal="left" vertical="center"/>
    </xf>
    <xf numFmtId="0" fontId="2" fillId="6" borderId="66" xfId="0" applyFont="1" applyFill="1" applyBorder="1" applyAlignment="1">
      <alignment horizontal="left" vertical="center"/>
    </xf>
    <xf numFmtId="0" fontId="24" fillId="10" borderId="0" xfId="0" applyFont="1" applyFill="1" applyAlignment="1">
      <alignment horizontal="left" vertical="center" wrapText="1"/>
    </xf>
    <xf numFmtId="0" fontId="8" fillId="6" borderId="0" xfId="0" applyFont="1" applyFill="1" applyAlignment="1">
      <alignment horizontal="center" vertical="center"/>
    </xf>
    <xf numFmtId="0" fontId="0" fillId="0" borderId="27" xfId="0" applyBorder="1" applyAlignment="1">
      <alignment horizontal="left" vertical="center"/>
    </xf>
    <xf numFmtId="0" fontId="0" fillId="0" borderId="45" xfId="0" applyBorder="1" applyAlignment="1">
      <alignment horizontal="left" vertical="center"/>
    </xf>
    <xf numFmtId="0" fontId="0" fillId="0" borderId="29" xfId="0" applyBorder="1" applyAlignment="1">
      <alignment horizontal="left" vertical="center" wrapText="1"/>
    </xf>
    <xf numFmtId="0" fontId="0" fillId="0" borderId="65" xfId="0" applyBorder="1" applyAlignment="1">
      <alignment horizontal="left" vertical="center" wrapText="1"/>
    </xf>
    <xf numFmtId="0" fontId="0" fillId="0" borderId="12" xfId="0" applyBorder="1" applyAlignment="1">
      <alignment horizontal="left" vertical="center" wrapText="1"/>
    </xf>
    <xf numFmtId="0" fontId="0" fillId="0" borderId="62" xfId="0" applyBorder="1" applyAlignment="1">
      <alignment horizontal="left" vertical="center" wrapText="1"/>
    </xf>
    <xf numFmtId="0" fontId="2" fillId="6" borderId="67" xfId="0" applyFont="1" applyFill="1" applyBorder="1" applyAlignment="1">
      <alignment horizontal="center" vertical="center"/>
    </xf>
    <xf numFmtId="0" fontId="17" fillId="5" borderId="52" xfId="0" applyFont="1" applyFill="1" applyBorder="1" applyAlignment="1">
      <alignment horizontal="center" vertical="center" wrapText="1"/>
    </xf>
    <xf numFmtId="0" fontId="17" fillId="5" borderId="51" xfId="0" applyFont="1" applyFill="1" applyBorder="1" applyAlignment="1">
      <alignment horizontal="center" vertical="center" wrapText="1"/>
    </xf>
    <xf numFmtId="0" fontId="2" fillId="5" borderId="36" xfId="0" applyFont="1" applyFill="1" applyBorder="1" applyAlignment="1">
      <alignment horizontal="center" vertical="center"/>
    </xf>
    <xf numFmtId="0" fontId="2" fillId="5" borderId="66" xfId="0" applyFont="1" applyFill="1" applyBorder="1" applyAlignment="1">
      <alignment horizontal="center" vertical="center"/>
    </xf>
    <xf numFmtId="0" fontId="5" fillId="9" borderId="57" xfId="0" applyFont="1" applyFill="1" applyBorder="1" applyAlignment="1">
      <alignment horizontal="left" vertical="center" wrapText="1"/>
    </xf>
    <xf numFmtId="0" fontId="5" fillId="9" borderId="7" xfId="0" applyFont="1" applyFill="1" applyBorder="1" applyAlignment="1">
      <alignment horizontal="left" vertical="center" wrapText="1"/>
    </xf>
    <xf numFmtId="0" fontId="5" fillId="9" borderId="55" xfId="0" applyFont="1" applyFill="1" applyBorder="1" applyAlignment="1">
      <alignment horizontal="left" vertical="center" wrapText="1"/>
    </xf>
    <xf numFmtId="0" fontId="5" fillId="9" borderId="56" xfId="0" applyFont="1" applyFill="1" applyBorder="1" applyAlignment="1">
      <alignment horizontal="left" vertical="center" wrapText="1"/>
    </xf>
    <xf numFmtId="0" fontId="5" fillId="9" borderId="48" xfId="0" applyFont="1" applyFill="1" applyBorder="1" applyAlignment="1">
      <alignment horizontal="left" vertical="center" wrapText="1"/>
    </xf>
    <xf numFmtId="0" fontId="5" fillId="9" borderId="49" xfId="0" applyFont="1" applyFill="1" applyBorder="1" applyAlignment="1">
      <alignment horizontal="left" vertical="center" wrapText="1"/>
    </xf>
    <xf numFmtId="0" fontId="5" fillId="9" borderId="58" xfId="0" applyFont="1" applyFill="1" applyBorder="1" applyAlignment="1">
      <alignment horizontal="left" vertical="center" wrapText="1"/>
    </xf>
    <xf numFmtId="0" fontId="5" fillId="9" borderId="32" xfId="0" applyFont="1" applyFill="1" applyBorder="1" applyAlignment="1">
      <alignment horizontal="left" vertical="center" wrapText="1"/>
    </xf>
    <xf numFmtId="0" fontId="17" fillId="7" borderId="31" xfId="0" applyFont="1" applyFill="1" applyBorder="1" applyAlignment="1">
      <alignment horizontal="left" vertical="center"/>
    </xf>
    <xf numFmtId="0" fontId="17" fillId="7" borderId="35" xfId="0" applyFont="1" applyFill="1" applyBorder="1" applyAlignment="1">
      <alignment horizontal="left" vertical="center"/>
    </xf>
    <xf numFmtId="0" fontId="5" fillId="9" borderId="47" xfId="0" applyFont="1" applyFill="1" applyBorder="1" applyAlignment="1">
      <alignment horizontal="left" vertical="center" wrapText="1"/>
    </xf>
    <xf numFmtId="0" fontId="5" fillId="9" borderId="4" xfId="0" applyFont="1" applyFill="1" applyBorder="1" applyAlignment="1">
      <alignment horizontal="left" vertical="center" wrapText="1"/>
    </xf>
    <xf numFmtId="0" fontId="2" fillId="9" borderId="27" xfId="0" applyFont="1" applyFill="1" applyBorder="1" applyAlignment="1">
      <alignment horizontal="center" vertical="center" wrapText="1"/>
    </xf>
    <xf numFmtId="0" fontId="2" fillId="9" borderId="45" xfId="0" applyFont="1" applyFill="1" applyBorder="1" applyAlignment="1">
      <alignment horizontal="center" vertical="center" wrapText="1"/>
    </xf>
    <xf numFmtId="44" fontId="0" fillId="4" borderId="69" xfId="0" applyNumberFormat="1" applyFill="1" applyBorder="1" applyAlignment="1">
      <alignment horizontal="center" vertical="center"/>
    </xf>
    <xf numFmtId="0" fontId="0" fillId="4" borderId="40" xfId="0" applyFill="1" applyBorder="1" applyAlignment="1">
      <alignment horizontal="center" vertical="center"/>
    </xf>
    <xf numFmtId="0" fontId="2" fillId="9" borderId="47"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39" xfId="0" applyFont="1" applyFill="1" applyBorder="1" applyAlignment="1">
      <alignment horizontal="center" vertical="center" wrapText="1"/>
    </xf>
    <xf numFmtId="0" fontId="22" fillId="0" borderId="26" xfId="0" applyFont="1" applyBorder="1" applyAlignment="1" applyProtection="1">
      <alignment horizontal="left" vertical="center" wrapText="1"/>
    </xf>
    <xf numFmtId="0" fontId="22" fillId="0" borderId="1" xfId="0" applyFont="1" applyBorder="1" applyAlignment="1" applyProtection="1">
      <alignment horizontal="left" vertical="center" wrapText="1"/>
    </xf>
    <xf numFmtId="3" fontId="22" fillId="0" borderId="2" xfId="0" applyNumberFormat="1" applyFont="1" applyFill="1" applyBorder="1" applyAlignment="1" applyProtection="1">
      <alignment horizontal="center" vertical="center" wrapText="1"/>
    </xf>
    <xf numFmtId="3" fontId="22" fillId="0" borderId="4" xfId="0" applyNumberFormat="1" applyFont="1" applyFill="1" applyBorder="1" applyAlignment="1" applyProtection="1">
      <alignment horizontal="center" vertical="center" wrapText="1"/>
    </xf>
    <xf numFmtId="0" fontId="22" fillId="0" borderId="26" xfId="0" applyFont="1" applyBorder="1" applyAlignment="1" applyProtection="1">
      <alignment horizontal="center" vertical="center" wrapText="1"/>
    </xf>
    <xf numFmtId="0" fontId="22" fillId="0" borderId="3" xfId="0" applyFont="1" applyBorder="1" applyAlignment="1" applyProtection="1">
      <alignment horizontal="center" vertical="center" wrapText="1"/>
    </xf>
    <xf numFmtId="0" fontId="22" fillId="0" borderId="17"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3" fontId="22" fillId="0" borderId="8" xfId="0" applyNumberFormat="1" applyFont="1" applyFill="1" applyBorder="1" applyAlignment="1" applyProtection="1">
      <alignment horizontal="center" vertical="center" wrapText="1"/>
    </xf>
    <xf numFmtId="3" fontId="22" fillId="0" borderId="7" xfId="0" applyNumberFormat="1" applyFont="1" applyFill="1" applyBorder="1" applyAlignment="1" applyProtection="1">
      <alignment horizontal="center" vertical="center" wrapText="1"/>
    </xf>
    <xf numFmtId="3" fontId="22" fillId="0" borderId="14"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2" fillId="0" borderId="15" xfId="0" applyNumberFormat="1" applyFont="1" applyFill="1" applyBorder="1" applyAlignment="1" applyProtection="1">
      <alignment horizontal="center" vertical="center" wrapText="1"/>
    </xf>
    <xf numFmtId="3" fontId="22" fillId="0" borderId="32" xfId="0" applyNumberFormat="1" applyFont="1" applyFill="1" applyBorder="1" applyAlignment="1" applyProtection="1">
      <alignment horizontal="center" vertical="center" wrapText="1"/>
    </xf>
    <xf numFmtId="0" fontId="22" fillId="0" borderId="26"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xf>
    <xf numFmtId="1" fontId="22" fillId="0" borderId="1" xfId="0" applyNumberFormat="1" applyFont="1" applyFill="1" applyBorder="1" applyAlignment="1" applyProtection="1">
      <alignment horizontal="center" vertical="center" wrapText="1"/>
    </xf>
    <xf numFmtId="1" fontId="22" fillId="0" borderId="2" xfId="0" applyNumberFormat="1" applyFont="1" applyFill="1" applyBorder="1" applyAlignment="1" applyProtection="1">
      <alignment horizontal="center" vertical="center" wrapText="1"/>
    </xf>
    <xf numFmtId="0" fontId="22" fillId="0" borderId="27" xfId="0" applyFont="1" applyFill="1" applyBorder="1" applyAlignment="1" applyProtection="1">
      <alignment horizontal="left" vertical="center" wrapText="1"/>
    </xf>
    <xf numFmtId="0" fontId="22" fillId="0" borderId="62" xfId="0" applyFont="1" applyFill="1" applyBorder="1" applyAlignment="1" applyProtection="1">
      <alignment horizontal="left" vertical="center" wrapText="1"/>
    </xf>
    <xf numFmtId="1" fontId="22" fillId="0" borderId="63" xfId="0" applyNumberFormat="1" applyFont="1" applyFill="1" applyBorder="1" applyAlignment="1" applyProtection="1">
      <alignment horizontal="center" vertical="center" wrapText="1"/>
    </xf>
    <xf numFmtId="1" fontId="22" fillId="0" borderId="69" xfId="0" applyNumberFormat="1" applyFont="1" applyFill="1" applyBorder="1" applyAlignment="1" applyProtection="1">
      <alignment horizontal="center" vertical="center" wrapText="1"/>
    </xf>
    <xf numFmtId="0" fontId="22" fillId="0" borderId="26" xfId="0" applyFont="1" applyBorder="1" applyAlignment="1" applyProtection="1">
      <alignment horizontal="left" vertical="center"/>
    </xf>
    <xf numFmtId="0" fontId="22" fillId="0" borderId="1" xfId="0" applyFont="1" applyBorder="1" applyAlignment="1" applyProtection="1">
      <alignment horizontal="left" vertical="center"/>
    </xf>
    <xf numFmtId="3" fontId="22" fillId="0" borderId="2" xfId="0" applyNumberFormat="1" applyFont="1" applyBorder="1" applyAlignment="1" applyProtection="1">
      <alignment horizontal="center" vertical="center" wrapText="1"/>
    </xf>
    <xf numFmtId="3" fontId="22" fillId="0" borderId="4" xfId="0" applyNumberFormat="1" applyFont="1" applyBorder="1" applyAlignment="1" applyProtection="1">
      <alignment horizontal="center" vertical="center" wrapText="1"/>
    </xf>
    <xf numFmtId="3" fontId="22" fillId="0" borderId="1" xfId="0" applyNumberFormat="1" applyFont="1" applyBorder="1" applyAlignment="1" applyProtection="1">
      <alignment horizontal="center" vertical="center" wrapText="1"/>
    </xf>
    <xf numFmtId="0" fontId="35" fillId="0" borderId="26" xfId="0" applyFont="1" applyBorder="1" applyAlignment="1" applyProtection="1">
      <alignment horizontal="left" vertical="center" wrapText="1"/>
    </xf>
    <xf numFmtId="0" fontId="35" fillId="0" borderId="1" xfId="0" applyFont="1" applyBorder="1" applyAlignment="1" applyProtection="1">
      <alignment horizontal="left" vertical="center" wrapText="1"/>
    </xf>
    <xf numFmtId="0" fontId="46" fillId="0" borderId="0" xfId="0" applyFont="1" applyFill="1" applyAlignment="1" applyProtection="1">
      <alignment horizontal="center" vertical="top" wrapText="1"/>
    </xf>
    <xf numFmtId="0" fontId="22" fillId="0" borderId="47" xfId="0" applyFont="1" applyBorder="1" applyAlignment="1" applyProtection="1">
      <alignment horizontal="left" vertical="center" wrapText="1"/>
    </xf>
    <xf numFmtId="0" fontId="22" fillId="0" borderId="5" xfId="0" applyFont="1" applyBorder="1" applyAlignment="1" applyProtection="1">
      <alignment horizontal="left" vertical="center" wrapText="1"/>
    </xf>
    <xf numFmtId="0" fontId="8" fillId="6" borderId="0" xfId="0" applyFont="1" applyFill="1" applyAlignment="1" applyProtection="1">
      <alignment horizontal="center" vertical="center"/>
    </xf>
    <xf numFmtId="0" fontId="37" fillId="10" borderId="0" xfId="0" applyFont="1" applyFill="1" applyAlignment="1" applyProtection="1">
      <alignment horizontal="left" vertical="center" wrapText="1"/>
    </xf>
    <xf numFmtId="0" fontId="3" fillId="6" borderId="25" xfId="0" applyFont="1" applyFill="1" applyBorder="1" applyAlignment="1" applyProtection="1">
      <alignment horizontal="center" vertical="center"/>
    </xf>
    <xf numFmtId="0" fontId="3" fillId="6" borderId="46" xfId="0" applyFont="1" applyFill="1" applyBorder="1" applyAlignment="1" applyProtection="1">
      <alignment horizontal="center" vertical="center"/>
    </xf>
    <xf numFmtId="0" fontId="3" fillId="6" borderId="10" xfId="0" applyFont="1" applyFill="1" applyBorder="1" applyAlignment="1" applyProtection="1">
      <alignment horizontal="center" vertical="center"/>
    </xf>
    <xf numFmtId="0" fontId="3" fillId="6" borderId="56" xfId="0" applyFont="1" applyFill="1" applyBorder="1" applyAlignment="1" applyProtection="1">
      <alignment horizontal="center" vertical="center"/>
    </xf>
    <xf numFmtId="0" fontId="0" fillId="0" borderId="0" xfId="0" applyAlignment="1"/>
    <xf numFmtId="0" fontId="0" fillId="0" borderId="0" xfId="0" applyAlignment="1">
      <alignment horizontal="center" vertical="center"/>
    </xf>
    <xf numFmtId="0" fontId="11" fillId="10" borderId="0" xfId="0" applyFont="1" applyFill="1" applyAlignment="1">
      <alignment horizontal="left"/>
    </xf>
    <xf numFmtId="0" fontId="4" fillId="8" borderId="0" xfId="0" applyFont="1" applyFill="1" applyBorder="1" applyAlignment="1" applyProtection="1">
      <alignment horizontal="center" vertical="center"/>
      <protection locked="0"/>
    </xf>
    <xf numFmtId="0" fontId="12" fillId="0" borderId="1" xfId="0" applyFont="1" applyFill="1" applyBorder="1" applyAlignment="1">
      <alignment horizontal="left" vertical="center" wrapText="1"/>
    </xf>
    <xf numFmtId="44" fontId="0" fillId="0" borderId="43" xfId="0" applyNumberFormat="1" applyFill="1" applyBorder="1" applyAlignment="1">
      <alignment horizontal="center" vertical="center"/>
    </xf>
    <xf numFmtId="44" fontId="0" fillId="0" borderId="64" xfId="0" applyNumberFormat="1" applyFill="1" applyBorder="1" applyAlignment="1">
      <alignment horizontal="center" vertical="center"/>
    </xf>
    <xf numFmtId="44" fontId="0" fillId="0" borderId="45" xfId="0" applyNumberFormat="1" applyFill="1" applyBorder="1" applyAlignment="1">
      <alignment horizontal="center" vertical="center"/>
    </xf>
    <xf numFmtId="44" fontId="0" fillId="0" borderId="46" xfId="0" applyNumberFormat="1" applyFill="1" applyBorder="1" applyAlignment="1">
      <alignment horizontal="center" vertical="center"/>
    </xf>
    <xf numFmtId="44" fontId="0" fillId="0" borderId="1" xfId="0" applyNumberFormat="1" applyFill="1" applyBorder="1" applyAlignment="1">
      <alignment horizontal="center" vertical="center"/>
    </xf>
    <xf numFmtId="44" fontId="0" fillId="0" borderId="62" xfId="0" applyNumberFormat="1" applyFill="1" applyBorder="1" applyAlignment="1">
      <alignment horizontal="center" vertical="center"/>
    </xf>
    <xf numFmtId="0" fontId="13" fillId="6" borderId="54" xfId="0" applyFont="1" applyFill="1" applyBorder="1" applyAlignment="1">
      <alignment horizontal="center" vertical="center"/>
    </xf>
    <xf numFmtId="0" fontId="13" fillId="6" borderId="73" xfId="0" applyFont="1" applyFill="1" applyBorder="1" applyAlignment="1">
      <alignment horizontal="center" vertical="center"/>
    </xf>
    <xf numFmtId="0" fontId="13" fillId="6" borderId="34" xfId="0" applyFont="1" applyFill="1" applyBorder="1" applyAlignment="1">
      <alignment horizontal="center" vertical="center"/>
    </xf>
    <xf numFmtId="0" fontId="12" fillId="0" borderId="6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8"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59"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79" xfId="0" applyFont="1" applyBorder="1" applyAlignment="1">
      <alignment horizontal="center" vertical="center" wrapText="1"/>
    </xf>
    <xf numFmtId="44" fontId="0" fillId="0" borderId="28" xfId="0" applyNumberFormat="1" applyFill="1" applyBorder="1" applyAlignment="1">
      <alignment horizontal="center" vertical="center"/>
    </xf>
    <xf numFmtId="44" fontId="0" fillId="0" borderId="17" xfId="0" applyNumberFormat="1" applyFill="1" applyBorder="1" applyAlignment="1">
      <alignment horizontal="center" vertical="center"/>
    </xf>
    <xf numFmtId="44" fontId="0" fillId="0" borderId="70" xfId="0" applyNumberFormat="1" applyFill="1" applyBorder="1" applyAlignment="1">
      <alignment horizontal="center"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41" fillId="11" borderId="0" xfId="0" applyFont="1" applyFill="1" applyAlignment="1">
      <alignment horizontal="left" vertical="center" wrapText="1"/>
    </xf>
    <xf numFmtId="0" fontId="10" fillId="6" borderId="0" xfId="0" applyFont="1" applyFill="1" applyAlignment="1">
      <alignment horizontal="center" vertical="center"/>
    </xf>
    <xf numFmtId="0" fontId="13" fillId="6" borderId="52" xfId="0" applyFont="1" applyFill="1" applyBorder="1" applyAlignment="1">
      <alignment horizontal="center" vertical="center"/>
    </xf>
    <xf numFmtId="0" fontId="13" fillId="6" borderId="51" xfId="0" applyFont="1" applyFill="1" applyBorder="1" applyAlignment="1">
      <alignment horizontal="center" vertical="center"/>
    </xf>
    <xf numFmtId="0" fontId="13" fillId="6" borderId="53" xfId="0" applyFont="1" applyFill="1" applyBorder="1" applyAlignment="1">
      <alignment horizontal="center" vertical="center"/>
    </xf>
    <xf numFmtId="0" fontId="12" fillId="0" borderId="70" xfId="0" applyFont="1" applyFill="1" applyBorder="1" applyAlignment="1">
      <alignment horizontal="left" vertical="center" wrapText="1"/>
    </xf>
    <xf numFmtId="0" fontId="16" fillId="6" borderId="36" xfId="0" applyFont="1" applyFill="1" applyBorder="1" applyAlignment="1">
      <alignment horizontal="center" vertical="center" wrapText="1"/>
    </xf>
    <xf numFmtId="0" fontId="16" fillId="6" borderId="66" xfId="0" applyFont="1" applyFill="1" applyBorder="1" applyAlignment="1">
      <alignment horizontal="center" vertical="center" wrapText="1"/>
    </xf>
    <xf numFmtId="44" fontId="0" fillId="0" borderId="3" xfId="0" applyNumberFormat="1" applyFill="1" applyBorder="1" applyAlignment="1">
      <alignment horizontal="center" vertical="center"/>
    </xf>
    <xf numFmtId="44" fontId="0" fillId="0" borderId="6" xfId="0" applyNumberFormat="1" applyFill="1" applyBorder="1" applyAlignment="1">
      <alignment horizontal="center" vertical="center"/>
    </xf>
    <xf numFmtId="0" fontId="0" fillId="6" borderId="6" xfId="0" applyFill="1" applyBorder="1" applyAlignment="1">
      <alignment horizontal="center" wrapText="1"/>
    </xf>
    <xf numFmtId="0" fontId="9" fillId="6" borderId="0" xfId="0" applyFont="1" applyFill="1" applyAlignment="1">
      <alignment horizontal="center" vertical="center"/>
    </xf>
    <xf numFmtId="0" fontId="16" fillId="6" borderId="18" xfId="0" applyFont="1" applyFill="1" applyBorder="1" applyAlignment="1">
      <alignment horizontal="center" vertical="center"/>
    </xf>
    <xf numFmtId="0" fontId="16" fillId="6" borderId="28" xfId="0" applyFont="1" applyFill="1" applyBorder="1" applyAlignment="1">
      <alignment horizontal="center" vertical="center"/>
    </xf>
    <xf numFmtId="0" fontId="16" fillId="6" borderId="74" xfId="0" applyFont="1" applyFill="1" applyBorder="1" applyAlignment="1">
      <alignment horizontal="center" vertical="center"/>
    </xf>
    <xf numFmtId="0" fontId="42" fillId="11" borderId="0" xfId="0" applyFont="1" applyFill="1" applyAlignment="1">
      <alignment horizontal="left" vertical="center" wrapText="1"/>
    </xf>
    <xf numFmtId="0" fontId="9" fillId="6" borderId="35" xfId="0" applyFont="1" applyFill="1" applyBorder="1" applyAlignment="1">
      <alignment horizontal="center" vertical="center"/>
    </xf>
    <xf numFmtId="0" fontId="9" fillId="6" borderId="49" xfId="0" applyFont="1" applyFill="1" applyBorder="1" applyAlignment="1">
      <alignment horizontal="center" vertical="center"/>
    </xf>
    <xf numFmtId="0" fontId="16" fillId="6" borderId="50" xfId="0" applyFont="1" applyFill="1" applyBorder="1" applyAlignment="1">
      <alignment horizontal="center" vertical="center" textRotation="90"/>
    </xf>
    <xf numFmtId="0" fontId="16" fillId="6" borderId="51" xfId="0" applyFont="1" applyFill="1" applyBorder="1" applyAlignment="1">
      <alignment horizontal="center" vertical="center" textRotation="90"/>
    </xf>
    <xf numFmtId="0" fontId="26" fillId="3" borderId="19" xfId="0" applyFont="1" applyFill="1" applyBorder="1" applyAlignment="1">
      <alignment horizontal="center" vertical="center" wrapText="1"/>
    </xf>
    <xf numFmtId="0" fontId="26" fillId="3" borderId="20" xfId="0" applyFont="1" applyFill="1" applyBorder="1" applyAlignment="1">
      <alignment horizontal="center" vertical="center" wrapText="1"/>
    </xf>
    <xf numFmtId="0" fontId="26" fillId="3" borderId="14"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3" borderId="24" xfId="0" applyFont="1" applyFill="1" applyBorder="1" applyAlignment="1">
      <alignment horizontal="center" vertical="center" wrapText="1"/>
    </xf>
    <xf numFmtId="0" fontId="12" fillId="3" borderId="18"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43" fillId="3" borderId="19" xfId="0" applyFont="1" applyFill="1" applyBorder="1" applyAlignment="1">
      <alignment horizontal="center" vertical="center" wrapText="1"/>
    </xf>
    <xf numFmtId="0" fontId="43" fillId="3" borderId="20" xfId="0" applyFont="1" applyFill="1" applyBorder="1" applyAlignment="1">
      <alignment horizontal="center" vertical="center" wrapText="1"/>
    </xf>
    <xf numFmtId="0" fontId="43" fillId="3" borderId="14" xfId="0" applyFont="1" applyFill="1" applyBorder="1" applyAlignment="1">
      <alignment horizontal="center" vertical="center" wrapText="1"/>
    </xf>
    <xf numFmtId="0" fontId="43" fillId="3" borderId="9" xfId="0" applyFont="1" applyFill="1" applyBorder="1" applyAlignment="1">
      <alignment horizontal="center" vertical="center" wrapText="1"/>
    </xf>
    <xf numFmtId="0" fontId="43" fillId="3" borderId="23" xfId="0" applyFont="1" applyFill="1" applyBorder="1" applyAlignment="1">
      <alignment horizontal="center" vertical="center" wrapText="1"/>
    </xf>
    <xf numFmtId="0" fontId="43" fillId="3" borderId="24" xfId="0" applyFont="1" applyFill="1" applyBorder="1" applyAlignment="1">
      <alignment horizontal="center" vertical="center" wrapText="1"/>
    </xf>
    <xf numFmtId="164" fontId="12" fillId="0" borderId="74" xfId="0" applyNumberFormat="1" applyFont="1" applyBorder="1" applyAlignment="1">
      <alignment horizontal="center" vertical="center"/>
    </xf>
    <xf numFmtId="164" fontId="12" fillId="0" borderId="75" xfId="0" applyNumberFormat="1" applyFont="1" applyBorder="1" applyAlignment="1">
      <alignment horizontal="center" vertical="center"/>
    </xf>
    <xf numFmtId="164" fontId="12" fillId="0" borderId="71" xfId="0" applyNumberFormat="1" applyFont="1" applyBorder="1" applyAlignment="1">
      <alignment horizontal="center" vertical="center"/>
    </xf>
    <xf numFmtId="44" fontId="12" fillId="4" borderId="3" xfId="0" applyNumberFormat="1" applyFont="1" applyFill="1" applyBorder="1" applyAlignment="1">
      <alignment horizontal="center" vertical="center"/>
    </xf>
    <xf numFmtId="44" fontId="0" fillId="0" borderId="17" xfId="0" applyNumberFormat="1" applyBorder="1" applyAlignment="1">
      <alignment horizontal="center" vertical="center"/>
    </xf>
    <xf numFmtId="44" fontId="0" fillId="0" borderId="6" xfId="0" applyNumberFormat="1" applyBorder="1" applyAlignment="1">
      <alignment horizontal="center" vertical="center"/>
    </xf>
    <xf numFmtId="44" fontId="12" fillId="0" borderId="2" xfId="0" applyNumberFormat="1" applyFont="1" applyFill="1" applyBorder="1" applyAlignment="1">
      <alignment vertical="center" wrapText="1"/>
    </xf>
    <xf numFmtId="44" fontId="12" fillId="0" borderId="5" xfId="0" applyNumberFormat="1" applyFont="1" applyFill="1" applyBorder="1" applyAlignment="1">
      <alignment vertical="center" wrapText="1"/>
    </xf>
    <xf numFmtId="44" fontId="12" fillId="15" borderId="2" xfId="0" applyNumberFormat="1" applyFont="1" applyFill="1" applyBorder="1" applyAlignment="1" applyProtection="1">
      <alignment vertical="center" wrapText="1"/>
    </xf>
    <xf numFmtId="44" fontId="12" fillId="15" borderId="5" xfId="0" applyNumberFormat="1" applyFont="1" applyFill="1" applyBorder="1" applyAlignment="1" applyProtection="1">
      <alignment vertical="center" wrapText="1"/>
    </xf>
    <xf numFmtId="0" fontId="16" fillId="6" borderId="13" xfId="0" applyFont="1" applyFill="1" applyBorder="1" applyAlignment="1">
      <alignment horizontal="center" vertical="center" textRotation="90" wrapText="1"/>
    </xf>
    <xf numFmtId="0" fontId="16" fillId="6" borderId="9" xfId="0" applyFont="1" applyFill="1" applyBorder="1" applyAlignment="1">
      <alignment horizontal="center" vertical="center" textRotation="90" wrapText="1"/>
    </xf>
    <xf numFmtId="0" fontId="41" fillId="11" borderId="0" xfId="0" applyFont="1" applyFill="1" applyAlignment="1">
      <alignment horizontal="left" vertical="top" wrapText="1"/>
    </xf>
    <xf numFmtId="0" fontId="16" fillId="6" borderId="1" xfId="0" applyFont="1" applyFill="1" applyBorder="1" applyAlignment="1">
      <alignment horizontal="center" vertical="center"/>
    </xf>
    <xf numFmtId="0" fontId="12" fillId="0" borderId="19"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4" xfId="0" applyFont="1" applyFill="1" applyBorder="1" applyAlignment="1">
      <alignment horizontal="left" vertical="center" wrapText="1"/>
    </xf>
    <xf numFmtId="0" fontId="12" fillId="6" borderId="0" xfId="0" applyFont="1" applyFill="1" applyAlignment="1">
      <alignment horizontal="center"/>
    </xf>
    <xf numFmtId="0" fontId="12" fillId="6" borderId="9" xfId="0" applyFont="1" applyFill="1" applyBorder="1" applyAlignment="1">
      <alignment horizontal="center"/>
    </xf>
    <xf numFmtId="0" fontId="16" fillId="6" borderId="0" xfId="0" applyFont="1" applyFill="1" applyAlignment="1">
      <alignment horizontal="center" vertical="center"/>
    </xf>
    <xf numFmtId="0" fontId="16" fillId="6" borderId="28" xfId="0" applyFont="1" applyFill="1" applyBorder="1" applyAlignment="1">
      <alignment horizontal="center" vertical="center" wrapText="1"/>
    </xf>
    <xf numFmtId="0" fontId="16" fillId="6" borderId="59" xfId="0" applyFont="1" applyFill="1" applyBorder="1" applyAlignment="1">
      <alignment horizontal="center" vertical="center" textRotation="90"/>
    </xf>
    <xf numFmtId="0" fontId="16" fillId="6" borderId="77" xfId="0" applyFont="1" applyFill="1" applyBorder="1" applyAlignment="1">
      <alignment horizontal="center" vertical="center" textRotation="90"/>
    </xf>
    <xf numFmtId="0" fontId="16" fillId="6" borderId="79" xfId="0" applyFont="1" applyFill="1" applyBorder="1" applyAlignment="1">
      <alignment horizontal="center" vertical="center" textRotation="90"/>
    </xf>
    <xf numFmtId="0" fontId="12" fillId="0" borderId="35" xfId="0" applyFont="1" applyFill="1" applyBorder="1" applyAlignment="1">
      <alignment vertical="center" wrapText="1"/>
    </xf>
    <xf numFmtId="0" fontId="12" fillId="0" borderId="36" xfId="0" applyFont="1" applyFill="1" applyBorder="1" applyAlignment="1">
      <alignment vertical="center" wrapText="1"/>
    </xf>
    <xf numFmtId="0" fontId="16" fillId="6" borderId="0" xfId="0" applyFont="1" applyFill="1" applyAlignment="1" applyProtection="1">
      <alignment horizontal="center" vertical="top"/>
    </xf>
    <xf numFmtId="0" fontId="0" fillId="6" borderId="0" xfId="0" applyFill="1" applyAlignment="1">
      <alignment vertical="top"/>
    </xf>
    <xf numFmtId="0" fontId="45" fillId="10" borderId="0" xfId="0" applyFont="1" applyFill="1" applyBorder="1" applyAlignment="1" applyProtection="1">
      <alignment horizontal="left" vertical="center" wrapText="1"/>
    </xf>
    <xf numFmtId="0" fontId="0" fillId="0" borderId="0" xfId="0" applyAlignment="1">
      <alignment horizontal="left" vertical="center" wrapText="1"/>
    </xf>
  </cellXfs>
  <cellStyles count="15">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Normal" xfId="0" builtinId="0"/>
    <cellStyle name="Normal 6" xfId="1"/>
    <cellStyle name="Percent" xfId="2" builtinId="5"/>
  </cellStyles>
  <dxfs count="34">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theme="0"/>
        </patternFill>
      </fill>
      <border diagonalUp="0" diagonalDown="0">
        <left style="thin">
          <color indexed="64"/>
        </left>
        <right/>
        <top style="thin">
          <color theme="4" tint="0.39997558519241921"/>
        </top>
        <bottom style="thin">
          <color indexed="64"/>
        </bottom>
        <vertical style="thin">
          <color indexed="64"/>
        </vertical>
      </border>
      <protection locked="1"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border diagonalUp="0" diagonalDown="0">
        <left style="thin">
          <color indexed="64"/>
        </left>
        <right style="thin">
          <color indexed="64"/>
        </right>
        <top/>
        <bottom style="thin">
          <color indexed="64"/>
        </bottom>
        <vertical style="thin">
          <color indexed="64"/>
        </vertic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99"/>
        </patternFill>
      </fill>
      <border diagonalUp="0" diagonalDown="0">
        <left style="thin">
          <color indexed="64"/>
        </left>
        <right style="thin">
          <color indexed="64"/>
        </right>
        <top/>
        <bottom style="thin">
          <color indexed="64"/>
        </bottom>
        <vertical style="thin">
          <color indexed="64"/>
        </vertic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99"/>
        </patternFill>
      </fill>
      <border diagonalUp="0" diagonalDown="0">
        <left/>
        <right style="thin">
          <color indexed="64"/>
        </right>
        <top style="thin">
          <color indexed="64"/>
        </top>
        <bottom style="thin">
          <color indexed="64"/>
        </bottom>
        <vertical style="thin">
          <color indexed="64"/>
        </vertical>
      </border>
      <protection locked="0" hidden="0"/>
    </dxf>
    <dxf>
      <border diagonalUp="0" diagonalDown="0">
        <left style="medium">
          <color rgb="FF000000"/>
        </left>
        <right style="medium">
          <color rgb="FF000000"/>
        </right>
        <top style="medium">
          <color rgb="FF000000"/>
        </top>
        <bottom style="medium">
          <color rgb="FF000000"/>
        </bottom>
      </border>
    </dxf>
    <dxf>
      <border>
        <bottom style="medium">
          <color rgb="FF000000"/>
        </bottom>
      </border>
    </dxf>
    <dxf>
      <font>
        <b/>
        <i val="0"/>
        <strike val="0"/>
        <condense val="0"/>
        <extend val="0"/>
        <outline val="0"/>
        <shadow val="0"/>
        <u val="none"/>
        <vertAlign val="baseline"/>
        <sz val="10"/>
        <color theme="0"/>
        <name val="Arial"/>
        <scheme val="none"/>
      </font>
      <fill>
        <patternFill patternType="solid">
          <fgColor indexed="64"/>
          <bgColor theme="1" tint="0.3499862666707357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theme="0"/>
        </patternFill>
      </fill>
      <border diagonalUp="0" diagonalDown="0">
        <left style="thin">
          <color indexed="64"/>
        </left>
        <right/>
        <top style="thin">
          <color theme="4" tint="0.39997558519241921"/>
        </top>
        <bottom style="thin">
          <color indexed="64"/>
        </bottom>
        <vertical style="thin">
          <color indexed="64"/>
        </vertical>
      </border>
      <protection locked="1"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165" formatCode="0.0%"/>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border diagonalUp="0" diagonalDown="0">
        <left style="thin">
          <color indexed="64"/>
        </left>
        <right style="thin">
          <color indexed="64"/>
        </right>
        <top/>
        <bottom style="thin">
          <color indexed="64"/>
        </bottom>
        <vertical style="thin">
          <color indexed="64"/>
        </vertical>
      </border>
      <protection locked="0" hidden="0"/>
    </dxf>
    <dxf>
      <font>
        <b val="0"/>
        <i val="0"/>
        <strike val="0"/>
        <condense val="0"/>
        <extend val="0"/>
        <outline val="0"/>
        <shadow val="0"/>
        <u val="none"/>
        <vertAlign val="baseline"/>
        <sz val="10"/>
        <color auto="1"/>
        <name val="Arial"/>
        <scheme val="none"/>
      </font>
      <numFmt numFmtId="34" formatCode="_-&quot;£&quot;* #,##0.00_-;\-&quot;£&quot;* #,##0.00_-;_-&quot;£&quot;* &quot;-&quot;??_-;_-@_-"/>
      <fill>
        <patternFill patternType="solid">
          <fgColor indexed="64"/>
          <bgColor rgb="FFFFFF99"/>
        </patternFill>
      </fill>
      <alignment horizontal="center" vertical="center" textRotation="0" wrapText="0" indent="0" justifyLastLine="0" shrinkToFit="0" readingOrder="0"/>
      <border diagonalUp="0" diagonalDown="0">
        <left style="thin">
          <color auto="1"/>
        </left>
        <right style="thin">
          <color auto="1"/>
        </right>
        <top/>
        <bottom style="thin">
          <color auto="1"/>
        </bottom>
        <vertical/>
        <horizont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99"/>
        </patternFill>
      </fill>
      <border diagonalUp="0" diagonalDown="0">
        <left style="thin">
          <color indexed="64"/>
        </left>
        <right style="thin">
          <color indexed="64"/>
        </right>
        <top/>
        <bottom style="thin">
          <color indexed="64"/>
        </bottom>
        <vertical style="thin">
          <color indexed="64"/>
        </vertical>
      </border>
      <protection locked="0" hidden="0"/>
    </dxf>
    <dxf>
      <font>
        <b val="0"/>
        <i val="0"/>
        <strike val="0"/>
        <condense val="0"/>
        <extend val="0"/>
        <outline val="0"/>
        <shadow val="0"/>
        <u val="none"/>
        <vertAlign val="baseline"/>
        <sz val="10"/>
        <color auto="1"/>
        <name val="Arial"/>
        <scheme val="none"/>
      </font>
      <fill>
        <patternFill patternType="solid">
          <fgColor indexed="64"/>
          <bgColor rgb="FFFFFF99"/>
        </patternFill>
      </fill>
      <border diagonalUp="0" diagonalDown="0">
        <left/>
        <right style="thin">
          <color indexed="64"/>
        </right>
        <top style="thin">
          <color indexed="64"/>
        </top>
        <bottom style="thin">
          <color indexed="64"/>
        </bottom>
        <vertical style="thin">
          <color indexed="64"/>
        </vertical>
      </border>
      <protection locked="0" hidden="0"/>
    </dxf>
    <dxf>
      <border diagonalUp="0" diagonalDown="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0"/>
        <color theme="0"/>
        <name val="Arial"/>
        <scheme val="none"/>
      </font>
      <fill>
        <patternFill patternType="solid">
          <fgColor indexed="64"/>
          <bgColor theme="1" tint="0.34998626667073579"/>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color rgb="FFFF0000"/>
      </font>
    </dxf>
    <dxf>
      <font>
        <color rgb="FFFF0000"/>
      </font>
    </dxf>
    <dxf>
      <font>
        <condense val="0"/>
        <extend val="0"/>
        <color rgb="FF9C0006"/>
      </font>
    </dxf>
    <dxf>
      <font>
        <condense val="0"/>
        <extend val="0"/>
        <color rgb="FF9C0006"/>
      </font>
    </dxf>
    <dxf>
      <font>
        <color rgb="FFFF0000"/>
      </font>
    </dxf>
    <dxf>
      <font>
        <color rgb="FFFF0000"/>
      </font>
    </dxf>
    <dxf>
      <font>
        <color rgb="FFFF0000"/>
      </font>
    </dxf>
    <dxf>
      <font>
        <color rgb="FFFF0000"/>
      </font>
    </dxf>
    <dxf>
      <font>
        <color rgb="FFFF0000"/>
      </font>
    </dxf>
    <dxf>
      <font>
        <color rgb="FFFF0000"/>
      </font>
    </dxf>
    <dxf>
      <font>
        <condense val="0"/>
        <extend val="0"/>
        <color rgb="FF9C0006"/>
      </font>
    </dxf>
    <dxf>
      <font>
        <condense val="0"/>
        <extend val="0"/>
        <color rgb="FF9C0006"/>
      </font>
    </dxf>
  </dxfs>
  <tableStyles count="0" defaultTableStyle="TableStyleMedium2" defaultPivotStyle="PivotStyleLight16"/>
  <colors>
    <mruColors>
      <color rgb="FFFFFF99"/>
      <color rgb="FFED1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id="1" name="Activity_Staff_Rate_Table" displayName="Activity_Staff_Rate_Table" ref="B9:I30" totalsRowShown="0" headerRowDxfId="21" headerRowBorderDxfId="20" tableBorderDxfId="19">
  <tableColumns count="8">
    <tableColumn id="1" name="Role Title" dataDxfId="18"/>
    <tableColumn id="2" name="Role Profile / Description" dataDxfId="17"/>
    <tableColumn id="9" name="Salary_x000a_(£/hour)" dataDxfId="16"/>
    <tableColumn id="3" name="Allowance and Bonus_x000a_(£/hour) - Pensionable" dataDxfId="15"/>
    <tableColumn id="4" name="Allowance and Bonus_x000a_(£/hour) - Non Pensionable" dataDxfId="14"/>
    <tableColumn id="10" name="Employer Percentage (%) Pension Contribution" dataDxfId="13"/>
    <tableColumn id="8" name="National Insurance_x000a_(£/hour)" dataDxfId="12"/>
    <tableColumn id="5" name="Charge Out Rate _x000a_(£/hourly)" dataDxfId="11">
      <calculatedColumnFormula>SUM(D10,E10)+(G10*(D10+E10))+(F10+H10)</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Activity_Staff_Rate_Table3" displayName="Activity_Staff_Rate_Table3" ref="B9:I30" totalsRowShown="0" headerRowDxfId="10" headerRowBorderDxfId="9" tableBorderDxfId="8">
  <tableColumns count="8">
    <tableColumn id="1" name="Role Title" dataDxfId="7"/>
    <tableColumn id="2" name="Role Profile / Description" dataDxfId="6"/>
    <tableColumn id="9" name="Salary_x000a_(£/hour)" dataDxfId="5"/>
    <tableColumn id="3" name="Allowance and Bonus_x000a_(£/hour) - Pensionable" dataDxfId="4"/>
    <tableColumn id="4" name="Allowance and Bonus_x000a_(£/hour) - Non Pensionable" dataDxfId="3"/>
    <tableColumn id="10" name="Employer Percentage (%) Pension Contribution" dataDxfId="2"/>
    <tableColumn id="8" name="National Insurance_x000a_(£/hour)" dataDxfId="1"/>
    <tableColumn id="5" name="Charge Out Rate _x000a_(£/hourly)" dataDxfId="0">
      <calculatedColumnFormula>SUM(D10,E10)+(G10*(D10+E10))+(F10+H10)</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39"/>
  <sheetViews>
    <sheetView showGridLines="0" topLeftCell="A13" zoomScale="85" zoomScaleNormal="85" zoomScalePageLayoutView="125" workbookViewId="0">
      <selection activeCell="A32" sqref="A32"/>
    </sheetView>
  </sheetViews>
  <sheetFormatPr defaultColWidth="8.77734375" defaultRowHeight="13.2" x14ac:dyDescent="0.25"/>
  <cols>
    <col min="1" max="1" width="139.44140625" customWidth="1"/>
  </cols>
  <sheetData>
    <row r="1" spans="1:2" s="76" customFormat="1" ht="28.5" customHeight="1" x14ac:dyDescent="0.3">
      <c r="A1" s="75" t="s">
        <v>178</v>
      </c>
    </row>
    <row r="2" spans="1:2" ht="7.5" customHeight="1" x14ac:dyDescent="0.25">
      <c r="A2" s="96"/>
    </row>
    <row r="3" spans="1:2" ht="14.4" x14ac:dyDescent="0.25">
      <c r="A3" s="97" t="s">
        <v>175</v>
      </c>
    </row>
    <row r="4" spans="1:2" ht="14.4" x14ac:dyDescent="0.25">
      <c r="A4" s="98"/>
    </row>
    <row r="5" spans="1:2" ht="15" thickBot="1" x14ac:dyDescent="0.3">
      <c r="A5" s="99"/>
    </row>
    <row r="6" spans="1:2" ht="15" thickBot="1" x14ac:dyDescent="0.3">
      <c r="A6" s="100" t="s">
        <v>136</v>
      </c>
    </row>
    <row r="7" spans="1:2" s="245" customFormat="1" ht="15" thickBot="1" x14ac:dyDescent="0.3">
      <c r="A7" s="244"/>
    </row>
    <row r="8" spans="1:2" ht="15" thickBot="1" x14ac:dyDescent="0.3">
      <c r="A8" s="246" t="s">
        <v>280</v>
      </c>
    </row>
    <row r="9" spans="1:2" ht="15" thickBot="1" x14ac:dyDescent="0.3">
      <c r="A9" s="101" t="s">
        <v>281</v>
      </c>
      <c r="B9" s="323"/>
    </row>
    <row r="10" spans="1:2" ht="15" thickBot="1" x14ac:dyDescent="0.3">
      <c r="A10" s="156" t="s">
        <v>279</v>
      </c>
    </row>
    <row r="11" spans="1:2" ht="14.4" x14ac:dyDescent="0.25">
      <c r="A11" s="102"/>
    </row>
    <row r="12" spans="1:2" ht="14.4" x14ac:dyDescent="0.25">
      <c r="A12" s="102" t="s">
        <v>272</v>
      </c>
    </row>
    <row r="13" spans="1:2" ht="14.4" x14ac:dyDescent="0.25">
      <c r="A13" s="102"/>
    </row>
    <row r="14" spans="1:2" x14ac:dyDescent="0.25">
      <c r="A14" s="103"/>
    </row>
    <row r="15" spans="1:2" ht="14.4" x14ac:dyDescent="0.25">
      <c r="A15" s="102" t="s">
        <v>176</v>
      </c>
    </row>
    <row r="16" spans="1:2" ht="28.8" x14ac:dyDescent="0.25">
      <c r="A16" s="268" t="s">
        <v>177</v>
      </c>
    </row>
    <row r="17" spans="1:1" ht="14.4" x14ac:dyDescent="0.25">
      <c r="A17" s="102" t="s">
        <v>283</v>
      </c>
    </row>
    <row r="19" spans="1:1" ht="14.4" x14ac:dyDescent="0.3">
      <c r="A19" s="270" t="s">
        <v>284</v>
      </c>
    </row>
    <row r="20" spans="1:1" ht="43.2" x14ac:dyDescent="0.25">
      <c r="A20" s="269" t="s">
        <v>285</v>
      </c>
    </row>
    <row r="21" spans="1:1" ht="14.4" x14ac:dyDescent="0.3">
      <c r="A21" s="270" t="s">
        <v>286</v>
      </c>
    </row>
    <row r="22" spans="1:1" ht="13.8" x14ac:dyDescent="0.3">
      <c r="A22" s="284" t="str">
        <f>IF(COUNTBLANK('1. Summary'!D3:L3)&gt;8,"Potential Provider Name has not been input","Potential Provider Name has been input")</f>
        <v>Potential Provider Name has not been input</v>
      </c>
    </row>
    <row r="23" spans="1:1" ht="13.8" x14ac:dyDescent="0.3">
      <c r="A23" s="284" t="str">
        <f>IF(COUNTBLANK('1. Summary'!$F$12:$F$17)&gt;1,"Service Delivery Cost Summary section has not been input","Service Delivery Cost Summary section has been input")</f>
        <v>Service Delivery Cost Summary section has not been input</v>
      </c>
    </row>
    <row r="24" spans="1:1" ht="13.8" x14ac:dyDescent="0.3">
      <c r="A24" s="284" t="str">
        <f>IF(COUNTBLANK('1. Summary'!F32:F37)&gt;1,"Mobilisation Cost Summary section has not been input","Mobilisation Cost Summary section has been input")</f>
        <v>Mobilisation Cost Summary section has not been input</v>
      </c>
    </row>
    <row r="25" spans="1:1" ht="13.8" x14ac:dyDescent="0.3">
      <c r="A25" s="284"/>
    </row>
    <row r="26" spans="1:1" ht="14.4" x14ac:dyDescent="0.3">
      <c r="A26" s="270" t="s">
        <v>341</v>
      </c>
    </row>
    <row r="27" spans="1:1" ht="13.8" x14ac:dyDescent="0.3">
      <c r="A27" s="283" t="str">
        <f>IF(SUM('3a.Staff Rates - non TUPE'!$I$10:$I$30)&gt;0,"Service Delivery Team details have been input","Service Delivery Team details have not been input")</f>
        <v>Service Delivery Team details have not been input</v>
      </c>
    </row>
    <row r="28" spans="1:1" ht="13.8" x14ac:dyDescent="0.3">
      <c r="A28" s="283" t="str">
        <f>IF(SUM('3a.Staff Rates - non TUPE'!$I$38:$I$58)&gt;0,"Mobilisation Team details have been input","Mobilidation Team details have not been input")</f>
        <v>Mobilidation Team details have not been input</v>
      </c>
    </row>
    <row r="29" spans="1:1" ht="14.4" x14ac:dyDescent="0.3">
      <c r="A29" s="270" t="s">
        <v>342</v>
      </c>
    </row>
    <row r="30" spans="1:1" ht="13.8" x14ac:dyDescent="0.3">
      <c r="A30" s="283" t="str">
        <f>IF(SUM('3b.Staff Rates - including TUPE'!$I$10:$I$30)&gt;0,"Service Delivery Team details have been input","Service Delivery Team details have not been input")</f>
        <v>Service Delivery Team details have not been input</v>
      </c>
    </row>
    <row r="31" spans="1:1" ht="13.8" x14ac:dyDescent="0.3">
      <c r="A31" s="283" t="str">
        <f>IF(SUM('3b.Staff Rates - including TUPE'!$I$38:$I$58)&gt;0,"Mobilisation Team details have been input","Mobilidation Team details have not been input")</f>
        <v>Mobilidation Team details have not been input</v>
      </c>
    </row>
    <row r="32" spans="1:1" ht="14.4" x14ac:dyDescent="0.3">
      <c r="A32" s="282" t="s">
        <v>287</v>
      </c>
    </row>
    <row r="33" spans="1:1" ht="13.8" x14ac:dyDescent="0.3">
      <c r="A33" s="283" t="str">
        <f>IF('4. Activity Costs'!$H$57&gt;0,"Activity Costs have been input","Activity Costs have not been input")</f>
        <v>Activity Costs have not been input</v>
      </c>
    </row>
    <row r="34" spans="1:1" ht="14.4" x14ac:dyDescent="0.3">
      <c r="A34" s="282" t="s">
        <v>288</v>
      </c>
    </row>
    <row r="35" spans="1:1" ht="13.8" x14ac:dyDescent="0.3">
      <c r="A35" s="283" t="str">
        <f>IF('5. Tech &amp; Infra Costs'!$I$42&gt;0,"Tech &amp; Infra Costs have been input","Tech &amp; Infra Costs have not been input")</f>
        <v>Tech &amp; Infra Costs have not been input</v>
      </c>
    </row>
    <row r="36" spans="1:1" ht="14.4" x14ac:dyDescent="0.3">
      <c r="A36" s="282" t="s">
        <v>289</v>
      </c>
    </row>
    <row r="37" spans="1:1" ht="13.8" x14ac:dyDescent="0.3">
      <c r="A37" s="283" t="str">
        <f>IF(AND('6. Mobilisation Cost'!$H$41&gt;0,'6. Mobilisation Cost'!$H$68&gt;0),"Mobilsation Costs have been input","Mobilisation Costs have not been input")</f>
        <v>Mobilisation Costs have not been input</v>
      </c>
    </row>
    <row r="38" spans="1:1" ht="14.4" x14ac:dyDescent="0.3">
      <c r="A38" s="282" t="s">
        <v>290</v>
      </c>
    </row>
    <row r="39" spans="1:1" ht="13.8" x14ac:dyDescent="0.3">
      <c r="A39" s="283" t="str">
        <f>IF(COUNTBLANK('7. Efficiency Saving'!$C$6:$E$6)&gt;0,"Efficiency Savings have not been input","Efficiency Savings have been input")</f>
        <v>Efficiency Savings have not been input</v>
      </c>
    </row>
  </sheetData>
  <sheetProtection algorithmName="SHA-512" hashValue="NsqI251mlgeyPeBACA2+lw7vYA4TBLAqsFRXQvBK6awaO3lNz6Hztg010xKAfxEUyHVW9MdWufSR3r1V73PA/w==" saltValue="8RGa4olEvOi36TLZND2NBg==" spinCount="100000" sheet="1" objects="1" scenarios="1"/>
  <conditionalFormatting sqref="A21:A26">
    <cfRule type="containsText" dxfId="33" priority="12" operator="containsText" text="not">
      <formula>NOT(ISERROR(SEARCH("not",A21)))</formula>
    </cfRule>
    <cfRule type="containsText" dxfId="32" priority="13" operator="containsText" text="incomplete">
      <formula>NOT(ISERROR(SEARCH("incomplete",A21)))</formula>
    </cfRule>
  </conditionalFormatting>
  <conditionalFormatting sqref="A39">
    <cfRule type="containsText" dxfId="31" priority="10" operator="containsText" text="not">
      <formula>NOT(ISERROR(SEARCH("not",A39)))</formula>
    </cfRule>
  </conditionalFormatting>
  <conditionalFormatting sqref="A33">
    <cfRule type="containsText" dxfId="30" priority="7" operator="containsText" text="not">
      <formula>NOT(ISERROR(SEARCH("not",A33)))</formula>
    </cfRule>
  </conditionalFormatting>
  <conditionalFormatting sqref="A37">
    <cfRule type="containsText" dxfId="29" priority="9" operator="containsText" text="not">
      <formula>NOT(ISERROR(SEARCH("not",A37)))</formula>
    </cfRule>
  </conditionalFormatting>
  <conditionalFormatting sqref="A35">
    <cfRule type="containsText" dxfId="28" priority="8" operator="containsText" text="not">
      <formula>NOT(ISERROR(SEARCH("not",A35)))</formula>
    </cfRule>
  </conditionalFormatting>
  <conditionalFormatting sqref="A27">
    <cfRule type="containsText" dxfId="27" priority="6" operator="containsText" text="not">
      <formula>NOT(ISERROR(SEARCH("not",A27)))</formula>
    </cfRule>
  </conditionalFormatting>
  <conditionalFormatting sqref="A28">
    <cfRule type="containsText" dxfId="26" priority="5" operator="containsText" text="not">
      <formula>NOT(ISERROR(SEARCH("not",A28)))</formula>
    </cfRule>
  </conditionalFormatting>
  <conditionalFormatting sqref="A29">
    <cfRule type="containsText" dxfId="25" priority="3" operator="containsText" text="not">
      <formula>NOT(ISERROR(SEARCH("not",A29)))</formula>
    </cfRule>
    <cfRule type="containsText" dxfId="24" priority="4" operator="containsText" text="incomplete">
      <formula>NOT(ISERROR(SEARCH("incomplete",A29)))</formula>
    </cfRule>
  </conditionalFormatting>
  <conditionalFormatting sqref="A30">
    <cfRule type="containsText" dxfId="23" priority="2" operator="containsText" text="not">
      <formula>NOT(ISERROR(SEARCH("not",A30)))</formula>
    </cfRule>
  </conditionalFormatting>
  <conditionalFormatting sqref="A31">
    <cfRule type="containsText" dxfId="22" priority="1" operator="containsText" text="not">
      <formula>NOT(ISERROR(SEARCH("not",A31)))</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sheetPr>
  <dimension ref="A1:O90"/>
  <sheetViews>
    <sheetView showGridLines="0" tabSelected="1" zoomScale="85" zoomScaleNormal="85" zoomScalePageLayoutView="125" workbookViewId="0">
      <selection activeCell="G84" sqref="G84"/>
    </sheetView>
  </sheetViews>
  <sheetFormatPr defaultColWidth="8.77734375" defaultRowHeight="13.2" x14ac:dyDescent="0.25"/>
  <cols>
    <col min="1" max="1" width="3" customWidth="1"/>
    <col min="2" max="2" width="33.21875" customWidth="1"/>
    <col min="3" max="3" width="18.21875" customWidth="1"/>
    <col min="4" max="4" width="8.77734375" customWidth="1"/>
    <col min="5" max="5" width="33.44140625" customWidth="1"/>
    <col min="6" max="6" width="21.44140625" customWidth="1"/>
    <col min="7" max="7" width="20.44140625" customWidth="1"/>
    <col min="8" max="8" width="19.21875" customWidth="1"/>
    <col min="9" max="9" width="19" customWidth="1"/>
    <col min="10" max="10" width="18" customWidth="1"/>
    <col min="11" max="11" width="16.77734375" customWidth="1"/>
    <col min="12" max="12" width="16" customWidth="1"/>
  </cols>
  <sheetData>
    <row r="1" spans="1:13" ht="20.25" customHeight="1" x14ac:dyDescent="0.25">
      <c r="A1" s="348" t="s">
        <v>134</v>
      </c>
      <c r="B1" s="348"/>
      <c r="C1" s="348"/>
      <c r="D1" s="348"/>
      <c r="E1" s="348"/>
      <c r="F1" s="348"/>
      <c r="G1" s="348"/>
      <c r="H1" s="348"/>
      <c r="I1" s="348"/>
      <c r="J1" s="51"/>
      <c r="K1" s="51"/>
      <c r="L1" s="51"/>
      <c r="M1" s="51"/>
    </row>
    <row r="2" spans="1:13" ht="27.75" customHeight="1" x14ac:dyDescent="0.25">
      <c r="A2" s="104" t="s">
        <v>142</v>
      </c>
      <c r="B2" s="18"/>
      <c r="C2" s="18"/>
      <c r="D2" s="18"/>
      <c r="E2" s="18"/>
      <c r="F2" s="18"/>
      <c r="G2" s="18"/>
      <c r="H2" s="18"/>
      <c r="I2" s="18"/>
      <c r="J2" s="18"/>
      <c r="K2" s="18"/>
      <c r="L2" s="18"/>
      <c r="M2" s="18"/>
    </row>
    <row r="3" spans="1:13" ht="27" customHeight="1" x14ac:dyDescent="0.25">
      <c r="A3" s="18"/>
      <c r="B3" s="329" t="s">
        <v>141</v>
      </c>
      <c r="C3" s="330"/>
      <c r="D3" s="331"/>
      <c r="E3" s="331"/>
      <c r="F3" s="331"/>
      <c r="G3" s="331"/>
      <c r="H3" s="331"/>
      <c r="I3" s="331"/>
      <c r="J3" s="331"/>
      <c r="K3" s="331"/>
      <c r="L3" s="331"/>
      <c r="M3" s="72"/>
    </row>
    <row r="4" spans="1:13" ht="6.75" customHeight="1" x14ac:dyDescent="0.25">
      <c r="A4" s="18"/>
      <c r="B4" s="71"/>
      <c r="C4" s="18"/>
      <c r="D4" s="67"/>
      <c r="E4" s="67"/>
      <c r="F4" s="67"/>
      <c r="G4" s="67"/>
      <c r="H4" s="67"/>
      <c r="I4" s="67"/>
      <c r="J4" s="67"/>
      <c r="K4" s="67"/>
      <c r="L4" s="67"/>
      <c r="M4" s="68"/>
    </row>
    <row r="5" spans="1:13" ht="9" customHeight="1" x14ac:dyDescent="0.25">
      <c r="A5" s="18"/>
      <c r="B5" s="18"/>
      <c r="C5" s="18"/>
      <c r="D5" s="18"/>
      <c r="E5" s="18"/>
      <c r="F5" s="18"/>
      <c r="G5" s="18"/>
      <c r="H5" s="18"/>
      <c r="I5" s="18"/>
      <c r="J5" s="18"/>
      <c r="K5" s="18"/>
      <c r="L5" s="18"/>
      <c r="M5" s="18"/>
    </row>
    <row r="6" spans="1:13" ht="21" customHeight="1" x14ac:dyDescent="0.25">
      <c r="A6" s="337" t="s">
        <v>183</v>
      </c>
      <c r="B6" s="338"/>
      <c r="C6" s="338"/>
      <c r="D6" s="338"/>
      <c r="E6" s="338"/>
      <c r="F6" s="338"/>
      <c r="G6" s="338"/>
      <c r="H6" s="338"/>
      <c r="I6" s="338"/>
      <c r="J6" s="53"/>
      <c r="K6" s="53"/>
      <c r="L6" s="53"/>
      <c r="M6" s="53"/>
    </row>
    <row r="7" spans="1:13" s="10" customFormat="1" ht="9" customHeight="1" x14ac:dyDescent="0.25">
      <c r="B7" s="9"/>
      <c r="C7" s="9"/>
      <c r="D7" s="9"/>
      <c r="E7" s="9"/>
      <c r="F7" s="9"/>
      <c r="G7" s="9"/>
      <c r="H7" s="9"/>
      <c r="I7" s="9"/>
      <c r="J7" s="9"/>
      <c r="K7" s="9"/>
      <c r="L7" s="9"/>
      <c r="M7" s="9"/>
    </row>
    <row r="8" spans="1:13" ht="18" customHeight="1" x14ac:dyDescent="0.25">
      <c r="A8" s="339" t="s">
        <v>30</v>
      </c>
      <c r="B8" s="339"/>
      <c r="C8" s="339"/>
      <c r="D8" s="339"/>
      <c r="E8" s="339"/>
      <c r="F8" s="339"/>
      <c r="G8" s="339"/>
      <c r="H8" s="339"/>
      <c r="I8" s="339"/>
      <c r="J8" s="54"/>
      <c r="K8" s="54"/>
      <c r="L8" s="54"/>
      <c r="M8" s="54"/>
    </row>
    <row r="9" spans="1:13" ht="54.75" customHeight="1" x14ac:dyDescent="0.25">
      <c r="A9" s="337" t="s">
        <v>313</v>
      </c>
      <c r="B9" s="338"/>
      <c r="C9" s="338"/>
      <c r="D9" s="338"/>
      <c r="E9" s="338"/>
      <c r="F9" s="338"/>
      <c r="G9" s="338"/>
      <c r="H9" s="338"/>
      <c r="I9" s="338"/>
      <c r="J9" s="338"/>
      <c r="K9" s="338"/>
      <c r="L9" s="338"/>
      <c r="M9" s="18"/>
    </row>
    <row r="10" spans="1:13" ht="27" customHeight="1" thickBot="1" x14ac:dyDescent="0.3">
      <c r="A10" s="285"/>
      <c r="B10" s="77" t="s">
        <v>137</v>
      </c>
      <c r="C10" s="18"/>
      <c r="D10" s="18"/>
      <c r="E10" s="18"/>
      <c r="F10" s="18"/>
      <c r="G10" s="46"/>
      <c r="H10" s="46"/>
      <c r="I10" s="18"/>
      <c r="J10" s="18"/>
      <c r="K10" s="18"/>
      <c r="L10" s="18"/>
      <c r="M10" s="18"/>
    </row>
    <row r="11" spans="1:13" ht="17.25" customHeight="1" thickBot="1" x14ac:dyDescent="0.3">
      <c r="A11" s="18"/>
      <c r="B11" s="160" t="s">
        <v>250</v>
      </c>
      <c r="C11" s="336" t="s">
        <v>19</v>
      </c>
      <c r="D11" s="333"/>
      <c r="E11" s="355"/>
      <c r="F11" s="161" t="s">
        <v>116</v>
      </c>
      <c r="G11" s="18"/>
      <c r="H11" s="18"/>
      <c r="I11" s="18"/>
      <c r="J11" s="18"/>
      <c r="K11" s="18"/>
      <c r="L11" s="18"/>
      <c r="M11" s="18"/>
    </row>
    <row r="12" spans="1:13" ht="45" customHeight="1" x14ac:dyDescent="0.25">
      <c r="A12" s="18"/>
      <c r="B12" s="159" t="s">
        <v>17</v>
      </c>
      <c r="C12" s="351" t="s">
        <v>246</v>
      </c>
      <c r="D12" s="335"/>
      <c r="E12" s="352"/>
      <c r="F12" s="249"/>
      <c r="G12" s="18"/>
      <c r="H12" s="18"/>
      <c r="I12" s="18"/>
      <c r="J12" s="18"/>
      <c r="K12" s="18"/>
      <c r="L12" s="18"/>
      <c r="M12" s="18"/>
    </row>
    <row r="13" spans="1:13" ht="45" customHeight="1" thickBot="1" x14ac:dyDescent="0.3">
      <c r="A13" s="18"/>
      <c r="B13" s="158" t="s">
        <v>18</v>
      </c>
      <c r="C13" s="349" t="s">
        <v>179</v>
      </c>
      <c r="D13" s="342"/>
      <c r="E13" s="350"/>
      <c r="F13" s="250"/>
      <c r="G13" s="18"/>
      <c r="H13" s="18"/>
      <c r="I13" s="18"/>
      <c r="J13" s="18"/>
      <c r="K13" s="18"/>
      <c r="L13" s="18"/>
      <c r="M13" s="18"/>
    </row>
    <row r="14" spans="1:13" ht="32.25" customHeight="1" thickBot="1" x14ac:dyDescent="0.3">
      <c r="A14" s="18"/>
      <c r="B14" s="117" t="s">
        <v>138</v>
      </c>
      <c r="C14" s="56"/>
      <c r="D14" s="56"/>
      <c r="E14" s="56"/>
      <c r="F14" s="57"/>
      <c r="G14" s="18"/>
      <c r="H14" s="18"/>
      <c r="I14" s="18"/>
      <c r="J14" s="18"/>
      <c r="K14" s="18"/>
      <c r="L14" s="18"/>
      <c r="M14" s="18"/>
    </row>
    <row r="15" spans="1:13" ht="41.25" customHeight="1" thickBot="1" x14ac:dyDescent="0.3">
      <c r="A15" s="18"/>
      <c r="B15" s="163" t="s">
        <v>237</v>
      </c>
      <c r="C15" s="332" t="s">
        <v>19</v>
      </c>
      <c r="D15" s="333"/>
      <c r="E15" s="333"/>
      <c r="F15" s="162" t="s">
        <v>116</v>
      </c>
      <c r="G15" s="18"/>
      <c r="H15" s="18"/>
      <c r="I15" s="18"/>
      <c r="J15" s="18"/>
      <c r="K15" s="18"/>
      <c r="L15" s="18"/>
      <c r="M15" s="18"/>
    </row>
    <row r="16" spans="1:13" ht="51.75" customHeight="1" x14ac:dyDescent="0.25">
      <c r="A16" s="18"/>
      <c r="B16" s="164" t="s">
        <v>17</v>
      </c>
      <c r="C16" s="334" t="s">
        <v>246</v>
      </c>
      <c r="D16" s="335"/>
      <c r="E16" s="335"/>
      <c r="F16" s="247"/>
      <c r="G16" s="18"/>
      <c r="H16" s="18"/>
      <c r="I16" s="18"/>
      <c r="J16" s="18"/>
      <c r="K16" s="18"/>
      <c r="L16" s="18"/>
      <c r="M16" s="18"/>
    </row>
    <row r="17" spans="1:13" ht="44.25" customHeight="1" thickBot="1" x14ac:dyDescent="0.3">
      <c r="A17" s="18"/>
      <c r="B17" s="165" t="s">
        <v>18</v>
      </c>
      <c r="C17" s="341" t="s">
        <v>179</v>
      </c>
      <c r="D17" s="342"/>
      <c r="E17" s="342"/>
      <c r="F17" s="248"/>
      <c r="G17" s="18"/>
      <c r="H17" s="18"/>
      <c r="I17" s="18"/>
      <c r="J17" s="18"/>
      <c r="K17" s="18"/>
      <c r="L17" s="18"/>
      <c r="M17" s="18"/>
    </row>
    <row r="18" spans="1:13" ht="32.25" customHeight="1" thickBot="1" x14ac:dyDescent="0.3">
      <c r="A18" s="18"/>
      <c r="B18" s="117" t="s">
        <v>249</v>
      </c>
      <c r="C18" s="56"/>
      <c r="D18" s="56"/>
      <c r="E18" s="56"/>
      <c r="F18" s="57"/>
      <c r="G18" s="18"/>
      <c r="H18" s="18"/>
      <c r="I18" s="18"/>
      <c r="J18" s="18"/>
      <c r="K18" s="18"/>
      <c r="L18" s="18"/>
      <c r="M18" s="18"/>
    </row>
    <row r="19" spans="1:13" ht="57" customHeight="1" thickBot="1" x14ac:dyDescent="0.3">
      <c r="A19" s="18"/>
      <c r="B19" s="176" t="s">
        <v>16</v>
      </c>
      <c r="C19" s="358" t="s">
        <v>19</v>
      </c>
      <c r="D19" s="359"/>
      <c r="E19" s="359"/>
      <c r="F19" s="173" t="s">
        <v>118</v>
      </c>
      <c r="G19" s="174" t="s">
        <v>119</v>
      </c>
      <c r="H19" s="174" t="s">
        <v>120</v>
      </c>
      <c r="I19" s="175" t="s">
        <v>117</v>
      </c>
      <c r="J19" s="18"/>
      <c r="K19" s="18"/>
      <c r="L19" s="18"/>
      <c r="M19" s="18"/>
    </row>
    <row r="20" spans="1:13" ht="62.25" customHeight="1" x14ac:dyDescent="0.25">
      <c r="A20" s="18"/>
      <c r="B20" s="356" t="s">
        <v>83</v>
      </c>
      <c r="C20" s="334" t="s">
        <v>294</v>
      </c>
      <c r="D20" s="335"/>
      <c r="E20" s="335"/>
      <c r="F20" s="170">
        <f>'4. Activity Costs'!J27*12</f>
        <v>0</v>
      </c>
      <c r="G20" s="171">
        <f>F20*$F$12</f>
        <v>0</v>
      </c>
      <c r="H20" s="171">
        <f>(F20+G20)*$F$13</f>
        <v>0</v>
      </c>
      <c r="I20" s="172">
        <f>SUM(F20:H20)</f>
        <v>0</v>
      </c>
      <c r="J20" s="18"/>
      <c r="K20" s="58"/>
      <c r="L20" s="18"/>
      <c r="M20" s="18"/>
    </row>
    <row r="21" spans="1:13" ht="62.25" customHeight="1" x14ac:dyDescent="0.25">
      <c r="A21" s="18"/>
      <c r="B21" s="357"/>
      <c r="C21" s="343" t="s">
        <v>296</v>
      </c>
      <c r="D21" s="344"/>
      <c r="E21" s="344"/>
      <c r="F21" s="16">
        <f>'4. Activity Costs'!J7*12</f>
        <v>0</v>
      </c>
      <c r="G21" s="55">
        <f>F21*$F$12</f>
        <v>0</v>
      </c>
      <c r="H21" s="55">
        <f>(F21+G21)*$F$13</f>
        <v>0</v>
      </c>
      <c r="I21" s="289"/>
      <c r="J21" s="18"/>
      <c r="K21" s="18"/>
      <c r="L21" s="18"/>
      <c r="M21" s="18"/>
    </row>
    <row r="22" spans="1:13" ht="62.25" customHeight="1" x14ac:dyDescent="0.25">
      <c r="A22" s="18"/>
      <c r="B22" s="357"/>
      <c r="C22" s="343" t="s">
        <v>311</v>
      </c>
      <c r="D22" s="344"/>
      <c r="E22" s="344"/>
      <c r="F22" s="286"/>
      <c r="G22" s="286"/>
      <c r="H22" s="286"/>
      <c r="I22" s="166">
        <f>SUM(F21:H21)</f>
        <v>0</v>
      </c>
      <c r="J22" s="18"/>
      <c r="K22" s="18"/>
      <c r="L22" s="18"/>
      <c r="M22" s="18"/>
    </row>
    <row r="23" spans="1:13" ht="62.25" customHeight="1" x14ac:dyDescent="0.25">
      <c r="A23" s="18"/>
      <c r="B23" s="357"/>
      <c r="C23" s="343" t="s">
        <v>295</v>
      </c>
      <c r="D23" s="344"/>
      <c r="E23" s="344"/>
      <c r="F23" s="16">
        <f>'4. Activity Costs'!J38*12</f>
        <v>0</v>
      </c>
      <c r="G23" s="55">
        <f>F23*$F$12</f>
        <v>0</v>
      </c>
      <c r="H23" s="55">
        <f>(F23+G23)*$F$13</f>
        <v>0</v>
      </c>
      <c r="I23" s="166">
        <f>SUM(F23:H23)</f>
        <v>0</v>
      </c>
      <c r="J23" s="18"/>
      <c r="K23" s="18"/>
      <c r="L23" s="18"/>
      <c r="M23" s="18"/>
    </row>
    <row r="24" spans="1:13" ht="56.25" customHeight="1" thickBot="1" x14ac:dyDescent="0.3">
      <c r="A24" s="18"/>
      <c r="B24" s="165" t="s">
        <v>270</v>
      </c>
      <c r="C24" s="353" t="s">
        <v>123</v>
      </c>
      <c r="D24" s="354"/>
      <c r="E24" s="354"/>
      <c r="F24" s="167">
        <f>'5. Tech &amp; Infra Costs'!I42</f>
        <v>0</v>
      </c>
      <c r="G24" s="168">
        <f>F24*$F$16</f>
        <v>0</v>
      </c>
      <c r="H24" s="168">
        <f>(F24+G24)*$F$17</f>
        <v>0</v>
      </c>
      <c r="I24" s="169">
        <f>SUM(F24:H24)</f>
        <v>0</v>
      </c>
      <c r="J24" s="18"/>
      <c r="K24" s="18"/>
      <c r="L24" s="18"/>
      <c r="M24" s="18"/>
    </row>
    <row r="25" spans="1:13" x14ac:dyDescent="0.25">
      <c r="A25" s="18"/>
      <c r="B25" s="18"/>
      <c r="C25" s="18"/>
      <c r="D25" s="18"/>
      <c r="E25" s="18"/>
      <c r="F25" s="340" t="s">
        <v>34</v>
      </c>
      <c r="G25" s="340"/>
      <c r="H25" s="340"/>
      <c r="I25" s="70">
        <f>SUM(I20,I22:I24)</f>
        <v>0</v>
      </c>
      <c r="J25" s="18"/>
      <c r="K25" s="18"/>
      <c r="L25" s="18"/>
      <c r="M25" s="18"/>
    </row>
    <row r="26" spans="1:13" x14ac:dyDescent="0.25">
      <c r="A26" s="18"/>
      <c r="B26" s="18"/>
      <c r="C26" s="18"/>
      <c r="D26" s="18"/>
      <c r="E26" s="18"/>
      <c r="F26" s="18"/>
      <c r="G26" s="18"/>
      <c r="H26" s="18"/>
      <c r="I26" s="18"/>
      <c r="J26" s="18"/>
      <c r="K26" s="18"/>
      <c r="L26" s="18"/>
      <c r="M26" s="18"/>
    </row>
    <row r="28" spans="1:13" ht="17.25" customHeight="1" x14ac:dyDescent="0.25">
      <c r="A28" s="339" t="s">
        <v>29</v>
      </c>
      <c r="B28" s="339"/>
      <c r="C28" s="339"/>
      <c r="D28" s="339"/>
      <c r="E28" s="339"/>
      <c r="F28" s="339"/>
      <c r="G28" s="339"/>
      <c r="H28" s="339"/>
      <c r="I28" s="339"/>
      <c r="J28" s="54"/>
      <c r="K28" s="54"/>
      <c r="L28" s="54"/>
      <c r="M28" s="54"/>
    </row>
    <row r="29" spans="1:13" ht="31.5" customHeight="1" x14ac:dyDescent="0.25">
      <c r="A29" s="337" t="s">
        <v>258</v>
      </c>
      <c r="B29" s="338"/>
      <c r="C29" s="338"/>
      <c r="D29" s="338"/>
      <c r="E29" s="338"/>
      <c r="F29" s="338"/>
      <c r="G29" s="338"/>
      <c r="H29" s="338"/>
      <c r="I29" s="338"/>
      <c r="J29" s="338"/>
      <c r="K29" s="338"/>
      <c r="L29" s="338"/>
      <c r="M29" s="18"/>
    </row>
    <row r="30" spans="1:13" ht="13.5" customHeight="1" thickBot="1" x14ac:dyDescent="0.3">
      <c r="A30" s="18"/>
      <c r="B30" s="77" t="s">
        <v>139</v>
      </c>
      <c r="C30" s="18"/>
      <c r="D30" s="18"/>
      <c r="E30" s="18"/>
      <c r="F30" s="18"/>
      <c r="G30" s="18"/>
      <c r="H30" s="18"/>
      <c r="I30" s="18"/>
      <c r="J30" s="18"/>
      <c r="K30" s="18"/>
      <c r="L30" s="18"/>
      <c r="M30" s="18"/>
    </row>
    <row r="31" spans="1:13" ht="36.75" customHeight="1" thickBot="1" x14ac:dyDescent="0.3">
      <c r="A31" s="18"/>
      <c r="B31" s="179" t="s">
        <v>236</v>
      </c>
      <c r="C31" s="332" t="s">
        <v>19</v>
      </c>
      <c r="D31" s="333"/>
      <c r="E31" s="333"/>
      <c r="F31" s="162" t="s">
        <v>116</v>
      </c>
      <c r="G31" s="18"/>
      <c r="H31" s="18"/>
      <c r="I31" s="18"/>
      <c r="J31" s="18"/>
      <c r="K31" s="18"/>
      <c r="L31" s="18"/>
      <c r="M31" s="18"/>
    </row>
    <row r="32" spans="1:13" ht="46.5" customHeight="1" x14ac:dyDescent="0.25">
      <c r="A32" s="18"/>
      <c r="B32" s="164" t="s">
        <v>17</v>
      </c>
      <c r="C32" s="334" t="s">
        <v>247</v>
      </c>
      <c r="D32" s="335"/>
      <c r="E32" s="335"/>
      <c r="F32" s="324"/>
      <c r="G32" s="18"/>
      <c r="H32" s="18"/>
      <c r="I32" s="18"/>
      <c r="J32" s="18"/>
      <c r="K32" s="18"/>
      <c r="L32" s="18"/>
      <c r="M32" s="18"/>
    </row>
    <row r="33" spans="1:13" ht="46.5" customHeight="1" thickBot="1" x14ac:dyDescent="0.3">
      <c r="A33" s="18"/>
      <c r="B33" s="165" t="s">
        <v>18</v>
      </c>
      <c r="C33" s="341" t="s">
        <v>179</v>
      </c>
      <c r="D33" s="342"/>
      <c r="E33" s="342"/>
      <c r="F33" s="325"/>
      <c r="G33" s="18"/>
      <c r="H33" s="18"/>
      <c r="I33" s="18"/>
      <c r="J33" s="18"/>
      <c r="K33" s="18"/>
      <c r="L33" s="18"/>
      <c r="M33" s="18"/>
    </row>
    <row r="34" spans="1:13" ht="46.5" customHeight="1" thickBot="1" x14ac:dyDescent="0.3">
      <c r="A34" s="18"/>
      <c r="B34" s="77" t="s">
        <v>140</v>
      </c>
      <c r="C34" s="18"/>
      <c r="D34" s="18"/>
      <c r="E34" s="18"/>
      <c r="F34" s="18"/>
      <c r="G34" s="18"/>
      <c r="H34" s="18"/>
      <c r="I34" s="18"/>
      <c r="J34" s="18"/>
      <c r="K34" s="18"/>
      <c r="L34" s="18"/>
      <c r="M34" s="18"/>
    </row>
    <row r="35" spans="1:13" ht="38.25" customHeight="1" thickBot="1" x14ac:dyDescent="0.3">
      <c r="A35" s="18"/>
      <c r="B35" s="180" t="s">
        <v>237</v>
      </c>
      <c r="C35" s="336" t="s">
        <v>19</v>
      </c>
      <c r="D35" s="333"/>
      <c r="E35" s="333"/>
      <c r="F35" s="162" t="s">
        <v>116</v>
      </c>
      <c r="G35" s="18"/>
      <c r="H35" s="18"/>
      <c r="I35" s="18"/>
      <c r="J35" s="18"/>
      <c r="K35" s="18"/>
      <c r="L35" s="18"/>
      <c r="M35" s="18"/>
    </row>
    <row r="36" spans="1:13" ht="46.5" customHeight="1" x14ac:dyDescent="0.25">
      <c r="A36" s="18"/>
      <c r="B36" s="178" t="s">
        <v>17</v>
      </c>
      <c r="C36" s="334" t="s">
        <v>248</v>
      </c>
      <c r="D36" s="335"/>
      <c r="E36" s="335"/>
      <c r="F36" s="324"/>
      <c r="G36" s="18"/>
      <c r="H36" s="18"/>
      <c r="I36" s="18"/>
      <c r="J36" s="18"/>
      <c r="K36" s="18"/>
      <c r="L36" s="18"/>
      <c r="M36" s="18"/>
    </row>
    <row r="37" spans="1:13" ht="46.5" customHeight="1" thickBot="1" x14ac:dyDescent="0.3">
      <c r="A37" s="18"/>
      <c r="B37" s="165" t="s">
        <v>18</v>
      </c>
      <c r="C37" s="341" t="s">
        <v>179</v>
      </c>
      <c r="D37" s="342"/>
      <c r="E37" s="342"/>
      <c r="F37" s="325"/>
      <c r="G37" s="18"/>
      <c r="H37" s="18"/>
      <c r="I37" s="18"/>
      <c r="J37" s="18"/>
      <c r="K37" s="18"/>
      <c r="L37" s="18"/>
      <c r="M37" s="18"/>
    </row>
    <row r="38" spans="1:13" ht="33" customHeight="1" thickBot="1" x14ac:dyDescent="0.3">
      <c r="A38" s="18"/>
      <c r="B38" s="77" t="s">
        <v>235</v>
      </c>
      <c r="C38" s="18"/>
      <c r="D38" s="18"/>
      <c r="E38" s="18"/>
      <c r="F38" s="18"/>
      <c r="G38" s="18"/>
      <c r="H38" s="18"/>
      <c r="I38" s="18"/>
      <c r="J38" s="18"/>
      <c r="K38" s="18"/>
      <c r="L38" s="18"/>
      <c r="M38" s="18"/>
    </row>
    <row r="39" spans="1:13" ht="49.5" customHeight="1" thickBot="1" x14ac:dyDescent="0.3">
      <c r="A39" s="18"/>
      <c r="B39" s="177" t="s">
        <v>16</v>
      </c>
      <c r="C39" s="336" t="s">
        <v>19</v>
      </c>
      <c r="D39" s="333"/>
      <c r="E39" s="333"/>
      <c r="F39" s="183" t="s">
        <v>78</v>
      </c>
      <c r="G39" s="184" t="s">
        <v>119</v>
      </c>
      <c r="H39" s="184" t="s">
        <v>120</v>
      </c>
      <c r="I39" s="162" t="s">
        <v>117</v>
      </c>
      <c r="J39" s="18"/>
      <c r="K39" s="18"/>
      <c r="L39" s="18"/>
      <c r="M39" s="18"/>
    </row>
    <row r="40" spans="1:13" ht="63.75" customHeight="1" x14ac:dyDescent="0.25">
      <c r="A40" s="18"/>
      <c r="B40" s="178" t="s">
        <v>13</v>
      </c>
      <c r="C40" s="334" t="s">
        <v>121</v>
      </c>
      <c r="D40" s="335"/>
      <c r="E40" s="335"/>
      <c r="F40" s="170">
        <f>'6. Mobilisation Cost'!H41</f>
        <v>0</v>
      </c>
      <c r="G40" s="182">
        <f>F40*$F$32</f>
        <v>0</v>
      </c>
      <c r="H40" s="182">
        <f>(F40+G40)*$F$33</f>
        <v>0</v>
      </c>
      <c r="I40" s="172">
        <f>SUM(F40:H40)</f>
        <v>0</v>
      </c>
      <c r="J40" s="18"/>
      <c r="K40" s="18"/>
      <c r="L40" s="18"/>
      <c r="M40" s="18"/>
    </row>
    <row r="41" spans="1:13" ht="63.75" customHeight="1" thickBot="1" x14ac:dyDescent="0.3">
      <c r="A41" s="18"/>
      <c r="B41" s="165" t="s">
        <v>238</v>
      </c>
      <c r="C41" s="353" t="s">
        <v>239</v>
      </c>
      <c r="D41" s="354"/>
      <c r="E41" s="354"/>
      <c r="F41" s="167">
        <f>'6. Mobilisation Cost'!H68</f>
        <v>0</v>
      </c>
      <c r="G41" s="181">
        <f>F41*$F$36</f>
        <v>0</v>
      </c>
      <c r="H41" s="181">
        <f>(F41+G41)*$F$37</f>
        <v>0</v>
      </c>
      <c r="I41" s="169">
        <f>SUM(F41:H41)</f>
        <v>0</v>
      </c>
      <c r="J41" s="18"/>
      <c r="K41" s="18"/>
      <c r="L41" s="18"/>
      <c r="M41" s="18"/>
    </row>
    <row r="42" spans="1:13" ht="15" customHeight="1" x14ac:dyDescent="0.25">
      <c r="A42" s="18"/>
      <c r="B42" s="18"/>
      <c r="C42" s="18"/>
      <c r="D42" s="18"/>
      <c r="E42" s="18"/>
      <c r="F42" s="340" t="s">
        <v>73</v>
      </c>
      <c r="G42" s="340"/>
      <c r="H42" s="340"/>
      <c r="I42" s="69">
        <f>SUM(I40:I41)</f>
        <v>0</v>
      </c>
      <c r="J42" s="18"/>
      <c r="K42" s="18"/>
      <c r="L42" s="18"/>
      <c r="M42" s="18"/>
    </row>
    <row r="43" spans="1:13" x14ac:dyDescent="0.25">
      <c r="A43" s="18"/>
      <c r="B43" s="18"/>
      <c r="C43" s="18"/>
      <c r="D43" s="18"/>
      <c r="E43" s="18"/>
      <c r="F43" s="18"/>
      <c r="G43" s="18"/>
      <c r="H43" s="18"/>
      <c r="I43" s="18"/>
      <c r="J43" s="52"/>
      <c r="K43" s="18"/>
      <c r="L43" s="18"/>
      <c r="M43" s="18"/>
    </row>
    <row r="44" spans="1:13" x14ac:dyDescent="0.25">
      <c r="A44" s="18"/>
      <c r="B44" s="18"/>
      <c r="C44" s="18"/>
      <c r="D44" s="18"/>
      <c r="E44" s="18"/>
      <c r="F44" s="18"/>
      <c r="G44" s="18"/>
      <c r="H44" s="18"/>
      <c r="I44" s="18"/>
      <c r="J44" s="52"/>
      <c r="K44" s="18"/>
      <c r="L44" s="18"/>
      <c r="M44" s="18"/>
    </row>
    <row r="45" spans="1:13" x14ac:dyDescent="0.25">
      <c r="A45" s="18"/>
      <c r="B45" s="18"/>
      <c r="C45" s="18"/>
      <c r="D45" s="18"/>
      <c r="E45" s="18"/>
      <c r="F45" s="18"/>
      <c r="G45" s="18"/>
      <c r="H45" s="18"/>
      <c r="I45" s="18"/>
      <c r="J45" s="52"/>
      <c r="K45" s="18"/>
      <c r="L45" s="18"/>
      <c r="M45" s="18"/>
    </row>
    <row r="48" spans="1:13" ht="18" customHeight="1" x14ac:dyDescent="0.25">
      <c r="A48" s="339" t="s">
        <v>259</v>
      </c>
      <c r="B48" s="339"/>
      <c r="C48" s="339"/>
      <c r="D48" s="339"/>
      <c r="E48" s="339"/>
      <c r="F48" s="339"/>
      <c r="G48" s="339"/>
      <c r="H48" s="339"/>
      <c r="I48" s="339"/>
      <c r="J48" s="54"/>
      <c r="K48" s="54"/>
      <c r="L48" s="54"/>
      <c r="M48" s="54"/>
    </row>
    <row r="49" spans="1:15" ht="25.5" customHeight="1" x14ac:dyDescent="0.25">
      <c r="A49" s="337" t="s">
        <v>302</v>
      </c>
      <c r="B49" s="338"/>
      <c r="C49" s="338"/>
      <c r="D49" s="338"/>
      <c r="E49" s="338"/>
      <c r="F49" s="338"/>
      <c r="G49" s="338"/>
      <c r="H49" s="338"/>
      <c r="I49" s="338"/>
      <c r="J49" s="18"/>
      <c r="K49" s="18"/>
      <c r="L49" s="18"/>
      <c r="M49" s="18"/>
    </row>
    <row r="50" spans="1:15" ht="9.75" customHeight="1" thickBot="1" x14ac:dyDescent="0.3">
      <c r="A50" s="18"/>
      <c r="B50" s="18"/>
      <c r="C50" s="18"/>
      <c r="D50" s="18"/>
      <c r="E50" s="18"/>
      <c r="F50" s="47"/>
      <c r="G50" s="47"/>
      <c r="H50" s="47"/>
      <c r="I50" s="22"/>
      <c r="J50" s="18"/>
      <c r="K50" s="18"/>
      <c r="L50" s="18"/>
      <c r="M50" s="18"/>
    </row>
    <row r="51" spans="1:15" ht="17.25" customHeight="1" thickBot="1" x14ac:dyDescent="0.3">
      <c r="A51" s="18"/>
      <c r="B51" s="18"/>
      <c r="C51" s="18"/>
      <c r="D51" s="18"/>
      <c r="E51" s="18"/>
      <c r="F51" s="147" t="s">
        <v>300</v>
      </c>
      <c r="G51" s="49"/>
      <c r="H51" s="49"/>
      <c r="I51" s="49"/>
      <c r="J51" s="18"/>
      <c r="K51" s="18"/>
      <c r="L51" s="18"/>
      <c r="M51" s="18"/>
    </row>
    <row r="52" spans="1:15" ht="16.5" customHeight="1" x14ac:dyDescent="0.25">
      <c r="A52" s="18"/>
      <c r="B52" s="77" t="s">
        <v>267</v>
      </c>
      <c r="C52" s="18"/>
      <c r="D52" s="362" t="s">
        <v>114</v>
      </c>
      <c r="E52" s="363"/>
      <c r="F52" s="142">
        <f>I20</f>
        <v>0</v>
      </c>
      <c r="G52" s="140"/>
      <c r="H52" s="140"/>
      <c r="I52" s="140"/>
      <c r="J52" s="18"/>
      <c r="K52" s="18"/>
      <c r="L52" s="18"/>
      <c r="M52" s="18"/>
    </row>
    <row r="53" spans="1:15" ht="16.5" customHeight="1" x14ac:dyDescent="0.25">
      <c r="A53" s="18"/>
      <c r="B53" s="18"/>
      <c r="C53" s="18"/>
      <c r="D53" s="370" t="s">
        <v>115</v>
      </c>
      <c r="E53" s="371"/>
      <c r="F53" s="143">
        <f>I22</f>
        <v>0</v>
      </c>
      <c r="G53" s="140"/>
      <c r="H53" s="140"/>
      <c r="I53" s="140"/>
      <c r="J53" s="18"/>
      <c r="K53" s="18"/>
      <c r="L53" s="18"/>
      <c r="M53" s="18"/>
    </row>
    <row r="54" spans="1:15" ht="16.5" customHeight="1" x14ac:dyDescent="0.25">
      <c r="A54" s="18"/>
      <c r="B54" s="18"/>
      <c r="C54" s="18"/>
      <c r="D54" s="370" t="s">
        <v>132</v>
      </c>
      <c r="E54" s="371"/>
      <c r="F54" s="143">
        <f t="shared" ref="F54:F55" si="0">I23</f>
        <v>0</v>
      </c>
      <c r="G54" s="140"/>
      <c r="H54" s="140"/>
      <c r="I54" s="140"/>
      <c r="J54" s="18"/>
      <c r="K54" s="18"/>
      <c r="L54" s="18"/>
      <c r="M54" s="18"/>
    </row>
    <row r="55" spans="1:15" ht="16.5" customHeight="1" thickBot="1" x14ac:dyDescent="0.3">
      <c r="A55" s="18"/>
      <c r="B55" s="18"/>
      <c r="C55" s="18"/>
      <c r="D55" s="360" t="s">
        <v>238</v>
      </c>
      <c r="E55" s="361"/>
      <c r="F55" s="146">
        <f t="shared" si="0"/>
        <v>0</v>
      </c>
      <c r="G55" s="140"/>
      <c r="H55" s="140"/>
      <c r="I55" s="140"/>
      <c r="J55" s="18"/>
      <c r="K55" s="18"/>
      <c r="L55" s="18"/>
      <c r="M55" s="18"/>
    </row>
    <row r="56" spans="1:15" ht="16.5" customHeight="1" thickBot="1" x14ac:dyDescent="0.3">
      <c r="A56" s="18"/>
      <c r="B56" s="18"/>
      <c r="C56" s="18"/>
      <c r="D56" s="368" t="s">
        <v>266</v>
      </c>
      <c r="E56" s="369"/>
      <c r="F56" s="145">
        <f>SUM(F52:F55)</f>
        <v>0</v>
      </c>
      <c r="G56" s="141"/>
      <c r="H56" s="141"/>
      <c r="I56" s="141"/>
      <c r="J56" s="18"/>
      <c r="K56" s="18"/>
      <c r="L56" s="18"/>
      <c r="M56" s="18"/>
    </row>
    <row r="57" spans="1:15" ht="16.5" customHeight="1" x14ac:dyDescent="0.25">
      <c r="A57" s="18"/>
      <c r="B57" s="18"/>
      <c r="C57" s="18"/>
      <c r="D57" s="366" t="s">
        <v>21</v>
      </c>
      <c r="E57" s="367"/>
      <c r="F57" s="144">
        <f>I42</f>
        <v>0</v>
      </c>
      <c r="G57" s="140"/>
      <c r="H57" s="140"/>
      <c r="I57" s="140"/>
      <c r="J57" s="18"/>
      <c r="K57" s="18"/>
      <c r="L57" s="18"/>
      <c r="M57" s="18"/>
    </row>
    <row r="58" spans="1:15" ht="16.5" customHeight="1" thickBot="1" x14ac:dyDescent="0.3">
      <c r="A58" s="18"/>
      <c r="B58" s="18"/>
      <c r="C58" s="18"/>
      <c r="D58" s="18"/>
      <c r="E58" s="18"/>
      <c r="F58" s="18"/>
      <c r="G58" s="18"/>
      <c r="H58" s="18"/>
      <c r="I58" s="18"/>
      <c r="J58" s="18"/>
      <c r="K58" s="18"/>
      <c r="L58" s="18"/>
      <c r="M58" s="18"/>
    </row>
    <row r="59" spans="1:15" ht="16.5" customHeight="1" thickBot="1" x14ac:dyDescent="0.3">
      <c r="A59" s="18"/>
      <c r="B59" s="18"/>
      <c r="C59" s="18"/>
      <c r="D59" s="18"/>
      <c r="E59" s="18"/>
      <c r="F59" s="148" t="s">
        <v>262</v>
      </c>
      <c r="G59" s="150" t="s">
        <v>263</v>
      </c>
      <c r="H59" s="150" t="s">
        <v>264</v>
      </c>
      <c r="I59" s="149" t="s">
        <v>265</v>
      </c>
      <c r="J59" s="18"/>
      <c r="K59" s="18"/>
      <c r="L59" s="18"/>
      <c r="M59" s="18"/>
    </row>
    <row r="60" spans="1:15" ht="28.5" customHeight="1" x14ac:dyDescent="0.25">
      <c r="A60" s="18"/>
      <c r="B60" s="77" t="s">
        <v>269</v>
      </c>
      <c r="C60" s="18"/>
      <c r="D60" s="362" t="s">
        <v>303</v>
      </c>
      <c r="E60" s="363"/>
      <c r="F60" s="287"/>
      <c r="G60" s="288">
        <f>$F$56*'7. Efficiency Saving'!C6</f>
        <v>0</v>
      </c>
      <c r="H60" s="288">
        <f>$F$56*'7. Efficiency Saving'!D6</f>
        <v>0</v>
      </c>
      <c r="I60" s="288">
        <f>$F$56*'7. Efficiency Saving'!E6</f>
        <v>0</v>
      </c>
      <c r="J60" s="18"/>
      <c r="K60" s="18"/>
      <c r="L60" s="18"/>
      <c r="M60" s="18"/>
    </row>
    <row r="61" spans="1:15" ht="28.5" customHeight="1" thickBot="1" x14ac:dyDescent="0.3">
      <c r="A61" s="18"/>
      <c r="B61" s="18"/>
      <c r="C61" s="18"/>
      <c r="D61" s="18"/>
      <c r="E61" s="18"/>
      <c r="F61" s="18"/>
      <c r="G61" s="18"/>
      <c r="H61" s="18"/>
      <c r="I61" s="18"/>
      <c r="J61" s="18"/>
      <c r="K61" s="18"/>
      <c r="L61" s="18"/>
      <c r="M61" s="18"/>
    </row>
    <row r="62" spans="1:15" ht="53.25" customHeight="1" thickBot="1" x14ac:dyDescent="0.3">
      <c r="A62" s="18"/>
      <c r="B62" s="18"/>
      <c r="C62" s="18"/>
      <c r="D62" s="18"/>
      <c r="E62" s="18"/>
      <c r="F62" s="148" t="s">
        <v>243</v>
      </c>
      <c r="G62" s="152" t="s">
        <v>274</v>
      </c>
      <c r="H62" s="152" t="s">
        <v>275</v>
      </c>
      <c r="I62" s="152" t="s">
        <v>276</v>
      </c>
      <c r="J62" s="152" t="s">
        <v>277</v>
      </c>
      <c r="K62" s="152" t="s">
        <v>291</v>
      </c>
      <c r="L62" s="153" t="s">
        <v>292</v>
      </c>
      <c r="M62" s="18"/>
      <c r="N62" s="10"/>
      <c r="O62" s="10"/>
    </row>
    <row r="63" spans="1:15" ht="28.5" customHeight="1" thickBot="1" x14ac:dyDescent="0.3">
      <c r="A63" s="18"/>
      <c r="B63" s="77" t="s">
        <v>268</v>
      </c>
      <c r="C63" s="18"/>
      <c r="D63" s="364" t="s">
        <v>273</v>
      </c>
      <c r="E63" s="365"/>
      <c r="F63" s="185">
        <f>F56</f>
        <v>0</v>
      </c>
      <c r="G63" s="186">
        <f>F63-G60</f>
        <v>0</v>
      </c>
      <c r="H63" s="186">
        <f>F63-H60</f>
        <v>0</v>
      </c>
      <c r="I63" s="187">
        <f>F63-I60</f>
        <v>0</v>
      </c>
      <c r="J63" s="186">
        <f>SUM(F63:I63)</f>
        <v>0</v>
      </c>
      <c r="K63" s="187">
        <f>F57</f>
        <v>0</v>
      </c>
      <c r="L63" s="188">
        <f>SUM(J63:K63)</f>
        <v>0</v>
      </c>
      <c r="M63" s="18"/>
      <c r="N63" s="10"/>
      <c r="O63" s="10"/>
    </row>
    <row r="64" spans="1:15" x14ac:dyDescent="0.25">
      <c r="A64" s="18"/>
      <c r="B64" s="18"/>
      <c r="C64" s="18"/>
      <c r="D64" s="18"/>
      <c r="E64" s="18"/>
      <c r="F64" s="18"/>
      <c r="G64" s="18"/>
      <c r="H64" s="18"/>
      <c r="I64" s="18"/>
      <c r="J64" s="18"/>
      <c r="K64" s="18"/>
      <c r="L64" s="18"/>
      <c r="M64" s="18"/>
    </row>
    <row r="66" spans="1:13" x14ac:dyDescent="0.25">
      <c r="A66" s="339" t="s">
        <v>312</v>
      </c>
      <c r="B66" s="339"/>
      <c r="C66" s="339"/>
      <c r="D66" s="339"/>
      <c r="E66" s="339"/>
      <c r="F66" s="339"/>
      <c r="G66" s="339"/>
      <c r="H66" s="339"/>
      <c r="I66" s="339"/>
      <c r="J66" s="54"/>
      <c r="K66" s="54"/>
      <c r="L66" s="54"/>
      <c r="M66" s="54"/>
    </row>
    <row r="67" spans="1:13" ht="30.75" customHeight="1" x14ac:dyDescent="0.25">
      <c r="A67" s="337" t="s">
        <v>293</v>
      </c>
      <c r="B67" s="338"/>
      <c r="C67" s="338"/>
      <c r="D67" s="338"/>
      <c r="E67" s="338"/>
      <c r="F67" s="338"/>
      <c r="G67" s="338"/>
      <c r="H67" s="338"/>
      <c r="I67" s="338"/>
      <c r="J67" s="338"/>
      <c r="K67" s="338"/>
      <c r="L67" s="338"/>
      <c r="M67" s="18"/>
    </row>
    <row r="68" spans="1:13" ht="12" customHeight="1" x14ac:dyDescent="0.25">
      <c r="A68" s="59"/>
      <c r="B68" s="59"/>
      <c r="C68" s="59"/>
      <c r="D68" s="59"/>
      <c r="E68" s="59"/>
      <c r="F68" s="59"/>
      <c r="G68" s="59"/>
      <c r="H68" s="59"/>
      <c r="I68" s="59"/>
      <c r="J68" s="18"/>
      <c r="K68" s="18"/>
      <c r="L68" s="18"/>
      <c r="M68" s="18"/>
    </row>
    <row r="69" spans="1:13" ht="67.5" customHeight="1" thickBot="1" x14ac:dyDescent="0.3">
      <c r="A69" s="18"/>
      <c r="B69" s="18"/>
      <c r="C69" s="18"/>
      <c r="D69" s="376" t="s">
        <v>245</v>
      </c>
      <c r="E69" s="377"/>
      <c r="F69" s="377"/>
      <c r="G69" s="378"/>
      <c r="H69" s="192" t="s">
        <v>112</v>
      </c>
      <c r="I69" s="193" t="s">
        <v>113</v>
      </c>
      <c r="J69" s="151" t="s">
        <v>125</v>
      </c>
      <c r="K69" s="151" t="s">
        <v>126</v>
      </c>
      <c r="L69" s="194" t="s">
        <v>124</v>
      </c>
      <c r="M69" s="18"/>
    </row>
    <row r="70" spans="1:13" ht="43.5" customHeight="1" thickBot="1" x14ac:dyDescent="0.3">
      <c r="A70" s="18"/>
      <c r="B70" s="18"/>
      <c r="C70" s="18"/>
      <c r="D70" s="376" t="s">
        <v>314</v>
      </c>
      <c r="E70" s="377"/>
      <c r="F70" s="377"/>
      <c r="G70" s="378"/>
      <c r="H70" s="189">
        <f>'4. Activity Costs'!I7*12*(1+$F$12)*(1+$F$13)/'2. Data Pack'!E11</f>
        <v>0</v>
      </c>
      <c r="I70" s="190">
        <f>'4. Activity Costs'!I11*12*(1+$F$12)*(1+$F$13)/'2. Data Pack'!E15</f>
        <v>0</v>
      </c>
      <c r="J70" s="190">
        <f>'4. Activity Costs'!I15*12*(1+$F$12)*(1+$F$13)/'2. Data Pack'!E19</f>
        <v>0</v>
      </c>
      <c r="K70" s="190">
        <f>'4. Activity Costs'!I19*12*(1+$F$12)*(1+$F$13)/('2. Data Pack'!E20+'2. Data Pack'!E22)</f>
        <v>0</v>
      </c>
      <c r="L70" s="191">
        <f>'4. Activity Costs'!I23*12*(1+$F$12)*(1+$F$13)/'2. Data Pack'!E21</f>
        <v>0</v>
      </c>
      <c r="M70" s="18"/>
    </row>
    <row r="71" spans="1:13" s="10" customFormat="1" ht="18" customHeight="1" x14ac:dyDescent="0.25">
      <c r="D71" s="95"/>
      <c r="E71" s="95"/>
      <c r="F71" s="95"/>
      <c r="G71" s="95"/>
      <c r="H71" s="93"/>
      <c r="I71" s="93"/>
      <c r="J71" s="93"/>
      <c r="K71" s="94"/>
      <c r="L71" s="94"/>
    </row>
    <row r="72" spans="1:13" x14ac:dyDescent="0.25">
      <c r="A72" s="18"/>
      <c r="B72" s="18"/>
      <c r="C72" s="18"/>
      <c r="D72" s="18"/>
      <c r="E72" s="18"/>
      <c r="F72" s="18"/>
      <c r="G72" s="18"/>
      <c r="H72" s="18"/>
      <c r="I72" s="18"/>
      <c r="J72" s="52"/>
      <c r="K72" s="18"/>
      <c r="L72" s="18"/>
      <c r="M72" s="18"/>
    </row>
    <row r="73" spans="1:13" x14ac:dyDescent="0.25">
      <c r="A73" s="18"/>
      <c r="B73" s="18"/>
      <c r="C73" s="18"/>
      <c r="D73" s="18"/>
      <c r="E73" s="18"/>
      <c r="F73" s="18"/>
      <c r="G73" s="18"/>
      <c r="H73" s="18"/>
      <c r="I73" s="18"/>
      <c r="J73" s="18"/>
      <c r="K73" s="18"/>
      <c r="L73" s="18"/>
      <c r="M73" s="18"/>
    </row>
    <row r="74" spans="1:13" ht="20.25" customHeight="1" x14ac:dyDescent="0.25">
      <c r="A74" s="339" t="s">
        <v>181</v>
      </c>
      <c r="B74" s="339"/>
      <c r="C74" s="339"/>
      <c r="D74" s="339"/>
      <c r="E74" s="339"/>
      <c r="F74" s="339"/>
      <c r="G74" s="339"/>
      <c r="H74" s="339"/>
      <c r="I74" s="339"/>
      <c r="J74" s="54"/>
      <c r="K74" s="54"/>
      <c r="L74" s="54"/>
      <c r="M74" s="54"/>
    </row>
    <row r="75" spans="1:13" ht="19.5" customHeight="1" x14ac:dyDescent="0.25">
      <c r="A75" s="337" t="s">
        <v>310</v>
      </c>
      <c r="B75" s="347"/>
      <c r="C75" s="347"/>
      <c r="D75" s="347"/>
      <c r="E75" s="347"/>
      <c r="F75" s="347"/>
      <c r="G75" s="347"/>
      <c r="H75" s="347"/>
      <c r="I75" s="347"/>
      <c r="J75" s="22"/>
      <c r="K75" s="22"/>
      <c r="L75" s="22"/>
      <c r="M75" s="22"/>
    </row>
    <row r="76" spans="1:13" ht="7.5" customHeight="1" x14ac:dyDescent="0.3">
      <c r="A76" s="18"/>
      <c r="B76" s="19"/>
      <c r="C76" s="19"/>
      <c r="D76" s="19"/>
      <c r="E76" s="18"/>
      <c r="F76" s="18"/>
      <c r="G76" s="18"/>
      <c r="H76" s="18"/>
      <c r="I76" s="18"/>
      <c r="J76" s="22"/>
      <c r="K76" s="22"/>
      <c r="L76" s="22"/>
      <c r="M76" s="22"/>
    </row>
    <row r="77" spans="1:13" ht="13.8" thickBot="1" x14ac:dyDescent="0.3">
      <c r="A77" s="18"/>
      <c r="B77" s="18"/>
      <c r="C77" s="18"/>
      <c r="D77" s="18"/>
      <c r="E77" s="18"/>
      <c r="F77" s="49"/>
      <c r="G77" s="46"/>
      <c r="H77" s="46"/>
      <c r="I77" s="22"/>
      <c r="J77" s="22"/>
      <c r="K77" s="22"/>
      <c r="L77" s="22"/>
      <c r="M77" s="22"/>
    </row>
    <row r="78" spans="1:13" ht="13.8" thickBot="1" x14ac:dyDescent="0.3">
      <c r="A78" s="18"/>
      <c r="B78" s="18"/>
      <c r="C78" s="21"/>
      <c r="D78" s="21"/>
      <c r="E78" s="18"/>
      <c r="F78" s="179" t="s">
        <v>282</v>
      </c>
      <c r="G78" s="22"/>
      <c r="H78" s="22"/>
      <c r="I78" s="22"/>
      <c r="J78" s="22"/>
      <c r="K78" s="22"/>
      <c r="L78" s="22"/>
      <c r="M78" s="22"/>
    </row>
    <row r="79" spans="1:13" s="2" customFormat="1" ht="21" customHeight="1" thickBot="1" x14ac:dyDescent="0.3">
      <c r="A79" s="20"/>
      <c r="B79" s="20"/>
      <c r="C79" s="20"/>
      <c r="D79" s="345" t="s">
        <v>146</v>
      </c>
      <c r="E79" s="346"/>
      <c r="F79" s="195">
        <f>F56/'2. Data Pack'!E8</f>
        <v>0</v>
      </c>
      <c r="G79" s="48"/>
      <c r="H79" s="48"/>
      <c r="I79" s="92"/>
      <c r="J79" s="92"/>
      <c r="K79" s="92"/>
      <c r="L79" s="92"/>
      <c r="M79" s="92"/>
    </row>
    <row r="80" spans="1:13" x14ac:dyDescent="0.25">
      <c r="A80" s="18"/>
      <c r="B80" s="18"/>
      <c r="C80" s="18"/>
      <c r="D80" s="18"/>
      <c r="E80" s="18"/>
      <c r="F80" s="18"/>
      <c r="G80" s="18"/>
      <c r="H80" s="18"/>
      <c r="I80" s="18"/>
      <c r="J80" s="18"/>
      <c r="K80" s="18"/>
      <c r="L80" s="18"/>
      <c r="M80" s="18"/>
    </row>
    <row r="81" spans="1:13" ht="20.25" customHeight="1" x14ac:dyDescent="0.25">
      <c r="A81" s="339" t="s">
        <v>278</v>
      </c>
      <c r="B81" s="339"/>
      <c r="C81" s="339"/>
      <c r="D81" s="339"/>
      <c r="E81" s="339"/>
      <c r="F81" s="339"/>
      <c r="G81" s="339"/>
      <c r="H81" s="339"/>
      <c r="I81" s="339"/>
      <c r="J81" s="54"/>
      <c r="K81" s="54"/>
      <c r="L81" s="54"/>
      <c r="M81" s="54"/>
    </row>
    <row r="82" spans="1:13" ht="19.5" customHeight="1" x14ac:dyDescent="0.25">
      <c r="A82" s="337" t="s">
        <v>301</v>
      </c>
      <c r="B82" s="347"/>
      <c r="C82" s="347"/>
      <c r="D82" s="347"/>
      <c r="E82" s="347"/>
      <c r="F82" s="347"/>
      <c r="G82" s="347"/>
      <c r="H82" s="347"/>
      <c r="I82" s="347"/>
      <c r="J82" s="22"/>
      <c r="K82" s="22"/>
      <c r="L82" s="22"/>
      <c r="M82" s="22"/>
    </row>
    <row r="83" spans="1:13" x14ac:dyDescent="0.25">
      <c r="A83" s="18"/>
      <c r="B83" s="18"/>
      <c r="C83" s="18"/>
      <c r="D83" s="18"/>
      <c r="E83" s="18"/>
      <c r="F83" s="49"/>
      <c r="G83" s="46"/>
      <c r="H83" s="46"/>
      <c r="I83" s="22"/>
      <c r="J83" s="22"/>
      <c r="K83" s="22"/>
      <c r="L83" s="22"/>
      <c r="M83" s="22"/>
    </row>
    <row r="84" spans="1:13" ht="43.5" customHeight="1" thickBot="1" x14ac:dyDescent="0.3">
      <c r="A84" s="18"/>
      <c r="B84" s="18"/>
      <c r="C84" s="372" t="s">
        <v>292</v>
      </c>
      <c r="D84" s="373"/>
      <c r="E84" s="374">
        <f>L63</f>
        <v>0</v>
      </c>
      <c r="F84" s="375"/>
      <c r="G84" s="46"/>
      <c r="H84" s="46"/>
      <c r="I84" s="22"/>
      <c r="J84" s="22"/>
      <c r="K84" s="22"/>
      <c r="L84" s="22"/>
      <c r="M84" s="22"/>
    </row>
    <row r="85" spans="1:13" x14ac:dyDescent="0.25">
      <c r="A85" s="18"/>
      <c r="B85" s="18"/>
      <c r="C85" s="18"/>
      <c r="D85" s="18"/>
      <c r="E85" s="18"/>
      <c r="F85" s="49"/>
      <c r="G85" s="46"/>
      <c r="H85" s="46"/>
      <c r="I85" s="22"/>
      <c r="J85" s="22"/>
      <c r="K85" s="22"/>
      <c r="L85" s="22"/>
      <c r="M85" s="22"/>
    </row>
    <row r="86" spans="1:13" x14ac:dyDescent="0.25">
      <c r="A86" s="18"/>
      <c r="B86" s="18"/>
      <c r="C86" s="18"/>
      <c r="D86" s="18"/>
      <c r="E86" s="18"/>
      <c r="F86" s="49"/>
      <c r="G86" s="46"/>
      <c r="H86" s="46"/>
      <c r="I86" s="22"/>
      <c r="J86" s="22"/>
      <c r="K86" s="22"/>
      <c r="L86" s="22"/>
      <c r="M86" s="22"/>
    </row>
    <row r="87" spans="1:13" x14ac:dyDescent="0.25">
      <c r="A87" s="18"/>
      <c r="B87" s="18"/>
      <c r="C87" s="18"/>
      <c r="D87" s="18"/>
      <c r="E87" s="18"/>
      <c r="F87" s="49"/>
      <c r="G87" s="46"/>
      <c r="H87" s="46"/>
      <c r="I87" s="22"/>
      <c r="J87" s="22"/>
      <c r="K87" s="22"/>
      <c r="L87" s="22"/>
      <c r="M87" s="22"/>
    </row>
    <row r="88" spans="1:13" x14ac:dyDescent="0.25">
      <c r="A88" s="18"/>
      <c r="B88" s="18"/>
      <c r="C88" s="18"/>
      <c r="D88" s="18"/>
      <c r="E88" s="18"/>
      <c r="F88" s="49"/>
      <c r="G88" s="46"/>
      <c r="H88" s="46"/>
      <c r="I88" s="22"/>
      <c r="J88" s="22"/>
      <c r="K88" s="22"/>
      <c r="L88" s="22"/>
      <c r="M88" s="22"/>
    </row>
    <row r="89" spans="1:13" x14ac:dyDescent="0.25">
      <c r="A89" s="18"/>
      <c r="B89" s="18"/>
      <c r="C89" s="18"/>
      <c r="D89" s="18"/>
      <c r="E89" s="18"/>
      <c r="F89" s="49"/>
      <c r="G89" s="46"/>
      <c r="H89" s="46"/>
      <c r="I89" s="22"/>
      <c r="J89" s="22"/>
      <c r="K89" s="22"/>
      <c r="L89" s="22"/>
      <c r="M89" s="22"/>
    </row>
    <row r="90" spans="1:13" x14ac:dyDescent="0.25">
      <c r="A90" s="18"/>
      <c r="B90" s="18"/>
      <c r="C90" s="18"/>
      <c r="D90" s="18"/>
      <c r="E90" s="18"/>
      <c r="F90" s="49"/>
      <c r="G90" s="46"/>
      <c r="H90" s="46"/>
      <c r="I90" s="22"/>
      <c r="J90" s="22"/>
      <c r="K90" s="22"/>
      <c r="L90" s="22"/>
      <c r="M90" s="22"/>
    </row>
  </sheetData>
  <sheetProtection algorithmName="SHA-512" hashValue="ZS53wPIbJUr/ffg3FbIIo2a62O6Xetht3QR7a91w4Da/ki9U5nT0DLp8PGnJ6NXJJT+WsSrjd68ec3Ei793H7g==" saltValue="qn4+3In977MjDfh3fGtCcg==" spinCount="100000" sheet="1" objects="1" scenarios="1"/>
  <mergeCells count="53">
    <mergeCell ref="A81:I81"/>
    <mergeCell ref="A82:I82"/>
    <mergeCell ref="C84:D84"/>
    <mergeCell ref="E84:F84"/>
    <mergeCell ref="A67:L67"/>
    <mergeCell ref="D69:G69"/>
    <mergeCell ref="D70:G70"/>
    <mergeCell ref="F42:H42"/>
    <mergeCell ref="C40:E40"/>
    <mergeCell ref="D55:E55"/>
    <mergeCell ref="C41:E41"/>
    <mergeCell ref="A66:I66"/>
    <mergeCell ref="D60:E60"/>
    <mergeCell ref="D63:E63"/>
    <mergeCell ref="D57:E57"/>
    <mergeCell ref="A48:I48"/>
    <mergeCell ref="D56:E56"/>
    <mergeCell ref="D52:E52"/>
    <mergeCell ref="A49:I49"/>
    <mergeCell ref="D54:E54"/>
    <mergeCell ref="D53:E53"/>
    <mergeCell ref="C22:E22"/>
    <mergeCell ref="D79:E79"/>
    <mergeCell ref="A75:I75"/>
    <mergeCell ref="A74:I74"/>
    <mergeCell ref="A1:I1"/>
    <mergeCell ref="C13:E13"/>
    <mergeCell ref="C12:E12"/>
    <mergeCell ref="C24:E24"/>
    <mergeCell ref="C11:E11"/>
    <mergeCell ref="C23:E23"/>
    <mergeCell ref="B20:B23"/>
    <mergeCell ref="A9:L9"/>
    <mergeCell ref="A8:I8"/>
    <mergeCell ref="C19:E19"/>
    <mergeCell ref="C20:E20"/>
    <mergeCell ref="C21:E21"/>
    <mergeCell ref="B3:C3"/>
    <mergeCell ref="D3:L3"/>
    <mergeCell ref="C15:E15"/>
    <mergeCell ref="C16:E16"/>
    <mergeCell ref="C39:E39"/>
    <mergeCell ref="A6:I6"/>
    <mergeCell ref="A28:I28"/>
    <mergeCell ref="F25:H25"/>
    <mergeCell ref="C31:E31"/>
    <mergeCell ref="C32:E32"/>
    <mergeCell ref="C37:E37"/>
    <mergeCell ref="C33:E33"/>
    <mergeCell ref="A29:L29"/>
    <mergeCell ref="C17:E17"/>
    <mergeCell ref="C35:E35"/>
    <mergeCell ref="C36:E36"/>
  </mergeCells>
  <dataValidations count="2">
    <dataValidation type="decimal" operator="greaterThanOrEqual" allowBlank="1" showErrorMessage="1" error="Value must be greater than or equal to zero" sqref="F12:F13 F16:F17">
      <formula1>0</formula1>
    </dataValidation>
    <dataValidation type="decimal" operator="greaterThan" allowBlank="1" showErrorMessage="1" error="Value must be greater than zero" sqref="F32:F33 F36:F37">
      <formula1>0</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3:R188"/>
  <sheetViews>
    <sheetView showGridLines="0" topLeftCell="B1" zoomScale="75" zoomScaleNormal="75" zoomScalePageLayoutView="150" workbookViewId="0">
      <selection activeCell="E8" sqref="E8:H8"/>
    </sheetView>
  </sheetViews>
  <sheetFormatPr defaultColWidth="8.77734375" defaultRowHeight="13.2" x14ac:dyDescent="0.25"/>
  <cols>
    <col min="1" max="1" width="4.44140625" style="303" customWidth="1"/>
    <col min="2" max="2" width="25.77734375" style="303" customWidth="1"/>
    <col min="3" max="3" width="26.21875" style="303" customWidth="1"/>
    <col min="4" max="4" width="12.44140625" style="303" customWidth="1"/>
    <col min="5" max="5" width="14.21875" style="303" bestFit="1" customWidth="1"/>
    <col min="6" max="6" width="10.21875" style="303" bestFit="1" customWidth="1"/>
    <col min="7" max="7" width="11.77734375" style="303" bestFit="1" customWidth="1"/>
    <col min="8" max="8" width="25.44140625" style="303" customWidth="1"/>
    <col min="9" max="9" width="64.21875" style="303" customWidth="1"/>
    <col min="10" max="10" width="16" style="303" customWidth="1"/>
    <col min="11" max="11" width="14.44140625" style="303" customWidth="1"/>
    <col min="12" max="12" width="13" style="303" customWidth="1"/>
    <col min="13" max="13" width="11.77734375" style="303" customWidth="1"/>
    <col min="14" max="14" width="8.77734375" style="303"/>
    <col min="15" max="15" width="12" style="303" customWidth="1"/>
    <col min="16" max="18" width="8.77734375" style="303"/>
    <col min="19" max="19" width="15.21875" style="303" customWidth="1"/>
    <col min="20" max="20" width="13.44140625" style="303" customWidth="1"/>
    <col min="21" max="21" width="11.44140625" style="303" customWidth="1"/>
    <col min="22" max="22" width="12.21875" style="303" customWidth="1"/>
    <col min="23" max="23" width="12.44140625" style="303" customWidth="1"/>
    <col min="24" max="24" width="11.44140625" style="303" customWidth="1"/>
    <col min="25" max="25" width="12.21875" style="303" customWidth="1"/>
    <col min="26" max="26" width="14.77734375" style="303" customWidth="1"/>
    <col min="27" max="27" width="11.77734375" style="303" customWidth="1"/>
    <col min="28" max="28" width="10.44140625" style="303" customWidth="1"/>
    <col min="29" max="29" width="12.77734375" style="303" customWidth="1"/>
    <col min="30" max="30" width="17.44140625" style="303" customWidth="1"/>
    <col min="31" max="31" width="13.21875" style="303" customWidth="1"/>
    <col min="32" max="32" width="10.21875" style="303" customWidth="1"/>
    <col min="33" max="33" width="10.44140625" style="303" customWidth="1"/>
    <col min="34" max="34" width="11" style="303" customWidth="1"/>
    <col min="35" max="35" width="10.77734375" style="303" customWidth="1"/>
    <col min="36" max="36" width="8.77734375" style="303"/>
    <col min="37" max="37" width="10.21875" style="303" customWidth="1"/>
    <col min="38" max="38" width="11.77734375" style="303" customWidth="1"/>
    <col min="39" max="39" width="13.21875" style="303" customWidth="1"/>
    <col min="40" max="40" width="11.21875" style="303" customWidth="1"/>
    <col min="41" max="41" width="14" style="303" customWidth="1"/>
    <col min="42" max="16384" width="8.77734375" style="303"/>
  </cols>
  <sheetData>
    <row r="3" spans="1:11" ht="18" customHeight="1" x14ac:dyDescent="0.25">
      <c r="A3" s="411" t="s">
        <v>226</v>
      </c>
      <c r="B3" s="411"/>
      <c r="C3" s="411"/>
      <c r="D3" s="411"/>
      <c r="E3" s="411"/>
      <c r="F3" s="411"/>
      <c r="G3" s="411"/>
      <c r="H3" s="411"/>
      <c r="I3" s="411"/>
      <c r="J3" s="408"/>
      <c r="K3" s="408"/>
    </row>
    <row r="4" spans="1:11" ht="36.75" customHeight="1" x14ac:dyDescent="0.25">
      <c r="A4" s="304"/>
      <c r="B4" s="412" t="s">
        <v>182</v>
      </c>
      <c r="C4" s="412"/>
      <c r="D4" s="412"/>
      <c r="E4" s="412"/>
      <c r="F4" s="412"/>
      <c r="G4" s="412"/>
      <c r="H4" s="412"/>
      <c r="I4" s="412"/>
      <c r="J4" s="408"/>
      <c r="K4" s="408"/>
    </row>
    <row r="5" spans="1:11" ht="13.8" thickBot="1" x14ac:dyDescent="0.3">
      <c r="A5" s="304"/>
      <c r="B5" s="304"/>
      <c r="C5" s="304"/>
      <c r="D5" s="304"/>
      <c r="E5" s="304"/>
      <c r="F5" s="304"/>
      <c r="G5" s="304"/>
      <c r="H5" s="304"/>
      <c r="I5" s="304"/>
      <c r="J5" s="408"/>
      <c r="K5" s="408"/>
    </row>
    <row r="6" spans="1:11" ht="27" thickBot="1" x14ac:dyDescent="0.3">
      <c r="A6" s="304"/>
      <c r="B6" s="413" t="s">
        <v>1</v>
      </c>
      <c r="C6" s="414"/>
      <c r="D6" s="305" t="s">
        <v>69</v>
      </c>
      <c r="E6" s="415" t="s">
        <v>79</v>
      </c>
      <c r="F6" s="416"/>
      <c r="G6" s="416"/>
      <c r="H6" s="416"/>
      <c r="I6" s="306" t="s">
        <v>149</v>
      </c>
      <c r="J6" s="408"/>
      <c r="K6" s="408"/>
    </row>
    <row r="7" spans="1:11" ht="55.8" thickBot="1" x14ac:dyDescent="0.35">
      <c r="A7" s="307"/>
      <c r="B7" s="379" t="s">
        <v>0</v>
      </c>
      <c r="C7" s="380"/>
      <c r="D7" s="308" t="s">
        <v>150</v>
      </c>
      <c r="E7" s="381">
        <v>400</v>
      </c>
      <c r="F7" s="382"/>
      <c r="G7" s="382"/>
      <c r="H7" s="382"/>
      <c r="I7" s="309" t="s">
        <v>323</v>
      </c>
      <c r="J7" s="310"/>
    </row>
    <row r="8" spans="1:11" ht="16.8" thickBot="1" x14ac:dyDescent="0.35">
      <c r="A8" s="307"/>
      <c r="B8" s="379" t="s">
        <v>35</v>
      </c>
      <c r="C8" s="380"/>
      <c r="D8" s="308" t="s">
        <v>68</v>
      </c>
      <c r="E8" s="403">
        <v>450000</v>
      </c>
      <c r="F8" s="404"/>
      <c r="G8" s="404"/>
      <c r="H8" s="404"/>
      <c r="I8" s="311" t="s">
        <v>325</v>
      </c>
      <c r="J8" s="310"/>
    </row>
    <row r="9" spans="1:11" ht="42" thickBot="1" x14ac:dyDescent="0.35">
      <c r="A9" s="307"/>
      <c r="B9" s="379" t="s">
        <v>227</v>
      </c>
      <c r="C9" s="380"/>
      <c r="D9" s="308" t="s">
        <v>150</v>
      </c>
      <c r="E9" s="403">
        <v>15000</v>
      </c>
      <c r="F9" s="404"/>
      <c r="G9" s="404"/>
      <c r="H9" s="404"/>
      <c r="I9" s="309" t="s">
        <v>326</v>
      </c>
      <c r="J9" s="310"/>
    </row>
    <row r="10" spans="1:11" ht="54.75" customHeight="1" thickBot="1" x14ac:dyDescent="0.35">
      <c r="A10" s="307"/>
      <c r="B10" s="379" t="s">
        <v>3</v>
      </c>
      <c r="C10" s="380"/>
      <c r="D10" s="308" t="s">
        <v>150</v>
      </c>
      <c r="E10" s="381">
        <v>100000</v>
      </c>
      <c r="F10" s="382"/>
      <c r="G10" s="382"/>
      <c r="H10" s="382"/>
      <c r="I10" s="309" t="s">
        <v>324</v>
      </c>
      <c r="J10" s="310"/>
    </row>
    <row r="11" spans="1:11" ht="27.6" x14ac:dyDescent="0.3">
      <c r="A11" s="307"/>
      <c r="B11" s="383" t="s">
        <v>4</v>
      </c>
      <c r="C11" s="384" t="s">
        <v>151</v>
      </c>
      <c r="D11" s="384" t="s">
        <v>5</v>
      </c>
      <c r="E11" s="387">
        <v>5000</v>
      </c>
      <c r="F11" s="388"/>
      <c r="G11" s="388"/>
      <c r="H11" s="388"/>
      <c r="I11" s="312" t="s">
        <v>152</v>
      </c>
      <c r="J11" s="310"/>
    </row>
    <row r="12" spans="1:11" ht="34.5" customHeight="1" x14ac:dyDescent="0.3">
      <c r="A12" s="307"/>
      <c r="B12" s="383"/>
      <c r="C12" s="385"/>
      <c r="D12" s="385"/>
      <c r="E12" s="389"/>
      <c r="F12" s="390"/>
      <c r="G12" s="390"/>
      <c r="H12" s="390"/>
      <c r="I12" s="313" t="s">
        <v>228</v>
      </c>
      <c r="J12" s="310"/>
    </row>
    <row r="13" spans="1:11" ht="27.6" x14ac:dyDescent="0.3">
      <c r="A13" s="307"/>
      <c r="B13" s="383"/>
      <c r="C13" s="385"/>
      <c r="D13" s="385"/>
      <c r="E13" s="389"/>
      <c r="F13" s="390"/>
      <c r="G13" s="390"/>
      <c r="H13" s="390"/>
      <c r="I13" s="313" t="s">
        <v>153</v>
      </c>
      <c r="J13" s="310"/>
    </row>
    <row r="14" spans="1:11" ht="14.4" thickBot="1" x14ac:dyDescent="0.35">
      <c r="A14" s="307"/>
      <c r="B14" s="383"/>
      <c r="C14" s="386"/>
      <c r="D14" s="386"/>
      <c r="E14" s="391"/>
      <c r="F14" s="392"/>
      <c r="G14" s="392"/>
      <c r="H14" s="392"/>
      <c r="I14" s="314" t="s">
        <v>154</v>
      </c>
      <c r="J14" s="310"/>
    </row>
    <row r="15" spans="1:11" ht="27.6" x14ac:dyDescent="0.3">
      <c r="A15" s="307"/>
      <c r="B15" s="383" t="s">
        <v>4</v>
      </c>
      <c r="C15" s="384" t="s">
        <v>155</v>
      </c>
      <c r="D15" s="384" t="s">
        <v>5</v>
      </c>
      <c r="E15" s="387">
        <v>30000</v>
      </c>
      <c r="F15" s="388"/>
      <c r="G15" s="388"/>
      <c r="H15" s="388"/>
      <c r="I15" s="312" t="s">
        <v>152</v>
      </c>
      <c r="J15" s="310"/>
    </row>
    <row r="16" spans="1:11" ht="32.25" customHeight="1" x14ac:dyDescent="0.3">
      <c r="A16" s="307"/>
      <c r="B16" s="383"/>
      <c r="C16" s="385"/>
      <c r="D16" s="385"/>
      <c r="E16" s="389"/>
      <c r="F16" s="390"/>
      <c r="G16" s="390"/>
      <c r="H16" s="390"/>
      <c r="I16" s="313" t="s">
        <v>228</v>
      </c>
      <c r="J16" s="310"/>
    </row>
    <row r="17" spans="1:10" ht="27.6" x14ac:dyDescent="0.3">
      <c r="A17" s="307"/>
      <c r="B17" s="383"/>
      <c r="C17" s="385"/>
      <c r="D17" s="385"/>
      <c r="E17" s="389"/>
      <c r="F17" s="390"/>
      <c r="G17" s="390"/>
      <c r="H17" s="390"/>
      <c r="I17" s="313" t="s">
        <v>153</v>
      </c>
      <c r="J17" s="310"/>
    </row>
    <row r="18" spans="1:10" ht="14.4" thickBot="1" x14ac:dyDescent="0.35">
      <c r="A18" s="307"/>
      <c r="B18" s="383"/>
      <c r="C18" s="386"/>
      <c r="D18" s="386"/>
      <c r="E18" s="391"/>
      <c r="F18" s="392"/>
      <c r="G18" s="392"/>
      <c r="H18" s="392"/>
      <c r="I18" s="315" t="s">
        <v>156</v>
      </c>
      <c r="J18" s="310"/>
    </row>
    <row r="19" spans="1:10" ht="28.2" thickBot="1" x14ac:dyDescent="0.35">
      <c r="A19" s="307"/>
      <c r="B19" s="409" t="s">
        <v>111</v>
      </c>
      <c r="C19" s="410"/>
      <c r="D19" s="316" t="s">
        <v>5</v>
      </c>
      <c r="E19" s="403">
        <v>20000</v>
      </c>
      <c r="F19" s="404"/>
      <c r="G19" s="404"/>
      <c r="H19" s="404"/>
      <c r="I19" s="309" t="s">
        <v>157</v>
      </c>
      <c r="J19" s="310"/>
    </row>
    <row r="20" spans="1:10" ht="45.75" customHeight="1" thickBot="1" x14ac:dyDescent="0.35">
      <c r="A20" s="307"/>
      <c r="B20" s="379" t="s">
        <v>70</v>
      </c>
      <c r="C20" s="380"/>
      <c r="D20" s="308" t="s">
        <v>5</v>
      </c>
      <c r="E20" s="403">
        <v>2000</v>
      </c>
      <c r="F20" s="404"/>
      <c r="G20" s="404"/>
      <c r="H20" s="404"/>
      <c r="I20" s="309" t="s">
        <v>229</v>
      </c>
      <c r="J20" s="310"/>
    </row>
    <row r="21" spans="1:10" ht="42" thickBot="1" x14ac:dyDescent="0.35">
      <c r="A21" s="307"/>
      <c r="B21" s="379" t="s">
        <v>72</v>
      </c>
      <c r="C21" s="380"/>
      <c r="D21" s="308" t="s">
        <v>5</v>
      </c>
      <c r="E21" s="403">
        <v>8000</v>
      </c>
      <c r="F21" s="404"/>
      <c r="G21" s="404"/>
      <c r="H21" s="404"/>
      <c r="I21" s="309" t="s">
        <v>230</v>
      </c>
      <c r="J21" s="310"/>
    </row>
    <row r="22" spans="1:10" ht="42" thickBot="1" x14ac:dyDescent="0.35">
      <c r="A22" s="307"/>
      <c r="B22" s="379" t="s">
        <v>71</v>
      </c>
      <c r="C22" s="380"/>
      <c r="D22" s="308" t="s">
        <v>5</v>
      </c>
      <c r="E22" s="403">
        <v>250</v>
      </c>
      <c r="F22" s="404"/>
      <c r="G22" s="404"/>
      <c r="H22" s="404"/>
      <c r="I22" s="309" t="s">
        <v>231</v>
      </c>
      <c r="J22" s="310"/>
    </row>
    <row r="23" spans="1:10" ht="81.75" customHeight="1" thickBot="1" x14ac:dyDescent="0.35">
      <c r="A23" s="307"/>
      <c r="B23" s="379" t="s">
        <v>2</v>
      </c>
      <c r="C23" s="380"/>
      <c r="D23" s="308" t="s">
        <v>5</v>
      </c>
      <c r="E23" s="381">
        <v>40000</v>
      </c>
      <c r="F23" s="382"/>
      <c r="G23" s="382"/>
      <c r="H23" s="382"/>
      <c r="I23" s="309" t="s">
        <v>327</v>
      </c>
      <c r="J23" s="310"/>
    </row>
    <row r="24" spans="1:10" ht="83.4" thickBot="1" x14ac:dyDescent="0.35">
      <c r="A24" s="307"/>
      <c r="B24" s="406" t="s">
        <v>180</v>
      </c>
      <c r="C24" s="407"/>
      <c r="D24" s="308" t="s">
        <v>5</v>
      </c>
      <c r="E24" s="381">
        <v>45000</v>
      </c>
      <c r="F24" s="382"/>
      <c r="G24" s="382"/>
      <c r="H24" s="382"/>
      <c r="I24" s="309" t="s">
        <v>158</v>
      </c>
      <c r="J24" s="310"/>
    </row>
    <row r="25" spans="1:10" ht="42" thickBot="1" x14ac:dyDescent="0.35">
      <c r="A25" s="307"/>
      <c r="B25" s="379" t="s">
        <v>8</v>
      </c>
      <c r="C25" s="380"/>
      <c r="D25" s="308" t="s">
        <v>150</v>
      </c>
      <c r="E25" s="381">
        <v>400</v>
      </c>
      <c r="F25" s="382"/>
      <c r="G25" s="382"/>
      <c r="H25" s="382"/>
      <c r="I25" s="309" t="s">
        <v>159</v>
      </c>
      <c r="J25" s="310"/>
    </row>
    <row r="26" spans="1:10" ht="69.599999999999994" thickBot="1" x14ac:dyDescent="0.35">
      <c r="A26" s="307"/>
      <c r="B26" s="379" t="s">
        <v>6</v>
      </c>
      <c r="C26" s="380"/>
      <c r="D26" s="308" t="s">
        <v>150</v>
      </c>
      <c r="E26" s="381">
        <v>500000</v>
      </c>
      <c r="F26" s="382"/>
      <c r="G26" s="382"/>
      <c r="H26" s="382"/>
      <c r="I26" s="309" t="s">
        <v>232</v>
      </c>
      <c r="J26" s="310"/>
    </row>
    <row r="27" spans="1:10" ht="14.4" thickBot="1" x14ac:dyDescent="0.35">
      <c r="A27" s="307"/>
      <c r="B27" s="379" t="s">
        <v>7</v>
      </c>
      <c r="C27" s="380"/>
      <c r="D27" s="308" t="s">
        <v>150</v>
      </c>
      <c r="E27" s="381">
        <v>250</v>
      </c>
      <c r="F27" s="382"/>
      <c r="G27" s="382"/>
      <c r="H27" s="382"/>
      <c r="I27" s="311" t="s">
        <v>328</v>
      </c>
      <c r="J27" s="310"/>
    </row>
    <row r="28" spans="1:10" ht="14.4" thickBot="1" x14ac:dyDescent="0.35">
      <c r="A28" s="307"/>
      <c r="B28" s="401" t="s">
        <v>160</v>
      </c>
      <c r="C28" s="402"/>
      <c r="D28" s="308" t="s">
        <v>150</v>
      </c>
      <c r="E28" s="403">
        <v>2</v>
      </c>
      <c r="F28" s="404"/>
      <c r="G28" s="404"/>
      <c r="H28" s="404"/>
      <c r="I28" s="311" t="s">
        <v>329</v>
      </c>
      <c r="J28" s="310"/>
    </row>
    <row r="29" spans="1:10" ht="31.5" customHeight="1" thickBot="1" x14ac:dyDescent="0.35">
      <c r="A29" s="307"/>
      <c r="B29" s="379" t="s">
        <v>144</v>
      </c>
      <c r="C29" s="380"/>
      <c r="D29" s="308" t="s">
        <v>150</v>
      </c>
      <c r="E29" s="405">
        <v>1</v>
      </c>
      <c r="F29" s="405"/>
      <c r="G29" s="405"/>
      <c r="H29" s="403"/>
      <c r="I29" s="311" t="s">
        <v>329</v>
      </c>
      <c r="J29" s="310"/>
    </row>
    <row r="30" spans="1:10" ht="90.75" customHeight="1" thickBot="1" x14ac:dyDescent="0.35">
      <c r="A30" s="307"/>
      <c r="B30" s="393" t="s">
        <v>161</v>
      </c>
      <c r="C30" s="394"/>
      <c r="D30" s="317" t="s">
        <v>162</v>
      </c>
      <c r="E30" s="395" t="s">
        <v>233</v>
      </c>
      <c r="F30" s="395"/>
      <c r="G30" s="395"/>
      <c r="H30" s="396"/>
      <c r="I30" s="309" t="s">
        <v>163</v>
      </c>
      <c r="J30" s="310"/>
    </row>
    <row r="31" spans="1:10" ht="90.75" customHeight="1" thickBot="1" x14ac:dyDescent="0.35">
      <c r="A31" s="307"/>
      <c r="B31" s="393" t="s">
        <v>164</v>
      </c>
      <c r="C31" s="394"/>
      <c r="D31" s="318" t="s">
        <v>162</v>
      </c>
      <c r="E31" s="395" t="s">
        <v>233</v>
      </c>
      <c r="F31" s="395"/>
      <c r="G31" s="395"/>
      <c r="H31" s="396"/>
      <c r="I31" s="319" t="s">
        <v>330</v>
      </c>
      <c r="J31" s="310"/>
    </row>
    <row r="32" spans="1:10" ht="81.75" customHeight="1" thickBot="1" x14ac:dyDescent="0.35">
      <c r="A32" s="307"/>
      <c r="B32" s="393" t="s">
        <v>165</v>
      </c>
      <c r="C32" s="394"/>
      <c r="D32" s="318" t="s">
        <v>162</v>
      </c>
      <c r="E32" s="395" t="s">
        <v>233</v>
      </c>
      <c r="F32" s="395"/>
      <c r="G32" s="395"/>
      <c r="H32" s="396"/>
      <c r="I32" s="319" t="s">
        <v>340</v>
      </c>
      <c r="J32" s="310"/>
    </row>
    <row r="33" spans="1:12" ht="66" customHeight="1" thickBot="1" x14ac:dyDescent="0.35">
      <c r="A33" s="307"/>
      <c r="B33" s="393" t="s">
        <v>166</v>
      </c>
      <c r="C33" s="394"/>
      <c r="D33" s="317" t="s">
        <v>162</v>
      </c>
      <c r="E33" s="395" t="s">
        <v>233</v>
      </c>
      <c r="F33" s="395"/>
      <c r="G33" s="395"/>
      <c r="H33" s="396"/>
      <c r="I33" s="309" t="s">
        <v>167</v>
      </c>
      <c r="J33" s="310"/>
    </row>
    <row r="34" spans="1:12" ht="64.5" customHeight="1" thickBot="1" x14ac:dyDescent="0.35">
      <c r="A34" s="307"/>
      <c r="B34" s="393" t="s">
        <v>168</v>
      </c>
      <c r="C34" s="394"/>
      <c r="D34" s="317" t="s">
        <v>162</v>
      </c>
      <c r="E34" s="395" t="s">
        <v>233</v>
      </c>
      <c r="F34" s="395"/>
      <c r="G34" s="395"/>
      <c r="H34" s="396"/>
      <c r="I34" s="309" t="s">
        <v>339</v>
      </c>
      <c r="J34" s="310"/>
    </row>
    <row r="35" spans="1:12" ht="62.25" customHeight="1" thickBot="1" x14ac:dyDescent="0.35">
      <c r="A35" s="307"/>
      <c r="B35" s="393" t="s">
        <v>169</v>
      </c>
      <c r="C35" s="394"/>
      <c r="D35" s="317" t="s">
        <v>162</v>
      </c>
      <c r="E35" s="395" t="s">
        <v>234</v>
      </c>
      <c r="F35" s="395"/>
      <c r="G35" s="395"/>
      <c r="H35" s="396"/>
      <c r="I35" s="309" t="s">
        <v>170</v>
      </c>
      <c r="J35" s="310"/>
    </row>
    <row r="36" spans="1:12" ht="56.25" customHeight="1" thickBot="1" x14ac:dyDescent="0.35">
      <c r="A36" s="307"/>
      <c r="B36" s="393" t="s">
        <v>171</v>
      </c>
      <c r="C36" s="394"/>
      <c r="D36" s="317" t="s">
        <v>172</v>
      </c>
      <c r="E36" s="395" t="s">
        <v>173</v>
      </c>
      <c r="F36" s="395"/>
      <c r="G36" s="395"/>
      <c r="H36" s="396"/>
      <c r="I36" s="309" t="s">
        <v>331</v>
      </c>
      <c r="J36" s="310"/>
    </row>
    <row r="37" spans="1:12" ht="27" customHeight="1" thickBot="1" x14ac:dyDescent="0.35">
      <c r="A37" s="307"/>
      <c r="B37" s="397" t="s">
        <v>174</v>
      </c>
      <c r="C37" s="398"/>
      <c r="D37" s="320" t="s">
        <v>150</v>
      </c>
      <c r="E37" s="399">
        <v>200</v>
      </c>
      <c r="F37" s="400"/>
      <c r="G37" s="400"/>
      <c r="H37" s="400"/>
      <c r="I37" s="311" t="s">
        <v>332</v>
      </c>
      <c r="J37" s="310"/>
    </row>
    <row r="38" spans="1:12" ht="13.8" x14ac:dyDescent="0.3">
      <c r="A38" s="310"/>
      <c r="B38" s="310"/>
      <c r="C38" s="310"/>
      <c r="D38" s="310"/>
      <c r="E38" s="310"/>
      <c r="F38" s="310"/>
      <c r="G38" s="310"/>
      <c r="H38" s="310"/>
      <c r="I38" s="310"/>
      <c r="J38" s="310"/>
    </row>
    <row r="42" spans="1:12" ht="29.25" customHeight="1" x14ac:dyDescent="0.25"/>
    <row r="43" spans="1:12" ht="72.75" customHeight="1" x14ac:dyDescent="0.25"/>
    <row r="44" spans="1:12" ht="15.75" customHeight="1" x14ac:dyDescent="0.25">
      <c r="L44" s="321"/>
    </row>
    <row r="45" spans="1:12" ht="15.75" customHeight="1" x14ac:dyDescent="0.25">
      <c r="L45" s="321"/>
    </row>
    <row r="46" spans="1:12" ht="15.75" customHeight="1" x14ac:dyDescent="0.25">
      <c r="L46" s="321"/>
    </row>
    <row r="47" spans="1:12" ht="15.75" customHeight="1" x14ac:dyDescent="0.25">
      <c r="L47" s="321"/>
    </row>
    <row r="48" spans="1:12" ht="15.75" customHeight="1" x14ac:dyDescent="0.25">
      <c r="L48" s="321"/>
    </row>
    <row r="49" spans="1:18" ht="15.75" customHeight="1" x14ac:dyDescent="0.25">
      <c r="L49" s="321"/>
    </row>
    <row r="50" spans="1:18" ht="15.75" customHeight="1" x14ac:dyDescent="0.25">
      <c r="L50" s="321"/>
    </row>
    <row r="51" spans="1:18" ht="15.75" customHeight="1" x14ac:dyDescent="0.25">
      <c r="L51" s="321"/>
    </row>
    <row r="52" spans="1:18" ht="15.75" customHeight="1" x14ac:dyDescent="0.25">
      <c r="L52" s="321"/>
    </row>
    <row r="53" spans="1:18" ht="15.75" customHeight="1" x14ac:dyDescent="0.25">
      <c r="L53" s="321"/>
    </row>
    <row r="54" spans="1:18" ht="15.75" customHeight="1" x14ac:dyDescent="0.25">
      <c r="L54" s="321"/>
    </row>
    <row r="55" spans="1:18" ht="15.75" customHeight="1" x14ac:dyDescent="0.25">
      <c r="L55" s="321"/>
    </row>
    <row r="56" spans="1:18" ht="15.75" customHeight="1" x14ac:dyDescent="0.25">
      <c r="L56" s="321"/>
    </row>
    <row r="57" spans="1:18" ht="15.75" customHeight="1" x14ac:dyDescent="0.25">
      <c r="L57" s="321"/>
    </row>
    <row r="58" spans="1:18" ht="15.75" customHeight="1" x14ac:dyDescent="0.25">
      <c r="L58" s="321"/>
    </row>
    <row r="59" spans="1:18" ht="15.75" customHeight="1" x14ac:dyDescent="0.25">
      <c r="L59" s="321"/>
    </row>
    <row r="60" spans="1:18" ht="15.75" customHeight="1" x14ac:dyDescent="0.25">
      <c r="L60" s="321"/>
    </row>
    <row r="61" spans="1:18" ht="15.75" customHeight="1" x14ac:dyDescent="0.25">
      <c r="L61" s="321"/>
    </row>
    <row r="62" spans="1:18" ht="15.75" customHeight="1" x14ac:dyDescent="0.25">
      <c r="L62" s="321"/>
    </row>
    <row r="63" spans="1:18" ht="15.75" customHeight="1" x14ac:dyDescent="0.25">
      <c r="A63" s="322"/>
      <c r="B63" s="322"/>
      <c r="C63" s="322"/>
      <c r="D63" s="322"/>
      <c r="E63" s="322"/>
      <c r="F63" s="322"/>
      <c r="G63" s="322"/>
      <c r="H63" s="322"/>
      <c r="I63" s="322"/>
      <c r="J63" s="322"/>
      <c r="K63" s="322"/>
      <c r="L63" s="322"/>
      <c r="M63" s="322"/>
      <c r="N63" s="322"/>
      <c r="O63" s="322"/>
      <c r="P63" s="322"/>
      <c r="Q63" s="322"/>
      <c r="R63" s="322"/>
    </row>
    <row r="64" spans="1:18" ht="15.75" customHeight="1" x14ac:dyDescent="0.25">
      <c r="A64" s="322"/>
      <c r="B64" s="322"/>
      <c r="C64" s="322"/>
      <c r="D64" s="322"/>
      <c r="E64" s="322"/>
      <c r="F64" s="322"/>
      <c r="G64" s="322"/>
      <c r="H64" s="322"/>
      <c r="I64" s="322"/>
      <c r="J64" s="322"/>
      <c r="K64" s="322"/>
      <c r="L64" s="322"/>
      <c r="M64" s="322"/>
      <c r="N64" s="322"/>
      <c r="O64" s="322"/>
      <c r="P64" s="322"/>
      <c r="Q64" s="322"/>
      <c r="R64" s="322"/>
    </row>
    <row r="65" spans="1:18" ht="15.75" customHeight="1" x14ac:dyDescent="0.25">
      <c r="A65" s="322"/>
      <c r="B65" s="322"/>
      <c r="C65" s="322"/>
      <c r="D65" s="322"/>
      <c r="E65" s="322"/>
      <c r="F65" s="322"/>
      <c r="G65" s="322"/>
      <c r="H65" s="322"/>
      <c r="I65" s="322"/>
      <c r="J65" s="322"/>
      <c r="K65" s="322"/>
      <c r="L65" s="322"/>
      <c r="M65" s="322"/>
      <c r="N65" s="322"/>
      <c r="O65" s="322"/>
      <c r="P65" s="322"/>
      <c r="Q65" s="322"/>
      <c r="R65" s="322"/>
    </row>
    <row r="66" spans="1:18" ht="15.75" customHeight="1" x14ac:dyDescent="0.25">
      <c r="A66" s="322"/>
      <c r="B66" s="322"/>
      <c r="C66" s="322"/>
      <c r="D66" s="322"/>
      <c r="E66" s="322"/>
      <c r="F66" s="322"/>
      <c r="G66" s="322"/>
      <c r="H66" s="322"/>
      <c r="I66" s="322"/>
      <c r="J66" s="322"/>
      <c r="K66" s="322"/>
      <c r="L66" s="322"/>
      <c r="M66" s="322"/>
      <c r="N66" s="322"/>
      <c r="O66" s="322"/>
      <c r="P66" s="322"/>
      <c r="Q66" s="322"/>
      <c r="R66" s="322"/>
    </row>
    <row r="67" spans="1:18" ht="15.75" customHeight="1" x14ac:dyDescent="0.25">
      <c r="A67" s="322"/>
      <c r="B67" s="322"/>
      <c r="C67" s="322"/>
      <c r="D67" s="322"/>
      <c r="E67" s="322"/>
      <c r="F67" s="322"/>
      <c r="G67" s="322"/>
      <c r="H67" s="322"/>
      <c r="I67" s="322"/>
      <c r="J67" s="322"/>
      <c r="K67" s="322"/>
      <c r="L67" s="322"/>
      <c r="M67" s="322"/>
      <c r="N67" s="322"/>
      <c r="O67" s="322"/>
      <c r="P67" s="322"/>
      <c r="Q67" s="322"/>
      <c r="R67" s="322"/>
    </row>
    <row r="68" spans="1:18" ht="15.75" customHeight="1" x14ac:dyDescent="0.25">
      <c r="A68" s="322"/>
      <c r="B68" s="322"/>
      <c r="C68" s="322"/>
      <c r="D68" s="322"/>
      <c r="E68" s="322"/>
      <c r="F68" s="322"/>
      <c r="G68" s="322"/>
      <c r="H68" s="322"/>
      <c r="I68" s="322"/>
      <c r="J68" s="322"/>
      <c r="K68" s="322"/>
      <c r="L68" s="322"/>
      <c r="M68" s="322"/>
      <c r="N68" s="322"/>
      <c r="O68" s="322"/>
      <c r="P68" s="322"/>
      <c r="Q68" s="322"/>
      <c r="R68" s="322"/>
    </row>
    <row r="69" spans="1:18" ht="15.75" customHeight="1" x14ac:dyDescent="0.25">
      <c r="A69" s="322"/>
      <c r="B69" s="322"/>
      <c r="C69" s="322"/>
      <c r="D69" s="322"/>
      <c r="E69" s="322"/>
      <c r="F69" s="322"/>
      <c r="G69" s="322"/>
      <c r="H69" s="322"/>
      <c r="I69" s="322"/>
      <c r="J69" s="322"/>
      <c r="K69" s="322"/>
      <c r="L69" s="322"/>
      <c r="M69" s="322"/>
      <c r="N69" s="322"/>
      <c r="O69" s="322"/>
      <c r="P69" s="322"/>
      <c r="Q69" s="322"/>
      <c r="R69" s="322"/>
    </row>
    <row r="70" spans="1:18" ht="15.75" customHeight="1" x14ac:dyDescent="0.25">
      <c r="A70" s="322"/>
      <c r="B70" s="322"/>
      <c r="C70" s="322"/>
      <c r="D70" s="322"/>
      <c r="E70" s="322"/>
      <c r="F70" s="322"/>
      <c r="G70" s="322"/>
      <c r="H70" s="322"/>
      <c r="I70" s="322"/>
      <c r="J70" s="322"/>
      <c r="K70" s="322"/>
      <c r="L70" s="322"/>
      <c r="M70" s="322"/>
      <c r="N70" s="322"/>
      <c r="O70" s="322"/>
      <c r="P70" s="322"/>
      <c r="Q70" s="322"/>
      <c r="R70" s="322"/>
    </row>
    <row r="71" spans="1:18" ht="15.75" customHeight="1" x14ac:dyDescent="0.25">
      <c r="A71" s="322"/>
      <c r="B71" s="322"/>
      <c r="C71" s="322"/>
      <c r="D71" s="322"/>
      <c r="E71" s="322"/>
      <c r="F71" s="322"/>
      <c r="G71" s="322"/>
      <c r="H71" s="322"/>
      <c r="I71" s="322"/>
      <c r="J71" s="322"/>
      <c r="K71" s="322"/>
      <c r="L71" s="322"/>
      <c r="M71" s="322"/>
      <c r="N71" s="322"/>
      <c r="O71" s="322"/>
      <c r="P71" s="322"/>
      <c r="Q71" s="322"/>
      <c r="R71" s="322"/>
    </row>
    <row r="72" spans="1:18" ht="15.75" customHeight="1" x14ac:dyDescent="0.25">
      <c r="A72" s="322"/>
      <c r="B72" s="322"/>
      <c r="C72" s="322"/>
      <c r="D72" s="322"/>
      <c r="E72" s="322"/>
      <c r="F72" s="322"/>
      <c r="G72" s="322"/>
      <c r="H72" s="322"/>
      <c r="I72" s="322"/>
      <c r="J72" s="322"/>
      <c r="K72" s="322"/>
      <c r="L72" s="322"/>
      <c r="M72" s="322"/>
      <c r="N72" s="322"/>
      <c r="O72" s="322"/>
      <c r="P72" s="322"/>
      <c r="Q72" s="322"/>
      <c r="R72" s="322"/>
    </row>
    <row r="73" spans="1:18" ht="15.75" customHeight="1" x14ac:dyDescent="0.25">
      <c r="A73" s="322"/>
      <c r="B73" s="322"/>
      <c r="C73" s="322"/>
      <c r="D73" s="322"/>
      <c r="E73" s="322"/>
      <c r="F73" s="322"/>
      <c r="G73" s="322"/>
      <c r="H73" s="322"/>
      <c r="I73" s="322"/>
      <c r="J73" s="322"/>
      <c r="K73" s="322"/>
      <c r="L73" s="322"/>
      <c r="M73" s="322"/>
      <c r="N73" s="322"/>
      <c r="O73" s="322"/>
      <c r="P73" s="322"/>
      <c r="Q73" s="322"/>
      <c r="R73" s="322"/>
    </row>
    <row r="74" spans="1:18" ht="15.75" customHeight="1" x14ac:dyDescent="0.25">
      <c r="A74" s="322"/>
      <c r="B74" s="322"/>
      <c r="C74" s="322"/>
      <c r="D74" s="322"/>
      <c r="E74" s="322"/>
      <c r="F74" s="322"/>
      <c r="G74" s="322"/>
      <c r="H74" s="322"/>
      <c r="I74" s="322"/>
      <c r="J74" s="322"/>
      <c r="K74" s="322"/>
      <c r="L74" s="322"/>
      <c r="M74" s="322"/>
      <c r="N74" s="322"/>
      <c r="O74" s="322"/>
      <c r="P74" s="322"/>
      <c r="Q74" s="322"/>
      <c r="R74" s="322"/>
    </row>
    <row r="75" spans="1:18" ht="15.75" customHeight="1" x14ac:dyDescent="0.25">
      <c r="A75" s="322"/>
      <c r="B75" s="322"/>
      <c r="C75" s="322"/>
      <c r="D75" s="322"/>
      <c r="E75" s="322"/>
      <c r="F75" s="322"/>
      <c r="G75" s="322"/>
      <c r="H75" s="322"/>
      <c r="I75" s="322"/>
      <c r="J75" s="322"/>
      <c r="K75" s="322"/>
      <c r="L75" s="322"/>
      <c r="M75" s="322"/>
      <c r="N75" s="322"/>
      <c r="O75" s="322"/>
      <c r="P75" s="322"/>
      <c r="Q75" s="322"/>
      <c r="R75" s="322"/>
    </row>
    <row r="76" spans="1:18" ht="15.75" customHeight="1" x14ac:dyDescent="0.25">
      <c r="A76" s="322"/>
      <c r="B76" s="322"/>
      <c r="C76" s="322"/>
      <c r="D76" s="322"/>
      <c r="E76" s="322"/>
      <c r="F76" s="322"/>
      <c r="G76" s="322"/>
      <c r="H76" s="322"/>
      <c r="I76" s="322"/>
      <c r="J76" s="322"/>
      <c r="K76" s="322"/>
      <c r="L76" s="322"/>
      <c r="M76" s="322"/>
      <c r="N76" s="322"/>
      <c r="O76" s="322"/>
      <c r="P76" s="322"/>
      <c r="Q76" s="322"/>
      <c r="R76" s="322"/>
    </row>
    <row r="77" spans="1:18" ht="15.75" customHeight="1" x14ac:dyDescent="0.25">
      <c r="A77" s="322"/>
      <c r="B77" s="322"/>
      <c r="C77" s="322"/>
      <c r="D77" s="322"/>
      <c r="E77" s="322"/>
      <c r="F77" s="322"/>
      <c r="G77" s="322"/>
      <c r="H77" s="322"/>
      <c r="I77" s="322"/>
      <c r="J77" s="322"/>
      <c r="K77" s="322"/>
      <c r="L77" s="322"/>
      <c r="M77" s="322"/>
      <c r="N77" s="322"/>
      <c r="O77" s="322"/>
      <c r="P77" s="322"/>
      <c r="Q77" s="322"/>
      <c r="R77" s="322"/>
    </row>
    <row r="78" spans="1:18" ht="15.75" customHeight="1" x14ac:dyDescent="0.25">
      <c r="A78" s="322"/>
      <c r="B78" s="322"/>
      <c r="C78" s="322"/>
      <c r="D78" s="322"/>
      <c r="E78" s="322"/>
      <c r="F78" s="322"/>
      <c r="G78" s="322"/>
      <c r="H78" s="322"/>
      <c r="I78" s="322"/>
      <c r="J78" s="322"/>
      <c r="K78" s="322"/>
      <c r="L78" s="322"/>
      <c r="M78" s="322"/>
      <c r="N78" s="322"/>
      <c r="O78" s="322"/>
      <c r="P78" s="322"/>
      <c r="Q78" s="322"/>
      <c r="R78" s="322"/>
    </row>
    <row r="79" spans="1:18" ht="15.75" customHeight="1" x14ac:dyDescent="0.25">
      <c r="A79" s="322"/>
      <c r="B79" s="322"/>
      <c r="C79" s="322"/>
      <c r="D79" s="322"/>
      <c r="E79" s="322"/>
      <c r="F79" s="322"/>
      <c r="G79" s="322"/>
      <c r="H79" s="322"/>
      <c r="I79" s="322"/>
      <c r="J79" s="322"/>
      <c r="K79" s="322"/>
      <c r="L79" s="322"/>
      <c r="M79" s="322"/>
      <c r="N79" s="322"/>
      <c r="O79" s="322"/>
      <c r="P79" s="322"/>
      <c r="Q79" s="322"/>
      <c r="R79" s="322"/>
    </row>
    <row r="80" spans="1:18" ht="15.75" customHeight="1" x14ac:dyDescent="0.25">
      <c r="A80" s="322"/>
      <c r="B80" s="322"/>
      <c r="C80" s="322"/>
      <c r="D80" s="322"/>
      <c r="E80" s="322"/>
      <c r="F80" s="322"/>
      <c r="G80" s="322"/>
      <c r="H80" s="322"/>
      <c r="I80" s="322"/>
      <c r="J80" s="322"/>
      <c r="K80" s="322"/>
      <c r="L80" s="322"/>
      <c r="M80" s="322"/>
      <c r="N80" s="322"/>
      <c r="O80" s="322"/>
      <c r="P80" s="322"/>
      <c r="Q80" s="322"/>
      <c r="R80" s="322"/>
    </row>
    <row r="81" spans="1:18" ht="15.75" customHeight="1" x14ac:dyDescent="0.25">
      <c r="A81" s="322"/>
      <c r="B81" s="322"/>
      <c r="C81" s="322"/>
      <c r="D81" s="322"/>
      <c r="E81" s="322"/>
      <c r="F81" s="322"/>
      <c r="G81" s="322"/>
      <c r="H81" s="322"/>
      <c r="I81" s="322"/>
      <c r="J81" s="322"/>
      <c r="K81" s="322"/>
      <c r="L81" s="322"/>
      <c r="M81" s="322"/>
      <c r="N81" s="322"/>
      <c r="O81" s="322"/>
      <c r="P81" s="322"/>
      <c r="Q81" s="322"/>
      <c r="R81" s="322"/>
    </row>
    <row r="82" spans="1:18" ht="15.75" customHeight="1" x14ac:dyDescent="0.25">
      <c r="A82" s="322"/>
      <c r="B82" s="322"/>
      <c r="C82" s="322"/>
      <c r="D82" s="322"/>
      <c r="E82" s="322"/>
      <c r="F82" s="322"/>
      <c r="G82" s="322"/>
      <c r="H82" s="322"/>
      <c r="I82" s="322"/>
      <c r="J82" s="322"/>
      <c r="K82" s="322"/>
      <c r="L82" s="322"/>
      <c r="M82" s="322"/>
      <c r="N82" s="322"/>
      <c r="O82" s="322"/>
      <c r="P82" s="322"/>
      <c r="Q82" s="322"/>
      <c r="R82" s="322"/>
    </row>
    <row r="83" spans="1:18" ht="15.75" customHeight="1" x14ac:dyDescent="0.25">
      <c r="A83" s="322"/>
      <c r="B83" s="322"/>
      <c r="C83" s="322"/>
      <c r="D83" s="322"/>
      <c r="E83" s="322"/>
      <c r="F83" s="322"/>
      <c r="G83" s="322"/>
      <c r="H83" s="322"/>
      <c r="I83" s="322"/>
      <c r="J83" s="322"/>
      <c r="K83" s="322"/>
      <c r="L83" s="322"/>
      <c r="M83" s="322"/>
      <c r="N83" s="322"/>
      <c r="O83" s="322"/>
      <c r="P83" s="322"/>
      <c r="Q83" s="322"/>
      <c r="R83" s="322"/>
    </row>
    <row r="84" spans="1:18" ht="15.75" customHeight="1" x14ac:dyDescent="0.25">
      <c r="A84" s="322"/>
      <c r="B84" s="322"/>
      <c r="C84" s="322"/>
      <c r="D84" s="322"/>
      <c r="E84" s="322"/>
      <c r="F84" s="322"/>
      <c r="G84" s="322"/>
      <c r="H84" s="322"/>
      <c r="I84" s="322"/>
      <c r="J84" s="322"/>
      <c r="K84" s="322"/>
      <c r="L84" s="322"/>
      <c r="M84" s="322"/>
      <c r="N84" s="322"/>
      <c r="O84" s="322"/>
      <c r="P84" s="322"/>
      <c r="Q84" s="322"/>
      <c r="R84" s="322"/>
    </row>
    <row r="85" spans="1:18" ht="15.75" customHeight="1" x14ac:dyDescent="0.25">
      <c r="A85" s="322"/>
      <c r="B85" s="322"/>
      <c r="C85" s="322"/>
      <c r="D85" s="322"/>
      <c r="E85" s="322"/>
      <c r="F85" s="322"/>
      <c r="G85" s="322"/>
      <c r="H85" s="322"/>
      <c r="I85" s="322"/>
      <c r="J85" s="322"/>
      <c r="K85" s="322"/>
      <c r="L85" s="322"/>
      <c r="M85" s="322"/>
      <c r="N85" s="322"/>
      <c r="O85" s="322"/>
      <c r="P85" s="322"/>
      <c r="Q85" s="322"/>
      <c r="R85" s="322"/>
    </row>
    <row r="86" spans="1:18" ht="15.75" customHeight="1" x14ac:dyDescent="0.25">
      <c r="A86" s="322"/>
      <c r="B86" s="322"/>
      <c r="C86" s="322"/>
      <c r="D86" s="322"/>
      <c r="E86" s="322"/>
      <c r="F86" s="322"/>
      <c r="G86" s="322"/>
      <c r="H86" s="322"/>
      <c r="I86" s="322"/>
      <c r="J86" s="322"/>
      <c r="K86" s="322"/>
      <c r="L86" s="322"/>
      <c r="M86" s="322"/>
      <c r="N86" s="322"/>
      <c r="O86" s="322"/>
      <c r="P86" s="322"/>
      <c r="Q86" s="322"/>
      <c r="R86" s="322"/>
    </row>
    <row r="87" spans="1:18" ht="15.75" customHeight="1" x14ac:dyDescent="0.25">
      <c r="A87" s="322"/>
      <c r="B87" s="322"/>
      <c r="C87" s="322"/>
      <c r="D87" s="322"/>
      <c r="E87" s="322"/>
      <c r="F87" s="322"/>
      <c r="G87" s="322"/>
      <c r="H87" s="322"/>
      <c r="I87" s="322"/>
      <c r="J87" s="322"/>
      <c r="K87" s="322"/>
      <c r="L87" s="322"/>
      <c r="M87" s="322"/>
      <c r="N87" s="322"/>
      <c r="O87" s="322"/>
      <c r="P87" s="322"/>
      <c r="Q87" s="322"/>
      <c r="R87" s="322"/>
    </row>
    <row r="88" spans="1:18" ht="15.75" customHeight="1" x14ac:dyDescent="0.25">
      <c r="A88" s="322"/>
      <c r="B88" s="322"/>
      <c r="C88" s="322"/>
      <c r="D88" s="322"/>
      <c r="E88" s="322"/>
      <c r="F88" s="322"/>
      <c r="G88" s="322"/>
      <c r="H88" s="322"/>
      <c r="I88" s="322"/>
      <c r="J88" s="322"/>
      <c r="K88" s="322"/>
      <c r="L88" s="322"/>
      <c r="M88" s="322"/>
      <c r="N88" s="322"/>
      <c r="O88" s="322"/>
      <c r="P88" s="322"/>
      <c r="Q88" s="322"/>
      <c r="R88" s="322"/>
    </row>
    <row r="89" spans="1:18" ht="15.75" customHeight="1" x14ac:dyDescent="0.25">
      <c r="A89" s="322"/>
      <c r="B89" s="322"/>
      <c r="C89" s="322"/>
      <c r="D89" s="322"/>
      <c r="E89" s="322"/>
      <c r="F89" s="322"/>
      <c r="G89" s="322"/>
      <c r="H89" s="322"/>
      <c r="I89" s="322"/>
      <c r="J89" s="322"/>
      <c r="K89" s="322"/>
      <c r="L89" s="322"/>
      <c r="M89" s="322"/>
      <c r="N89" s="322"/>
      <c r="O89" s="322"/>
      <c r="P89" s="322"/>
      <c r="Q89" s="322"/>
      <c r="R89" s="322"/>
    </row>
    <row r="90" spans="1:18" ht="15.75" customHeight="1" x14ac:dyDescent="0.25">
      <c r="A90" s="322"/>
      <c r="B90" s="322"/>
      <c r="C90" s="322"/>
      <c r="D90" s="322"/>
      <c r="E90" s="322"/>
      <c r="F90" s="322"/>
      <c r="G90" s="322"/>
      <c r="H90" s="322"/>
      <c r="I90" s="322"/>
      <c r="J90" s="322"/>
      <c r="K90" s="322"/>
      <c r="L90" s="322"/>
      <c r="M90" s="322"/>
      <c r="N90" s="322"/>
      <c r="O90" s="322"/>
      <c r="P90" s="322"/>
      <c r="Q90" s="322"/>
      <c r="R90" s="322"/>
    </row>
    <row r="91" spans="1:18" ht="15.75" customHeight="1" x14ac:dyDescent="0.25">
      <c r="A91" s="322"/>
      <c r="B91" s="322"/>
      <c r="C91" s="322"/>
      <c r="D91" s="322"/>
      <c r="E91" s="322"/>
      <c r="F91" s="322"/>
      <c r="G91" s="322"/>
      <c r="H91" s="322"/>
      <c r="I91" s="322"/>
      <c r="J91" s="322"/>
      <c r="K91" s="322"/>
      <c r="L91" s="322"/>
      <c r="M91" s="322"/>
      <c r="N91" s="322"/>
      <c r="O91" s="322"/>
      <c r="P91" s="322"/>
      <c r="Q91" s="322"/>
      <c r="R91" s="322"/>
    </row>
    <row r="92" spans="1:18" ht="15.75" customHeight="1" x14ac:dyDescent="0.25">
      <c r="A92" s="322"/>
      <c r="B92" s="322"/>
      <c r="C92" s="322"/>
      <c r="D92" s="322"/>
      <c r="E92" s="322"/>
      <c r="F92" s="322"/>
      <c r="G92" s="322"/>
      <c r="H92" s="322"/>
      <c r="I92" s="322"/>
      <c r="J92" s="322"/>
      <c r="K92" s="322"/>
      <c r="L92" s="322"/>
      <c r="M92" s="322"/>
      <c r="N92" s="322"/>
      <c r="O92" s="322"/>
      <c r="P92" s="322"/>
      <c r="Q92" s="322"/>
      <c r="R92" s="322"/>
    </row>
    <row r="93" spans="1:18" ht="15.75" customHeight="1" x14ac:dyDescent="0.25">
      <c r="A93" s="322"/>
      <c r="B93" s="322"/>
      <c r="C93" s="322"/>
      <c r="D93" s="322"/>
      <c r="E93" s="322"/>
      <c r="F93" s="322"/>
      <c r="G93" s="322"/>
      <c r="H93" s="322"/>
      <c r="I93" s="322"/>
      <c r="J93" s="322"/>
      <c r="K93" s="322"/>
      <c r="L93" s="322"/>
      <c r="M93" s="322"/>
      <c r="N93" s="322"/>
      <c r="O93" s="322"/>
      <c r="P93" s="322"/>
      <c r="Q93" s="322"/>
      <c r="R93" s="322"/>
    </row>
    <row r="94" spans="1:18" ht="15.75" customHeight="1" x14ac:dyDescent="0.25">
      <c r="A94" s="322"/>
      <c r="B94" s="322"/>
      <c r="C94" s="322"/>
      <c r="D94" s="322"/>
      <c r="E94" s="322"/>
      <c r="F94" s="322"/>
      <c r="G94" s="322"/>
      <c r="H94" s="322"/>
      <c r="I94" s="322"/>
      <c r="J94" s="322"/>
      <c r="K94" s="322"/>
      <c r="L94" s="322"/>
      <c r="M94" s="322"/>
      <c r="N94" s="322"/>
      <c r="O94" s="322"/>
      <c r="P94" s="322"/>
      <c r="Q94" s="322"/>
      <c r="R94" s="322"/>
    </row>
    <row r="95" spans="1:18" ht="15.75" customHeight="1" x14ac:dyDescent="0.25">
      <c r="A95" s="322"/>
      <c r="B95" s="322"/>
      <c r="C95" s="322"/>
      <c r="D95" s="322"/>
      <c r="E95" s="322"/>
      <c r="F95" s="322"/>
      <c r="G95" s="322"/>
      <c r="H95" s="322"/>
      <c r="I95" s="322"/>
      <c r="J95" s="322"/>
      <c r="K95" s="322"/>
      <c r="L95" s="322"/>
      <c r="M95" s="322"/>
      <c r="N95" s="322"/>
      <c r="O95" s="322"/>
      <c r="P95" s="322"/>
      <c r="Q95" s="322"/>
      <c r="R95" s="322"/>
    </row>
    <row r="96" spans="1:18" ht="15.75" customHeight="1" x14ac:dyDescent="0.25">
      <c r="A96" s="322"/>
      <c r="B96" s="322"/>
      <c r="C96" s="322"/>
      <c r="D96" s="322"/>
      <c r="E96" s="322"/>
      <c r="F96" s="322"/>
      <c r="G96" s="322"/>
      <c r="H96" s="322"/>
      <c r="I96" s="322"/>
      <c r="J96" s="322"/>
      <c r="K96" s="322"/>
      <c r="L96" s="322"/>
      <c r="M96" s="322"/>
      <c r="N96" s="322"/>
      <c r="O96" s="322"/>
      <c r="P96" s="322"/>
      <c r="Q96" s="322"/>
      <c r="R96" s="322"/>
    </row>
    <row r="97" spans="1:18" ht="15.75" customHeight="1" x14ac:dyDescent="0.25">
      <c r="A97" s="322"/>
      <c r="B97" s="322"/>
      <c r="C97" s="322"/>
      <c r="D97" s="322"/>
      <c r="E97" s="322"/>
      <c r="F97" s="322"/>
      <c r="G97" s="322"/>
      <c r="H97" s="322"/>
      <c r="I97" s="322"/>
      <c r="J97" s="322"/>
      <c r="K97" s="322"/>
      <c r="L97" s="322"/>
      <c r="M97" s="322"/>
      <c r="N97" s="322"/>
      <c r="O97" s="322"/>
      <c r="P97" s="322"/>
      <c r="Q97" s="322"/>
      <c r="R97" s="322"/>
    </row>
    <row r="98" spans="1:18" ht="15.75" customHeight="1" x14ac:dyDescent="0.25">
      <c r="A98" s="322"/>
      <c r="B98" s="322"/>
      <c r="C98" s="322"/>
      <c r="D98" s="322"/>
      <c r="E98" s="322"/>
      <c r="F98" s="322"/>
      <c r="G98" s="322"/>
      <c r="H98" s="322"/>
      <c r="I98" s="322"/>
      <c r="J98" s="322"/>
      <c r="K98" s="322"/>
      <c r="L98" s="322"/>
      <c r="M98" s="322"/>
      <c r="N98" s="322"/>
      <c r="O98" s="322"/>
      <c r="P98" s="322"/>
      <c r="Q98" s="322"/>
      <c r="R98" s="322"/>
    </row>
    <row r="99" spans="1:18" ht="15.75" customHeight="1" x14ac:dyDescent="0.25">
      <c r="A99" s="322"/>
      <c r="B99" s="322"/>
      <c r="C99" s="322"/>
      <c r="D99" s="322"/>
      <c r="E99" s="322"/>
      <c r="F99" s="322"/>
      <c r="G99" s="322"/>
      <c r="H99" s="322"/>
      <c r="I99" s="322"/>
      <c r="J99" s="322"/>
      <c r="K99" s="322"/>
      <c r="L99" s="322"/>
      <c r="M99" s="322"/>
      <c r="N99" s="322"/>
      <c r="O99" s="322"/>
      <c r="P99" s="322"/>
      <c r="Q99" s="322"/>
      <c r="R99" s="322"/>
    </row>
    <row r="100" spans="1:18" ht="15.75" customHeight="1" x14ac:dyDescent="0.25">
      <c r="A100" s="322"/>
      <c r="B100" s="322"/>
      <c r="C100" s="322"/>
      <c r="D100" s="322"/>
      <c r="E100" s="322"/>
      <c r="F100" s="322"/>
      <c r="G100" s="322"/>
      <c r="H100" s="322"/>
      <c r="I100" s="322"/>
      <c r="J100" s="322"/>
      <c r="K100" s="322"/>
      <c r="L100" s="322"/>
      <c r="M100" s="322"/>
      <c r="N100" s="322"/>
      <c r="O100" s="322"/>
      <c r="P100" s="322"/>
      <c r="Q100" s="322"/>
      <c r="R100" s="322"/>
    </row>
    <row r="101" spans="1:18" ht="15.75" customHeight="1" x14ac:dyDescent="0.25">
      <c r="A101" s="322"/>
      <c r="B101" s="322"/>
      <c r="C101" s="322"/>
      <c r="D101" s="322"/>
      <c r="E101" s="322"/>
      <c r="F101" s="322"/>
      <c r="G101" s="322"/>
      <c r="H101" s="322"/>
      <c r="I101" s="322"/>
      <c r="J101" s="322"/>
      <c r="K101" s="322"/>
      <c r="L101" s="322"/>
      <c r="M101" s="322"/>
      <c r="N101" s="322"/>
      <c r="O101" s="322"/>
      <c r="P101" s="322"/>
      <c r="Q101" s="322"/>
      <c r="R101" s="322"/>
    </row>
    <row r="102" spans="1:18" ht="15.75" customHeight="1" x14ac:dyDescent="0.25">
      <c r="A102" s="322"/>
      <c r="B102" s="322"/>
      <c r="C102" s="322"/>
      <c r="D102" s="322"/>
      <c r="E102" s="322"/>
      <c r="F102" s="322"/>
      <c r="G102" s="322"/>
      <c r="H102" s="322"/>
      <c r="I102" s="322"/>
      <c r="J102" s="322"/>
      <c r="K102" s="322"/>
      <c r="L102" s="322"/>
      <c r="M102" s="322"/>
      <c r="N102" s="322"/>
      <c r="O102" s="322"/>
      <c r="P102" s="322"/>
      <c r="Q102" s="322"/>
      <c r="R102" s="322"/>
    </row>
    <row r="103" spans="1:18" ht="15.75" customHeight="1" x14ac:dyDescent="0.25">
      <c r="A103" s="322"/>
      <c r="B103" s="322"/>
      <c r="C103" s="322"/>
      <c r="D103" s="322"/>
      <c r="E103" s="322"/>
      <c r="F103" s="322"/>
      <c r="G103" s="322"/>
      <c r="H103" s="322"/>
      <c r="I103" s="322"/>
      <c r="J103" s="322"/>
      <c r="K103" s="322"/>
      <c r="L103" s="322"/>
      <c r="M103" s="322"/>
      <c r="N103" s="322"/>
      <c r="O103" s="322"/>
      <c r="P103" s="322"/>
      <c r="Q103" s="322"/>
      <c r="R103" s="322"/>
    </row>
    <row r="104" spans="1:18" ht="15.75" customHeight="1" x14ac:dyDescent="0.25">
      <c r="A104" s="322"/>
      <c r="B104" s="322"/>
      <c r="C104" s="322"/>
      <c r="D104" s="322"/>
      <c r="E104" s="322"/>
      <c r="F104" s="322"/>
      <c r="G104" s="322"/>
      <c r="H104" s="322"/>
      <c r="I104" s="322"/>
      <c r="J104" s="322"/>
      <c r="K104" s="322"/>
      <c r="L104" s="322"/>
      <c r="M104" s="322"/>
      <c r="N104" s="322"/>
      <c r="O104" s="322"/>
      <c r="P104" s="322"/>
      <c r="Q104" s="322"/>
      <c r="R104" s="322"/>
    </row>
    <row r="105" spans="1:18" ht="15.75" customHeight="1" x14ac:dyDescent="0.25">
      <c r="A105" s="322"/>
      <c r="B105" s="322"/>
      <c r="C105" s="322"/>
      <c r="D105" s="322"/>
      <c r="E105" s="322"/>
      <c r="F105" s="322"/>
      <c r="G105" s="322"/>
      <c r="H105" s="322"/>
      <c r="I105" s="322"/>
      <c r="J105" s="322"/>
      <c r="K105" s="322"/>
      <c r="L105" s="322"/>
      <c r="M105" s="322"/>
      <c r="N105" s="322"/>
      <c r="O105" s="322"/>
      <c r="P105" s="322"/>
      <c r="Q105" s="322"/>
      <c r="R105" s="322"/>
    </row>
    <row r="106" spans="1:18" ht="15.75" customHeight="1" x14ac:dyDescent="0.25">
      <c r="A106" s="322"/>
      <c r="B106" s="322"/>
      <c r="C106" s="322"/>
      <c r="D106" s="322"/>
      <c r="E106" s="322"/>
      <c r="F106" s="322"/>
      <c r="G106" s="322"/>
      <c r="H106" s="322"/>
      <c r="I106" s="322"/>
      <c r="J106" s="322"/>
      <c r="K106" s="322"/>
      <c r="L106" s="322"/>
      <c r="M106" s="322"/>
      <c r="N106" s="322"/>
      <c r="O106" s="322"/>
      <c r="P106" s="322"/>
      <c r="Q106" s="322"/>
      <c r="R106" s="322"/>
    </row>
    <row r="107" spans="1:18" ht="15.75" customHeight="1" x14ac:dyDescent="0.25">
      <c r="A107" s="322"/>
      <c r="B107" s="322"/>
      <c r="C107" s="322"/>
      <c r="D107" s="322"/>
      <c r="E107" s="322"/>
      <c r="F107" s="322"/>
      <c r="G107" s="322"/>
      <c r="H107" s="322"/>
      <c r="I107" s="322"/>
      <c r="J107" s="322"/>
      <c r="K107" s="322"/>
      <c r="L107" s="322"/>
      <c r="M107" s="322"/>
      <c r="N107" s="322"/>
      <c r="O107" s="322"/>
      <c r="P107" s="322"/>
      <c r="Q107" s="322"/>
      <c r="R107" s="322"/>
    </row>
    <row r="108" spans="1:18" ht="15.75" customHeight="1" x14ac:dyDescent="0.25">
      <c r="A108" s="322"/>
      <c r="B108" s="322"/>
      <c r="C108" s="322"/>
      <c r="D108" s="322"/>
      <c r="E108" s="322"/>
      <c r="F108" s="322"/>
      <c r="G108" s="322"/>
      <c r="H108" s="322"/>
      <c r="I108" s="322"/>
      <c r="J108" s="322"/>
      <c r="K108" s="322"/>
      <c r="L108" s="322"/>
      <c r="M108" s="322"/>
      <c r="N108" s="322"/>
      <c r="O108" s="322"/>
      <c r="P108" s="322"/>
      <c r="Q108" s="322"/>
      <c r="R108" s="322"/>
    </row>
    <row r="109" spans="1:18" ht="15.75" customHeight="1" x14ac:dyDescent="0.25">
      <c r="A109" s="322"/>
      <c r="B109" s="322"/>
      <c r="C109" s="322"/>
      <c r="D109" s="322"/>
      <c r="E109" s="322"/>
      <c r="F109" s="322"/>
      <c r="G109" s="322"/>
      <c r="H109" s="322"/>
      <c r="I109" s="322"/>
      <c r="J109" s="322"/>
      <c r="K109" s="322"/>
      <c r="L109" s="322"/>
      <c r="M109" s="322"/>
      <c r="N109" s="322"/>
      <c r="O109" s="322"/>
      <c r="P109" s="322"/>
      <c r="Q109" s="322"/>
      <c r="R109" s="322"/>
    </row>
    <row r="110" spans="1:18" ht="15.75" customHeight="1" x14ac:dyDescent="0.25">
      <c r="A110" s="322"/>
      <c r="B110" s="322"/>
      <c r="C110" s="322"/>
      <c r="D110" s="322"/>
      <c r="E110" s="322"/>
      <c r="F110" s="322"/>
      <c r="G110" s="322"/>
      <c r="H110" s="322"/>
      <c r="I110" s="322"/>
      <c r="J110" s="322"/>
      <c r="K110" s="322"/>
      <c r="L110" s="322"/>
      <c r="M110" s="322"/>
      <c r="N110" s="322"/>
      <c r="O110" s="322"/>
      <c r="P110" s="322"/>
      <c r="Q110" s="322"/>
      <c r="R110" s="322"/>
    </row>
    <row r="111" spans="1:18" ht="15.75" customHeight="1" x14ac:dyDescent="0.25">
      <c r="A111" s="322"/>
      <c r="B111" s="322"/>
      <c r="C111" s="322"/>
      <c r="D111" s="322"/>
      <c r="E111" s="322"/>
      <c r="F111" s="322"/>
      <c r="G111" s="322"/>
      <c r="H111" s="322"/>
      <c r="I111" s="322"/>
      <c r="J111" s="322"/>
      <c r="K111" s="322"/>
      <c r="L111" s="322"/>
      <c r="M111" s="322"/>
      <c r="N111" s="322"/>
      <c r="O111" s="322"/>
      <c r="P111" s="322"/>
      <c r="Q111" s="322"/>
      <c r="R111" s="322"/>
    </row>
    <row r="112" spans="1:18" ht="15.75" customHeight="1" x14ac:dyDescent="0.25">
      <c r="A112" s="322"/>
      <c r="B112" s="322"/>
      <c r="C112" s="322"/>
      <c r="D112" s="322"/>
      <c r="E112" s="322"/>
      <c r="F112" s="322"/>
      <c r="G112" s="322"/>
      <c r="H112" s="322"/>
      <c r="I112" s="322"/>
      <c r="J112" s="322"/>
      <c r="K112" s="322"/>
      <c r="L112" s="322"/>
      <c r="M112" s="322"/>
      <c r="N112" s="322"/>
      <c r="O112" s="322"/>
      <c r="P112" s="322"/>
      <c r="Q112" s="322"/>
      <c r="R112" s="322"/>
    </row>
    <row r="113" spans="1:18" ht="15.75" customHeight="1" x14ac:dyDescent="0.25">
      <c r="A113" s="322"/>
      <c r="B113" s="322"/>
      <c r="C113" s="322"/>
      <c r="D113" s="322"/>
      <c r="E113" s="322"/>
      <c r="F113" s="322"/>
      <c r="G113" s="322"/>
      <c r="H113" s="322"/>
      <c r="I113" s="322"/>
      <c r="J113" s="322"/>
      <c r="K113" s="322"/>
      <c r="L113" s="322"/>
      <c r="M113" s="322"/>
      <c r="N113" s="322"/>
      <c r="O113" s="322"/>
      <c r="P113" s="322"/>
      <c r="Q113" s="322"/>
      <c r="R113" s="322"/>
    </row>
    <row r="114" spans="1:18" ht="15.75" customHeight="1" x14ac:dyDescent="0.25">
      <c r="A114" s="322"/>
      <c r="B114" s="322"/>
      <c r="C114" s="322"/>
      <c r="D114" s="322"/>
      <c r="E114" s="322"/>
      <c r="F114" s="322"/>
      <c r="G114" s="322"/>
      <c r="H114" s="322"/>
      <c r="I114" s="322"/>
      <c r="J114" s="322"/>
      <c r="K114" s="322"/>
      <c r="L114" s="322"/>
      <c r="M114" s="322"/>
      <c r="N114" s="322"/>
      <c r="O114" s="322"/>
      <c r="P114" s="322"/>
      <c r="Q114" s="322"/>
      <c r="R114" s="322"/>
    </row>
    <row r="115" spans="1:18" ht="15.75" customHeight="1" x14ac:dyDescent="0.25">
      <c r="A115" s="322"/>
      <c r="B115" s="322"/>
      <c r="C115" s="322"/>
      <c r="D115" s="322"/>
      <c r="E115" s="322"/>
      <c r="F115" s="322"/>
      <c r="G115" s="322"/>
      <c r="H115" s="322"/>
      <c r="I115" s="322"/>
      <c r="J115" s="322"/>
      <c r="K115" s="322"/>
      <c r="L115" s="322"/>
      <c r="M115" s="322"/>
      <c r="N115" s="322"/>
      <c r="O115" s="322"/>
      <c r="P115" s="322"/>
      <c r="Q115" s="322"/>
      <c r="R115" s="322"/>
    </row>
    <row r="116" spans="1:18" ht="15.75" customHeight="1" x14ac:dyDescent="0.25">
      <c r="A116" s="322"/>
      <c r="B116" s="322"/>
      <c r="C116" s="322"/>
      <c r="D116" s="322"/>
      <c r="E116" s="322"/>
      <c r="F116" s="322"/>
      <c r="G116" s="322"/>
      <c r="H116" s="322"/>
      <c r="I116" s="322"/>
      <c r="J116" s="322"/>
      <c r="K116" s="322"/>
      <c r="L116" s="322"/>
      <c r="M116" s="322"/>
      <c r="N116" s="322"/>
      <c r="O116" s="322"/>
      <c r="P116" s="322"/>
      <c r="Q116" s="322"/>
      <c r="R116" s="322"/>
    </row>
    <row r="117" spans="1:18" ht="15.75" customHeight="1" x14ac:dyDescent="0.25">
      <c r="A117" s="322"/>
      <c r="B117" s="322"/>
      <c r="C117" s="322"/>
      <c r="D117" s="322"/>
      <c r="E117" s="322"/>
      <c r="F117" s="322"/>
      <c r="G117" s="322"/>
      <c r="H117" s="322"/>
      <c r="I117" s="322"/>
      <c r="J117" s="322"/>
      <c r="K117" s="322"/>
      <c r="L117" s="322"/>
      <c r="M117" s="322"/>
      <c r="N117" s="322"/>
      <c r="O117" s="322"/>
      <c r="P117" s="322"/>
      <c r="Q117" s="322"/>
      <c r="R117" s="322"/>
    </row>
    <row r="118" spans="1:18" ht="15.75" customHeight="1" x14ac:dyDescent="0.25">
      <c r="A118" s="322"/>
      <c r="B118" s="322"/>
      <c r="C118" s="322"/>
      <c r="D118" s="322"/>
      <c r="E118" s="322"/>
      <c r="F118" s="322"/>
      <c r="G118" s="322"/>
      <c r="H118" s="322"/>
      <c r="I118" s="322"/>
      <c r="J118" s="322"/>
      <c r="K118" s="322"/>
      <c r="L118" s="322"/>
      <c r="M118" s="322"/>
      <c r="N118" s="322"/>
      <c r="O118" s="322"/>
      <c r="P118" s="322"/>
      <c r="Q118" s="322"/>
      <c r="R118" s="322"/>
    </row>
    <row r="119" spans="1:18" ht="15.75" customHeight="1" x14ac:dyDescent="0.25">
      <c r="A119" s="322"/>
      <c r="B119" s="322"/>
      <c r="C119" s="322"/>
      <c r="D119" s="322"/>
      <c r="E119" s="322"/>
      <c r="F119" s="322"/>
      <c r="G119" s="322"/>
      <c r="H119" s="322"/>
      <c r="I119" s="322"/>
      <c r="J119" s="322"/>
      <c r="K119" s="322"/>
      <c r="L119" s="322"/>
      <c r="M119" s="322"/>
      <c r="N119" s="322"/>
      <c r="O119" s="322"/>
      <c r="P119" s="322"/>
      <c r="Q119" s="322"/>
      <c r="R119" s="322"/>
    </row>
    <row r="120" spans="1:18" ht="15.75" customHeight="1" x14ac:dyDescent="0.25">
      <c r="A120" s="322"/>
      <c r="B120" s="322"/>
      <c r="C120" s="322"/>
      <c r="D120" s="322"/>
      <c r="E120" s="322"/>
      <c r="F120" s="322"/>
      <c r="G120" s="322"/>
      <c r="H120" s="322"/>
      <c r="I120" s="322"/>
      <c r="J120" s="322"/>
      <c r="K120" s="322"/>
      <c r="L120" s="322"/>
      <c r="M120" s="322"/>
      <c r="N120" s="322"/>
      <c r="O120" s="322"/>
      <c r="P120" s="322"/>
      <c r="Q120" s="322"/>
      <c r="R120" s="322"/>
    </row>
    <row r="121" spans="1:18" ht="15.75" customHeight="1" x14ac:dyDescent="0.25">
      <c r="A121" s="322"/>
      <c r="B121" s="322"/>
      <c r="C121" s="322"/>
      <c r="D121" s="322"/>
      <c r="E121" s="322"/>
      <c r="F121" s="322"/>
      <c r="G121" s="322"/>
      <c r="H121" s="322"/>
      <c r="I121" s="322"/>
      <c r="J121" s="322"/>
      <c r="K121" s="322"/>
      <c r="L121" s="322"/>
      <c r="M121" s="322"/>
      <c r="N121" s="322"/>
      <c r="O121" s="322"/>
      <c r="P121" s="322"/>
      <c r="Q121" s="322"/>
      <c r="R121" s="322"/>
    </row>
    <row r="122" spans="1:18" ht="15.75" customHeight="1" x14ac:dyDescent="0.25">
      <c r="A122" s="322"/>
      <c r="B122" s="322"/>
      <c r="C122" s="322"/>
      <c r="D122" s="322"/>
      <c r="E122" s="322"/>
      <c r="F122" s="322"/>
      <c r="G122" s="322"/>
      <c r="H122" s="322"/>
      <c r="I122" s="322"/>
      <c r="J122" s="322"/>
      <c r="K122" s="322"/>
      <c r="L122" s="322"/>
      <c r="M122" s="322"/>
      <c r="N122" s="322"/>
      <c r="O122" s="322"/>
      <c r="P122" s="322"/>
      <c r="Q122" s="322"/>
      <c r="R122" s="322"/>
    </row>
    <row r="123" spans="1:18" ht="15.75" customHeight="1" x14ac:dyDescent="0.25">
      <c r="A123" s="322"/>
      <c r="B123" s="322"/>
      <c r="C123" s="322"/>
      <c r="D123" s="322"/>
      <c r="E123" s="322"/>
      <c r="F123" s="322"/>
      <c r="G123" s="322"/>
      <c r="H123" s="322"/>
      <c r="I123" s="322"/>
      <c r="J123" s="322"/>
      <c r="K123" s="322"/>
      <c r="L123" s="322"/>
      <c r="M123" s="322"/>
      <c r="N123" s="322"/>
      <c r="O123" s="322"/>
      <c r="P123" s="322"/>
      <c r="Q123" s="322"/>
      <c r="R123" s="322"/>
    </row>
    <row r="124" spans="1:18" ht="15.75" customHeight="1" x14ac:dyDescent="0.25">
      <c r="A124" s="322"/>
      <c r="B124" s="322"/>
      <c r="C124" s="322"/>
      <c r="D124" s="322"/>
      <c r="E124" s="322"/>
      <c r="F124" s="322"/>
      <c r="G124" s="322"/>
      <c r="H124" s="322"/>
      <c r="I124" s="322"/>
      <c r="J124" s="322"/>
      <c r="K124" s="322"/>
      <c r="L124" s="322"/>
      <c r="M124" s="322"/>
      <c r="N124" s="322"/>
      <c r="O124" s="322"/>
      <c r="P124" s="322"/>
      <c r="Q124" s="322"/>
      <c r="R124" s="322"/>
    </row>
    <row r="125" spans="1:18" ht="15.75" customHeight="1" x14ac:dyDescent="0.25">
      <c r="A125" s="322"/>
      <c r="B125" s="322"/>
      <c r="C125" s="322"/>
      <c r="D125" s="322"/>
      <c r="E125" s="322"/>
      <c r="F125" s="322"/>
      <c r="G125" s="322"/>
      <c r="H125" s="322"/>
      <c r="I125" s="322"/>
      <c r="J125" s="322"/>
      <c r="K125" s="322"/>
      <c r="L125" s="322"/>
      <c r="M125" s="322"/>
      <c r="N125" s="322"/>
      <c r="O125" s="322"/>
      <c r="P125" s="322"/>
      <c r="Q125" s="322"/>
      <c r="R125" s="322"/>
    </row>
    <row r="126" spans="1:18" ht="15.75" customHeight="1" x14ac:dyDescent="0.25">
      <c r="A126" s="322"/>
      <c r="B126" s="322"/>
      <c r="C126" s="322"/>
      <c r="D126" s="322"/>
      <c r="E126" s="322"/>
      <c r="F126" s="322"/>
      <c r="G126" s="322"/>
      <c r="H126" s="322"/>
      <c r="I126" s="322"/>
      <c r="J126" s="322"/>
      <c r="K126" s="322"/>
      <c r="L126" s="322"/>
      <c r="M126" s="322"/>
      <c r="N126" s="322"/>
      <c r="O126" s="322"/>
      <c r="P126" s="322"/>
      <c r="Q126" s="322"/>
      <c r="R126" s="322"/>
    </row>
    <row r="127" spans="1:18" ht="15.75" customHeight="1" x14ac:dyDescent="0.25">
      <c r="A127" s="322"/>
      <c r="B127" s="322"/>
      <c r="C127" s="322"/>
      <c r="D127" s="322"/>
      <c r="E127" s="322"/>
      <c r="F127" s="322"/>
      <c r="G127" s="322"/>
      <c r="H127" s="322"/>
      <c r="I127" s="322"/>
      <c r="J127" s="322"/>
      <c r="K127" s="322"/>
      <c r="L127" s="322"/>
      <c r="M127" s="322"/>
      <c r="N127" s="322"/>
      <c r="O127" s="322"/>
      <c r="P127" s="322"/>
      <c r="Q127" s="322"/>
      <c r="R127" s="322"/>
    </row>
    <row r="128" spans="1:18" ht="15.75" customHeight="1" x14ac:dyDescent="0.25">
      <c r="A128" s="322"/>
      <c r="B128" s="322"/>
      <c r="C128" s="322"/>
      <c r="D128" s="322"/>
      <c r="E128" s="322"/>
      <c r="F128" s="322"/>
      <c r="G128" s="322"/>
      <c r="H128" s="322"/>
      <c r="I128" s="322"/>
      <c r="J128" s="322"/>
      <c r="K128" s="322"/>
      <c r="L128" s="322"/>
      <c r="M128" s="322"/>
      <c r="N128" s="322"/>
      <c r="O128" s="322"/>
      <c r="P128" s="322"/>
      <c r="Q128" s="322"/>
      <c r="R128" s="322"/>
    </row>
    <row r="129" spans="1:18" ht="15.75" customHeight="1" x14ac:dyDescent="0.25">
      <c r="A129" s="322"/>
      <c r="B129" s="322"/>
      <c r="C129" s="322"/>
      <c r="D129" s="322"/>
      <c r="E129" s="322"/>
      <c r="F129" s="322"/>
      <c r="G129" s="322"/>
      <c r="H129" s="322"/>
      <c r="I129" s="322"/>
      <c r="J129" s="322"/>
      <c r="K129" s="322"/>
      <c r="L129" s="322"/>
      <c r="M129" s="322"/>
      <c r="N129" s="322"/>
      <c r="O129" s="322"/>
      <c r="P129" s="322"/>
      <c r="Q129" s="322"/>
      <c r="R129" s="322"/>
    </row>
    <row r="130" spans="1:18" ht="15.75" customHeight="1" x14ac:dyDescent="0.25">
      <c r="A130" s="322"/>
      <c r="B130" s="322"/>
      <c r="C130" s="322"/>
      <c r="D130" s="322"/>
      <c r="E130" s="322"/>
      <c r="F130" s="322"/>
      <c r="G130" s="322"/>
      <c r="H130" s="322"/>
      <c r="I130" s="322"/>
      <c r="J130" s="322"/>
      <c r="K130" s="322"/>
      <c r="L130" s="322"/>
      <c r="M130" s="322"/>
      <c r="N130" s="322"/>
      <c r="O130" s="322"/>
      <c r="P130" s="322"/>
      <c r="Q130" s="322"/>
      <c r="R130" s="322"/>
    </row>
    <row r="131" spans="1:18" ht="15.75" customHeight="1" x14ac:dyDescent="0.25">
      <c r="A131" s="322"/>
      <c r="B131" s="322"/>
      <c r="C131" s="322"/>
      <c r="D131" s="322"/>
      <c r="E131" s="322"/>
      <c r="F131" s="322"/>
      <c r="G131" s="322"/>
      <c r="H131" s="322"/>
      <c r="I131" s="322"/>
      <c r="J131" s="322"/>
      <c r="K131" s="322"/>
      <c r="L131" s="322"/>
      <c r="M131" s="322"/>
      <c r="N131" s="322"/>
      <c r="O131" s="322"/>
      <c r="P131" s="322"/>
      <c r="Q131" s="322"/>
      <c r="R131" s="322"/>
    </row>
    <row r="132" spans="1:18" ht="15.75" customHeight="1" x14ac:dyDescent="0.25">
      <c r="A132" s="322"/>
      <c r="B132" s="322"/>
      <c r="C132" s="322"/>
      <c r="D132" s="322"/>
      <c r="E132" s="322"/>
      <c r="F132" s="322"/>
      <c r="G132" s="322"/>
      <c r="H132" s="322"/>
      <c r="I132" s="322"/>
      <c r="J132" s="322"/>
      <c r="K132" s="322"/>
      <c r="L132" s="322"/>
      <c r="M132" s="322"/>
      <c r="N132" s="322"/>
      <c r="O132" s="322"/>
      <c r="P132" s="322"/>
      <c r="Q132" s="322"/>
      <c r="R132" s="322"/>
    </row>
    <row r="133" spans="1:18" ht="15.75" customHeight="1" x14ac:dyDescent="0.25">
      <c r="A133" s="322"/>
      <c r="B133" s="322"/>
      <c r="C133" s="322"/>
      <c r="D133" s="322"/>
      <c r="E133" s="322"/>
      <c r="F133" s="322"/>
      <c r="G133" s="322"/>
      <c r="H133" s="322"/>
      <c r="I133" s="322"/>
      <c r="J133" s="322"/>
      <c r="K133" s="322"/>
      <c r="L133" s="322"/>
      <c r="M133" s="322"/>
      <c r="N133" s="322"/>
      <c r="O133" s="322"/>
      <c r="P133" s="322"/>
      <c r="Q133" s="322"/>
      <c r="R133" s="322"/>
    </row>
    <row r="134" spans="1:18" ht="15.75" customHeight="1" x14ac:dyDescent="0.25">
      <c r="A134" s="322"/>
      <c r="B134" s="322"/>
      <c r="C134" s="322"/>
      <c r="D134" s="322"/>
      <c r="E134" s="322"/>
      <c r="F134" s="322"/>
      <c r="G134" s="322"/>
      <c r="H134" s="322"/>
      <c r="I134" s="322"/>
      <c r="J134" s="322"/>
      <c r="K134" s="322"/>
      <c r="L134" s="322"/>
      <c r="M134" s="322"/>
      <c r="N134" s="322"/>
      <c r="O134" s="322"/>
      <c r="P134" s="322"/>
      <c r="Q134" s="322"/>
      <c r="R134" s="322"/>
    </row>
    <row r="135" spans="1:18" ht="15.75" customHeight="1" x14ac:dyDescent="0.25">
      <c r="A135" s="322"/>
      <c r="B135" s="322"/>
      <c r="C135" s="322"/>
      <c r="D135" s="322"/>
      <c r="E135" s="322"/>
      <c r="F135" s="322"/>
      <c r="G135" s="322"/>
      <c r="H135" s="322"/>
      <c r="I135" s="322"/>
      <c r="J135" s="322"/>
      <c r="K135" s="322"/>
      <c r="L135" s="322"/>
      <c r="M135" s="322"/>
      <c r="N135" s="322"/>
      <c r="O135" s="322"/>
      <c r="P135" s="322"/>
      <c r="Q135" s="322"/>
      <c r="R135" s="322"/>
    </row>
    <row r="136" spans="1:18" ht="15.75" customHeight="1" x14ac:dyDescent="0.25">
      <c r="A136" s="322"/>
      <c r="B136" s="322"/>
      <c r="C136" s="322"/>
      <c r="D136" s="322"/>
      <c r="E136" s="322"/>
      <c r="F136" s="322"/>
      <c r="G136" s="322"/>
      <c r="H136" s="322"/>
      <c r="I136" s="322"/>
      <c r="J136" s="322"/>
      <c r="K136" s="322"/>
      <c r="L136" s="322"/>
      <c r="M136" s="322"/>
      <c r="N136" s="322"/>
      <c r="O136" s="322"/>
      <c r="P136" s="322"/>
      <c r="Q136" s="322"/>
      <c r="R136" s="322"/>
    </row>
    <row r="137" spans="1:18" ht="15.75" customHeight="1" x14ac:dyDescent="0.25">
      <c r="A137" s="322"/>
      <c r="B137" s="322"/>
      <c r="C137" s="322"/>
      <c r="D137" s="322"/>
      <c r="E137" s="322"/>
      <c r="F137" s="322"/>
      <c r="G137" s="322"/>
      <c r="H137" s="322"/>
      <c r="I137" s="322"/>
      <c r="J137" s="322"/>
      <c r="K137" s="322"/>
      <c r="L137" s="322"/>
      <c r="M137" s="322"/>
      <c r="N137" s="322"/>
      <c r="O137" s="322"/>
      <c r="P137" s="322"/>
      <c r="Q137" s="322"/>
      <c r="R137" s="322"/>
    </row>
    <row r="138" spans="1:18" ht="15.75" customHeight="1" x14ac:dyDescent="0.25">
      <c r="A138" s="322"/>
      <c r="B138" s="322"/>
      <c r="C138" s="322"/>
      <c r="D138" s="322"/>
      <c r="E138" s="322"/>
      <c r="F138" s="322"/>
      <c r="G138" s="322"/>
      <c r="H138" s="322"/>
      <c r="I138" s="322"/>
      <c r="J138" s="322"/>
      <c r="K138" s="322"/>
      <c r="L138" s="322"/>
      <c r="M138" s="322"/>
      <c r="N138" s="322"/>
      <c r="O138" s="322"/>
      <c r="P138" s="322"/>
      <c r="Q138" s="322"/>
      <c r="R138" s="322"/>
    </row>
    <row r="139" spans="1:18" ht="15.75" customHeight="1" x14ac:dyDescent="0.25">
      <c r="A139" s="322"/>
      <c r="B139" s="322"/>
      <c r="C139" s="322"/>
      <c r="D139" s="322"/>
      <c r="E139" s="322"/>
      <c r="F139" s="322"/>
      <c r="G139" s="322"/>
      <c r="H139" s="322"/>
      <c r="I139" s="322"/>
      <c r="J139" s="322"/>
      <c r="K139" s="322"/>
      <c r="L139" s="322"/>
      <c r="M139" s="322"/>
      <c r="N139" s="322"/>
      <c r="O139" s="322"/>
      <c r="P139" s="322"/>
      <c r="Q139" s="322"/>
      <c r="R139" s="322"/>
    </row>
    <row r="140" spans="1:18" ht="15.75" customHeight="1" x14ac:dyDescent="0.25">
      <c r="A140" s="322"/>
      <c r="B140" s="322"/>
      <c r="C140" s="322"/>
      <c r="D140" s="322"/>
      <c r="E140" s="322"/>
      <c r="F140" s="322"/>
      <c r="G140" s="322"/>
      <c r="H140" s="322"/>
      <c r="I140" s="322"/>
      <c r="J140" s="322"/>
      <c r="K140" s="322"/>
      <c r="L140" s="322"/>
      <c r="M140" s="322"/>
      <c r="N140" s="322"/>
      <c r="O140" s="322"/>
      <c r="P140" s="322"/>
      <c r="Q140" s="322"/>
      <c r="R140" s="322"/>
    </row>
    <row r="141" spans="1:18" ht="15.75" customHeight="1" x14ac:dyDescent="0.25">
      <c r="A141" s="322"/>
      <c r="B141" s="322"/>
      <c r="C141" s="322"/>
      <c r="D141" s="322"/>
      <c r="E141" s="322"/>
      <c r="F141" s="322"/>
      <c r="G141" s="322"/>
      <c r="H141" s="322"/>
      <c r="I141" s="322"/>
      <c r="J141" s="322"/>
      <c r="K141" s="322"/>
      <c r="L141" s="322"/>
      <c r="M141" s="322"/>
      <c r="N141" s="322"/>
      <c r="O141" s="322"/>
      <c r="P141" s="322"/>
      <c r="Q141" s="322"/>
      <c r="R141" s="322"/>
    </row>
    <row r="142" spans="1:18" x14ac:dyDescent="0.25">
      <c r="A142" s="322"/>
      <c r="B142" s="322"/>
      <c r="C142" s="322"/>
      <c r="D142" s="322"/>
      <c r="E142" s="322"/>
      <c r="F142" s="322"/>
      <c r="G142" s="322"/>
      <c r="H142" s="322"/>
      <c r="I142" s="322"/>
      <c r="J142" s="322"/>
      <c r="K142" s="322"/>
      <c r="L142" s="322"/>
      <c r="M142" s="322"/>
      <c r="N142" s="322"/>
      <c r="O142" s="322"/>
      <c r="P142" s="322"/>
      <c r="Q142" s="322"/>
      <c r="R142" s="322"/>
    </row>
    <row r="143" spans="1:18" x14ac:dyDescent="0.25">
      <c r="A143" s="322"/>
      <c r="B143" s="322"/>
      <c r="C143" s="322"/>
      <c r="D143" s="322"/>
      <c r="E143" s="322"/>
      <c r="F143" s="322"/>
      <c r="G143" s="322"/>
      <c r="H143" s="322"/>
      <c r="I143" s="322"/>
      <c r="J143" s="322"/>
      <c r="K143" s="322"/>
      <c r="L143" s="322"/>
      <c r="M143" s="322"/>
      <c r="N143" s="322"/>
      <c r="O143" s="322"/>
      <c r="P143" s="322"/>
      <c r="Q143" s="322"/>
      <c r="R143" s="322"/>
    </row>
    <row r="144" spans="1:18" x14ac:dyDescent="0.25">
      <c r="A144" s="322"/>
      <c r="B144" s="322"/>
      <c r="C144" s="322"/>
      <c r="D144" s="322"/>
      <c r="E144" s="322"/>
      <c r="F144" s="322"/>
      <c r="G144" s="322"/>
      <c r="H144" s="322"/>
      <c r="I144" s="322"/>
      <c r="J144" s="322"/>
      <c r="K144" s="322"/>
      <c r="L144" s="322"/>
      <c r="M144" s="322"/>
      <c r="N144" s="322"/>
      <c r="O144" s="322"/>
      <c r="P144" s="322"/>
      <c r="Q144" s="322"/>
      <c r="R144" s="322"/>
    </row>
    <row r="145" spans="1:18" x14ac:dyDescent="0.25">
      <c r="A145" s="322"/>
      <c r="B145" s="322"/>
      <c r="C145" s="322"/>
      <c r="D145" s="322"/>
      <c r="E145" s="322"/>
      <c r="F145" s="322"/>
      <c r="G145" s="322"/>
      <c r="H145" s="322"/>
      <c r="I145" s="322"/>
      <c r="J145" s="322"/>
      <c r="K145" s="322"/>
      <c r="L145" s="322"/>
      <c r="M145" s="322"/>
      <c r="N145" s="322"/>
      <c r="O145" s="322"/>
      <c r="P145" s="322"/>
      <c r="Q145" s="322"/>
      <c r="R145" s="322"/>
    </row>
    <row r="146" spans="1:18" x14ac:dyDescent="0.25">
      <c r="A146" s="322"/>
      <c r="B146" s="322"/>
      <c r="C146" s="322"/>
      <c r="D146" s="322"/>
      <c r="E146" s="322"/>
      <c r="F146" s="322"/>
      <c r="G146" s="322"/>
      <c r="H146" s="322"/>
      <c r="I146" s="322"/>
      <c r="J146" s="322"/>
      <c r="K146" s="322"/>
      <c r="L146" s="322"/>
      <c r="M146" s="322"/>
      <c r="N146" s="322"/>
      <c r="O146" s="322"/>
      <c r="P146" s="322"/>
      <c r="Q146" s="322"/>
      <c r="R146" s="322"/>
    </row>
    <row r="147" spans="1:18" x14ac:dyDescent="0.25">
      <c r="A147" s="322"/>
      <c r="B147" s="322"/>
      <c r="C147" s="322"/>
      <c r="D147" s="322"/>
      <c r="E147" s="322"/>
      <c r="F147" s="322"/>
      <c r="G147" s="322"/>
      <c r="H147" s="322"/>
      <c r="I147" s="322"/>
      <c r="J147" s="322"/>
      <c r="K147" s="322"/>
      <c r="L147" s="322"/>
      <c r="M147" s="322"/>
      <c r="N147" s="322"/>
      <c r="O147" s="322"/>
      <c r="P147" s="322"/>
      <c r="Q147" s="322"/>
      <c r="R147" s="322"/>
    </row>
    <row r="148" spans="1:18" x14ac:dyDescent="0.25">
      <c r="A148" s="322"/>
      <c r="B148" s="322"/>
      <c r="C148" s="322"/>
      <c r="D148" s="322"/>
      <c r="E148" s="322"/>
      <c r="F148" s="322"/>
      <c r="G148" s="322"/>
      <c r="H148" s="322"/>
      <c r="I148" s="322"/>
      <c r="J148" s="322"/>
      <c r="K148" s="322"/>
      <c r="L148" s="322"/>
      <c r="M148" s="322"/>
      <c r="N148" s="322"/>
      <c r="O148" s="322"/>
      <c r="P148" s="322"/>
      <c r="Q148" s="322"/>
      <c r="R148" s="322"/>
    </row>
    <row r="149" spans="1:18" x14ac:dyDescent="0.25">
      <c r="A149" s="322"/>
      <c r="B149" s="322"/>
      <c r="C149" s="322"/>
      <c r="D149" s="322"/>
      <c r="E149" s="322"/>
      <c r="F149" s="322"/>
      <c r="G149" s="322"/>
      <c r="H149" s="322"/>
      <c r="I149" s="322"/>
      <c r="J149" s="322"/>
      <c r="K149" s="322"/>
      <c r="L149" s="322"/>
      <c r="M149" s="322"/>
      <c r="N149" s="322"/>
      <c r="O149" s="322"/>
      <c r="P149" s="322"/>
      <c r="Q149" s="322"/>
      <c r="R149" s="322"/>
    </row>
    <row r="150" spans="1:18" x14ac:dyDescent="0.25">
      <c r="A150" s="322"/>
      <c r="B150" s="322"/>
      <c r="C150" s="322"/>
      <c r="D150" s="322"/>
      <c r="E150" s="322"/>
      <c r="F150" s="322"/>
      <c r="G150" s="322"/>
      <c r="H150" s="322"/>
      <c r="I150" s="322"/>
      <c r="J150" s="322"/>
      <c r="K150" s="322"/>
      <c r="L150" s="322"/>
      <c r="M150" s="322"/>
      <c r="N150" s="322"/>
      <c r="O150" s="322"/>
      <c r="P150" s="322"/>
      <c r="Q150" s="322"/>
      <c r="R150" s="322"/>
    </row>
    <row r="151" spans="1:18" x14ac:dyDescent="0.25">
      <c r="A151" s="322"/>
      <c r="B151" s="322"/>
      <c r="C151" s="322"/>
      <c r="D151" s="322"/>
      <c r="E151" s="322"/>
      <c r="F151" s="322"/>
      <c r="G151" s="322"/>
      <c r="H151" s="322"/>
      <c r="I151" s="322"/>
      <c r="J151" s="322"/>
      <c r="K151" s="322"/>
      <c r="L151" s="322"/>
      <c r="M151" s="322"/>
      <c r="N151" s="322"/>
      <c r="O151" s="322"/>
      <c r="P151" s="322"/>
      <c r="Q151" s="322"/>
      <c r="R151" s="322"/>
    </row>
    <row r="152" spans="1:18" x14ac:dyDescent="0.25">
      <c r="A152" s="322"/>
      <c r="B152" s="322"/>
      <c r="C152" s="322"/>
      <c r="D152" s="322"/>
      <c r="E152" s="322"/>
      <c r="F152" s="322"/>
      <c r="G152" s="322"/>
      <c r="H152" s="322"/>
      <c r="I152" s="322"/>
      <c r="J152" s="322"/>
      <c r="K152" s="322"/>
      <c r="L152" s="322"/>
      <c r="M152" s="322"/>
      <c r="N152" s="322"/>
      <c r="O152" s="322"/>
      <c r="P152" s="322"/>
      <c r="Q152" s="322"/>
      <c r="R152" s="322"/>
    </row>
    <row r="153" spans="1:18" x14ac:dyDescent="0.25">
      <c r="A153" s="322"/>
      <c r="B153" s="322"/>
      <c r="C153" s="322"/>
      <c r="D153" s="322"/>
      <c r="E153" s="322"/>
      <c r="F153" s="322"/>
      <c r="G153" s="322"/>
      <c r="H153" s="322"/>
      <c r="I153" s="322"/>
      <c r="J153" s="322"/>
      <c r="K153" s="322"/>
      <c r="L153" s="322"/>
      <c r="M153" s="322"/>
      <c r="N153" s="322"/>
      <c r="O153" s="322"/>
      <c r="P153" s="322"/>
      <c r="Q153" s="322"/>
      <c r="R153" s="322"/>
    </row>
    <row r="154" spans="1:18" x14ac:dyDescent="0.25">
      <c r="A154" s="322"/>
      <c r="B154" s="322"/>
      <c r="C154" s="322"/>
      <c r="D154" s="322"/>
      <c r="E154" s="322"/>
      <c r="F154" s="322"/>
      <c r="G154" s="322"/>
      <c r="H154" s="322"/>
      <c r="I154" s="322"/>
      <c r="J154" s="322"/>
      <c r="K154" s="322"/>
      <c r="L154" s="322"/>
      <c r="M154" s="322"/>
      <c r="N154" s="322"/>
      <c r="O154" s="322"/>
      <c r="P154" s="322"/>
      <c r="Q154" s="322"/>
      <c r="R154" s="322"/>
    </row>
    <row r="155" spans="1:18" x14ac:dyDescent="0.25">
      <c r="A155" s="322"/>
      <c r="B155" s="322"/>
      <c r="C155" s="322"/>
      <c r="D155" s="322"/>
      <c r="E155" s="322"/>
      <c r="F155" s="322"/>
      <c r="G155" s="322"/>
      <c r="H155" s="322"/>
      <c r="I155" s="322"/>
      <c r="J155" s="322"/>
      <c r="K155" s="322"/>
      <c r="L155" s="322"/>
      <c r="M155" s="322"/>
      <c r="N155" s="322"/>
      <c r="O155" s="322"/>
      <c r="P155" s="322"/>
      <c r="Q155" s="322"/>
      <c r="R155" s="322"/>
    </row>
    <row r="156" spans="1:18" x14ac:dyDescent="0.25">
      <c r="A156" s="322"/>
      <c r="B156" s="322"/>
      <c r="C156" s="322"/>
      <c r="D156" s="322"/>
      <c r="E156" s="322"/>
      <c r="F156" s="322"/>
      <c r="G156" s="322"/>
      <c r="H156" s="322"/>
      <c r="I156" s="322"/>
      <c r="J156" s="322"/>
      <c r="K156" s="322"/>
      <c r="L156" s="322"/>
      <c r="M156" s="322"/>
      <c r="N156" s="322"/>
      <c r="O156" s="322"/>
      <c r="P156" s="322"/>
      <c r="Q156" s="322"/>
      <c r="R156" s="322"/>
    </row>
    <row r="157" spans="1:18" x14ac:dyDescent="0.25">
      <c r="A157" s="322"/>
      <c r="B157" s="322"/>
      <c r="C157" s="322"/>
      <c r="D157" s="322"/>
      <c r="E157" s="322"/>
      <c r="F157" s="322"/>
      <c r="G157" s="322"/>
      <c r="H157" s="322"/>
      <c r="I157" s="322"/>
      <c r="J157" s="322"/>
      <c r="K157" s="322"/>
      <c r="L157" s="322"/>
      <c r="M157" s="322"/>
      <c r="N157" s="322"/>
      <c r="O157" s="322"/>
      <c r="P157" s="322"/>
      <c r="Q157" s="322"/>
      <c r="R157" s="322"/>
    </row>
    <row r="158" spans="1:18" x14ac:dyDescent="0.25">
      <c r="A158" s="322"/>
      <c r="B158" s="322"/>
      <c r="C158" s="322"/>
      <c r="D158" s="322"/>
      <c r="E158" s="322"/>
      <c r="F158" s="322"/>
      <c r="G158" s="322"/>
      <c r="H158" s="322"/>
      <c r="I158" s="322"/>
      <c r="J158" s="322"/>
      <c r="K158" s="322"/>
      <c r="L158" s="322"/>
      <c r="M158" s="322"/>
      <c r="N158" s="322"/>
      <c r="O158" s="322"/>
      <c r="P158" s="322"/>
      <c r="Q158" s="322"/>
      <c r="R158" s="322"/>
    </row>
    <row r="159" spans="1:18" x14ac:dyDescent="0.25">
      <c r="A159" s="322"/>
      <c r="B159" s="322"/>
      <c r="C159" s="322"/>
      <c r="D159" s="322"/>
      <c r="E159" s="322"/>
      <c r="F159" s="322"/>
      <c r="G159" s="322"/>
      <c r="H159" s="322"/>
      <c r="I159" s="322"/>
      <c r="J159" s="322"/>
      <c r="K159" s="322"/>
      <c r="L159" s="322"/>
      <c r="M159" s="322"/>
      <c r="N159" s="322"/>
      <c r="O159" s="322"/>
      <c r="P159" s="322"/>
      <c r="Q159" s="322"/>
      <c r="R159" s="322"/>
    </row>
    <row r="160" spans="1:18" x14ac:dyDescent="0.25">
      <c r="A160" s="322"/>
      <c r="B160" s="322"/>
      <c r="C160" s="322"/>
      <c r="D160" s="322"/>
      <c r="E160" s="322"/>
      <c r="F160" s="322"/>
      <c r="G160" s="322"/>
      <c r="H160" s="322"/>
      <c r="I160" s="322"/>
      <c r="J160" s="322"/>
      <c r="K160" s="322"/>
      <c r="L160" s="322"/>
      <c r="M160" s="322"/>
      <c r="N160" s="322"/>
      <c r="O160" s="322"/>
      <c r="P160" s="322"/>
      <c r="Q160" s="322"/>
      <c r="R160" s="322"/>
    </row>
    <row r="161" spans="1:18" x14ac:dyDescent="0.25">
      <c r="A161" s="322"/>
      <c r="B161" s="322"/>
      <c r="C161" s="322"/>
      <c r="D161" s="322"/>
      <c r="E161" s="322"/>
      <c r="F161" s="322"/>
      <c r="G161" s="322"/>
      <c r="H161" s="322"/>
      <c r="I161" s="322"/>
      <c r="J161" s="322"/>
      <c r="K161" s="322"/>
      <c r="L161" s="322"/>
      <c r="M161" s="322"/>
      <c r="N161" s="322"/>
      <c r="O161" s="322"/>
      <c r="P161" s="322"/>
      <c r="Q161" s="322"/>
      <c r="R161" s="322"/>
    </row>
    <row r="162" spans="1:18" x14ac:dyDescent="0.25">
      <c r="A162" s="322"/>
      <c r="B162" s="322"/>
      <c r="C162" s="322"/>
      <c r="D162" s="322"/>
      <c r="E162" s="322"/>
      <c r="F162" s="322"/>
      <c r="G162" s="322"/>
      <c r="H162" s="322"/>
      <c r="I162" s="322"/>
      <c r="J162" s="322"/>
      <c r="K162" s="322"/>
      <c r="L162" s="322"/>
      <c r="M162" s="322"/>
      <c r="N162" s="322"/>
      <c r="O162" s="322"/>
      <c r="P162" s="322"/>
      <c r="Q162" s="322"/>
      <c r="R162" s="322"/>
    </row>
    <row r="163" spans="1:18" x14ac:dyDescent="0.25">
      <c r="A163" s="322"/>
      <c r="B163" s="322"/>
      <c r="C163" s="322"/>
      <c r="D163" s="322"/>
      <c r="E163" s="322"/>
      <c r="F163" s="322"/>
      <c r="G163" s="322"/>
      <c r="H163" s="322"/>
      <c r="I163" s="322"/>
      <c r="J163" s="322"/>
      <c r="K163" s="322"/>
      <c r="L163" s="322"/>
      <c r="M163" s="322"/>
      <c r="N163" s="322"/>
      <c r="O163" s="322"/>
      <c r="P163" s="322"/>
      <c r="Q163" s="322"/>
      <c r="R163" s="322"/>
    </row>
    <row r="164" spans="1:18" x14ac:dyDescent="0.25">
      <c r="A164" s="322"/>
      <c r="B164" s="322"/>
      <c r="C164" s="322"/>
      <c r="D164" s="322"/>
      <c r="E164" s="322"/>
      <c r="F164" s="322"/>
      <c r="G164" s="322"/>
      <c r="H164" s="322"/>
      <c r="I164" s="322"/>
      <c r="J164" s="322"/>
      <c r="K164" s="322"/>
      <c r="L164" s="322"/>
      <c r="M164" s="322"/>
      <c r="N164" s="322"/>
      <c r="O164" s="322"/>
      <c r="P164" s="322"/>
      <c r="Q164" s="322"/>
      <c r="R164" s="322"/>
    </row>
    <row r="165" spans="1:18" x14ac:dyDescent="0.25">
      <c r="A165" s="322"/>
      <c r="B165" s="322"/>
      <c r="C165" s="322"/>
      <c r="D165" s="322"/>
      <c r="E165" s="322"/>
      <c r="F165" s="322"/>
      <c r="G165" s="322"/>
      <c r="H165" s="322"/>
      <c r="I165" s="322"/>
      <c r="J165" s="322"/>
      <c r="K165" s="322"/>
      <c r="L165" s="322"/>
      <c r="M165" s="322"/>
      <c r="N165" s="322"/>
      <c r="O165" s="322"/>
      <c r="P165" s="322"/>
      <c r="Q165" s="322"/>
      <c r="R165" s="322"/>
    </row>
    <row r="166" spans="1:18" x14ac:dyDescent="0.25">
      <c r="A166" s="322"/>
      <c r="B166" s="322"/>
      <c r="C166" s="322"/>
      <c r="D166" s="322"/>
      <c r="E166" s="322"/>
      <c r="F166" s="322"/>
      <c r="G166" s="322"/>
      <c r="H166" s="322"/>
      <c r="I166" s="322"/>
      <c r="J166" s="322"/>
      <c r="K166" s="322"/>
      <c r="L166" s="322"/>
      <c r="M166" s="322"/>
      <c r="N166" s="322"/>
      <c r="O166" s="322"/>
      <c r="P166" s="322"/>
      <c r="Q166" s="322"/>
      <c r="R166" s="322"/>
    </row>
    <row r="167" spans="1:18" x14ac:dyDescent="0.25">
      <c r="A167" s="322"/>
      <c r="B167" s="322"/>
      <c r="C167" s="322"/>
      <c r="D167" s="322"/>
      <c r="E167" s="322"/>
      <c r="F167" s="322"/>
      <c r="G167" s="322"/>
      <c r="H167" s="322"/>
      <c r="I167" s="322"/>
      <c r="J167" s="322"/>
      <c r="K167" s="322"/>
      <c r="L167" s="322"/>
      <c r="M167" s="322"/>
      <c r="N167" s="322"/>
      <c r="O167" s="322"/>
      <c r="P167" s="322"/>
      <c r="Q167" s="322"/>
      <c r="R167" s="322"/>
    </row>
    <row r="168" spans="1:18" x14ac:dyDescent="0.25">
      <c r="A168" s="322"/>
      <c r="B168" s="322"/>
      <c r="C168" s="322"/>
      <c r="D168" s="322"/>
      <c r="E168" s="322"/>
      <c r="F168" s="322"/>
      <c r="G168" s="322"/>
      <c r="H168" s="322"/>
      <c r="I168" s="322"/>
      <c r="J168" s="322"/>
      <c r="K168" s="322"/>
      <c r="L168" s="322"/>
      <c r="M168" s="322"/>
      <c r="N168" s="322"/>
      <c r="O168" s="322"/>
      <c r="P168" s="322"/>
      <c r="Q168" s="322"/>
      <c r="R168" s="322"/>
    </row>
    <row r="169" spans="1:18" x14ac:dyDescent="0.25">
      <c r="A169" s="322"/>
      <c r="B169" s="322"/>
      <c r="C169" s="322"/>
      <c r="D169" s="322"/>
      <c r="E169" s="322"/>
      <c r="F169" s="322"/>
      <c r="G169" s="322"/>
      <c r="H169" s="322"/>
      <c r="I169" s="322"/>
      <c r="J169" s="322"/>
      <c r="K169" s="322"/>
      <c r="L169" s="322"/>
      <c r="M169" s="322"/>
      <c r="N169" s="322"/>
      <c r="O169" s="322"/>
      <c r="P169" s="322"/>
      <c r="Q169" s="322"/>
      <c r="R169" s="322"/>
    </row>
    <row r="170" spans="1:18" x14ac:dyDescent="0.25">
      <c r="A170" s="322"/>
      <c r="B170" s="322"/>
      <c r="C170" s="322"/>
      <c r="D170" s="322"/>
      <c r="E170" s="322"/>
      <c r="F170" s="322"/>
      <c r="G170" s="322"/>
      <c r="H170" s="322"/>
      <c r="I170" s="322"/>
      <c r="J170" s="322"/>
      <c r="K170" s="322"/>
      <c r="L170" s="322"/>
      <c r="M170" s="322"/>
      <c r="N170" s="322"/>
      <c r="O170" s="322"/>
      <c r="P170" s="322"/>
      <c r="Q170" s="322"/>
      <c r="R170" s="322"/>
    </row>
    <row r="171" spans="1:18" x14ac:dyDescent="0.25">
      <c r="A171" s="322"/>
      <c r="B171" s="322"/>
      <c r="C171" s="322"/>
      <c r="D171" s="322"/>
      <c r="E171" s="322"/>
      <c r="F171" s="322"/>
      <c r="G171" s="322"/>
      <c r="H171" s="322"/>
      <c r="I171" s="322"/>
      <c r="J171" s="322"/>
      <c r="K171" s="322"/>
      <c r="L171" s="322"/>
      <c r="M171" s="322"/>
      <c r="N171" s="322"/>
      <c r="O171" s="322"/>
      <c r="P171" s="322"/>
      <c r="Q171" s="322"/>
      <c r="R171" s="322"/>
    </row>
    <row r="172" spans="1:18" x14ac:dyDescent="0.25">
      <c r="A172" s="322"/>
      <c r="B172" s="322"/>
      <c r="C172" s="322"/>
      <c r="D172" s="322"/>
      <c r="E172" s="322"/>
      <c r="F172" s="322"/>
      <c r="G172" s="322"/>
      <c r="H172" s="322"/>
      <c r="I172" s="322"/>
      <c r="J172" s="322"/>
      <c r="K172" s="322"/>
      <c r="L172" s="322"/>
      <c r="M172" s="322"/>
      <c r="N172" s="322"/>
      <c r="O172" s="322"/>
      <c r="P172" s="322"/>
      <c r="Q172" s="322"/>
      <c r="R172" s="322"/>
    </row>
    <row r="173" spans="1:18" x14ac:dyDescent="0.25">
      <c r="A173" s="322"/>
      <c r="B173" s="322"/>
      <c r="C173" s="322"/>
      <c r="D173" s="322"/>
      <c r="E173" s="322"/>
      <c r="F173" s="322"/>
      <c r="G173" s="322"/>
      <c r="H173" s="322"/>
      <c r="I173" s="322"/>
      <c r="J173" s="322"/>
      <c r="K173" s="322"/>
      <c r="L173" s="322"/>
      <c r="M173" s="322"/>
      <c r="N173" s="322"/>
      <c r="O173" s="322"/>
      <c r="P173" s="322"/>
      <c r="Q173" s="322"/>
      <c r="R173" s="322"/>
    </row>
    <row r="174" spans="1:18" x14ac:dyDescent="0.25">
      <c r="A174" s="322"/>
      <c r="B174" s="322"/>
      <c r="C174" s="322"/>
      <c r="D174" s="322"/>
      <c r="E174" s="322"/>
      <c r="F174" s="322"/>
      <c r="G174" s="322"/>
      <c r="H174" s="322"/>
      <c r="I174" s="322"/>
      <c r="J174" s="322"/>
      <c r="K174" s="322"/>
      <c r="L174" s="322"/>
      <c r="M174" s="322"/>
      <c r="N174" s="322"/>
      <c r="O174" s="322"/>
      <c r="P174" s="322"/>
      <c r="Q174" s="322"/>
      <c r="R174" s="322"/>
    </row>
    <row r="175" spans="1:18" x14ac:dyDescent="0.25">
      <c r="A175" s="322"/>
      <c r="B175" s="322"/>
      <c r="C175" s="322"/>
      <c r="D175" s="322"/>
      <c r="E175" s="322"/>
      <c r="F175" s="322"/>
      <c r="G175" s="322"/>
      <c r="H175" s="322"/>
      <c r="I175" s="322"/>
      <c r="J175" s="322"/>
      <c r="K175" s="322"/>
      <c r="L175" s="322"/>
      <c r="M175" s="322"/>
      <c r="N175" s="322"/>
      <c r="O175" s="322"/>
      <c r="P175" s="322"/>
      <c r="Q175" s="322"/>
      <c r="R175" s="322"/>
    </row>
    <row r="176" spans="1:18" x14ac:dyDescent="0.25">
      <c r="A176" s="322"/>
      <c r="B176" s="322"/>
      <c r="C176" s="322"/>
      <c r="D176" s="322"/>
      <c r="E176" s="322"/>
      <c r="F176" s="322"/>
      <c r="G176" s="322"/>
      <c r="H176" s="322"/>
      <c r="I176" s="322"/>
      <c r="J176" s="322"/>
      <c r="K176" s="322"/>
      <c r="L176" s="322"/>
      <c r="M176" s="322"/>
      <c r="N176" s="322"/>
      <c r="O176" s="322"/>
      <c r="P176" s="322"/>
      <c r="Q176" s="322"/>
      <c r="R176" s="322"/>
    </row>
    <row r="177" spans="1:18" x14ac:dyDescent="0.25">
      <c r="A177" s="322"/>
      <c r="B177" s="322"/>
      <c r="C177" s="322"/>
      <c r="D177" s="322"/>
      <c r="E177" s="322"/>
      <c r="F177" s="322"/>
      <c r="G177" s="322"/>
      <c r="H177" s="322"/>
      <c r="I177" s="322"/>
      <c r="J177" s="322"/>
      <c r="K177" s="322"/>
      <c r="L177" s="322"/>
      <c r="M177" s="322"/>
      <c r="N177" s="322"/>
      <c r="O177" s="322"/>
      <c r="P177" s="322"/>
      <c r="Q177" s="322"/>
      <c r="R177" s="322"/>
    </row>
    <row r="178" spans="1:18" x14ac:dyDescent="0.25">
      <c r="A178" s="322"/>
      <c r="B178" s="322"/>
      <c r="C178" s="322"/>
      <c r="D178" s="322"/>
      <c r="E178" s="322"/>
      <c r="F178" s="322"/>
      <c r="G178" s="322"/>
      <c r="H178" s="322"/>
      <c r="I178" s="322"/>
      <c r="J178" s="322"/>
      <c r="K178" s="322"/>
      <c r="L178" s="322"/>
      <c r="M178" s="322"/>
      <c r="N178" s="322"/>
      <c r="O178" s="322"/>
      <c r="P178" s="322"/>
      <c r="Q178" s="322"/>
      <c r="R178" s="322"/>
    </row>
    <row r="179" spans="1:18" x14ac:dyDescent="0.25">
      <c r="A179" s="322"/>
      <c r="B179" s="322"/>
      <c r="C179" s="322"/>
      <c r="D179" s="322"/>
      <c r="E179" s="322"/>
      <c r="F179" s="322"/>
      <c r="G179" s="322"/>
      <c r="H179" s="322"/>
      <c r="I179" s="322"/>
      <c r="J179" s="322"/>
      <c r="K179" s="322"/>
      <c r="L179" s="322"/>
      <c r="M179" s="322"/>
      <c r="N179" s="322"/>
      <c r="O179" s="322"/>
      <c r="P179" s="322"/>
      <c r="Q179" s="322"/>
      <c r="R179" s="322"/>
    </row>
    <row r="180" spans="1:18" x14ac:dyDescent="0.25">
      <c r="A180" s="322"/>
      <c r="B180" s="322"/>
      <c r="C180" s="322"/>
      <c r="D180" s="322"/>
      <c r="E180" s="322"/>
      <c r="F180" s="322"/>
      <c r="G180" s="322"/>
      <c r="H180" s="322"/>
      <c r="I180" s="322"/>
      <c r="J180" s="322"/>
      <c r="K180" s="322"/>
      <c r="L180" s="322"/>
      <c r="M180" s="322"/>
      <c r="N180" s="322"/>
      <c r="O180" s="322"/>
      <c r="P180" s="322"/>
      <c r="Q180" s="322"/>
      <c r="R180" s="322"/>
    </row>
    <row r="181" spans="1:18" x14ac:dyDescent="0.25">
      <c r="A181" s="322"/>
      <c r="B181" s="322"/>
      <c r="C181" s="322"/>
      <c r="D181" s="322"/>
      <c r="E181" s="322"/>
      <c r="F181" s="322"/>
      <c r="G181" s="322"/>
      <c r="H181" s="322"/>
      <c r="I181" s="322"/>
      <c r="J181" s="322"/>
      <c r="K181" s="322"/>
      <c r="L181" s="322"/>
      <c r="M181" s="322"/>
      <c r="N181" s="322"/>
      <c r="O181" s="322"/>
      <c r="P181" s="322"/>
      <c r="Q181" s="322"/>
      <c r="R181" s="322"/>
    </row>
    <row r="182" spans="1:18" x14ac:dyDescent="0.25">
      <c r="A182" s="322"/>
      <c r="B182" s="322"/>
      <c r="C182" s="322"/>
      <c r="D182" s="322"/>
      <c r="E182" s="322"/>
      <c r="F182" s="322"/>
      <c r="G182" s="322"/>
      <c r="H182" s="322"/>
      <c r="I182" s="322"/>
      <c r="J182" s="322"/>
      <c r="K182" s="322"/>
      <c r="L182" s="322"/>
      <c r="M182" s="322"/>
      <c r="N182" s="322"/>
      <c r="O182" s="322"/>
      <c r="P182" s="322"/>
      <c r="Q182" s="322"/>
      <c r="R182" s="322"/>
    </row>
    <row r="183" spans="1:18" x14ac:dyDescent="0.25">
      <c r="A183" s="322"/>
      <c r="B183" s="322"/>
      <c r="C183" s="322"/>
      <c r="D183" s="322"/>
      <c r="E183" s="322"/>
      <c r="F183" s="322"/>
      <c r="G183" s="322"/>
      <c r="H183" s="322"/>
      <c r="I183" s="322"/>
      <c r="J183" s="322"/>
      <c r="K183" s="322"/>
      <c r="L183" s="322"/>
      <c r="M183" s="322"/>
      <c r="N183" s="322"/>
      <c r="O183" s="322"/>
      <c r="P183" s="322"/>
      <c r="Q183" s="322"/>
      <c r="R183" s="322"/>
    </row>
    <row r="184" spans="1:18" x14ac:dyDescent="0.25">
      <c r="A184" s="322"/>
      <c r="B184" s="322"/>
      <c r="C184" s="322"/>
      <c r="D184" s="322"/>
      <c r="E184" s="322"/>
      <c r="F184" s="322"/>
      <c r="G184" s="322"/>
      <c r="H184" s="322"/>
      <c r="I184" s="322"/>
      <c r="J184" s="322"/>
      <c r="K184" s="322"/>
      <c r="L184" s="322"/>
      <c r="M184" s="322"/>
      <c r="N184" s="322"/>
      <c r="O184" s="322"/>
      <c r="P184" s="322"/>
      <c r="Q184" s="322"/>
      <c r="R184" s="322"/>
    </row>
    <row r="185" spans="1:18" x14ac:dyDescent="0.25">
      <c r="A185" s="322"/>
      <c r="B185" s="322"/>
      <c r="C185" s="322"/>
      <c r="D185" s="322"/>
      <c r="E185" s="322"/>
      <c r="F185" s="322"/>
      <c r="G185" s="322"/>
      <c r="H185" s="322"/>
      <c r="I185" s="322"/>
      <c r="J185" s="322"/>
      <c r="K185" s="322"/>
      <c r="L185" s="322"/>
      <c r="M185" s="322"/>
      <c r="N185" s="322"/>
      <c r="O185" s="322"/>
      <c r="P185" s="322"/>
      <c r="Q185" s="322"/>
      <c r="R185" s="322"/>
    </row>
    <row r="186" spans="1:18" x14ac:dyDescent="0.25">
      <c r="A186" s="322"/>
      <c r="B186" s="322"/>
      <c r="C186" s="322"/>
      <c r="D186" s="322"/>
      <c r="E186" s="322"/>
      <c r="F186" s="322"/>
      <c r="G186" s="322"/>
      <c r="H186" s="322"/>
      <c r="I186" s="322"/>
      <c r="J186" s="322"/>
      <c r="K186" s="322"/>
      <c r="L186" s="322"/>
      <c r="M186" s="322"/>
      <c r="N186" s="322"/>
      <c r="O186" s="322"/>
      <c r="P186" s="322"/>
      <c r="Q186" s="322"/>
      <c r="R186" s="322"/>
    </row>
    <row r="187" spans="1:18" x14ac:dyDescent="0.25">
      <c r="A187" s="322"/>
      <c r="B187" s="322"/>
      <c r="C187" s="322"/>
      <c r="D187" s="322"/>
      <c r="E187" s="322"/>
      <c r="F187" s="322"/>
      <c r="G187" s="322"/>
      <c r="H187" s="322"/>
      <c r="I187" s="322"/>
      <c r="J187" s="322"/>
      <c r="K187" s="322"/>
      <c r="L187" s="322"/>
      <c r="M187" s="322"/>
      <c r="N187" s="322"/>
      <c r="O187" s="322"/>
      <c r="P187" s="322"/>
      <c r="Q187" s="322"/>
      <c r="R187" s="322"/>
    </row>
    <row r="188" spans="1:18" x14ac:dyDescent="0.25">
      <c r="A188" s="322"/>
      <c r="B188" s="322"/>
      <c r="C188" s="322"/>
      <c r="D188" s="322"/>
      <c r="E188" s="322"/>
      <c r="F188" s="322"/>
      <c r="G188" s="322"/>
      <c r="H188" s="322"/>
      <c r="I188" s="322"/>
      <c r="J188" s="322"/>
      <c r="K188" s="322"/>
      <c r="L188" s="322"/>
      <c r="M188" s="322"/>
      <c r="N188" s="322"/>
      <c r="O188" s="322"/>
      <c r="P188" s="322"/>
      <c r="Q188" s="322"/>
      <c r="R188" s="322"/>
    </row>
  </sheetData>
  <sheetProtection algorithmName="SHA-512" hashValue="/QJ71NttYJFLXbYIJ9T3ffTmenIRhNKcVUP1URMm9Y1nFXAef5v5cv/996cl64NtPZ2cgEYGawfjbol3CeXxOg==" saltValue="VjoribCLET1DLTid8TwJCg==" spinCount="100000" sheet="1" objects="1" scenarios="1"/>
  <mergeCells count="59">
    <mergeCell ref="J3:K6"/>
    <mergeCell ref="B19:C19"/>
    <mergeCell ref="E19:H19"/>
    <mergeCell ref="A3:I3"/>
    <mergeCell ref="B9:C9"/>
    <mergeCell ref="E9:H9"/>
    <mergeCell ref="B7:C7"/>
    <mergeCell ref="E7:H7"/>
    <mergeCell ref="B4:I4"/>
    <mergeCell ref="B8:C8"/>
    <mergeCell ref="E8:H8"/>
    <mergeCell ref="B6:C6"/>
    <mergeCell ref="E6:H6"/>
    <mergeCell ref="B15:B18"/>
    <mergeCell ref="C15:C18"/>
    <mergeCell ref="D15:D18"/>
    <mergeCell ref="E15:H18"/>
    <mergeCell ref="B20:C20"/>
    <mergeCell ref="E20:H20"/>
    <mergeCell ref="B21:C21"/>
    <mergeCell ref="E21:H21"/>
    <mergeCell ref="B22:C22"/>
    <mergeCell ref="E22:H22"/>
    <mergeCell ref="B23:C23"/>
    <mergeCell ref="E23:H23"/>
    <mergeCell ref="B24:C24"/>
    <mergeCell ref="E24:H24"/>
    <mergeCell ref="B25:C25"/>
    <mergeCell ref="E25:H25"/>
    <mergeCell ref="B35:C35"/>
    <mergeCell ref="E35:H35"/>
    <mergeCell ref="B32:C32"/>
    <mergeCell ref="E32:H32"/>
    <mergeCell ref="B33:C33"/>
    <mergeCell ref="E33:H33"/>
    <mergeCell ref="B34:C34"/>
    <mergeCell ref="E34:H34"/>
    <mergeCell ref="B36:C36"/>
    <mergeCell ref="E36:H36"/>
    <mergeCell ref="B37:C37"/>
    <mergeCell ref="E37:H37"/>
    <mergeCell ref="B26:C26"/>
    <mergeCell ref="E26:H26"/>
    <mergeCell ref="B27:C27"/>
    <mergeCell ref="E27:H27"/>
    <mergeCell ref="B28:C28"/>
    <mergeCell ref="E28:H28"/>
    <mergeCell ref="B29:C29"/>
    <mergeCell ref="E29:H29"/>
    <mergeCell ref="B30:C30"/>
    <mergeCell ref="E30:H30"/>
    <mergeCell ref="B31:C31"/>
    <mergeCell ref="E31:H31"/>
    <mergeCell ref="B10:C10"/>
    <mergeCell ref="E10:H10"/>
    <mergeCell ref="B11:B14"/>
    <mergeCell ref="C11:C14"/>
    <mergeCell ref="D11:D14"/>
    <mergeCell ref="E11:H14"/>
  </mergeCells>
  <pageMargins left="0.31496062992125984" right="0.19685039370078741" top="0.47244094488188981" bottom="0.43307086614173229" header="0.31496062992125984" footer="0.31496062992125984"/>
  <pageSetup paperSize="9" scale="68" fitToHeight="2" orientation="landscape"/>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sheetPr>
  <dimension ref="A1:L60"/>
  <sheetViews>
    <sheetView showGridLines="0" zoomScale="80" zoomScaleNormal="80" workbookViewId="0">
      <selection activeCell="E10" sqref="E10"/>
    </sheetView>
  </sheetViews>
  <sheetFormatPr defaultColWidth="8.77734375" defaultRowHeight="13.2" x14ac:dyDescent="0.25"/>
  <cols>
    <col min="1" max="1" width="1.44140625" customWidth="1"/>
    <col min="2" max="2" width="21.44140625" customWidth="1"/>
    <col min="3" max="3" width="31.21875" customWidth="1"/>
    <col min="4" max="4" width="16.44140625" customWidth="1"/>
    <col min="5" max="5" width="21.21875" bestFit="1" customWidth="1"/>
    <col min="6" max="6" width="26" customWidth="1"/>
    <col min="7" max="8" width="15.44140625" customWidth="1"/>
    <col min="9" max="9" width="14.77734375" customWidth="1"/>
    <col min="10" max="10" width="1.77734375" customWidth="1"/>
    <col min="11" max="11" width="1.21875" customWidth="1"/>
    <col min="12" max="12" width="2.21875" customWidth="1"/>
    <col min="13" max="13" width="24.44140625" customWidth="1"/>
    <col min="14" max="14" width="33.77734375" customWidth="1"/>
    <col min="15" max="16" width="15.44140625" customWidth="1"/>
    <col min="17" max="18" width="14.77734375" customWidth="1"/>
    <col min="19" max="19" width="2.21875" customWidth="1"/>
  </cols>
  <sheetData>
    <row r="1" spans="1:12" ht="21" customHeight="1" x14ac:dyDescent="0.25">
      <c r="A1" s="348" t="s">
        <v>320</v>
      </c>
      <c r="B1" s="418"/>
      <c r="C1" s="418"/>
      <c r="D1" s="418"/>
      <c r="E1" s="418"/>
      <c r="F1" s="418"/>
      <c r="G1" s="418"/>
      <c r="H1" s="418"/>
      <c r="I1" s="418"/>
      <c r="J1" s="418"/>
      <c r="K1" s="418"/>
    </row>
    <row r="2" spans="1:12" ht="13.5" customHeight="1" x14ac:dyDescent="0.25">
      <c r="A2" s="18"/>
      <c r="B2" s="18"/>
      <c r="C2" s="18"/>
      <c r="D2" s="18"/>
      <c r="E2" s="18"/>
      <c r="F2" s="18"/>
      <c r="G2" s="18"/>
      <c r="H2" s="18"/>
      <c r="I2" s="18"/>
      <c r="J2" s="18"/>
      <c r="K2" s="18"/>
      <c r="L2" s="10"/>
    </row>
    <row r="3" spans="1:12" ht="13.5" customHeight="1" x14ac:dyDescent="0.25">
      <c r="A3" s="419" t="s">
        <v>318</v>
      </c>
      <c r="B3" s="417"/>
      <c r="C3" s="417"/>
      <c r="D3" s="417"/>
      <c r="E3" s="417"/>
      <c r="F3" s="417"/>
      <c r="G3" s="417"/>
      <c r="H3" s="417"/>
      <c r="I3" s="417"/>
      <c r="J3" s="417"/>
      <c r="K3" s="417"/>
      <c r="L3" s="10"/>
    </row>
    <row r="4" spans="1:12" ht="13.5" customHeight="1" x14ac:dyDescent="0.25">
      <c r="A4" s="18"/>
      <c r="B4" s="18"/>
      <c r="C4" s="18"/>
      <c r="D4" s="18"/>
      <c r="E4" s="18"/>
      <c r="F4" s="18"/>
      <c r="G4" s="18"/>
      <c r="H4" s="18"/>
      <c r="I4" s="18"/>
      <c r="J4" s="18"/>
      <c r="K4" s="18"/>
      <c r="L4" s="10"/>
    </row>
    <row r="5" spans="1:12" ht="20.25" customHeight="1" x14ac:dyDescent="0.25">
      <c r="A5" s="339" t="s">
        <v>321</v>
      </c>
      <c r="B5" s="418"/>
      <c r="C5" s="418"/>
      <c r="D5" s="418"/>
      <c r="E5" s="418"/>
      <c r="F5" s="418"/>
      <c r="G5" s="418"/>
      <c r="H5" s="418"/>
      <c r="I5" s="418"/>
      <c r="J5" s="418"/>
      <c r="K5" s="418"/>
    </row>
    <row r="6" spans="1:12" x14ac:dyDescent="0.25">
      <c r="A6" s="18"/>
      <c r="B6" s="18"/>
      <c r="C6" s="18"/>
      <c r="D6" s="18"/>
      <c r="E6" s="18"/>
      <c r="F6" s="18"/>
      <c r="G6" s="18"/>
      <c r="H6" s="18"/>
      <c r="I6" s="18"/>
      <c r="J6" s="18"/>
      <c r="K6" s="18"/>
    </row>
    <row r="7" spans="1:12" ht="91.5" customHeight="1" x14ac:dyDescent="0.25">
      <c r="A7" s="337" t="s">
        <v>333</v>
      </c>
      <c r="B7" s="417"/>
      <c r="C7" s="417"/>
      <c r="D7" s="417"/>
      <c r="E7" s="417"/>
      <c r="F7" s="417"/>
      <c r="G7" s="417"/>
      <c r="H7" s="417"/>
      <c r="I7" s="417"/>
      <c r="J7" s="417"/>
      <c r="K7" s="417"/>
    </row>
    <row r="8" spans="1:12" ht="13.8" thickBot="1" x14ac:dyDescent="0.3">
      <c r="A8" s="18"/>
      <c r="B8" s="18"/>
      <c r="C8" s="18"/>
      <c r="D8" s="18"/>
      <c r="E8" s="18"/>
      <c r="F8" s="18"/>
      <c r="G8" s="18"/>
      <c r="H8" s="18"/>
      <c r="I8" s="18"/>
      <c r="J8" s="18"/>
      <c r="K8" s="18"/>
    </row>
    <row r="9" spans="1:12" ht="56.25" customHeight="1" thickBot="1" x14ac:dyDescent="0.3">
      <c r="A9" s="18"/>
      <c r="B9" s="199" t="s">
        <v>14</v>
      </c>
      <c r="C9" s="200" t="s">
        <v>76</v>
      </c>
      <c r="D9" s="201" t="s">
        <v>63</v>
      </c>
      <c r="E9" s="201" t="s">
        <v>308</v>
      </c>
      <c r="F9" s="201" t="s">
        <v>309</v>
      </c>
      <c r="G9" s="201" t="s">
        <v>135</v>
      </c>
      <c r="H9" s="201" t="s">
        <v>143</v>
      </c>
      <c r="I9" s="202" t="s">
        <v>64</v>
      </c>
      <c r="J9" s="18"/>
      <c r="K9" s="18"/>
    </row>
    <row r="10" spans="1:12" x14ac:dyDescent="0.25">
      <c r="A10" s="18"/>
      <c r="B10" s="198" t="s">
        <v>86</v>
      </c>
      <c r="C10" s="79"/>
      <c r="D10" s="80"/>
      <c r="E10" s="80"/>
      <c r="F10" s="80"/>
      <c r="G10" s="81"/>
      <c r="H10" s="80"/>
      <c r="I10" s="290">
        <f t="shared" ref="I10:I30" si="0">SUM(D10,E10)+(G10*(D10+E10))+(F10+H10)</f>
        <v>0</v>
      </c>
      <c r="J10" s="18"/>
      <c r="K10" s="18"/>
    </row>
    <row r="11" spans="1:12" x14ac:dyDescent="0.25">
      <c r="A11" s="18"/>
      <c r="B11" s="78" t="s">
        <v>87</v>
      </c>
      <c r="C11" s="79"/>
      <c r="D11" s="80"/>
      <c r="E11" s="80"/>
      <c r="F11" s="80"/>
      <c r="G11" s="81"/>
      <c r="H11" s="80"/>
      <c r="I11" s="290">
        <f t="shared" si="0"/>
        <v>0</v>
      </c>
      <c r="J11" s="18"/>
      <c r="K11" s="18"/>
    </row>
    <row r="12" spans="1:12" x14ac:dyDescent="0.25">
      <c r="A12" s="18"/>
      <c r="B12" s="78" t="s">
        <v>88</v>
      </c>
      <c r="C12" s="79"/>
      <c r="D12" s="80"/>
      <c r="E12" s="80"/>
      <c r="F12" s="80"/>
      <c r="G12" s="81"/>
      <c r="H12" s="80"/>
      <c r="I12" s="290">
        <f t="shared" si="0"/>
        <v>0</v>
      </c>
      <c r="J12" s="18"/>
      <c r="K12" s="18"/>
    </row>
    <row r="13" spans="1:12" x14ac:dyDescent="0.25">
      <c r="A13" s="18"/>
      <c r="B13" s="78" t="s">
        <v>89</v>
      </c>
      <c r="C13" s="79"/>
      <c r="D13" s="80"/>
      <c r="E13" s="80"/>
      <c r="F13" s="80"/>
      <c r="G13" s="81"/>
      <c r="H13" s="80"/>
      <c r="I13" s="290">
        <f t="shared" si="0"/>
        <v>0</v>
      </c>
      <c r="J13" s="18"/>
      <c r="K13" s="18"/>
    </row>
    <row r="14" spans="1:12" x14ac:dyDescent="0.25">
      <c r="A14" s="18"/>
      <c r="B14" s="78" t="s">
        <v>90</v>
      </c>
      <c r="C14" s="79"/>
      <c r="D14" s="80"/>
      <c r="E14" s="80"/>
      <c r="F14" s="80"/>
      <c r="G14" s="81"/>
      <c r="H14" s="80"/>
      <c r="I14" s="290">
        <f t="shared" si="0"/>
        <v>0</v>
      </c>
      <c r="J14" s="18"/>
      <c r="K14" s="18"/>
    </row>
    <row r="15" spans="1:12" x14ac:dyDescent="0.25">
      <c r="A15" s="18"/>
      <c r="B15" s="78" t="s">
        <v>91</v>
      </c>
      <c r="C15" s="79"/>
      <c r="D15" s="80"/>
      <c r="E15" s="80"/>
      <c r="F15" s="80"/>
      <c r="G15" s="81"/>
      <c r="H15" s="80"/>
      <c r="I15" s="290">
        <f t="shared" si="0"/>
        <v>0</v>
      </c>
      <c r="J15" s="18"/>
      <c r="K15" s="18"/>
    </row>
    <row r="16" spans="1:12" x14ac:dyDescent="0.25">
      <c r="A16" s="18"/>
      <c r="B16" s="78" t="s">
        <v>92</v>
      </c>
      <c r="C16" s="82"/>
      <c r="D16" s="80"/>
      <c r="E16" s="80"/>
      <c r="F16" s="80"/>
      <c r="G16" s="81"/>
      <c r="H16" s="80"/>
      <c r="I16" s="290">
        <f t="shared" si="0"/>
        <v>0</v>
      </c>
      <c r="J16" s="18"/>
      <c r="K16" s="18"/>
    </row>
    <row r="17" spans="1:11" x14ac:dyDescent="0.25">
      <c r="A17" s="18"/>
      <c r="B17" s="78" t="s">
        <v>93</v>
      </c>
      <c r="C17" s="82"/>
      <c r="D17" s="80"/>
      <c r="E17" s="80"/>
      <c r="F17" s="80"/>
      <c r="G17" s="81"/>
      <c r="H17" s="80"/>
      <c r="I17" s="290">
        <f t="shared" si="0"/>
        <v>0</v>
      </c>
      <c r="J17" s="18"/>
      <c r="K17" s="18"/>
    </row>
    <row r="18" spans="1:11" x14ac:dyDescent="0.25">
      <c r="A18" s="18"/>
      <c r="B18" s="78" t="s">
        <v>94</v>
      </c>
      <c r="C18" s="82"/>
      <c r="D18" s="80"/>
      <c r="E18" s="80"/>
      <c r="F18" s="80"/>
      <c r="G18" s="81"/>
      <c r="H18" s="80"/>
      <c r="I18" s="290">
        <f t="shared" si="0"/>
        <v>0</v>
      </c>
      <c r="J18" s="18"/>
      <c r="K18" s="18"/>
    </row>
    <row r="19" spans="1:11" x14ac:dyDescent="0.25">
      <c r="A19" s="18"/>
      <c r="B19" s="78" t="s">
        <v>95</v>
      </c>
      <c r="C19" s="82"/>
      <c r="D19" s="80"/>
      <c r="E19" s="80"/>
      <c r="F19" s="80"/>
      <c r="G19" s="81"/>
      <c r="H19" s="80"/>
      <c r="I19" s="290">
        <f t="shared" si="0"/>
        <v>0</v>
      </c>
      <c r="J19" s="18"/>
      <c r="K19" s="18"/>
    </row>
    <row r="20" spans="1:11" x14ac:dyDescent="0.25">
      <c r="A20" s="18"/>
      <c r="B20" s="78" t="s">
        <v>96</v>
      </c>
      <c r="C20" s="82"/>
      <c r="D20" s="80"/>
      <c r="E20" s="80"/>
      <c r="F20" s="80"/>
      <c r="G20" s="81"/>
      <c r="H20" s="80"/>
      <c r="I20" s="290">
        <f t="shared" si="0"/>
        <v>0</v>
      </c>
      <c r="J20" s="18"/>
      <c r="K20" s="18"/>
    </row>
    <row r="21" spans="1:11" x14ac:dyDescent="0.25">
      <c r="A21" s="18"/>
      <c r="B21" s="78" t="s">
        <v>97</v>
      </c>
      <c r="C21" s="82"/>
      <c r="D21" s="80"/>
      <c r="E21" s="80"/>
      <c r="F21" s="80"/>
      <c r="G21" s="81"/>
      <c r="H21" s="80"/>
      <c r="I21" s="290">
        <f t="shared" si="0"/>
        <v>0</v>
      </c>
      <c r="J21" s="18"/>
      <c r="K21" s="18"/>
    </row>
    <row r="22" spans="1:11" x14ac:dyDescent="0.25">
      <c r="A22" s="18"/>
      <c r="B22" s="78" t="s">
        <v>98</v>
      </c>
      <c r="C22" s="82"/>
      <c r="D22" s="80"/>
      <c r="E22" s="80"/>
      <c r="F22" s="80"/>
      <c r="G22" s="81"/>
      <c r="H22" s="80"/>
      <c r="I22" s="290">
        <f t="shared" si="0"/>
        <v>0</v>
      </c>
      <c r="J22" s="18"/>
      <c r="K22" s="18"/>
    </row>
    <row r="23" spans="1:11" x14ac:dyDescent="0.25">
      <c r="A23" s="18"/>
      <c r="B23" s="78" t="s">
        <v>99</v>
      </c>
      <c r="C23" s="82"/>
      <c r="D23" s="80"/>
      <c r="E23" s="80"/>
      <c r="F23" s="80"/>
      <c r="G23" s="81"/>
      <c r="H23" s="80"/>
      <c r="I23" s="290">
        <f t="shared" si="0"/>
        <v>0</v>
      </c>
      <c r="J23" s="18"/>
      <c r="K23" s="18"/>
    </row>
    <row r="24" spans="1:11" x14ac:dyDescent="0.25">
      <c r="A24" s="18"/>
      <c r="B24" s="78" t="s">
        <v>100</v>
      </c>
      <c r="C24" s="82"/>
      <c r="D24" s="80"/>
      <c r="E24" s="80"/>
      <c r="F24" s="80"/>
      <c r="G24" s="81"/>
      <c r="H24" s="80"/>
      <c r="I24" s="290">
        <f t="shared" si="0"/>
        <v>0</v>
      </c>
      <c r="J24" s="18"/>
      <c r="K24" s="18"/>
    </row>
    <row r="25" spans="1:11" x14ac:dyDescent="0.25">
      <c r="A25" s="18"/>
      <c r="B25" s="78" t="s">
        <v>101</v>
      </c>
      <c r="C25" s="82"/>
      <c r="D25" s="80"/>
      <c r="E25" s="80"/>
      <c r="F25" s="80"/>
      <c r="G25" s="81"/>
      <c r="H25" s="80"/>
      <c r="I25" s="290">
        <f t="shared" si="0"/>
        <v>0</v>
      </c>
      <c r="J25" s="18"/>
      <c r="K25" s="18"/>
    </row>
    <row r="26" spans="1:11" x14ac:dyDescent="0.25">
      <c r="A26" s="18"/>
      <c r="B26" s="78" t="s">
        <v>102</v>
      </c>
      <c r="C26" s="82"/>
      <c r="D26" s="80"/>
      <c r="E26" s="80"/>
      <c r="F26" s="80"/>
      <c r="G26" s="81"/>
      <c r="H26" s="80"/>
      <c r="I26" s="290">
        <f t="shared" si="0"/>
        <v>0</v>
      </c>
      <c r="J26" s="18"/>
      <c r="K26" s="18"/>
    </row>
    <row r="27" spans="1:11" x14ac:dyDescent="0.25">
      <c r="A27" s="18"/>
      <c r="B27" s="78" t="s">
        <v>103</v>
      </c>
      <c r="C27" s="82"/>
      <c r="D27" s="80"/>
      <c r="E27" s="80"/>
      <c r="F27" s="80"/>
      <c r="G27" s="81"/>
      <c r="H27" s="80"/>
      <c r="I27" s="290">
        <f t="shared" si="0"/>
        <v>0</v>
      </c>
      <c r="J27" s="18"/>
      <c r="K27" s="18"/>
    </row>
    <row r="28" spans="1:11" x14ac:dyDescent="0.25">
      <c r="A28" s="18"/>
      <c r="B28" s="78" t="s">
        <v>104</v>
      </c>
      <c r="C28" s="82"/>
      <c r="D28" s="80"/>
      <c r="E28" s="80"/>
      <c r="F28" s="80"/>
      <c r="G28" s="81"/>
      <c r="H28" s="80"/>
      <c r="I28" s="290">
        <f t="shared" si="0"/>
        <v>0</v>
      </c>
      <c r="J28" s="18"/>
      <c r="K28" s="18"/>
    </row>
    <row r="29" spans="1:11" x14ac:dyDescent="0.25">
      <c r="A29" s="18"/>
      <c r="B29" s="78" t="s">
        <v>105</v>
      </c>
      <c r="C29" s="82"/>
      <c r="D29" s="80"/>
      <c r="E29" s="80"/>
      <c r="F29" s="80"/>
      <c r="G29" s="81"/>
      <c r="H29" s="80"/>
      <c r="I29" s="290">
        <f t="shared" si="0"/>
        <v>0</v>
      </c>
      <c r="J29" s="18"/>
      <c r="K29" s="18"/>
    </row>
    <row r="30" spans="1:11" x14ac:dyDescent="0.25">
      <c r="A30" s="18"/>
      <c r="B30" s="196" t="s">
        <v>106</v>
      </c>
      <c r="C30" s="83"/>
      <c r="D30" s="197"/>
      <c r="E30" s="197"/>
      <c r="F30" s="197"/>
      <c r="G30" s="84"/>
      <c r="H30" s="197"/>
      <c r="I30" s="290">
        <f t="shared" si="0"/>
        <v>0</v>
      </c>
      <c r="J30" s="18"/>
      <c r="K30" s="18"/>
    </row>
    <row r="31" spans="1:11" x14ac:dyDescent="0.25">
      <c r="A31" s="18"/>
      <c r="B31" s="18"/>
      <c r="C31" s="18"/>
      <c r="D31" s="18"/>
      <c r="E31" s="18"/>
      <c r="F31" s="18"/>
      <c r="G31" s="18"/>
      <c r="H31" s="18"/>
      <c r="I31" s="18"/>
      <c r="J31" s="18"/>
      <c r="K31" s="18"/>
    </row>
    <row r="32" spans="1:11" x14ac:dyDescent="0.25">
      <c r="A32" s="18"/>
      <c r="B32" s="18"/>
      <c r="C32" s="18"/>
      <c r="D32" s="18"/>
      <c r="E32" s="18"/>
      <c r="F32" s="18"/>
      <c r="G32" s="18"/>
      <c r="H32" s="18"/>
      <c r="I32" s="18"/>
      <c r="J32" s="18"/>
      <c r="K32" s="18"/>
    </row>
    <row r="33" spans="1:11" ht="22.5" customHeight="1" x14ac:dyDescent="0.25">
      <c r="A33" s="420" t="s">
        <v>322</v>
      </c>
      <c r="B33" s="418"/>
      <c r="C33" s="418"/>
      <c r="D33" s="418"/>
      <c r="E33" s="418"/>
      <c r="F33" s="418"/>
      <c r="G33" s="418"/>
      <c r="H33" s="418"/>
      <c r="I33" s="418"/>
      <c r="J33" s="418"/>
      <c r="K33" s="418"/>
    </row>
    <row r="34" spans="1:11" ht="9" customHeight="1" x14ac:dyDescent="0.25">
      <c r="A34" s="18"/>
      <c r="B34" s="18"/>
      <c r="C34" s="18"/>
      <c r="D34" s="18"/>
      <c r="E34" s="18"/>
      <c r="F34" s="18"/>
      <c r="G34" s="18"/>
      <c r="H34" s="18"/>
      <c r="I34" s="18"/>
      <c r="J34" s="18"/>
      <c r="K34" s="18"/>
    </row>
    <row r="35" spans="1:11" ht="45.75" customHeight="1" x14ac:dyDescent="0.25">
      <c r="A35" s="337" t="s">
        <v>261</v>
      </c>
      <c r="B35" s="417"/>
      <c r="C35" s="417"/>
      <c r="D35" s="417"/>
      <c r="E35" s="417"/>
      <c r="F35" s="417"/>
      <c r="G35" s="417"/>
      <c r="H35" s="417"/>
      <c r="I35" s="417"/>
      <c r="J35" s="417"/>
      <c r="K35" s="417"/>
    </row>
    <row r="36" spans="1:11" ht="15.75" customHeight="1" thickBot="1" x14ac:dyDescent="0.3">
      <c r="A36" s="18"/>
      <c r="B36" s="23"/>
      <c r="C36" s="23"/>
      <c r="D36" s="23"/>
      <c r="E36" s="23"/>
      <c r="F36" s="23"/>
      <c r="G36" s="23"/>
      <c r="H36" s="23"/>
      <c r="I36" s="24"/>
      <c r="J36" s="18"/>
      <c r="K36" s="18"/>
    </row>
    <row r="37" spans="1:11" ht="54" customHeight="1" thickBot="1" x14ac:dyDescent="0.3">
      <c r="A37" s="18"/>
      <c r="B37" s="199" t="s">
        <v>14</v>
      </c>
      <c r="C37" s="200" t="s">
        <v>76</v>
      </c>
      <c r="D37" s="201" t="s">
        <v>63</v>
      </c>
      <c r="E37" s="201" t="s">
        <v>308</v>
      </c>
      <c r="F37" s="201" t="s">
        <v>309</v>
      </c>
      <c r="G37" s="201" t="s">
        <v>135</v>
      </c>
      <c r="H37" s="201" t="s">
        <v>143</v>
      </c>
      <c r="I37" s="295" t="s">
        <v>64</v>
      </c>
      <c r="J37" s="18"/>
      <c r="K37" s="18"/>
    </row>
    <row r="38" spans="1:11" x14ac:dyDescent="0.25">
      <c r="A38" s="18"/>
      <c r="B38" s="208" t="s">
        <v>86</v>
      </c>
      <c r="C38" s="79"/>
      <c r="D38" s="80"/>
      <c r="E38" s="80"/>
      <c r="F38" s="80"/>
      <c r="G38" s="81"/>
      <c r="H38" s="80"/>
      <c r="I38" s="291">
        <f t="shared" ref="I38:I58" si="1">SUM(D38,E38)+(G38*(D38+E38))+(F38+H38)</f>
        <v>0</v>
      </c>
      <c r="J38" s="18"/>
      <c r="K38" s="18"/>
    </row>
    <row r="39" spans="1:11" x14ac:dyDescent="0.25">
      <c r="A39" s="18"/>
      <c r="B39" s="203" t="s">
        <v>87</v>
      </c>
      <c r="C39" s="79"/>
      <c r="D39" s="129"/>
      <c r="E39" s="129"/>
      <c r="F39" s="129"/>
      <c r="G39" s="130"/>
      <c r="H39" s="129"/>
      <c r="I39" s="291">
        <f t="shared" si="1"/>
        <v>0</v>
      </c>
      <c r="J39" s="18"/>
      <c r="K39" s="18"/>
    </row>
    <row r="40" spans="1:11" x14ac:dyDescent="0.25">
      <c r="A40" s="18"/>
      <c r="B40" s="203" t="s">
        <v>88</v>
      </c>
      <c r="C40" s="79"/>
      <c r="D40" s="129"/>
      <c r="E40" s="129"/>
      <c r="F40" s="129"/>
      <c r="G40" s="130"/>
      <c r="H40" s="129"/>
      <c r="I40" s="291">
        <f t="shared" si="1"/>
        <v>0</v>
      </c>
      <c r="J40" s="18"/>
      <c r="K40" s="18"/>
    </row>
    <row r="41" spans="1:11" x14ac:dyDescent="0.25">
      <c r="A41" s="18"/>
      <c r="B41" s="203" t="s">
        <v>89</v>
      </c>
      <c r="C41" s="79"/>
      <c r="D41" s="129"/>
      <c r="E41" s="129"/>
      <c r="F41" s="129"/>
      <c r="G41" s="130"/>
      <c r="H41" s="129"/>
      <c r="I41" s="291">
        <f t="shared" si="1"/>
        <v>0</v>
      </c>
      <c r="J41" s="18"/>
      <c r="K41" s="18"/>
    </row>
    <row r="42" spans="1:11" x14ac:dyDescent="0.25">
      <c r="A42" s="18"/>
      <c r="B42" s="203" t="s">
        <v>90</v>
      </c>
      <c r="C42" s="79"/>
      <c r="D42" s="129"/>
      <c r="E42" s="129"/>
      <c r="F42" s="129"/>
      <c r="G42" s="130"/>
      <c r="H42" s="129"/>
      <c r="I42" s="291">
        <f t="shared" si="1"/>
        <v>0</v>
      </c>
      <c r="J42" s="18"/>
      <c r="K42" s="18"/>
    </row>
    <row r="43" spans="1:11" x14ac:dyDescent="0.25">
      <c r="A43" s="18"/>
      <c r="B43" s="203" t="s">
        <v>91</v>
      </c>
      <c r="C43" s="79"/>
      <c r="D43" s="129"/>
      <c r="E43" s="129"/>
      <c r="F43" s="129"/>
      <c r="G43" s="130"/>
      <c r="H43" s="129"/>
      <c r="I43" s="291">
        <f t="shared" si="1"/>
        <v>0</v>
      </c>
      <c r="J43" s="18"/>
      <c r="K43" s="18"/>
    </row>
    <row r="44" spans="1:11" x14ac:dyDescent="0.25">
      <c r="A44" s="18"/>
      <c r="B44" s="203" t="s">
        <v>92</v>
      </c>
      <c r="C44" s="82"/>
      <c r="D44" s="129"/>
      <c r="E44" s="129"/>
      <c r="F44" s="129"/>
      <c r="G44" s="130"/>
      <c r="H44" s="129"/>
      <c r="I44" s="291">
        <f t="shared" si="1"/>
        <v>0</v>
      </c>
      <c r="J44" s="18"/>
      <c r="K44" s="18"/>
    </row>
    <row r="45" spans="1:11" x14ac:dyDescent="0.25">
      <c r="A45" s="18"/>
      <c r="B45" s="203" t="s">
        <v>93</v>
      </c>
      <c r="C45" s="82"/>
      <c r="D45" s="129"/>
      <c r="E45" s="129"/>
      <c r="F45" s="129"/>
      <c r="G45" s="130"/>
      <c r="H45" s="129"/>
      <c r="I45" s="291">
        <f t="shared" si="1"/>
        <v>0</v>
      </c>
      <c r="J45" s="18"/>
      <c r="K45" s="18"/>
    </row>
    <row r="46" spans="1:11" x14ac:dyDescent="0.25">
      <c r="A46" s="18"/>
      <c r="B46" s="203" t="s">
        <v>94</v>
      </c>
      <c r="C46" s="82"/>
      <c r="D46" s="129"/>
      <c r="E46" s="129"/>
      <c r="F46" s="129"/>
      <c r="G46" s="130"/>
      <c r="H46" s="129"/>
      <c r="I46" s="291">
        <f t="shared" si="1"/>
        <v>0</v>
      </c>
      <c r="J46" s="18"/>
      <c r="K46" s="18"/>
    </row>
    <row r="47" spans="1:11" x14ac:dyDescent="0.25">
      <c r="A47" s="18"/>
      <c r="B47" s="203" t="s">
        <v>95</v>
      </c>
      <c r="C47" s="82"/>
      <c r="D47" s="129"/>
      <c r="E47" s="129"/>
      <c r="F47" s="129"/>
      <c r="G47" s="130"/>
      <c r="H47" s="129"/>
      <c r="I47" s="291">
        <f t="shared" si="1"/>
        <v>0</v>
      </c>
      <c r="J47" s="18"/>
      <c r="K47" s="18"/>
    </row>
    <row r="48" spans="1:11" x14ac:dyDescent="0.25">
      <c r="A48" s="18"/>
      <c r="B48" s="203" t="s">
        <v>96</v>
      </c>
      <c r="C48" s="82"/>
      <c r="D48" s="129"/>
      <c r="E48" s="129"/>
      <c r="F48" s="129"/>
      <c r="G48" s="130"/>
      <c r="H48" s="129"/>
      <c r="I48" s="291">
        <f t="shared" si="1"/>
        <v>0</v>
      </c>
      <c r="J48" s="18"/>
      <c r="K48" s="18"/>
    </row>
    <row r="49" spans="1:11" x14ac:dyDescent="0.25">
      <c r="A49" s="18"/>
      <c r="B49" s="203" t="s">
        <v>97</v>
      </c>
      <c r="C49" s="82"/>
      <c r="D49" s="129"/>
      <c r="E49" s="129"/>
      <c r="F49" s="129"/>
      <c r="G49" s="130"/>
      <c r="H49" s="129"/>
      <c r="I49" s="291">
        <f t="shared" si="1"/>
        <v>0</v>
      </c>
      <c r="J49" s="18"/>
      <c r="K49" s="18"/>
    </row>
    <row r="50" spans="1:11" x14ac:dyDescent="0.25">
      <c r="A50" s="18"/>
      <c r="B50" s="203" t="s">
        <v>98</v>
      </c>
      <c r="C50" s="82"/>
      <c r="D50" s="129"/>
      <c r="E50" s="129"/>
      <c r="F50" s="129"/>
      <c r="G50" s="130"/>
      <c r="H50" s="129"/>
      <c r="I50" s="291">
        <f t="shared" si="1"/>
        <v>0</v>
      </c>
      <c r="J50" s="18"/>
      <c r="K50" s="18"/>
    </row>
    <row r="51" spans="1:11" x14ac:dyDescent="0.25">
      <c r="A51" s="18"/>
      <c r="B51" s="203" t="s">
        <v>99</v>
      </c>
      <c r="C51" s="82"/>
      <c r="D51" s="129"/>
      <c r="E51" s="129"/>
      <c r="F51" s="129"/>
      <c r="G51" s="130"/>
      <c r="H51" s="129"/>
      <c r="I51" s="291">
        <f t="shared" si="1"/>
        <v>0</v>
      </c>
      <c r="J51" s="18"/>
      <c r="K51" s="18"/>
    </row>
    <row r="52" spans="1:11" x14ac:dyDescent="0.25">
      <c r="A52" s="18"/>
      <c r="B52" s="203" t="s">
        <v>100</v>
      </c>
      <c r="C52" s="82"/>
      <c r="D52" s="129"/>
      <c r="E52" s="129"/>
      <c r="F52" s="129"/>
      <c r="G52" s="130"/>
      <c r="H52" s="129"/>
      <c r="I52" s="291">
        <f t="shared" si="1"/>
        <v>0</v>
      </c>
      <c r="J52" s="18"/>
      <c r="K52" s="18"/>
    </row>
    <row r="53" spans="1:11" x14ac:dyDescent="0.25">
      <c r="A53" s="18"/>
      <c r="B53" s="203" t="s">
        <v>101</v>
      </c>
      <c r="C53" s="82"/>
      <c r="D53" s="129"/>
      <c r="E53" s="129"/>
      <c r="F53" s="129"/>
      <c r="G53" s="130"/>
      <c r="H53" s="129"/>
      <c r="I53" s="291">
        <f t="shared" si="1"/>
        <v>0</v>
      </c>
      <c r="J53" s="18"/>
      <c r="K53" s="18"/>
    </row>
    <row r="54" spans="1:11" x14ac:dyDescent="0.25">
      <c r="A54" s="18"/>
      <c r="B54" s="203" t="s">
        <v>102</v>
      </c>
      <c r="C54" s="82"/>
      <c r="D54" s="129"/>
      <c r="E54" s="129"/>
      <c r="F54" s="129"/>
      <c r="G54" s="130"/>
      <c r="H54" s="129"/>
      <c r="I54" s="291">
        <f t="shared" si="1"/>
        <v>0</v>
      </c>
      <c r="J54" s="18"/>
      <c r="K54" s="18"/>
    </row>
    <row r="55" spans="1:11" x14ac:dyDescent="0.25">
      <c r="A55" s="18"/>
      <c r="B55" s="203" t="s">
        <v>103</v>
      </c>
      <c r="C55" s="82"/>
      <c r="D55" s="129"/>
      <c r="E55" s="129"/>
      <c r="F55" s="129"/>
      <c r="G55" s="130"/>
      <c r="H55" s="129"/>
      <c r="I55" s="291">
        <f t="shared" si="1"/>
        <v>0</v>
      </c>
      <c r="J55" s="18"/>
      <c r="K55" s="18"/>
    </row>
    <row r="56" spans="1:11" x14ac:dyDescent="0.25">
      <c r="A56" s="18"/>
      <c r="B56" s="203" t="s">
        <v>104</v>
      </c>
      <c r="C56" s="82"/>
      <c r="D56" s="129"/>
      <c r="E56" s="129"/>
      <c r="F56" s="129"/>
      <c r="G56" s="130"/>
      <c r="H56" s="129"/>
      <c r="I56" s="291">
        <f t="shared" si="1"/>
        <v>0</v>
      </c>
      <c r="J56" s="18"/>
      <c r="K56" s="18"/>
    </row>
    <row r="57" spans="1:11" x14ac:dyDescent="0.25">
      <c r="A57" s="18"/>
      <c r="B57" s="203" t="s">
        <v>105</v>
      </c>
      <c r="C57" s="82"/>
      <c r="D57" s="129"/>
      <c r="E57" s="129"/>
      <c r="F57" s="129"/>
      <c r="G57" s="130"/>
      <c r="H57" s="129"/>
      <c r="I57" s="291">
        <f t="shared" si="1"/>
        <v>0</v>
      </c>
      <c r="J57" s="18"/>
      <c r="K57" s="18"/>
    </row>
    <row r="58" spans="1:11" ht="13.8" thickBot="1" x14ac:dyDescent="0.3">
      <c r="A58" s="18"/>
      <c r="B58" s="204" t="s">
        <v>106</v>
      </c>
      <c r="C58" s="205"/>
      <c r="D58" s="206"/>
      <c r="E58" s="206"/>
      <c r="F58" s="206"/>
      <c r="G58" s="207"/>
      <c r="H58" s="206"/>
      <c r="I58" s="294">
        <f t="shared" si="1"/>
        <v>0</v>
      </c>
      <c r="J58" s="18"/>
      <c r="K58" s="18"/>
    </row>
    <row r="59" spans="1:11" x14ac:dyDescent="0.25">
      <c r="A59" s="18"/>
      <c r="B59" s="18"/>
      <c r="C59" s="18"/>
      <c r="D59" s="18"/>
      <c r="E59" s="18"/>
      <c r="F59" s="18"/>
      <c r="G59" s="18"/>
      <c r="H59" s="18"/>
      <c r="I59" s="18"/>
      <c r="J59" s="18"/>
      <c r="K59" s="18"/>
    </row>
    <row r="60" spans="1:11" x14ac:dyDescent="0.25">
      <c r="A60" s="11"/>
    </row>
  </sheetData>
  <sheetProtection algorithmName="SHA-512" hashValue="duasKpwEG9Mus+eSZQhpoPboLDfN0IYNxO1twBpC0wUj30O7iycpie0pvm81GDVP10b74gd77Lzz1aOcYbkYoQ==" saltValue="IkGniR9QjuzqTkjiDX1Ayw==" spinCount="100000" sheet="1" objects="1" scenarios="1"/>
  <mergeCells count="6">
    <mergeCell ref="A35:K35"/>
    <mergeCell ref="A1:K1"/>
    <mergeCell ref="A3:K3"/>
    <mergeCell ref="A5:K5"/>
    <mergeCell ref="A7:K7"/>
    <mergeCell ref="A33:K33"/>
  </mergeCells>
  <dataValidations count="1">
    <dataValidation type="decimal" operator="greaterThan" allowBlank="1" showErrorMessage="1" error="Value must be greater than zero" sqref="D10:F30 D38:F58">
      <formula1>0</formula1>
    </dataValidation>
  </dataValidation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L60"/>
  <sheetViews>
    <sheetView showGridLines="0" zoomScale="80" zoomScaleNormal="80" workbookViewId="0">
      <selection activeCell="E10" sqref="E10"/>
    </sheetView>
  </sheetViews>
  <sheetFormatPr defaultColWidth="8.77734375" defaultRowHeight="13.2" x14ac:dyDescent="0.25"/>
  <cols>
    <col min="1" max="1" width="1.44140625" customWidth="1"/>
    <col min="2" max="2" width="21.44140625" customWidth="1"/>
    <col min="3" max="3" width="31.21875" customWidth="1"/>
    <col min="4" max="4" width="16.44140625" customWidth="1"/>
    <col min="5" max="5" width="21.21875" bestFit="1" customWidth="1"/>
    <col min="6" max="6" width="26" customWidth="1"/>
    <col min="7" max="8" width="15.44140625" customWidth="1"/>
    <col min="9" max="9" width="14.77734375" customWidth="1"/>
    <col min="10" max="10" width="1.77734375" customWidth="1"/>
    <col min="11" max="11" width="1.21875" customWidth="1"/>
    <col min="12" max="12" width="2.21875" customWidth="1"/>
    <col min="13" max="13" width="24.44140625" customWidth="1"/>
    <col min="14" max="14" width="33.77734375" customWidth="1"/>
    <col min="15" max="16" width="15.44140625" customWidth="1"/>
    <col min="17" max="18" width="14.77734375" customWidth="1"/>
    <col min="19" max="19" width="2.21875" customWidth="1"/>
  </cols>
  <sheetData>
    <row r="1" spans="1:12" ht="21" customHeight="1" x14ac:dyDescent="0.25">
      <c r="A1" s="348" t="s">
        <v>315</v>
      </c>
      <c r="B1" s="418"/>
      <c r="C1" s="418"/>
      <c r="D1" s="418"/>
      <c r="E1" s="418"/>
      <c r="F1" s="418"/>
      <c r="G1" s="418"/>
      <c r="H1" s="418"/>
      <c r="I1" s="418"/>
      <c r="J1" s="418"/>
      <c r="K1" s="418"/>
    </row>
    <row r="2" spans="1:12" ht="13.5" customHeight="1" x14ac:dyDescent="0.25">
      <c r="A2" s="18"/>
      <c r="B2" s="18"/>
      <c r="C2" s="18"/>
      <c r="D2" s="18"/>
      <c r="E2" s="18"/>
      <c r="F2" s="18"/>
      <c r="G2" s="18"/>
      <c r="H2" s="18"/>
      <c r="I2" s="18"/>
      <c r="J2" s="18"/>
      <c r="K2" s="18"/>
      <c r="L2" s="10"/>
    </row>
    <row r="3" spans="1:12" ht="13.5" customHeight="1" x14ac:dyDescent="0.25">
      <c r="A3" s="419" t="s">
        <v>319</v>
      </c>
      <c r="B3" s="417"/>
      <c r="C3" s="417"/>
      <c r="D3" s="417"/>
      <c r="E3" s="417"/>
      <c r="F3" s="417"/>
      <c r="G3" s="417"/>
      <c r="H3" s="417"/>
      <c r="I3" s="417"/>
      <c r="J3" s="417"/>
      <c r="K3" s="417"/>
      <c r="L3" s="10"/>
    </row>
    <row r="4" spans="1:12" ht="13.5" customHeight="1" x14ac:dyDescent="0.25">
      <c r="A4" s="18"/>
      <c r="B4" s="18"/>
      <c r="C4" s="18"/>
      <c r="D4" s="18"/>
      <c r="E4" s="18"/>
      <c r="F4" s="18"/>
      <c r="G4" s="18"/>
      <c r="H4" s="18"/>
      <c r="I4" s="18"/>
      <c r="J4" s="18"/>
      <c r="K4" s="18"/>
      <c r="L4" s="10"/>
    </row>
    <row r="5" spans="1:12" ht="20.25" customHeight="1" x14ac:dyDescent="0.25">
      <c r="A5" s="339" t="s">
        <v>316</v>
      </c>
      <c r="B5" s="418"/>
      <c r="C5" s="418"/>
      <c r="D5" s="418"/>
      <c r="E5" s="418"/>
      <c r="F5" s="418"/>
      <c r="G5" s="418"/>
      <c r="H5" s="418"/>
      <c r="I5" s="418"/>
      <c r="J5" s="418"/>
      <c r="K5" s="418"/>
    </row>
    <row r="6" spans="1:12" x14ac:dyDescent="0.25">
      <c r="A6" s="18"/>
      <c r="B6" s="18"/>
      <c r="C6" s="18"/>
      <c r="D6" s="18"/>
      <c r="E6" s="18"/>
      <c r="F6" s="18"/>
      <c r="G6" s="18"/>
      <c r="H6" s="18"/>
      <c r="I6" s="18"/>
      <c r="J6" s="18"/>
      <c r="K6" s="18"/>
    </row>
    <row r="7" spans="1:12" ht="91.5" customHeight="1" x14ac:dyDescent="0.25">
      <c r="A7" s="337" t="s">
        <v>334</v>
      </c>
      <c r="B7" s="417"/>
      <c r="C7" s="417"/>
      <c r="D7" s="417"/>
      <c r="E7" s="417"/>
      <c r="F7" s="417"/>
      <c r="G7" s="417"/>
      <c r="H7" s="417"/>
      <c r="I7" s="417"/>
      <c r="J7" s="417"/>
      <c r="K7" s="417"/>
    </row>
    <row r="8" spans="1:12" ht="13.8" thickBot="1" x14ac:dyDescent="0.3">
      <c r="A8" s="18"/>
      <c r="B8" s="18"/>
      <c r="C8" s="18"/>
      <c r="D8" s="18"/>
      <c r="E8" s="18"/>
      <c r="F8" s="18"/>
      <c r="G8" s="18"/>
      <c r="H8" s="18"/>
      <c r="I8" s="18"/>
      <c r="J8" s="18"/>
      <c r="K8" s="18"/>
    </row>
    <row r="9" spans="1:12" ht="56.25" customHeight="1" thickBot="1" x14ac:dyDescent="0.3">
      <c r="A9" s="18"/>
      <c r="B9" s="199" t="s">
        <v>14</v>
      </c>
      <c r="C9" s="200" t="s">
        <v>76</v>
      </c>
      <c r="D9" s="201" t="s">
        <v>63</v>
      </c>
      <c r="E9" s="201" t="s">
        <v>308</v>
      </c>
      <c r="F9" s="201" t="s">
        <v>309</v>
      </c>
      <c r="G9" s="201" t="s">
        <v>135</v>
      </c>
      <c r="H9" s="201" t="s">
        <v>143</v>
      </c>
      <c r="I9" s="202" t="s">
        <v>64</v>
      </c>
      <c r="J9" s="18"/>
      <c r="K9" s="18"/>
    </row>
    <row r="10" spans="1:12" x14ac:dyDescent="0.25">
      <c r="A10" s="18"/>
      <c r="B10" s="198" t="s">
        <v>86</v>
      </c>
      <c r="C10" s="79"/>
      <c r="D10" s="80"/>
      <c r="E10" s="80"/>
      <c r="F10" s="80"/>
      <c r="G10" s="81"/>
      <c r="H10" s="80"/>
      <c r="I10" s="290">
        <f t="shared" ref="I10:I30" si="0">SUM(D10,E10)+(G10*(D10+E10))+(F10+H10)</f>
        <v>0</v>
      </c>
      <c r="J10" s="18"/>
      <c r="K10" s="18"/>
    </row>
    <row r="11" spans="1:12" x14ac:dyDescent="0.25">
      <c r="A11" s="18"/>
      <c r="B11" s="78" t="s">
        <v>87</v>
      </c>
      <c r="C11" s="79"/>
      <c r="D11" s="80"/>
      <c r="E11" s="80"/>
      <c r="F11" s="80"/>
      <c r="G11" s="81"/>
      <c r="H11" s="80"/>
      <c r="I11" s="290">
        <f>SUM(D11,E11)+(G11*(D11+E11))+(F11+H11)</f>
        <v>0</v>
      </c>
      <c r="J11" s="18"/>
      <c r="K11" s="18"/>
    </row>
    <row r="12" spans="1:12" x14ac:dyDescent="0.25">
      <c r="A12" s="18"/>
      <c r="B12" s="78" t="s">
        <v>88</v>
      </c>
      <c r="C12" s="79"/>
      <c r="D12" s="80"/>
      <c r="E12" s="80"/>
      <c r="F12" s="80"/>
      <c r="G12" s="81"/>
      <c r="H12" s="80"/>
      <c r="I12" s="290">
        <f t="shared" si="0"/>
        <v>0</v>
      </c>
      <c r="J12" s="18"/>
      <c r="K12" s="18"/>
    </row>
    <row r="13" spans="1:12" x14ac:dyDescent="0.25">
      <c r="A13" s="18"/>
      <c r="B13" s="78" t="s">
        <v>89</v>
      </c>
      <c r="C13" s="79"/>
      <c r="D13" s="80"/>
      <c r="E13" s="80"/>
      <c r="F13" s="80"/>
      <c r="G13" s="81"/>
      <c r="H13" s="80"/>
      <c r="I13" s="290">
        <f t="shared" si="0"/>
        <v>0</v>
      </c>
      <c r="J13" s="18"/>
      <c r="K13" s="18"/>
    </row>
    <row r="14" spans="1:12" x14ac:dyDescent="0.25">
      <c r="A14" s="18"/>
      <c r="B14" s="78" t="s">
        <v>90</v>
      </c>
      <c r="C14" s="79"/>
      <c r="D14" s="80"/>
      <c r="E14" s="80"/>
      <c r="F14" s="80"/>
      <c r="G14" s="81"/>
      <c r="H14" s="80"/>
      <c r="I14" s="290">
        <f t="shared" si="0"/>
        <v>0</v>
      </c>
      <c r="J14" s="18"/>
      <c r="K14" s="18"/>
    </row>
    <row r="15" spans="1:12" x14ac:dyDescent="0.25">
      <c r="A15" s="18"/>
      <c r="B15" s="78" t="s">
        <v>91</v>
      </c>
      <c r="C15" s="79"/>
      <c r="D15" s="80"/>
      <c r="E15" s="80"/>
      <c r="F15" s="80"/>
      <c r="G15" s="81"/>
      <c r="H15" s="80"/>
      <c r="I15" s="290">
        <f t="shared" si="0"/>
        <v>0</v>
      </c>
      <c r="J15" s="18"/>
      <c r="K15" s="18"/>
    </row>
    <row r="16" spans="1:12" x14ac:dyDescent="0.25">
      <c r="A16" s="18"/>
      <c r="B16" s="78" t="s">
        <v>92</v>
      </c>
      <c r="C16" s="82"/>
      <c r="D16" s="80"/>
      <c r="E16" s="80"/>
      <c r="F16" s="80"/>
      <c r="G16" s="81"/>
      <c r="H16" s="80"/>
      <c r="I16" s="290">
        <f t="shared" si="0"/>
        <v>0</v>
      </c>
      <c r="J16" s="18"/>
      <c r="K16" s="18"/>
    </row>
    <row r="17" spans="1:11" x14ac:dyDescent="0.25">
      <c r="A17" s="18"/>
      <c r="B17" s="78" t="s">
        <v>93</v>
      </c>
      <c r="C17" s="82"/>
      <c r="D17" s="80"/>
      <c r="E17" s="80"/>
      <c r="F17" s="80"/>
      <c r="G17" s="81"/>
      <c r="H17" s="80"/>
      <c r="I17" s="290">
        <f t="shared" si="0"/>
        <v>0</v>
      </c>
      <c r="J17" s="18"/>
      <c r="K17" s="18"/>
    </row>
    <row r="18" spans="1:11" x14ac:dyDescent="0.25">
      <c r="A18" s="18"/>
      <c r="B18" s="78" t="s">
        <v>94</v>
      </c>
      <c r="C18" s="82"/>
      <c r="D18" s="80"/>
      <c r="E18" s="80"/>
      <c r="F18" s="80"/>
      <c r="G18" s="81"/>
      <c r="H18" s="80"/>
      <c r="I18" s="290">
        <f t="shared" si="0"/>
        <v>0</v>
      </c>
      <c r="J18" s="18"/>
      <c r="K18" s="18"/>
    </row>
    <row r="19" spans="1:11" x14ac:dyDescent="0.25">
      <c r="A19" s="18"/>
      <c r="B19" s="78" t="s">
        <v>95</v>
      </c>
      <c r="C19" s="82"/>
      <c r="D19" s="80"/>
      <c r="E19" s="80"/>
      <c r="F19" s="80"/>
      <c r="G19" s="81"/>
      <c r="H19" s="80"/>
      <c r="I19" s="290">
        <f t="shared" si="0"/>
        <v>0</v>
      </c>
      <c r="J19" s="18"/>
      <c r="K19" s="18"/>
    </row>
    <row r="20" spans="1:11" x14ac:dyDescent="0.25">
      <c r="A20" s="18"/>
      <c r="B20" s="78" t="s">
        <v>96</v>
      </c>
      <c r="C20" s="82"/>
      <c r="D20" s="80"/>
      <c r="E20" s="80"/>
      <c r="F20" s="80"/>
      <c r="G20" s="81"/>
      <c r="H20" s="80"/>
      <c r="I20" s="290">
        <f t="shared" si="0"/>
        <v>0</v>
      </c>
      <c r="J20" s="18"/>
      <c r="K20" s="18"/>
    </row>
    <row r="21" spans="1:11" x14ac:dyDescent="0.25">
      <c r="A21" s="18"/>
      <c r="B21" s="78" t="s">
        <v>97</v>
      </c>
      <c r="C21" s="82"/>
      <c r="D21" s="80"/>
      <c r="E21" s="80"/>
      <c r="F21" s="80"/>
      <c r="G21" s="81"/>
      <c r="H21" s="80"/>
      <c r="I21" s="290">
        <f t="shared" si="0"/>
        <v>0</v>
      </c>
      <c r="J21" s="18"/>
      <c r="K21" s="18"/>
    </row>
    <row r="22" spans="1:11" x14ac:dyDescent="0.25">
      <c r="A22" s="18"/>
      <c r="B22" s="78" t="s">
        <v>98</v>
      </c>
      <c r="C22" s="82"/>
      <c r="D22" s="80"/>
      <c r="E22" s="80"/>
      <c r="F22" s="80"/>
      <c r="G22" s="81"/>
      <c r="H22" s="80"/>
      <c r="I22" s="290">
        <f t="shared" si="0"/>
        <v>0</v>
      </c>
      <c r="J22" s="18"/>
      <c r="K22" s="18"/>
    </row>
    <row r="23" spans="1:11" x14ac:dyDescent="0.25">
      <c r="A23" s="18"/>
      <c r="B23" s="78" t="s">
        <v>99</v>
      </c>
      <c r="C23" s="82"/>
      <c r="D23" s="80"/>
      <c r="E23" s="80"/>
      <c r="F23" s="80"/>
      <c r="G23" s="81"/>
      <c r="H23" s="80"/>
      <c r="I23" s="290">
        <f t="shared" si="0"/>
        <v>0</v>
      </c>
      <c r="J23" s="18"/>
      <c r="K23" s="18"/>
    </row>
    <row r="24" spans="1:11" x14ac:dyDescent="0.25">
      <c r="A24" s="18"/>
      <c r="B24" s="78" t="s">
        <v>100</v>
      </c>
      <c r="C24" s="82"/>
      <c r="D24" s="80"/>
      <c r="E24" s="80"/>
      <c r="F24" s="80"/>
      <c r="G24" s="81"/>
      <c r="H24" s="80"/>
      <c r="I24" s="290">
        <f t="shared" si="0"/>
        <v>0</v>
      </c>
      <c r="J24" s="18"/>
      <c r="K24" s="18"/>
    </row>
    <row r="25" spans="1:11" x14ac:dyDescent="0.25">
      <c r="A25" s="18"/>
      <c r="B25" s="78" t="s">
        <v>101</v>
      </c>
      <c r="C25" s="82"/>
      <c r="D25" s="80"/>
      <c r="E25" s="80"/>
      <c r="F25" s="80"/>
      <c r="G25" s="81"/>
      <c r="H25" s="80"/>
      <c r="I25" s="290">
        <f t="shared" si="0"/>
        <v>0</v>
      </c>
      <c r="J25" s="18"/>
      <c r="K25" s="18"/>
    </row>
    <row r="26" spans="1:11" x14ac:dyDescent="0.25">
      <c r="A26" s="18"/>
      <c r="B26" s="78" t="s">
        <v>102</v>
      </c>
      <c r="C26" s="82"/>
      <c r="D26" s="80"/>
      <c r="E26" s="80"/>
      <c r="F26" s="80"/>
      <c r="G26" s="81"/>
      <c r="H26" s="80"/>
      <c r="I26" s="290">
        <f t="shared" si="0"/>
        <v>0</v>
      </c>
      <c r="J26" s="18"/>
      <c r="K26" s="18"/>
    </row>
    <row r="27" spans="1:11" x14ac:dyDescent="0.25">
      <c r="A27" s="18"/>
      <c r="B27" s="78" t="s">
        <v>103</v>
      </c>
      <c r="C27" s="82"/>
      <c r="D27" s="80"/>
      <c r="E27" s="80"/>
      <c r="F27" s="80"/>
      <c r="G27" s="81"/>
      <c r="H27" s="80"/>
      <c r="I27" s="290">
        <f t="shared" si="0"/>
        <v>0</v>
      </c>
      <c r="J27" s="18"/>
      <c r="K27" s="18"/>
    </row>
    <row r="28" spans="1:11" x14ac:dyDescent="0.25">
      <c r="A28" s="18"/>
      <c r="B28" s="78" t="s">
        <v>104</v>
      </c>
      <c r="C28" s="82"/>
      <c r="D28" s="80"/>
      <c r="E28" s="80"/>
      <c r="F28" s="80"/>
      <c r="G28" s="81"/>
      <c r="H28" s="80"/>
      <c r="I28" s="290">
        <f t="shared" si="0"/>
        <v>0</v>
      </c>
      <c r="J28" s="18"/>
      <c r="K28" s="18"/>
    </row>
    <row r="29" spans="1:11" x14ac:dyDescent="0.25">
      <c r="A29" s="18"/>
      <c r="B29" s="78" t="s">
        <v>105</v>
      </c>
      <c r="C29" s="82"/>
      <c r="D29" s="80"/>
      <c r="E29" s="80"/>
      <c r="F29" s="80"/>
      <c r="G29" s="81"/>
      <c r="H29" s="80"/>
      <c r="I29" s="290">
        <f t="shared" si="0"/>
        <v>0</v>
      </c>
      <c r="J29" s="18"/>
      <c r="K29" s="18"/>
    </row>
    <row r="30" spans="1:11" x14ac:dyDescent="0.25">
      <c r="A30" s="18"/>
      <c r="B30" s="196" t="s">
        <v>106</v>
      </c>
      <c r="C30" s="83"/>
      <c r="D30" s="197"/>
      <c r="E30" s="197"/>
      <c r="F30" s="197"/>
      <c r="G30" s="84"/>
      <c r="H30" s="197"/>
      <c r="I30" s="290">
        <f t="shared" si="0"/>
        <v>0</v>
      </c>
      <c r="J30" s="18"/>
      <c r="K30" s="18"/>
    </row>
    <row r="31" spans="1:11" x14ac:dyDescent="0.25">
      <c r="A31" s="18"/>
      <c r="B31" s="18"/>
      <c r="C31" s="18"/>
      <c r="D31" s="18"/>
      <c r="E31" s="18"/>
      <c r="F31" s="18"/>
      <c r="G31" s="18"/>
      <c r="H31" s="18"/>
      <c r="I31" s="18"/>
      <c r="J31" s="18"/>
      <c r="K31" s="18"/>
    </row>
    <row r="32" spans="1:11" x14ac:dyDescent="0.25">
      <c r="A32" s="18"/>
      <c r="B32" s="18"/>
      <c r="C32" s="18"/>
      <c r="D32" s="18"/>
      <c r="E32" s="18"/>
      <c r="F32" s="18"/>
      <c r="G32" s="18"/>
      <c r="H32" s="18"/>
      <c r="I32" s="18"/>
      <c r="J32" s="18"/>
      <c r="K32" s="18"/>
    </row>
    <row r="33" spans="1:11" ht="22.5" customHeight="1" x14ac:dyDescent="0.25">
      <c r="A33" s="420" t="s">
        <v>317</v>
      </c>
      <c r="B33" s="418"/>
      <c r="C33" s="418"/>
      <c r="D33" s="418"/>
      <c r="E33" s="418"/>
      <c r="F33" s="418"/>
      <c r="G33" s="418"/>
      <c r="H33" s="418"/>
      <c r="I33" s="418"/>
      <c r="J33" s="418"/>
      <c r="K33" s="418"/>
    </row>
    <row r="34" spans="1:11" ht="9" customHeight="1" x14ac:dyDescent="0.25">
      <c r="A34" s="18"/>
      <c r="B34" s="18"/>
      <c r="C34" s="18"/>
      <c r="D34" s="18"/>
      <c r="E34" s="18"/>
      <c r="F34" s="18"/>
      <c r="G34" s="18"/>
      <c r="H34" s="18"/>
      <c r="I34" s="18"/>
      <c r="J34" s="18"/>
      <c r="K34" s="18"/>
    </row>
    <row r="35" spans="1:11" ht="45.75" customHeight="1" x14ac:dyDescent="0.25">
      <c r="A35" s="337" t="s">
        <v>261</v>
      </c>
      <c r="B35" s="417"/>
      <c r="C35" s="417"/>
      <c r="D35" s="417"/>
      <c r="E35" s="417"/>
      <c r="F35" s="417"/>
      <c r="G35" s="417"/>
      <c r="H35" s="417"/>
      <c r="I35" s="417"/>
      <c r="J35" s="417"/>
      <c r="K35" s="417"/>
    </row>
    <row r="36" spans="1:11" ht="15.75" customHeight="1" thickBot="1" x14ac:dyDescent="0.3">
      <c r="A36" s="18"/>
      <c r="B36" s="23"/>
      <c r="C36" s="23"/>
      <c r="D36" s="23"/>
      <c r="E36" s="23"/>
      <c r="F36" s="23"/>
      <c r="G36" s="23"/>
      <c r="H36" s="23"/>
      <c r="I36" s="24"/>
      <c r="J36" s="18"/>
      <c r="K36" s="18"/>
    </row>
    <row r="37" spans="1:11" ht="54" customHeight="1" thickBot="1" x14ac:dyDescent="0.3">
      <c r="A37" s="18"/>
      <c r="B37" s="199" t="s">
        <v>14</v>
      </c>
      <c r="C37" s="200" t="s">
        <v>76</v>
      </c>
      <c r="D37" s="201" t="s">
        <v>63</v>
      </c>
      <c r="E37" s="201" t="s">
        <v>308</v>
      </c>
      <c r="F37" s="201" t="s">
        <v>309</v>
      </c>
      <c r="G37" s="201" t="s">
        <v>135</v>
      </c>
      <c r="H37" s="201" t="s">
        <v>143</v>
      </c>
      <c r="I37" s="295" t="s">
        <v>64</v>
      </c>
      <c r="J37" s="18"/>
      <c r="K37" s="18"/>
    </row>
    <row r="38" spans="1:11" x14ac:dyDescent="0.25">
      <c r="A38" s="18"/>
      <c r="B38" s="208" t="s">
        <v>86</v>
      </c>
      <c r="C38" s="79"/>
      <c r="D38" s="80"/>
      <c r="E38" s="80"/>
      <c r="F38" s="80"/>
      <c r="G38" s="81"/>
      <c r="H38" s="80"/>
      <c r="I38" s="291">
        <f t="shared" ref="I38:I58" si="1">SUM(D38,E38)+(G38*(D38+E38))+(F38+H38)</f>
        <v>0</v>
      </c>
      <c r="J38" s="18"/>
      <c r="K38" s="18"/>
    </row>
    <row r="39" spans="1:11" x14ac:dyDescent="0.25">
      <c r="A39" s="18"/>
      <c r="B39" s="203" t="s">
        <v>87</v>
      </c>
      <c r="C39" s="79"/>
      <c r="D39" s="129"/>
      <c r="E39" s="129"/>
      <c r="F39" s="129"/>
      <c r="G39" s="130"/>
      <c r="H39" s="129"/>
      <c r="I39" s="291">
        <f t="shared" si="1"/>
        <v>0</v>
      </c>
      <c r="J39" s="18"/>
      <c r="K39" s="18"/>
    </row>
    <row r="40" spans="1:11" x14ac:dyDescent="0.25">
      <c r="A40" s="18"/>
      <c r="B40" s="203" t="s">
        <v>88</v>
      </c>
      <c r="C40" s="79"/>
      <c r="D40" s="129"/>
      <c r="E40" s="129"/>
      <c r="F40" s="129"/>
      <c r="G40" s="130"/>
      <c r="H40" s="129"/>
      <c r="I40" s="291">
        <f t="shared" si="1"/>
        <v>0</v>
      </c>
      <c r="J40" s="18"/>
      <c r="K40" s="18"/>
    </row>
    <row r="41" spans="1:11" x14ac:dyDescent="0.25">
      <c r="A41" s="18"/>
      <c r="B41" s="203" t="s">
        <v>89</v>
      </c>
      <c r="C41" s="79"/>
      <c r="D41" s="129"/>
      <c r="E41" s="129"/>
      <c r="F41" s="129"/>
      <c r="G41" s="130"/>
      <c r="H41" s="129"/>
      <c r="I41" s="291">
        <f t="shared" si="1"/>
        <v>0</v>
      </c>
      <c r="J41" s="18"/>
      <c r="K41" s="18"/>
    </row>
    <row r="42" spans="1:11" x14ac:dyDescent="0.25">
      <c r="A42" s="18"/>
      <c r="B42" s="203" t="s">
        <v>90</v>
      </c>
      <c r="C42" s="79"/>
      <c r="D42" s="129"/>
      <c r="E42" s="129"/>
      <c r="F42" s="129"/>
      <c r="G42" s="130"/>
      <c r="H42" s="129"/>
      <c r="I42" s="291">
        <f t="shared" si="1"/>
        <v>0</v>
      </c>
      <c r="J42" s="18"/>
      <c r="K42" s="18"/>
    </row>
    <row r="43" spans="1:11" x14ac:dyDescent="0.25">
      <c r="A43" s="18"/>
      <c r="B43" s="203" t="s">
        <v>91</v>
      </c>
      <c r="C43" s="79"/>
      <c r="D43" s="129"/>
      <c r="E43" s="129"/>
      <c r="F43" s="129"/>
      <c r="G43" s="130"/>
      <c r="H43" s="129"/>
      <c r="I43" s="291">
        <f t="shared" si="1"/>
        <v>0</v>
      </c>
      <c r="J43" s="18"/>
      <c r="K43" s="18"/>
    </row>
    <row r="44" spans="1:11" x14ac:dyDescent="0.25">
      <c r="A44" s="18"/>
      <c r="B44" s="203" t="s">
        <v>92</v>
      </c>
      <c r="C44" s="82"/>
      <c r="D44" s="129"/>
      <c r="E44" s="129"/>
      <c r="F44" s="129"/>
      <c r="G44" s="130"/>
      <c r="H44" s="129"/>
      <c r="I44" s="291">
        <f t="shared" si="1"/>
        <v>0</v>
      </c>
      <c r="J44" s="18"/>
      <c r="K44" s="18"/>
    </row>
    <row r="45" spans="1:11" x14ac:dyDescent="0.25">
      <c r="A45" s="18"/>
      <c r="B45" s="203" t="s">
        <v>93</v>
      </c>
      <c r="C45" s="82"/>
      <c r="D45" s="129"/>
      <c r="E45" s="129"/>
      <c r="F45" s="129"/>
      <c r="G45" s="130"/>
      <c r="H45" s="129"/>
      <c r="I45" s="291">
        <f t="shared" si="1"/>
        <v>0</v>
      </c>
      <c r="J45" s="18"/>
      <c r="K45" s="18"/>
    </row>
    <row r="46" spans="1:11" x14ac:dyDescent="0.25">
      <c r="A46" s="18"/>
      <c r="B46" s="203" t="s">
        <v>94</v>
      </c>
      <c r="C46" s="82"/>
      <c r="D46" s="129"/>
      <c r="E46" s="129"/>
      <c r="F46" s="129"/>
      <c r="G46" s="130"/>
      <c r="H46" s="129"/>
      <c r="I46" s="291">
        <f t="shared" si="1"/>
        <v>0</v>
      </c>
      <c r="J46" s="18"/>
      <c r="K46" s="18"/>
    </row>
    <row r="47" spans="1:11" x14ac:dyDescent="0.25">
      <c r="A47" s="18"/>
      <c r="B47" s="203" t="s">
        <v>95</v>
      </c>
      <c r="C47" s="82"/>
      <c r="D47" s="129"/>
      <c r="E47" s="129"/>
      <c r="F47" s="129"/>
      <c r="G47" s="130"/>
      <c r="H47" s="129"/>
      <c r="I47" s="291">
        <f t="shared" si="1"/>
        <v>0</v>
      </c>
      <c r="J47" s="18"/>
      <c r="K47" s="18"/>
    </row>
    <row r="48" spans="1:11" x14ac:dyDescent="0.25">
      <c r="A48" s="18"/>
      <c r="B48" s="203" t="s">
        <v>96</v>
      </c>
      <c r="C48" s="82"/>
      <c r="D48" s="129"/>
      <c r="E48" s="129"/>
      <c r="F48" s="129"/>
      <c r="G48" s="130"/>
      <c r="H48" s="129"/>
      <c r="I48" s="291">
        <f t="shared" si="1"/>
        <v>0</v>
      </c>
      <c r="J48" s="18"/>
      <c r="K48" s="18"/>
    </row>
    <row r="49" spans="1:11" x14ac:dyDescent="0.25">
      <c r="A49" s="18"/>
      <c r="B49" s="203" t="s">
        <v>97</v>
      </c>
      <c r="C49" s="82"/>
      <c r="D49" s="129"/>
      <c r="E49" s="129"/>
      <c r="F49" s="129"/>
      <c r="G49" s="130"/>
      <c r="H49" s="129"/>
      <c r="I49" s="291">
        <f t="shared" si="1"/>
        <v>0</v>
      </c>
      <c r="J49" s="18"/>
      <c r="K49" s="18"/>
    </row>
    <row r="50" spans="1:11" x14ac:dyDescent="0.25">
      <c r="A50" s="18"/>
      <c r="B50" s="203" t="s">
        <v>98</v>
      </c>
      <c r="C50" s="82"/>
      <c r="D50" s="129"/>
      <c r="E50" s="129"/>
      <c r="F50" s="129"/>
      <c r="G50" s="130"/>
      <c r="H50" s="129"/>
      <c r="I50" s="291">
        <f t="shared" si="1"/>
        <v>0</v>
      </c>
      <c r="J50" s="18"/>
      <c r="K50" s="18"/>
    </row>
    <row r="51" spans="1:11" x14ac:dyDescent="0.25">
      <c r="A51" s="18"/>
      <c r="B51" s="203" t="s">
        <v>99</v>
      </c>
      <c r="C51" s="82"/>
      <c r="D51" s="129"/>
      <c r="E51" s="129"/>
      <c r="F51" s="129"/>
      <c r="G51" s="130"/>
      <c r="H51" s="129"/>
      <c r="I51" s="291">
        <f t="shared" si="1"/>
        <v>0</v>
      </c>
      <c r="J51" s="18"/>
      <c r="K51" s="18"/>
    </row>
    <row r="52" spans="1:11" x14ac:dyDescent="0.25">
      <c r="A52" s="18"/>
      <c r="B52" s="203" t="s">
        <v>100</v>
      </c>
      <c r="C52" s="82"/>
      <c r="D52" s="129"/>
      <c r="E52" s="129"/>
      <c r="F52" s="129"/>
      <c r="G52" s="130"/>
      <c r="H52" s="129"/>
      <c r="I52" s="291">
        <f t="shared" si="1"/>
        <v>0</v>
      </c>
      <c r="J52" s="18"/>
      <c r="K52" s="18"/>
    </row>
    <row r="53" spans="1:11" x14ac:dyDescent="0.25">
      <c r="A53" s="18"/>
      <c r="B53" s="203" t="s">
        <v>101</v>
      </c>
      <c r="C53" s="82"/>
      <c r="D53" s="129"/>
      <c r="E53" s="129"/>
      <c r="F53" s="129"/>
      <c r="G53" s="130"/>
      <c r="H53" s="129"/>
      <c r="I53" s="291">
        <f t="shared" si="1"/>
        <v>0</v>
      </c>
      <c r="J53" s="18"/>
      <c r="K53" s="18"/>
    </row>
    <row r="54" spans="1:11" x14ac:dyDescent="0.25">
      <c r="A54" s="18"/>
      <c r="B54" s="203" t="s">
        <v>102</v>
      </c>
      <c r="C54" s="82"/>
      <c r="D54" s="129"/>
      <c r="E54" s="129"/>
      <c r="F54" s="129"/>
      <c r="G54" s="130"/>
      <c r="H54" s="129"/>
      <c r="I54" s="291">
        <f t="shared" si="1"/>
        <v>0</v>
      </c>
      <c r="J54" s="18"/>
      <c r="K54" s="18"/>
    </row>
    <row r="55" spans="1:11" x14ac:dyDescent="0.25">
      <c r="A55" s="18"/>
      <c r="B55" s="203" t="s">
        <v>103</v>
      </c>
      <c r="C55" s="82"/>
      <c r="D55" s="129"/>
      <c r="E55" s="129"/>
      <c r="F55" s="129"/>
      <c r="G55" s="130"/>
      <c r="H55" s="129"/>
      <c r="I55" s="291">
        <f t="shared" si="1"/>
        <v>0</v>
      </c>
      <c r="J55" s="18"/>
      <c r="K55" s="18"/>
    </row>
    <row r="56" spans="1:11" x14ac:dyDescent="0.25">
      <c r="A56" s="18"/>
      <c r="B56" s="203" t="s">
        <v>104</v>
      </c>
      <c r="C56" s="82"/>
      <c r="D56" s="129"/>
      <c r="E56" s="129"/>
      <c r="F56" s="129"/>
      <c r="G56" s="130"/>
      <c r="H56" s="129"/>
      <c r="I56" s="291">
        <f t="shared" si="1"/>
        <v>0</v>
      </c>
      <c r="J56" s="18"/>
      <c r="K56" s="18"/>
    </row>
    <row r="57" spans="1:11" x14ac:dyDescent="0.25">
      <c r="A57" s="18"/>
      <c r="B57" s="203" t="s">
        <v>105</v>
      </c>
      <c r="C57" s="82"/>
      <c r="D57" s="129"/>
      <c r="E57" s="129"/>
      <c r="F57" s="129"/>
      <c r="G57" s="130"/>
      <c r="H57" s="129"/>
      <c r="I57" s="291">
        <f t="shared" si="1"/>
        <v>0</v>
      </c>
      <c r="J57" s="18"/>
      <c r="K57" s="18"/>
    </row>
    <row r="58" spans="1:11" ht="13.8" thickBot="1" x14ac:dyDescent="0.3">
      <c r="A58" s="18"/>
      <c r="B58" s="204" t="s">
        <v>106</v>
      </c>
      <c r="C58" s="205"/>
      <c r="D58" s="206"/>
      <c r="E58" s="206"/>
      <c r="F58" s="206"/>
      <c r="G58" s="207"/>
      <c r="H58" s="206"/>
      <c r="I58" s="294">
        <f t="shared" si="1"/>
        <v>0</v>
      </c>
      <c r="J58" s="18"/>
      <c r="K58" s="18"/>
    </row>
    <row r="59" spans="1:11" x14ac:dyDescent="0.25">
      <c r="A59" s="18"/>
      <c r="B59" s="18"/>
      <c r="C59" s="18"/>
      <c r="D59" s="18"/>
      <c r="E59" s="18"/>
      <c r="F59" s="18"/>
      <c r="G59" s="18"/>
      <c r="H59" s="18"/>
      <c r="I59" s="18"/>
      <c r="J59" s="18"/>
      <c r="K59" s="18"/>
    </row>
    <row r="60" spans="1:11" x14ac:dyDescent="0.25">
      <c r="A60" s="11"/>
    </row>
  </sheetData>
  <sheetProtection algorithmName="SHA-512" hashValue="H8J+LSGb2GUl9ndrdq4x3O2hkNPXeUBthHjZc7uO60VpwO/3OzuCNURHkGamouBw27vX06tG2SzSKYflM1NKNw==" saltValue="7xMhvSH/RoUD4oU6GcUkpA==" spinCount="100000" sheet="1" objects="1" scenarios="1"/>
  <mergeCells count="6">
    <mergeCell ref="A35:K35"/>
    <mergeCell ref="A1:K1"/>
    <mergeCell ref="A3:K3"/>
    <mergeCell ref="A5:K5"/>
    <mergeCell ref="A7:K7"/>
    <mergeCell ref="A33:K33"/>
  </mergeCells>
  <dataValidations count="1">
    <dataValidation type="decimal" operator="greaterThan" allowBlank="1" showErrorMessage="1" error="Value must be greater than zero" sqref="D10:F30 D38:F58">
      <formula1>0</formula1>
    </dataValidation>
  </dataValidation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A1:J102"/>
  <sheetViews>
    <sheetView showGridLines="0" zoomScale="70" zoomScaleNormal="70" zoomScalePageLayoutView="125" workbookViewId="0">
      <selection activeCell="A3" sqref="A3:H4"/>
    </sheetView>
  </sheetViews>
  <sheetFormatPr defaultColWidth="8.77734375" defaultRowHeight="13.2" x14ac:dyDescent="0.25"/>
  <cols>
    <col min="1" max="1" width="7.77734375" customWidth="1"/>
    <col min="2" max="2" width="12.21875" customWidth="1"/>
    <col min="3" max="3" width="10.21875" customWidth="1"/>
    <col min="4" max="4" width="56" style="14" customWidth="1"/>
    <col min="5" max="5" width="16" style="63" customWidth="1"/>
    <col min="6" max="6" width="16" style="14" customWidth="1"/>
    <col min="7" max="7" width="16" style="63" customWidth="1"/>
    <col min="8" max="8" width="16" customWidth="1"/>
    <col min="9" max="9" width="13.44140625" style="66" customWidth="1"/>
    <col min="10" max="10" width="13.44140625" customWidth="1"/>
  </cols>
  <sheetData>
    <row r="1" spans="1:10" ht="32.25" customHeight="1" x14ac:dyDescent="0.25">
      <c r="A1" s="451" t="s">
        <v>133</v>
      </c>
      <c r="B1" s="451"/>
      <c r="C1" s="451"/>
      <c r="D1" s="451"/>
      <c r="E1" s="451"/>
      <c r="F1" s="451"/>
      <c r="G1" s="451"/>
      <c r="H1" s="451"/>
      <c r="I1" s="451"/>
      <c r="J1" s="51"/>
    </row>
    <row r="2" spans="1:10" ht="15" customHeight="1" x14ac:dyDescent="0.25">
      <c r="A2" s="25"/>
      <c r="B2" s="26"/>
      <c r="C2" s="27"/>
      <c r="D2" s="26"/>
      <c r="E2" s="27"/>
      <c r="F2" s="26"/>
      <c r="G2" s="27"/>
      <c r="H2" s="27"/>
      <c r="I2" s="64"/>
      <c r="J2" s="25"/>
    </row>
    <row r="3" spans="1:10" ht="15" customHeight="1" x14ac:dyDescent="0.25">
      <c r="A3" s="450" t="s">
        <v>347</v>
      </c>
      <c r="B3" s="450"/>
      <c r="C3" s="450"/>
      <c r="D3" s="450"/>
      <c r="E3" s="450"/>
      <c r="F3" s="450"/>
      <c r="G3" s="450"/>
      <c r="H3" s="450"/>
      <c r="I3" s="64"/>
      <c r="J3" s="25"/>
    </row>
    <row r="4" spans="1:10" ht="111.75" customHeight="1" x14ac:dyDescent="0.25">
      <c r="A4" s="450"/>
      <c r="B4" s="450"/>
      <c r="C4" s="450"/>
      <c r="D4" s="450"/>
      <c r="E4" s="450"/>
      <c r="F4" s="450"/>
      <c r="G4" s="450"/>
      <c r="H4" s="450"/>
      <c r="I4" s="64"/>
      <c r="J4" s="25"/>
    </row>
    <row r="5" spans="1:10" ht="15" customHeight="1" thickBot="1" x14ac:dyDescent="0.3">
      <c r="A5" s="25"/>
      <c r="B5" s="26"/>
      <c r="C5" s="27"/>
      <c r="D5" s="26"/>
      <c r="E5" s="27"/>
      <c r="F5" s="26"/>
      <c r="G5" s="27"/>
      <c r="H5" s="27"/>
      <c r="I5" s="64"/>
      <c r="J5" s="25"/>
    </row>
    <row r="6" spans="1:10" ht="95.25" customHeight="1" thickBot="1" x14ac:dyDescent="0.3">
      <c r="A6" s="219" t="s">
        <v>9</v>
      </c>
      <c r="B6" s="456" t="s">
        <v>37</v>
      </c>
      <c r="C6" s="457"/>
      <c r="D6" s="211" t="s">
        <v>45</v>
      </c>
      <c r="E6" s="212" t="s">
        <v>107</v>
      </c>
      <c r="F6" s="212" t="s">
        <v>108</v>
      </c>
      <c r="G6" s="212" t="s">
        <v>109</v>
      </c>
      <c r="H6" s="212" t="s">
        <v>15</v>
      </c>
      <c r="I6" s="184" t="s">
        <v>122</v>
      </c>
      <c r="J6" s="213" t="s">
        <v>110</v>
      </c>
    </row>
    <row r="7" spans="1:10" ht="34.5" customHeight="1" x14ac:dyDescent="0.25">
      <c r="A7" s="452" t="s">
        <v>10</v>
      </c>
      <c r="B7" s="441" t="s">
        <v>335</v>
      </c>
      <c r="C7" s="432"/>
      <c r="D7" s="437" t="s">
        <v>80</v>
      </c>
      <c r="E7" s="226"/>
      <c r="F7" s="297" t="str">
        <f>IF(E7&gt;0,VLOOKUP(E7,Activity_Staff_Rate_Table[],8),"")</f>
        <v/>
      </c>
      <c r="G7" s="252"/>
      <c r="H7" s="272" t="str">
        <f>IF(G7&gt;0,SUM(F7*G7),"")</f>
        <v/>
      </c>
      <c r="I7" s="444">
        <f>SUM(H7:H10)</f>
        <v>0</v>
      </c>
      <c r="J7" s="422">
        <f>SUM(I7:I26)</f>
        <v>0</v>
      </c>
    </row>
    <row r="8" spans="1:10" ht="34.5" customHeight="1" x14ac:dyDescent="0.25">
      <c r="A8" s="452"/>
      <c r="B8" s="442"/>
      <c r="C8" s="434"/>
      <c r="D8" s="438"/>
      <c r="E8" s="128"/>
      <c r="F8" s="209" t="str">
        <f>IF(E8&gt;0,VLOOKUP(E8,Activity_Staff_Rate_Table[],8),"")</f>
        <v/>
      </c>
      <c r="G8" s="251"/>
      <c r="H8" s="271" t="str">
        <f t="shared" ref="H8:H54" si="0">IF(G8&gt;0,SUM(F8*G8),"")</f>
        <v/>
      </c>
      <c r="I8" s="445"/>
      <c r="J8" s="423"/>
    </row>
    <row r="9" spans="1:10" ht="34.5" customHeight="1" x14ac:dyDescent="0.25">
      <c r="A9" s="452"/>
      <c r="B9" s="442"/>
      <c r="C9" s="434"/>
      <c r="D9" s="438"/>
      <c r="E9" s="128"/>
      <c r="F9" s="209" t="str">
        <f>IF(E9&gt;0,VLOOKUP(E9,Activity_Staff_Rate_Table[],8),"")</f>
        <v/>
      </c>
      <c r="G9" s="251"/>
      <c r="H9" s="271" t="str">
        <f t="shared" si="0"/>
        <v/>
      </c>
      <c r="I9" s="445"/>
      <c r="J9" s="423"/>
    </row>
    <row r="10" spans="1:10" ht="34.5" customHeight="1" x14ac:dyDescent="0.25">
      <c r="A10" s="452"/>
      <c r="B10" s="442"/>
      <c r="C10" s="434"/>
      <c r="D10" s="439"/>
      <c r="E10" s="128"/>
      <c r="F10" s="209" t="str">
        <f>IF(E10&gt;0,VLOOKUP(E10,Activity_Staff_Rate_Table[],8),"")</f>
        <v/>
      </c>
      <c r="G10" s="251"/>
      <c r="H10" s="271" t="str">
        <f t="shared" si="0"/>
        <v/>
      </c>
      <c r="I10" s="459"/>
      <c r="J10" s="423"/>
    </row>
    <row r="11" spans="1:10" ht="34.5" customHeight="1" x14ac:dyDescent="0.25">
      <c r="A11" s="453"/>
      <c r="B11" s="442"/>
      <c r="C11" s="434"/>
      <c r="D11" s="440" t="s">
        <v>251</v>
      </c>
      <c r="E11" s="128"/>
      <c r="F11" s="209" t="str">
        <f>IF(E11&gt;0,VLOOKUP(E11,Activity_Staff_Rate_Table[],8),"")</f>
        <v/>
      </c>
      <c r="G11" s="251"/>
      <c r="H11" s="271" t="str">
        <f t="shared" si="0"/>
        <v/>
      </c>
      <c r="I11" s="458">
        <f>SUM(H11:H14)</f>
        <v>0</v>
      </c>
      <c r="J11" s="423"/>
    </row>
    <row r="12" spans="1:10" ht="34.5" customHeight="1" x14ac:dyDescent="0.25">
      <c r="A12" s="453"/>
      <c r="B12" s="442"/>
      <c r="C12" s="434"/>
      <c r="D12" s="438"/>
      <c r="E12" s="128"/>
      <c r="F12" s="209" t="str">
        <f>IF(E12&gt;0,VLOOKUP(E12,Activity_Staff_Rate_Table[],8),"")</f>
        <v/>
      </c>
      <c r="G12" s="251"/>
      <c r="H12" s="271" t="str">
        <f t="shared" si="0"/>
        <v/>
      </c>
      <c r="I12" s="445"/>
      <c r="J12" s="423"/>
    </row>
    <row r="13" spans="1:10" ht="34.5" customHeight="1" x14ac:dyDescent="0.25">
      <c r="A13" s="453"/>
      <c r="B13" s="442"/>
      <c r="C13" s="434"/>
      <c r="D13" s="438"/>
      <c r="E13" s="128"/>
      <c r="F13" s="209" t="str">
        <f>IF(E13&gt;0,VLOOKUP(E13,Activity_Staff_Rate_Table[],8),"")</f>
        <v/>
      </c>
      <c r="G13" s="251"/>
      <c r="H13" s="271" t="str">
        <f t="shared" si="0"/>
        <v/>
      </c>
      <c r="I13" s="445"/>
      <c r="J13" s="423"/>
    </row>
    <row r="14" spans="1:10" ht="34.5" customHeight="1" x14ac:dyDescent="0.25">
      <c r="A14" s="453"/>
      <c r="B14" s="442"/>
      <c r="C14" s="434"/>
      <c r="D14" s="439"/>
      <c r="E14" s="128"/>
      <c r="F14" s="209" t="str">
        <f>IF(E14&gt;0,VLOOKUP(E14,Activity_Staff_Rate_Table[],8),"")</f>
        <v/>
      </c>
      <c r="G14" s="251"/>
      <c r="H14" s="271" t="str">
        <f t="shared" si="0"/>
        <v/>
      </c>
      <c r="I14" s="459"/>
      <c r="J14" s="423"/>
    </row>
    <row r="15" spans="1:10" ht="34.5" customHeight="1" x14ac:dyDescent="0.25">
      <c r="A15" s="453"/>
      <c r="B15" s="442"/>
      <c r="C15" s="434"/>
      <c r="D15" s="421" t="s">
        <v>306</v>
      </c>
      <c r="E15" s="128"/>
      <c r="F15" s="209" t="str">
        <f>IF(E15&gt;0,VLOOKUP(E15,Activity_Staff_Rate_Table[],8),"")</f>
        <v/>
      </c>
      <c r="G15" s="251"/>
      <c r="H15" s="271" t="str">
        <f t="shared" si="0"/>
        <v/>
      </c>
      <c r="I15" s="458">
        <f>SUM(H15:H18)</f>
        <v>0</v>
      </c>
      <c r="J15" s="423"/>
    </row>
    <row r="16" spans="1:10" ht="34.5" customHeight="1" x14ac:dyDescent="0.25">
      <c r="A16" s="453"/>
      <c r="B16" s="442"/>
      <c r="C16" s="434"/>
      <c r="D16" s="421"/>
      <c r="E16" s="128"/>
      <c r="F16" s="209" t="str">
        <f>IF(E16&gt;0,VLOOKUP(E16,Activity_Staff_Rate_Table[],8),"")</f>
        <v/>
      </c>
      <c r="G16" s="251"/>
      <c r="H16" s="271" t="str">
        <f t="shared" si="0"/>
        <v/>
      </c>
      <c r="I16" s="445"/>
      <c r="J16" s="423"/>
    </row>
    <row r="17" spans="1:10" ht="34.5" customHeight="1" x14ac:dyDescent="0.25">
      <c r="A17" s="453"/>
      <c r="B17" s="442"/>
      <c r="C17" s="434"/>
      <c r="D17" s="421"/>
      <c r="E17" s="128"/>
      <c r="F17" s="209" t="str">
        <f>IF(E17&gt;0,VLOOKUP(E17,Activity_Staff_Rate_Table[],8),"")</f>
        <v/>
      </c>
      <c r="G17" s="251"/>
      <c r="H17" s="271" t="str">
        <f t="shared" si="0"/>
        <v/>
      </c>
      <c r="I17" s="445"/>
      <c r="J17" s="423"/>
    </row>
    <row r="18" spans="1:10" ht="34.5" customHeight="1" x14ac:dyDescent="0.25">
      <c r="A18" s="453"/>
      <c r="B18" s="442"/>
      <c r="C18" s="434"/>
      <c r="D18" s="421"/>
      <c r="E18" s="128"/>
      <c r="F18" s="209" t="str">
        <f>IF(E18&gt;0,VLOOKUP(E18,Activity_Staff_Rate_Table[],8),"")</f>
        <v/>
      </c>
      <c r="G18" s="251"/>
      <c r="H18" s="271" t="str">
        <f t="shared" si="0"/>
        <v/>
      </c>
      <c r="I18" s="459"/>
      <c r="J18" s="423"/>
    </row>
    <row r="19" spans="1:10" ht="34.5" customHeight="1" x14ac:dyDescent="0.25">
      <c r="A19" s="453"/>
      <c r="B19" s="442"/>
      <c r="C19" s="434"/>
      <c r="D19" s="421" t="s">
        <v>252</v>
      </c>
      <c r="E19" s="128"/>
      <c r="F19" s="209" t="str">
        <f>IF(E19&gt;0,VLOOKUP(E19,Activity_Staff_Rate_Table[],8),"")</f>
        <v/>
      </c>
      <c r="G19" s="251"/>
      <c r="H19" s="271" t="str">
        <f t="shared" si="0"/>
        <v/>
      </c>
      <c r="I19" s="458">
        <f>SUM(H19:H22)</f>
        <v>0</v>
      </c>
      <c r="J19" s="423"/>
    </row>
    <row r="20" spans="1:10" ht="34.5" customHeight="1" x14ac:dyDescent="0.25">
      <c r="A20" s="453"/>
      <c r="B20" s="442"/>
      <c r="C20" s="434"/>
      <c r="D20" s="421"/>
      <c r="E20" s="128"/>
      <c r="F20" s="209" t="str">
        <f>IF(E20&gt;0,VLOOKUP(E20,Activity_Staff_Rate_Table[],8),"")</f>
        <v/>
      </c>
      <c r="G20" s="251"/>
      <c r="H20" s="271" t="str">
        <f t="shared" si="0"/>
        <v/>
      </c>
      <c r="I20" s="445"/>
      <c r="J20" s="423"/>
    </row>
    <row r="21" spans="1:10" ht="34.5" customHeight="1" x14ac:dyDescent="0.25">
      <c r="A21" s="453"/>
      <c r="B21" s="442"/>
      <c r="C21" s="434"/>
      <c r="D21" s="421"/>
      <c r="E21" s="128"/>
      <c r="F21" s="209" t="str">
        <f>IF(E21&gt;0,VLOOKUP(E21,Activity_Staff_Rate_Table[],8),"")</f>
        <v/>
      </c>
      <c r="G21" s="251"/>
      <c r="H21" s="271" t="str">
        <f t="shared" si="0"/>
        <v/>
      </c>
      <c r="I21" s="445"/>
      <c r="J21" s="423"/>
    </row>
    <row r="22" spans="1:10" ht="34.5" customHeight="1" x14ac:dyDescent="0.25">
      <c r="A22" s="453"/>
      <c r="B22" s="442"/>
      <c r="C22" s="434"/>
      <c r="D22" s="421"/>
      <c r="E22" s="128"/>
      <c r="F22" s="209" t="str">
        <f>IF(E22&gt;0,VLOOKUP(E22,Activity_Staff_Rate_Table[],8),"")</f>
        <v/>
      </c>
      <c r="G22" s="251"/>
      <c r="H22" s="271" t="str">
        <f t="shared" si="0"/>
        <v/>
      </c>
      <c r="I22" s="459"/>
      <c r="J22" s="423"/>
    </row>
    <row r="23" spans="1:10" ht="34.5" customHeight="1" x14ac:dyDescent="0.25">
      <c r="A23" s="453"/>
      <c r="B23" s="442"/>
      <c r="C23" s="434"/>
      <c r="D23" s="440" t="s">
        <v>305</v>
      </c>
      <c r="E23" s="128"/>
      <c r="F23" s="209" t="str">
        <f>IF(E23&gt;0,VLOOKUP(E23,Activity_Staff_Rate_Table[],8),"")</f>
        <v/>
      </c>
      <c r="G23" s="251"/>
      <c r="H23" s="271" t="str">
        <f t="shared" si="0"/>
        <v/>
      </c>
      <c r="I23" s="458">
        <f>SUM(H23:H26)</f>
        <v>0</v>
      </c>
      <c r="J23" s="423"/>
    </row>
    <row r="24" spans="1:10" ht="34.5" customHeight="1" x14ac:dyDescent="0.25">
      <c r="A24" s="454"/>
      <c r="B24" s="442"/>
      <c r="C24" s="434"/>
      <c r="D24" s="438"/>
      <c r="E24" s="128"/>
      <c r="F24" s="209" t="str">
        <f>IF(E24&gt;0,VLOOKUP(E24,Activity_Staff_Rate_Table[],8),"")</f>
        <v/>
      </c>
      <c r="G24" s="251"/>
      <c r="H24" s="271" t="str">
        <f t="shared" si="0"/>
        <v/>
      </c>
      <c r="I24" s="445"/>
      <c r="J24" s="423"/>
    </row>
    <row r="25" spans="1:10" ht="34.5" customHeight="1" x14ac:dyDescent="0.25">
      <c r="A25" s="454"/>
      <c r="B25" s="442"/>
      <c r="C25" s="434"/>
      <c r="D25" s="438"/>
      <c r="E25" s="128"/>
      <c r="F25" s="209" t="str">
        <f>IF(E25&gt;0,VLOOKUP(E25,Activity_Staff_Rate_Table[],8),"")</f>
        <v/>
      </c>
      <c r="G25" s="251"/>
      <c r="H25" s="271" t="str">
        <f t="shared" si="0"/>
        <v/>
      </c>
      <c r="I25" s="445"/>
      <c r="J25" s="423"/>
    </row>
    <row r="26" spans="1:10" ht="34.5" customHeight="1" thickBot="1" x14ac:dyDescent="0.3">
      <c r="A26" s="454"/>
      <c r="B26" s="443"/>
      <c r="C26" s="436"/>
      <c r="D26" s="455"/>
      <c r="E26" s="298"/>
      <c r="F26" s="299" t="str">
        <f>IF(E26&gt;0,VLOOKUP(E26,Activity_Staff_Rate_Table[],8),"")</f>
        <v/>
      </c>
      <c r="G26" s="300"/>
      <c r="H26" s="301" t="str">
        <f t="shared" si="0"/>
        <v/>
      </c>
      <c r="I26" s="446"/>
      <c r="J26" s="424"/>
    </row>
    <row r="27" spans="1:10" ht="34.5" customHeight="1" x14ac:dyDescent="0.25">
      <c r="A27" s="428" t="s">
        <v>11</v>
      </c>
      <c r="B27" s="441" t="s">
        <v>84</v>
      </c>
      <c r="C27" s="432"/>
      <c r="D27" s="437" t="s">
        <v>145</v>
      </c>
      <c r="E27" s="226"/>
      <c r="F27" s="297" t="str">
        <f>IF(E27&gt;0,VLOOKUP(E27,Activity_Staff_Rate_Table[],8),"")</f>
        <v/>
      </c>
      <c r="G27" s="252"/>
      <c r="H27" s="272" t="str">
        <f t="shared" si="0"/>
        <v/>
      </c>
      <c r="I27" s="444">
        <f>SUM(H27:H37)</f>
        <v>0</v>
      </c>
      <c r="J27" s="422">
        <f>SUM(H27:H37)</f>
        <v>0</v>
      </c>
    </row>
    <row r="28" spans="1:10" ht="34.5" customHeight="1" x14ac:dyDescent="0.25">
      <c r="A28" s="429"/>
      <c r="B28" s="442"/>
      <c r="C28" s="434"/>
      <c r="D28" s="438"/>
      <c r="E28" s="128"/>
      <c r="F28" s="209" t="str">
        <f>IF(E28&gt;0,VLOOKUP(E28,Activity_Staff_Rate_Table[],8),"")</f>
        <v/>
      </c>
      <c r="G28" s="251"/>
      <c r="H28" s="271" t="str">
        <f t="shared" si="0"/>
        <v/>
      </c>
      <c r="I28" s="445"/>
      <c r="J28" s="423"/>
    </row>
    <row r="29" spans="1:10" ht="34.5" customHeight="1" x14ac:dyDescent="0.25">
      <c r="A29" s="429"/>
      <c r="B29" s="442"/>
      <c r="C29" s="434"/>
      <c r="D29" s="438"/>
      <c r="E29" s="128"/>
      <c r="F29" s="209" t="str">
        <f>IF(E29&gt;0,VLOOKUP(E29,Activity_Staff_Rate_Table[],8),"")</f>
        <v/>
      </c>
      <c r="G29" s="251"/>
      <c r="H29" s="271" t="str">
        <f t="shared" si="0"/>
        <v/>
      </c>
      <c r="I29" s="445"/>
      <c r="J29" s="423"/>
    </row>
    <row r="30" spans="1:10" ht="34.5" customHeight="1" x14ac:dyDescent="0.25">
      <c r="A30" s="429"/>
      <c r="B30" s="442"/>
      <c r="C30" s="434"/>
      <c r="D30" s="438"/>
      <c r="E30" s="128"/>
      <c r="F30" s="209" t="str">
        <f>IF(E30&gt;0,VLOOKUP(E30,Activity_Staff_Rate_Table[],8),"")</f>
        <v/>
      </c>
      <c r="G30" s="251"/>
      <c r="H30" s="271" t="str">
        <f t="shared" si="0"/>
        <v/>
      </c>
      <c r="I30" s="445"/>
      <c r="J30" s="423"/>
    </row>
    <row r="31" spans="1:10" ht="34.5" customHeight="1" x14ac:dyDescent="0.25">
      <c r="A31" s="429"/>
      <c r="B31" s="442"/>
      <c r="C31" s="434"/>
      <c r="D31" s="439"/>
      <c r="E31" s="128"/>
      <c r="F31" s="209" t="str">
        <f>IF(E31&gt;0,VLOOKUP(E31,Activity_Staff_Rate_Table[],8),"")</f>
        <v/>
      </c>
      <c r="G31" s="251"/>
      <c r="H31" s="271" t="str">
        <f t="shared" si="0"/>
        <v/>
      </c>
      <c r="I31" s="445"/>
      <c r="J31" s="423"/>
    </row>
    <row r="32" spans="1:10" ht="34.5" customHeight="1" x14ac:dyDescent="0.25">
      <c r="A32" s="429"/>
      <c r="B32" s="442"/>
      <c r="C32" s="434"/>
      <c r="D32" s="440" t="s">
        <v>39</v>
      </c>
      <c r="E32" s="128"/>
      <c r="F32" s="209" t="str">
        <f>IF(E32&gt;0,VLOOKUP(E32,Activity_Staff_Rate_Table[],8),"")</f>
        <v/>
      </c>
      <c r="G32" s="251"/>
      <c r="H32" s="271" t="str">
        <f t="shared" si="0"/>
        <v/>
      </c>
      <c r="I32" s="445"/>
      <c r="J32" s="423"/>
    </row>
    <row r="33" spans="1:10" ht="34.5" customHeight="1" x14ac:dyDescent="0.25">
      <c r="A33" s="429"/>
      <c r="B33" s="442"/>
      <c r="C33" s="434"/>
      <c r="D33" s="438"/>
      <c r="E33" s="128"/>
      <c r="F33" s="209" t="str">
        <f>IF(E33&gt;0,VLOOKUP(E33,Activity_Staff_Rate_Table[],8),"")</f>
        <v/>
      </c>
      <c r="G33" s="251"/>
      <c r="H33" s="271" t="str">
        <f t="shared" si="0"/>
        <v/>
      </c>
      <c r="I33" s="445"/>
      <c r="J33" s="423"/>
    </row>
    <row r="34" spans="1:10" ht="34.5" customHeight="1" x14ac:dyDescent="0.25">
      <c r="A34" s="429"/>
      <c r="B34" s="442"/>
      <c r="C34" s="434"/>
      <c r="D34" s="438"/>
      <c r="E34" s="128"/>
      <c r="F34" s="209" t="str">
        <f>IF(E34&gt;0,VLOOKUP(E34,Activity_Staff_Rate_Table[],8),"")</f>
        <v/>
      </c>
      <c r="G34" s="251"/>
      <c r="H34" s="271" t="str">
        <f t="shared" si="0"/>
        <v/>
      </c>
      <c r="I34" s="445"/>
      <c r="J34" s="423"/>
    </row>
    <row r="35" spans="1:10" ht="34.5" customHeight="1" x14ac:dyDescent="0.25">
      <c r="A35" s="429"/>
      <c r="B35" s="442"/>
      <c r="C35" s="434"/>
      <c r="D35" s="439"/>
      <c r="E35" s="128"/>
      <c r="F35" s="209" t="str">
        <f>IF(E35&gt;0,VLOOKUP(E35,Activity_Staff_Rate_Table[],8),"")</f>
        <v/>
      </c>
      <c r="G35" s="251"/>
      <c r="H35" s="271" t="str">
        <f t="shared" si="0"/>
        <v/>
      </c>
      <c r="I35" s="445"/>
      <c r="J35" s="423"/>
    </row>
    <row r="36" spans="1:10" ht="34.5" customHeight="1" x14ac:dyDescent="0.25">
      <c r="A36" s="429"/>
      <c r="B36" s="442"/>
      <c r="C36" s="434"/>
      <c r="D36" s="17" t="s">
        <v>40</v>
      </c>
      <c r="E36" s="128"/>
      <c r="F36" s="209" t="str">
        <f>IF(E36&gt;0,VLOOKUP(E36,Activity_Staff_Rate_Table[],8),"")</f>
        <v/>
      </c>
      <c r="G36" s="251"/>
      <c r="H36" s="271" t="str">
        <f t="shared" si="0"/>
        <v/>
      </c>
      <c r="I36" s="445"/>
      <c r="J36" s="423"/>
    </row>
    <row r="37" spans="1:10" ht="34.5" customHeight="1" thickBot="1" x14ac:dyDescent="0.3">
      <c r="A37" s="429"/>
      <c r="B37" s="443"/>
      <c r="C37" s="436"/>
      <c r="D37" s="302" t="s">
        <v>41</v>
      </c>
      <c r="E37" s="298"/>
      <c r="F37" s="299" t="str">
        <f>IF(E37&gt;0,VLOOKUP(E37,Activity_Staff_Rate_Table[],8),"")</f>
        <v/>
      </c>
      <c r="G37" s="300"/>
      <c r="H37" s="301" t="str">
        <f t="shared" si="0"/>
        <v/>
      </c>
      <c r="I37" s="446"/>
      <c r="J37" s="424"/>
    </row>
    <row r="38" spans="1:10" ht="34.5" customHeight="1" x14ac:dyDescent="0.25">
      <c r="A38" s="428" t="s">
        <v>12</v>
      </c>
      <c r="B38" s="431" t="s">
        <v>85</v>
      </c>
      <c r="C38" s="432"/>
      <c r="D38" s="45" t="s">
        <v>43</v>
      </c>
      <c r="E38" s="226"/>
      <c r="F38" s="297" t="str">
        <f>IF(E38&gt;0,VLOOKUP(E38,Activity_Staff_Rate_Table[],8),"")</f>
        <v/>
      </c>
      <c r="G38" s="252"/>
      <c r="H38" s="272" t="str">
        <f t="shared" si="0"/>
        <v/>
      </c>
      <c r="I38" s="425">
        <f>SUM(H38:H42)</f>
        <v>0</v>
      </c>
      <c r="J38" s="422">
        <f>SUM(H38:H42)</f>
        <v>0</v>
      </c>
    </row>
    <row r="39" spans="1:10" ht="34.5" customHeight="1" x14ac:dyDescent="0.25">
      <c r="A39" s="429"/>
      <c r="B39" s="433"/>
      <c r="C39" s="434"/>
      <c r="D39" s="17" t="s">
        <v>44</v>
      </c>
      <c r="E39" s="128"/>
      <c r="F39" s="209" t="str">
        <f>IF(E39&gt;0,VLOOKUP(E39,Activity_Staff_Rate_Table[],8),"")</f>
        <v/>
      </c>
      <c r="G39" s="251"/>
      <c r="H39" s="271" t="str">
        <f t="shared" si="0"/>
        <v/>
      </c>
      <c r="I39" s="426"/>
      <c r="J39" s="423"/>
    </row>
    <row r="40" spans="1:10" ht="34.5" customHeight="1" x14ac:dyDescent="0.25">
      <c r="A40" s="429"/>
      <c r="B40" s="433"/>
      <c r="C40" s="434"/>
      <c r="D40" s="17" t="s">
        <v>343</v>
      </c>
      <c r="E40" s="128"/>
      <c r="F40" s="209" t="str">
        <f>IF(E40&gt;0,VLOOKUP(E40,Activity_Staff_Rate_Table[],8),"")</f>
        <v/>
      </c>
      <c r="G40" s="251"/>
      <c r="H40" s="271" t="str">
        <f t="shared" si="0"/>
        <v/>
      </c>
      <c r="I40" s="426"/>
      <c r="J40" s="423"/>
    </row>
    <row r="41" spans="1:10" ht="34.5" customHeight="1" x14ac:dyDescent="0.25">
      <c r="A41" s="429"/>
      <c r="B41" s="433"/>
      <c r="C41" s="434"/>
      <c r="D41" s="17" t="s">
        <v>344</v>
      </c>
      <c r="E41" s="128"/>
      <c r="F41" s="209" t="str">
        <f>IF(E41&gt;0,VLOOKUP(E41,Activity_Staff_Rate_Table[],8),"")</f>
        <v/>
      </c>
      <c r="G41" s="251"/>
      <c r="H41" s="271" t="str">
        <f t="shared" si="0"/>
        <v/>
      </c>
      <c r="I41" s="426"/>
      <c r="J41" s="423"/>
    </row>
    <row r="42" spans="1:10" ht="34.5" customHeight="1" thickBot="1" x14ac:dyDescent="0.3">
      <c r="A42" s="430"/>
      <c r="B42" s="435"/>
      <c r="C42" s="436"/>
      <c r="D42" s="302" t="s">
        <v>42</v>
      </c>
      <c r="E42" s="298"/>
      <c r="F42" s="299" t="str">
        <f>IF(E42&gt;0,VLOOKUP(E42,Activity_Staff_Rate_Table[],8),"")</f>
        <v/>
      </c>
      <c r="G42" s="300"/>
      <c r="H42" s="301" t="str">
        <f t="shared" si="0"/>
        <v/>
      </c>
      <c r="I42" s="427"/>
      <c r="J42" s="424"/>
    </row>
    <row r="43" spans="1:10" ht="34.5" customHeight="1" x14ac:dyDescent="0.25">
      <c r="A43" s="222"/>
      <c r="B43" s="223" t="s">
        <v>77</v>
      </c>
      <c r="C43" s="224"/>
      <c r="D43" s="224"/>
      <c r="E43" s="224"/>
      <c r="F43" s="224" t="str">
        <f>IF(E43&gt;0,VLOOKUP(E43,Activity_Staff_Rate_Table[],7),"")</f>
        <v/>
      </c>
      <c r="G43" s="253"/>
      <c r="H43" s="224" t="str">
        <f t="shared" si="0"/>
        <v/>
      </c>
      <c r="I43" s="224"/>
      <c r="J43" s="225"/>
    </row>
    <row r="44" spans="1:10" ht="34.5" customHeight="1" x14ac:dyDescent="0.25">
      <c r="A44" s="220"/>
      <c r="B44" s="217" t="s">
        <v>77</v>
      </c>
      <c r="C44" s="157"/>
      <c r="D44" s="157"/>
      <c r="E44" s="157"/>
      <c r="F44" s="157" t="str">
        <f>IF(E44&gt;0,VLOOKUP(E44,Activity_Staff_Rate_Table[],7),"")</f>
        <v/>
      </c>
      <c r="G44" s="254"/>
      <c r="H44" s="157" t="str">
        <f t="shared" si="0"/>
        <v/>
      </c>
      <c r="I44" s="157"/>
      <c r="J44" s="214"/>
    </row>
    <row r="45" spans="1:10" ht="34.5" customHeight="1" x14ac:dyDescent="0.25">
      <c r="A45" s="220"/>
      <c r="B45" s="217" t="s">
        <v>77</v>
      </c>
      <c r="C45" s="157"/>
      <c r="D45" s="157"/>
      <c r="E45" s="157"/>
      <c r="F45" s="157" t="str">
        <f>IF(E45&gt;0,VLOOKUP(E45,Activity_Staff_Rate_Table[],7),"")</f>
        <v/>
      </c>
      <c r="G45" s="254"/>
      <c r="H45" s="157" t="str">
        <f t="shared" si="0"/>
        <v/>
      </c>
      <c r="I45" s="157"/>
      <c r="J45" s="214"/>
    </row>
    <row r="46" spans="1:10" ht="34.5" customHeight="1" x14ac:dyDescent="0.25">
      <c r="A46" s="220"/>
      <c r="B46" s="217" t="s">
        <v>77</v>
      </c>
      <c r="C46" s="157"/>
      <c r="D46" s="157"/>
      <c r="E46" s="157"/>
      <c r="F46" s="157" t="str">
        <f>IF(E46&gt;0,VLOOKUP(E46,Activity_Staff_Rate_Table[],7),"")</f>
        <v/>
      </c>
      <c r="G46" s="254"/>
      <c r="H46" s="157" t="str">
        <f t="shared" si="0"/>
        <v/>
      </c>
      <c r="I46" s="157"/>
      <c r="J46" s="214"/>
    </row>
    <row r="47" spans="1:10" ht="34.5" customHeight="1" x14ac:dyDescent="0.25">
      <c r="A47" s="220"/>
      <c r="B47" s="217" t="s">
        <v>77</v>
      </c>
      <c r="C47" s="157"/>
      <c r="D47" s="157"/>
      <c r="E47" s="157"/>
      <c r="F47" s="157" t="str">
        <f>IF(E47&gt;0,VLOOKUP(E47,Activity_Staff_Rate_Table[],7),"")</f>
        <v/>
      </c>
      <c r="G47" s="254"/>
      <c r="H47" s="157" t="str">
        <f t="shared" si="0"/>
        <v/>
      </c>
      <c r="I47" s="157"/>
      <c r="J47" s="214"/>
    </row>
    <row r="48" spans="1:10" ht="34.5" customHeight="1" x14ac:dyDescent="0.25">
      <c r="A48" s="220"/>
      <c r="B48" s="217" t="s">
        <v>77</v>
      </c>
      <c r="C48" s="157"/>
      <c r="D48" s="157"/>
      <c r="E48" s="157"/>
      <c r="F48" s="157" t="str">
        <f>IF(E48&gt;0,VLOOKUP(E48,Activity_Staff_Rate_Table[],7),"")</f>
        <v/>
      </c>
      <c r="G48" s="254"/>
      <c r="H48" s="157" t="str">
        <f t="shared" si="0"/>
        <v/>
      </c>
      <c r="I48" s="157"/>
      <c r="J48" s="214"/>
    </row>
    <row r="49" spans="1:10" ht="34.5" customHeight="1" x14ac:dyDescent="0.25">
      <c r="A49" s="220"/>
      <c r="B49" s="217" t="s">
        <v>77</v>
      </c>
      <c r="C49" s="157"/>
      <c r="D49" s="157"/>
      <c r="E49" s="157"/>
      <c r="F49" s="157" t="str">
        <f>IF(E49&gt;0,VLOOKUP(E49,Activity_Staff_Rate_Table[],7),"")</f>
        <v/>
      </c>
      <c r="G49" s="254"/>
      <c r="H49" s="157" t="str">
        <f t="shared" si="0"/>
        <v/>
      </c>
      <c r="I49" s="157"/>
      <c r="J49" s="214"/>
    </row>
    <row r="50" spans="1:10" ht="34.5" customHeight="1" x14ac:dyDescent="0.25">
      <c r="A50" s="220"/>
      <c r="B50" s="217" t="s">
        <v>77</v>
      </c>
      <c r="C50" s="157"/>
      <c r="D50" s="157"/>
      <c r="E50" s="157"/>
      <c r="F50" s="157" t="str">
        <f>IF(E50&gt;0,VLOOKUP(E50,Activity_Staff_Rate_Table[],7),"")</f>
        <v/>
      </c>
      <c r="G50" s="254"/>
      <c r="H50" s="157" t="str">
        <f t="shared" si="0"/>
        <v/>
      </c>
      <c r="I50" s="157"/>
      <c r="J50" s="214"/>
    </row>
    <row r="51" spans="1:10" ht="34.5" customHeight="1" x14ac:dyDescent="0.25">
      <c r="A51" s="220"/>
      <c r="B51" s="217" t="s">
        <v>77</v>
      </c>
      <c r="C51" s="157"/>
      <c r="D51" s="157"/>
      <c r="E51" s="157"/>
      <c r="F51" s="157" t="str">
        <f>IF(E51&gt;0,VLOOKUP(E51,Activity_Staff_Rate_Table[],7),"")</f>
        <v/>
      </c>
      <c r="G51" s="254"/>
      <c r="H51" s="157" t="str">
        <f t="shared" si="0"/>
        <v/>
      </c>
      <c r="I51" s="157"/>
      <c r="J51" s="214"/>
    </row>
    <row r="52" spans="1:10" ht="34.5" customHeight="1" x14ac:dyDescent="0.25">
      <c r="A52" s="220"/>
      <c r="B52" s="217" t="s">
        <v>77</v>
      </c>
      <c r="C52" s="157"/>
      <c r="D52" s="157"/>
      <c r="E52" s="157"/>
      <c r="F52" s="157" t="str">
        <f>IF(E52&gt;0,VLOOKUP(E52,Activity_Staff_Rate_Table[],7),"")</f>
        <v/>
      </c>
      <c r="G52" s="254"/>
      <c r="H52" s="157" t="str">
        <f t="shared" si="0"/>
        <v/>
      </c>
      <c r="I52" s="157"/>
      <c r="J52" s="214"/>
    </row>
    <row r="53" spans="1:10" ht="34.5" customHeight="1" x14ac:dyDescent="0.25">
      <c r="A53" s="220"/>
      <c r="B53" s="217" t="s">
        <v>77</v>
      </c>
      <c r="C53" s="157"/>
      <c r="D53" s="157"/>
      <c r="E53" s="157"/>
      <c r="F53" s="157" t="str">
        <f>IF(E53&gt;0,VLOOKUP(E53,Activity_Staff_Rate_Table[],7),"")</f>
        <v/>
      </c>
      <c r="G53" s="254"/>
      <c r="H53" s="157" t="str">
        <f t="shared" si="0"/>
        <v/>
      </c>
      <c r="I53" s="157"/>
      <c r="J53" s="214"/>
    </row>
    <row r="54" spans="1:10" ht="34.5" customHeight="1" thickBot="1" x14ac:dyDescent="0.3">
      <c r="A54" s="221"/>
      <c r="B54" s="218" t="s">
        <v>77</v>
      </c>
      <c r="C54" s="215"/>
      <c r="D54" s="215"/>
      <c r="E54" s="215"/>
      <c r="F54" s="215" t="str">
        <f>IF(E54&gt;0,VLOOKUP(E54,Activity_Staff_Rate_Table[],7),"")</f>
        <v/>
      </c>
      <c r="G54" s="255"/>
      <c r="H54" s="215" t="str">
        <f t="shared" si="0"/>
        <v/>
      </c>
      <c r="I54" s="215"/>
      <c r="J54" s="216"/>
    </row>
    <row r="55" spans="1:10" s="3" customFormat="1" ht="12.75" customHeight="1" x14ac:dyDescent="0.25">
      <c r="A55" s="41"/>
      <c r="B55" s="42"/>
      <c r="C55" s="42"/>
      <c r="D55" s="43"/>
      <c r="E55" s="42"/>
      <c r="F55" s="43"/>
      <c r="G55" s="42"/>
      <c r="H55" s="44"/>
      <c r="I55" s="73"/>
      <c r="J55" s="74"/>
    </row>
    <row r="56" spans="1:10" s="1" customFormat="1" ht="13.5" customHeight="1" x14ac:dyDescent="0.25">
      <c r="A56" s="30"/>
      <c r="B56" s="32"/>
      <c r="C56" s="32"/>
      <c r="D56" s="33"/>
      <c r="E56" s="60"/>
      <c r="F56" s="33"/>
      <c r="G56" s="60"/>
      <c r="H56" s="32"/>
      <c r="I56" s="27"/>
      <c r="J56" s="30"/>
    </row>
    <row r="57" spans="1:10" s="7" customFormat="1" ht="33.75" customHeight="1" x14ac:dyDescent="0.25">
      <c r="A57" s="31"/>
      <c r="B57" s="34"/>
      <c r="C57" s="35"/>
      <c r="D57" s="447" t="s">
        <v>20</v>
      </c>
      <c r="E57" s="448"/>
      <c r="F57" s="448"/>
      <c r="G57" s="449"/>
      <c r="H57" s="241">
        <f>SUM(H7:H54)</f>
        <v>0</v>
      </c>
      <c r="I57" s="27"/>
      <c r="J57" s="31"/>
    </row>
    <row r="58" spans="1:10" s="1" customFormat="1" ht="13.5" customHeight="1" x14ac:dyDescent="0.25">
      <c r="A58" s="30"/>
      <c r="B58" s="32"/>
      <c r="C58" s="32"/>
      <c r="D58" s="33"/>
      <c r="E58" s="60"/>
      <c r="F58" s="33"/>
      <c r="G58" s="60"/>
      <c r="H58" s="32"/>
      <c r="I58" s="27"/>
      <c r="J58" s="30"/>
    </row>
    <row r="59" spans="1:10" s="1" customFormat="1" ht="13.5" customHeight="1" x14ac:dyDescent="0.25">
      <c r="B59" s="6"/>
      <c r="C59" s="6"/>
      <c r="D59" s="12"/>
      <c r="E59" s="61"/>
      <c r="F59" s="12"/>
      <c r="G59" s="61"/>
      <c r="H59" s="6"/>
      <c r="I59" s="65"/>
    </row>
    <row r="60" spans="1:10" s="1" customFormat="1" ht="13.5" customHeight="1" x14ac:dyDescent="0.25">
      <c r="B60" s="6"/>
      <c r="C60" s="6"/>
      <c r="D60" s="12"/>
      <c r="E60" s="61"/>
      <c r="F60" s="12"/>
      <c r="G60" s="61"/>
      <c r="H60" s="6"/>
      <c r="I60" s="65"/>
    </row>
    <row r="61" spans="1:10" s="1" customFormat="1" ht="13.5" customHeight="1" x14ac:dyDescent="0.25">
      <c r="B61" s="6"/>
      <c r="C61" s="6"/>
      <c r="D61" s="12"/>
      <c r="E61" s="61"/>
      <c r="F61" s="12"/>
      <c r="G61" s="61"/>
      <c r="H61" s="6"/>
      <c r="I61" s="65"/>
    </row>
    <row r="62" spans="1:10" s="1" customFormat="1" ht="13.5" customHeight="1" x14ac:dyDescent="0.25">
      <c r="B62" s="6"/>
      <c r="C62" s="6"/>
      <c r="D62" s="12"/>
      <c r="E62" s="61"/>
      <c r="F62" s="12"/>
      <c r="G62" s="61"/>
      <c r="H62" s="6"/>
      <c r="I62" s="65"/>
    </row>
    <row r="63" spans="1:10" s="1" customFormat="1" ht="13.5" customHeight="1" x14ac:dyDescent="0.25">
      <c r="B63" s="6"/>
      <c r="C63" s="6"/>
      <c r="D63" s="12"/>
      <c r="E63" s="61"/>
      <c r="F63" s="12"/>
      <c r="G63" s="61"/>
      <c r="H63" s="6"/>
      <c r="I63" s="65"/>
    </row>
    <row r="64" spans="1:10" s="1" customFormat="1" ht="13.5" customHeight="1" x14ac:dyDescent="0.25">
      <c r="B64" s="6"/>
      <c r="C64" s="6"/>
      <c r="D64" s="12"/>
      <c r="E64" s="61"/>
      <c r="F64" s="12"/>
      <c r="G64" s="61"/>
      <c r="H64" s="6"/>
      <c r="I64" s="65"/>
    </row>
    <row r="65" spans="2:9" s="1" customFormat="1" ht="13.5" customHeight="1" x14ac:dyDescent="0.25">
      <c r="B65" s="6"/>
      <c r="C65" s="6"/>
      <c r="D65" s="12"/>
      <c r="E65" s="61"/>
      <c r="F65" s="12"/>
      <c r="G65" s="61"/>
      <c r="H65" s="6"/>
      <c r="I65" s="65"/>
    </row>
    <row r="66" spans="2:9" s="1" customFormat="1" ht="13.5" customHeight="1" x14ac:dyDescent="0.25">
      <c r="B66" s="6"/>
      <c r="C66" s="6"/>
      <c r="D66" s="12"/>
      <c r="E66" s="61"/>
      <c r="F66" s="12"/>
      <c r="G66" s="61"/>
      <c r="H66" s="6"/>
      <c r="I66" s="65"/>
    </row>
    <row r="67" spans="2:9" s="1" customFormat="1" ht="13.5" customHeight="1" x14ac:dyDescent="0.25">
      <c r="B67" s="6"/>
      <c r="C67" s="6"/>
      <c r="D67" s="12"/>
      <c r="E67" s="61"/>
      <c r="F67" s="12"/>
      <c r="G67" s="61"/>
      <c r="H67" s="6"/>
      <c r="I67" s="65"/>
    </row>
    <row r="68" spans="2:9" s="1" customFormat="1" ht="13.5" customHeight="1" x14ac:dyDescent="0.25">
      <c r="B68" s="6"/>
      <c r="C68" s="6"/>
      <c r="D68" s="12"/>
      <c r="E68" s="61"/>
      <c r="F68" s="12"/>
      <c r="G68" s="61"/>
      <c r="H68" s="6"/>
      <c r="I68" s="65"/>
    </row>
    <row r="69" spans="2:9" s="1" customFormat="1" ht="13.5" customHeight="1" x14ac:dyDescent="0.25">
      <c r="B69" s="6"/>
      <c r="C69" s="6"/>
      <c r="D69" s="12"/>
      <c r="E69" s="61"/>
      <c r="F69" s="12"/>
      <c r="G69" s="61"/>
      <c r="H69" s="6"/>
      <c r="I69" s="65"/>
    </row>
    <row r="70" spans="2:9" s="1" customFormat="1" ht="13.5" customHeight="1" x14ac:dyDescent="0.25">
      <c r="B70" s="6"/>
      <c r="C70" s="6"/>
      <c r="D70" s="12"/>
      <c r="E70" s="61"/>
      <c r="F70" s="12"/>
      <c r="G70" s="61"/>
      <c r="H70" s="6"/>
      <c r="I70" s="65"/>
    </row>
    <row r="71" spans="2:9" s="1" customFormat="1" ht="13.5" customHeight="1" x14ac:dyDescent="0.25">
      <c r="B71" s="6"/>
      <c r="C71" s="6"/>
      <c r="D71" s="12"/>
      <c r="E71" s="61"/>
      <c r="F71" s="12"/>
      <c r="G71" s="61"/>
      <c r="H71" s="6"/>
      <c r="I71" s="65"/>
    </row>
    <row r="72" spans="2:9" s="1" customFormat="1" ht="13.5" customHeight="1" x14ac:dyDescent="0.25">
      <c r="B72" s="6"/>
      <c r="C72" s="6"/>
      <c r="D72" s="12"/>
      <c r="E72" s="61"/>
      <c r="F72" s="12"/>
      <c r="G72" s="61"/>
      <c r="H72" s="6"/>
      <c r="I72" s="65"/>
    </row>
    <row r="73" spans="2:9" s="1" customFormat="1" ht="13.5" customHeight="1" x14ac:dyDescent="0.25">
      <c r="B73" s="6"/>
      <c r="C73" s="6"/>
      <c r="D73" s="12"/>
      <c r="E73" s="61"/>
      <c r="F73" s="12"/>
      <c r="G73" s="61"/>
      <c r="H73" s="6"/>
      <c r="I73" s="65"/>
    </row>
    <row r="74" spans="2:9" s="1" customFormat="1" ht="13.5" customHeight="1" x14ac:dyDescent="0.25">
      <c r="B74" s="6"/>
      <c r="C74" s="6"/>
      <c r="D74" s="12"/>
      <c r="E74" s="61"/>
      <c r="F74" s="12"/>
      <c r="G74" s="61"/>
      <c r="H74" s="6"/>
      <c r="I74" s="65"/>
    </row>
    <row r="75" spans="2:9" s="1" customFormat="1" ht="13.5" customHeight="1" x14ac:dyDescent="0.25">
      <c r="B75" s="6"/>
      <c r="C75" s="6"/>
      <c r="D75" s="12"/>
      <c r="E75" s="61"/>
      <c r="F75" s="12"/>
      <c r="G75" s="61"/>
      <c r="H75" s="6"/>
      <c r="I75" s="65"/>
    </row>
    <row r="76" spans="2:9" s="1" customFormat="1" ht="13.5" customHeight="1" x14ac:dyDescent="0.25">
      <c r="B76" s="6"/>
      <c r="C76" s="6"/>
      <c r="D76" s="12"/>
      <c r="E76" s="61"/>
      <c r="F76" s="12"/>
      <c r="G76" s="61"/>
      <c r="H76" s="6"/>
      <c r="I76" s="65"/>
    </row>
    <row r="77" spans="2:9" s="1" customFormat="1" ht="13.5" customHeight="1" x14ac:dyDescent="0.25">
      <c r="B77" s="6"/>
      <c r="C77" s="6"/>
      <c r="D77" s="12"/>
      <c r="E77" s="61"/>
      <c r="F77" s="12"/>
      <c r="G77" s="61"/>
      <c r="H77" s="6"/>
      <c r="I77" s="65"/>
    </row>
    <row r="78" spans="2:9" s="1" customFormat="1" ht="13.5" customHeight="1" x14ac:dyDescent="0.25">
      <c r="D78" s="13"/>
      <c r="E78" s="62"/>
      <c r="F78" s="13"/>
      <c r="G78" s="62"/>
      <c r="I78" s="65"/>
    </row>
    <row r="79" spans="2:9" s="1" customFormat="1" ht="13.5" customHeight="1" x14ac:dyDescent="0.25">
      <c r="D79" s="13"/>
      <c r="E79" s="62"/>
      <c r="F79" s="13"/>
      <c r="G79" s="62"/>
      <c r="I79" s="65"/>
    </row>
    <row r="80" spans="2:9" s="1" customFormat="1" ht="13.5" customHeight="1" x14ac:dyDescent="0.25">
      <c r="D80" s="13"/>
      <c r="E80" s="62"/>
      <c r="F80" s="13"/>
      <c r="G80" s="62"/>
      <c r="I80" s="65"/>
    </row>
    <row r="81" spans="4:9" s="1" customFormat="1" ht="13.5" customHeight="1" x14ac:dyDescent="0.25">
      <c r="D81" s="13"/>
      <c r="E81" s="62"/>
      <c r="F81" s="13"/>
      <c r="G81" s="62"/>
      <c r="I81" s="65"/>
    </row>
    <row r="82" spans="4:9" s="1" customFormat="1" ht="13.5" customHeight="1" x14ac:dyDescent="0.25">
      <c r="D82" s="13"/>
      <c r="E82" s="62"/>
      <c r="F82" s="13"/>
      <c r="G82" s="62"/>
      <c r="I82" s="65"/>
    </row>
    <row r="83" spans="4:9" s="1" customFormat="1" ht="13.5" customHeight="1" x14ac:dyDescent="0.25">
      <c r="D83" s="13"/>
      <c r="E83" s="62"/>
      <c r="F83" s="13"/>
      <c r="G83" s="62"/>
      <c r="I83" s="65"/>
    </row>
    <row r="84" spans="4:9" s="1" customFormat="1" ht="13.5" customHeight="1" x14ac:dyDescent="0.25">
      <c r="D84" s="13"/>
      <c r="E84" s="62"/>
      <c r="F84" s="13"/>
      <c r="G84" s="62"/>
      <c r="I84" s="65"/>
    </row>
    <row r="85" spans="4:9" s="1" customFormat="1" ht="13.5" customHeight="1" x14ac:dyDescent="0.25">
      <c r="D85" s="13"/>
      <c r="E85" s="62"/>
      <c r="F85" s="13"/>
      <c r="G85" s="62"/>
      <c r="I85" s="65"/>
    </row>
    <row r="86" spans="4:9" s="1" customFormat="1" ht="13.5" customHeight="1" x14ac:dyDescent="0.25">
      <c r="D86" s="13"/>
      <c r="E86" s="62"/>
      <c r="F86" s="13"/>
      <c r="G86" s="62"/>
      <c r="I86" s="65"/>
    </row>
    <row r="87" spans="4:9" s="1" customFormat="1" ht="13.5" customHeight="1" x14ac:dyDescent="0.25">
      <c r="D87" s="13"/>
      <c r="E87" s="62"/>
      <c r="F87" s="13"/>
      <c r="G87" s="62"/>
      <c r="I87" s="65"/>
    </row>
    <row r="88" spans="4:9" s="1" customFormat="1" ht="13.5" customHeight="1" x14ac:dyDescent="0.25">
      <c r="D88" s="13"/>
      <c r="E88" s="62"/>
      <c r="F88" s="13"/>
      <c r="G88" s="62"/>
      <c r="I88" s="65"/>
    </row>
    <row r="89" spans="4:9" s="1" customFormat="1" ht="13.5" customHeight="1" x14ac:dyDescent="0.25">
      <c r="D89" s="13"/>
      <c r="E89" s="62"/>
      <c r="F89" s="13"/>
      <c r="G89" s="62"/>
      <c r="I89" s="65"/>
    </row>
    <row r="90" spans="4:9" s="1" customFormat="1" ht="13.5" customHeight="1" x14ac:dyDescent="0.25">
      <c r="D90" s="13"/>
      <c r="E90" s="62"/>
      <c r="F90" s="13"/>
      <c r="G90" s="62"/>
      <c r="I90" s="65"/>
    </row>
    <row r="91" spans="4:9" s="1" customFormat="1" ht="13.5" customHeight="1" x14ac:dyDescent="0.25">
      <c r="D91" s="13"/>
      <c r="E91" s="62"/>
      <c r="F91" s="13"/>
      <c r="G91" s="62"/>
      <c r="I91" s="65"/>
    </row>
    <row r="92" spans="4:9" s="1" customFormat="1" ht="13.5" customHeight="1" x14ac:dyDescent="0.25">
      <c r="D92" s="13"/>
      <c r="E92" s="62"/>
      <c r="F92" s="13"/>
      <c r="G92" s="62"/>
      <c r="I92" s="65"/>
    </row>
    <row r="93" spans="4:9" s="1" customFormat="1" ht="13.5" customHeight="1" x14ac:dyDescent="0.25">
      <c r="D93" s="13"/>
      <c r="E93" s="62"/>
      <c r="F93" s="13"/>
      <c r="G93" s="62"/>
      <c r="I93" s="65"/>
    </row>
    <row r="94" spans="4:9" s="1" customFormat="1" ht="13.5" customHeight="1" x14ac:dyDescent="0.25">
      <c r="D94" s="13"/>
      <c r="E94" s="62"/>
      <c r="F94" s="13"/>
      <c r="G94" s="62"/>
      <c r="I94" s="65"/>
    </row>
    <row r="95" spans="4:9" s="1" customFormat="1" ht="13.5" customHeight="1" x14ac:dyDescent="0.25">
      <c r="D95" s="13"/>
      <c r="E95" s="62"/>
      <c r="F95" s="13"/>
      <c r="G95" s="62"/>
      <c r="I95" s="65"/>
    </row>
    <row r="96" spans="4:9" s="1" customFormat="1" ht="13.5" customHeight="1" x14ac:dyDescent="0.25">
      <c r="D96" s="13"/>
      <c r="E96" s="62"/>
      <c r="F96" s="13"/>
      <c r="G96" s="62"/>
      <c r="I96" s="65"/>
    </row>
    <row r="97" spans="4:9" s="1" customFormat="1" ht="13.5" customHeight="1" x14ac:dyDescent="0.25">
      <c r="D97" s="13"/>
      <c r="E97" s="62"/>
      <c r="F97" s="13"/>
      <c r="G97" s="62"/>
      <c r="I97" s="65"/>
    </row>
    <row r="98" spans="4:9" s="1" customFormat="1" ht="13.5" customHeight="1" x14ac:dyDescent="0.25">
      <c r="D98" s="13"/>
      <c r="E98" s="62"/>
      <c r="F98" s="13"/>
      <c r="G98" s="62"/>
      <c r="I98" s="65"/>
    </row>
    <row r="99" spans="4:9" s="1" customFormat="1" ht="13.5" customHeight="1" x14ac:dyDescent="0.25">
      <c r="D99" s="13"/>
      <c r="E99" s="62"/>
      <c r="F99" s="13"/>
      <c r="G99" s="62"/>
      <c r="I99" s="65"/>
    </row>
    <row r="100" spans="4:9" s="1" customFormat="1" ht="13.5" customHeight="1" x14ac:dyDescent="0.25">
      <c r="D100" s="13"/>
      <c r="E100" s="62"/>
      <c r="F100" s="13"/>
      <c r="G100" s="62"/>
      <c r="I100" s="65"/>
    </row>
    <row r="101" spans="4:9" s="1" customFormat="1" ht="13.5" customHeight="1" x14ac:dyDescent="0.25">
      <c r="D101" s="13"/>
      <c r="E101" s="62"/>
      <c r="F101" s="13"/>
      <c r="G101" s="62"/>
      <c r="I101" s="65"/>
    </row>
    <row r="102" spans="4:9" s="1" customFormat="1" ht="13.5" customHeight="1" x14ac:dyDescent="0.25">
      <c r="D102" s="13"/>
      <c r="E102" s="62"/>
      <c r="F102" s="13"/>
      <c r="G102" s="62"/>
      <c r="I102" s="65"/>
    </row>
  </sheetData>
  <sheetProtection algorithmName="SHA-512" hashValue="EoSWyK8MjNlEqIkP3ypGdW+WaACEp1Icu8JEZmKmI+rdZKKOak24Bk9euKlJsfwcAP0TJrsUD6otvbuSfIiGFw==" saltValue="LB2rkIXLKGh0n6aPg/xqRQ==" spinCount="100000" sheet="1" objects="1" scenarios="1"/>
  <mergeCells count="27">
    <mergeCell ref="D57:G57"/>
    <mergeCell ref="A3:H4"/>
    <mergeCell ref="A1:I1"/>
    <mergeCell ref="A7:A26"/>
    <mergeCell ref="B7:C26"/>
    <mergeCell ref="D7:D10"/>
    <mergeCell ref="D11:D14"/>
    <mergeCell ref="D19:D22"/>
    <mergeCell ref="D23:D26"/>
    <mergeCell ref="B6:C6"/>
    <mergeCell ref="I19:I22"/>
    <mergeCell ref="I23:I26"/>
    <mergeCell ref="A27:A37"/>
    <mergeCell ref="I7:I10"/>
    <mergeCell ref="I11:I14"/>
    <mergeCell ref="I15:I18"/>
    <mergeCell ref="D15:D18"/>
    <mergeCell ref="J38:J42"/>
    <mergeCell ref="I38:I42"/>
    <mergeCell ref="A38:A42"/>
    <mergeCell ref="B38:C42"/>
    <mergeCell ref="J7:J26"/>
    <mergeCell ref="J27:J37"/>
    <mergeCell ref="D27:D31"/>
    <mergeCell ref="D32:D35"/>
    <mergeCell ref="B27:C37"/>
    <mergeCell ref="I27:I37"/>
  </mergeCells>
  <dataValidations count="1">
    <dataValidation type="decimal" operator="greaterThan" allowBlank="1" showErrorMessage="1" error="Value must be greater than zero" sqref="G7:G54">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'3a.Staff Rates - non TUPE'!$B$10:$B$30</xm:f>
          </x14:formula1>
          <xm:sqref>E7:E54</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J87"/>
  <sheetViews>
    <sheetView showGridLines="0" zoomScale="60" zoomScaleNormal="60" zoomScalePageLayoutView="125" workbookViewId="0">
      <selection activeCell="I42" sqref="I42"/>
    </sheetView>
  </sheetViews>
  <sheetFormatPr defaultColWidth="8.77734375" defaultRowHeight="17.399999999999999" x14ac:dyDescent="0.3"/>
  <cols>
    <col min="1" max="1" width="4.44140625" customWidth="1"/>
    <col min="2" max="2" width="7.77734375" customWidth="1"/>
    <col min="3" max="3" width="18.44140625" style="91" customWidth="1"/>
    <col min="4" max="4" width="11.21875" style="91" customWidth="1"/>
    <col min="5" max="5" width="66.77734375" customWidth="1"/>
    <col min="6" max="6" width="25.21875" customWidth="1"/>
    <col min="7" max="7" width="14.44140625" customWidth="1"/>
    <col min="8" max="8" width="19.21875" customWidth="1"/>
    <col min="9" max="9" width="18.44140625" customWidth="1"/>
  </cols>
  <sheetData>
    <row r="1" spans="1:10" ht="37.5" customHeight="1" x14ac:dyDescent="0.25">
      <c r="A1" s="461" t="s">
        <v>271</v>
      </c>
      <c r="B1" s="461"/>
      <c r="C1" s="461"/>
      <c r="D1" s="461"/>
      <c r="E1" s="461"/>
      <c r="F1" s="461"/>
      <c r="G1" s="461"/>
      <c r="H1" s="461"/>
      <c r="I1" s="461"/>
      <c r="J1" s="461"/>
    </row>
    <row r="2" spans="1:10" ht="15" customHeight="1" x14ac:dyDescent="0.25">
      <c r="A2" s="25"/>
      <c r="B2" s="25"/>
      <c r="C2" s="85"/>
      <c r="D2" s="86"/>
      <c r="E2" s="27"/>
      <c r="F2" s="27"/>
      <c r="G2" s="27"/>
      <c r="H2" s="27"/>
      <c r="I2" s="25"/>
      <c r="J2" s="25"/>
    </row>
    <row r="3" spans="1:10" ht="15" customHeight="1" x14ac:dyDescent="0.25">
      <c r="A3" s="465" t="s">
        <v>307</v>
      </c>
      <c r="B3" s="465"/>
      <c r="C3" s="465"/>
      <c r="D3" s="465"/>
      <c r="E3" s="465"/>
      <c r="F3" s="465"/>
      <c r="G3" s="465"/>
      <c r="H3" s="465"/>
      <c r="I3" s="465"/>
      <c r="J3" s="25"/>
    </row>
    <row r="4" spans="1:10" ht="160.05000000000001" customHeight="1" x14ac:dyDescent="0.25">
      <c r="A4" s="465"/>
      <c r="B4" s="465"/>
      <c r="C4" s="465"/>
      <c r="D4" s="465"/>
      <c r="E4" s="465"/>
      <c r="F4" s="465"/>
      <c r="G4" s="465"/>
      <c r="H4" s="465"/>
      <c r="I4" s="465"/>
      <c r="J4" s="25"/>
    </row>
    <row r="5" spans="1:10" ht="25.5" customHeight="1" thickBot="1" x14ac:dyDescent="0.3">
      <c r="A5" s="28"/>
      <c r="B5" s="28"/>
      <c r="C5" s="85"/>
      <c r="D5" s="86"/>
      <c r="E5" s="28"/>
      <c r="F5" s="25"/>
      <c r="G5" s="25"/>
      <c r="H5" s="25"/>
      <c r="I5" s="25"/>
      <c r="J5" s="25"/>
    </row>
    <row r="6" spans="1:10" ht="19.5" customHeight="1" thickBot="1" x14ac:dyDescent="0.3">
      <c r="A6" s="28"/>
      <c r="B6" s="28"/>
      <c r="C6" s="85"/>
      <c r="D6" s="86"/>
      <c r="E6" s="28"/>
      <c r="F6" s="462" t="s">
        <v>82</v>
      </c>
      <c r="G6" s="463"/>
      <c r="H6" s="463"/>
      <c r="I6" s="464"/>
      <c r="J6" s="25"/>
    </row>
    <row r="7" spans="1:10" ht="82.5" customHeight="1" thickBot="1" x14ac:dyDescent="0.3">
      <c r="A7" s="28"/>
      <c r="B7" s="210" t="s">
        <v>9</v>
      </c>
      <c r="C7" s="466" t="s">
        <v>67</v>
      </c>
      <c r="D7" s="467"/>
      <c r="E7" s="230" t="s">
        <v>33</v>
      </c>
      <c r="F7" s="231" t="s">
        <v>66</v>
      </c>
      <c r="G7" s="231" t="s">
        <v>36</v>
      </c>
      <c r="H7" s="231" t="s">
        <v>57</v>
      </c>
      <c r="I7" s="232" t="s">
        <v>81</v>
      </c>
      <c r="J7" s="25"/>
    </row>
    <row r="8" spans="1:10" ht="33" customHeight="1" x14ac:dyDescent="0.25">
      <c r="A8" s="468"/>
      <c r="B8" s="476" t="s">
        <v>31</v>
      </c>
      <c r="C8" s="470" t="s">
        <v>55</v>
      </c>
      <c r="D8" s="471"/>
      <c r="E8" s="228" t="s">
        <v>46</v>
      </c>
      <c r="F8" s="229"/>
      <c r="G8" s="256"/>
      <c r="H8" s="227">
        <f>F8*G8</f>
        <v>0</v>
      </c>
      <c r="I8" s="485">
        <f>SUM(H8:H21)</f>
        <v>0</v>
      </c>
      <c r="J8" s="25"/>
    </row>
    <row r="9" spans="1:10" ht="33" customHeight="1" x14ac:dyDescent="0.25">
      <c r="A9" s="469"/>
      <c r="B9" s="477"/>
      <c r="C9" s="472"/>
      <c r="D9" s="473"/>
      <c r="E9" s="118" t="s">
        <v>47</v>
      </c>
      <c r="F9" s="126"/>
      <c r="G9" s="257"/>
      <c r="H9" s="15">
        <f t="shared" ref="H9:H17" si="0">F9*G9</f>
        <v>0</v>
      </c>
      <c r="I9" s="486"/>
      <c r="J9" s="25"/>
    </row>
    <row r="10" spans="1:10" ht="33" customHeight="1" x14ac:dyDescent="0.25">
      <c r="A10" s="469"/>
      <c r="B10" s="477"/>
      <c r="C10" s="472"/>
      <c r="D10" s="473"/>
      <c r="E10" s="118" t="s">
        <v>48</v>
      </c>
      <c r="F10" s="126"/>
      <c r="G10" s="257"/>
      <c r="H10" s="15">
        <f t="shared" si="0"/>
        <v>0</v>
      </c>
      <c r="I10" s="486"/>
      <c r="J10" s="25"/>
    </row>
    <row r="11" spans="1:10" ht="33" customHeight="1" x14ac:dyDescent="0.25">
      <c r="A11" s="469"/>
      <c r="B11" s="477"/>
      <c r="C11" s="472"/>
      <c r="D11" s="473"/>
      <c r="E11" s="118" t="s">
        <v>49</v>
      </c>
      <c r="F11" s="126"/>
      <c r="G11" s="257"/>
      <c r="H11" s="15">
        <f t="shared" si="0"/>
        <v>0</v>
      </c>
      <c r="I11" s="486"/>
      <c r="J11" s="25"/>
    </row>
    <row r="12" spans="1:10" ht="33" customHeight="1" x14ac:dyDescent="0.25">
      <c r="A12" s="469"/>
      <c r="B12" s="477"/>
      <c r="C12" s="472"/>
      <c r="D12" s="473"/>
      <c r="E12" s="118" t="s">
        <v>50</v>
      </c>
      <c r="F12" s="126"/>
      <c r="G12" s="257"/>
      <c r="H12" s="15">
        <f t="shared" si="0"/>
        <v>0</v>
      </c>
      <c r="I12" s="486"/>
      <c r="J12" s="25"/>
    </row>
    <row r="13" spans="1:10" ht="33" customHeight="1" x14ac:dyDescent="0.25">
      <c r="A13" s="469"/>
      <c r="B13" s="477"/>
      <c r="C13" s="472"/>
      <c r="D13" s="473"/>
      <c r="E13" s="118" t="s">
        <v>51</v>
      </c>
      <c r="F13" s="126"/>
      <c r="G13" s="257"/>
      <c r="H13" s="15">
        <f t="shared" si="0"/>
        <v>0</v>
      </c>
      <c r="I13" s="486"/>
      <c r="J13" s="25"/>
    </row>
    <row r="14" spans="1:10" ht="33" customHeight="1" x14ac:dyDescent="0.25">
      <c r="A14" s="469"/>
      <c r="B14" s="477"/>
      <c r="C14" s="472"/>
      <c r="D14" s="473"/>
      <c r="E14" s="118" t="s">
        <v>52</v>
      </c>
      <c r="F14" s="126"/>
      <c r="G14" s="257"/>
      <c r="H14" s="15">
        <f t="shared" si="0"/>
        <v>0</v>
      </c>
      <c r="I14" s="486"/>
      <c r="J14" s="25"/>
    </row>
    <row r="15" spans="1:10" ht="57.75" customHeight="1" x14ac:dyDescent="0.25">
      <c r="A15" s="469"/>
      <c r="B15" s="477"/>
      <c r="C15" s="472"/>
      <c r="D15" s="473"/>
      <c r="E15" s="118" t="s">
        <v>53</v>
      </c>
      <c r="F15" s="126"/>
      <c r="G15" s="257"/>
      <c r="H15" s="15">
        <f t="shared" si="0"/>
        <v>0</v>
      </c>
      <c r="I15" s="486"/>
      <c r="J15" s="25"/>
    </row>
    <row r="16" spans="1:10" ht="33" customHeight="1" x14ac:dyDescent="0.25">
      <c r="A16" s="469"/>
      <c r="B16" s="477"/>
      <c r="C16" s="472"/>
      <c r="D16" s="473"/>
      <c r="E16" s="296" t="s">
        <v>54</v>
      </c>
      <c r="F16" s="126"/>
      <c r="G16" s="257"/>
      <c r="H16" s="15">
        <f t="shared" si="0"/>
        <v>0</v>
      </c>
      <c r="I16" s="486"/>
      <c r="J16" s="25"/>
    </row>
    <row r="17" spans="1:10" ht="33" customHeight="1" x14ac:dyDescent="0.25">
      <c r="A17" s="469"/>
      <c r="B17" s="477"/>
      <c r="C17" s="472"/>
      <c r="D17" s="473"/>
      <c r="E17" s="233"/>
      <c r="F17" s="233"/>
      <c r="G17" s="258"/>
      <c r="H17" s="233">
        <f t="shared" si="0"/>
        <v>0</v>
      </c>
      <c r="I17" s="486"/>
      <c r="J17" s="25"/>
    </row>
    <row r="18" spans="1:10" ht="33" customHeight="1" x14ac:dyDescent="0.25">
      <c r="A18" s="469"/>
      <c r="B18" s="477"/>
      <c r="C18" s="472"/>
      <c r="D18" s="473"/>
      <c r="E18" s="233"/>
      <c r="F18" s="233"/>
      <c r="G18" s="258"/>
      <c r="H18" s="233">
        <f>F18*G18</f>
        <v>0</v>
      </c>
      <c r="I18" s="486"/>
      <c r="J18" s="25"/>
    </row>
    <row r="19" spans="1:10" ht="33" customHeight="1" x14ac:dyDescent="0.25">
      <c r="A19" s="469"/>
      <c r="B19" s="477"/>
      <c r="C19" s="472"/>
      <c r="D19" s="473"/>
      <c r="E19" s="233"/>
      <c r="F19" s="233"/>
      <c r="G19" s="258"/>
      <c r="H19" s="233">
        <f>F19*G19</f>
        <v>0</v>
      </c>
      <c r="I19" s="486"/>
      <c r="J19" s="25"/>
    </row>
    <row r="20" spans="1:10" ht="33" customHeight="1" x14ac:dyDescent="0.25">
      <c r="A20" s="469"/>
      <c r="B20" s="477"/>
      <c r="C20" s="472"/>
      <c r="D20" s="473"/>
      <c r="E20" s="233"/>
      <c r="F20" s="233"/>
      <c r="G20" s="258"/>
      <c r="H20" s="233">
        <f>F20*G20</f>
        <v>0</v>
      </c>
      <c r="I20" s="486"/>
      <c r="J20" s="25"/>
    </row>
    <row r="21" spans="1:10" ht="33" customHeight="1" thickBot="1" x14ac:dyDescent="0.3">
      <c r="A21" s="469"/>
      <c r="B21" s="478"/>
      <c r="C21" s="474"/>
      <c r="D21" s="475"/>
      <c r="E21" s="234"/>
      <c r="F21" s="234"/>
      <c r="G21" s="259"/>
      <c r="H21" s="234">
        <f>F21*G21</f>
        <v>0</v>
      </c>
      <c r="I21" s="487"/>
      <c r="J21" s="25"/>
    </row>
    <row r="22" spans="1:10" ht="39.75" customHeight="1" x14ac:dyDescent="0.25">
      <c r="A22" s="469"/>
      <c r="B22" s="476" t="s">
        <v>32</v>
      </c>
      <c r="C22" s="470" t="s">
        <v>56</v>
      </c>
      <c r="D22" s="471"/>
      <c r="E22" s="228" t="s">
        <v>58</v>
      </c>
      <c r="F22" s="229"/>
      <c r="G22" s="256"/>
      <c r="H22" s="227">
        <f t="shared" ref="H22:H35" si="1">F22*G22</f>
        <v>0</v>
      </c>
      <c r="I22" s="485">
        <f>SUM(H22:H32)</f>
        <v>0</v>
      </c>
      <c r="J22" s="25"/>
    </row>
    <row r="23" spans="1:10" ht="39.75" customHeight="1" x14ac:dyDescent="0.25">
      <c r="A23" s="469"/>
      <c r="B23" s="477"/>
      <c r="C23" s="472"/>
      <c r="D23" s="473"/>
      <c r="E23" s="118" t="s">
        <v>59</v>
      </c>
      <c r="F23" s="126"/>
      <c r="G23" s="257"/>
      <c r="H23" s="15">
        <f t="shared" si="1"/>
        <v>0</v>
      </c>
      <c r="I23" s="486"/>
      <c r="J23" s="25"/>
    </row>
    <row r="24" spans="1:10" ht="39.75" customHeight="1" x14ac:dyDescent="0.25">
      <c r="A24" s="469"/>
      <c r="B24" s="477"/>
      <c r="C24" s="472"/>
      <c r="D24" s="473"/>
      <c r="E24" s="118" t="s">
        <v>60</v>
      </c>
      <c r="F24" s="126"/>
      <c r="G24" s="257"/>
      <c r="H24" s="15">
        <f t="shared" si="1"/>
        <v>0</v>
      </c>
      <c r="I24" s="486"/>
      <c r="J24" s="25"/>
    </row>
    <row r="25" spans="1:10" ht="39.75" customHeight="1" x14ac:dyDescent="0.25">
      <c r="A25" s="469"/>
      <c r="B25" s="477"/>
      <c r="C25" s="472"/>
      <c r="D25" s="473"/>
      <c r="E25" s="118" t="s">
        <v>61</v>
      </c>
      <c r="F25" s="126"/>
      <c r="G25" s="257"/>
      <c r="H25" s="15">
        <f t="shared" si="1"/>
        <v>0</v>
      </c>
      <c r="I25" s="486"/>
      <c r="J25" s="25"/>
    </row>
    <row r="26" spans="1:10" ht="39.75" customHeight="1" x14ac:dyDescent="0.25">
      <c r="A26" s="469"/>
      <c r="B26" s="477"/>
      <c r="C26" s="472"/>
      <c r="D26" s="473"/>
      <c r="E26" s="118" t="s">
        <v>147</v>
      </c>
      <c r="F26" s="126"/>
      <c r="G26" s="257"/>
      <c r="H26" s="15">
        <f t="shared" si="1"/>
        <v>0</v>
      </c>
      <c r="I26" s="486"/>
      <c r="J26" s="25"/>
    </row>
    <row r="27" spans="1:10" ht="39.75" customHeight="1" x14ac:dyDescent="0.25">
      <c r="A27" s="469"/>
      <c r="B27" s="477"/>
      <c r="C27" s="472"/>
      <c r="D27" s="473"/>
      <c r="E27" s="118" t="s">
        <v>62</v>
      </c>
      <c r="F27" s="126"/>
      <c r="G27" s="257"/>
      <c r="H27" s="15">
        <f t="shared" si="1"/>
        <v>0</v>
      </c>
      <c r="I27" s="486"/>
      <c r="J27" s="25"/>
    </row>
    <row r="28" spans="1:10" ht="39.75" customHeight="1" x14ac:dyDescent="0.25">
      <c r="A28" s="469"/>
      <c r="B28" s="477"/>
      <c r="C28" s="472"/>
      <c r="D28" s="473"/>
      <c r="E28" s="233"/>
      <c r="F28" s="233"/>
      <c r="G28" s="258"/>
      <c r="H28" s="233">
        <f t="shared" si="1"/>
        <v>0</v>
      </c>
      <c r="I28" s="486"/>
      <c r="J28" s="25"/>
    </row>
    <row r="29" spans="1:10" ht="39.75" customHeight="1" x14ac:dyDescent="0.25">
      <c r="A29" s="469"/>
      <c r="B29" s="477"/>
      <c r="C29" s="472"/>
      <c r="D29" s="473"/>
      <c r="E29" s="233"/>
      <c r="F29" s="233"/>
      <c r="G29" s="258"/>
      <c r="H29" s="233">
        <f>F29*G29</f>
        <v>0</v>
      </c>
      <c r="I29" s="486"/>
      <c r="J29" s="25"/>
    </row>
    <row r="30" spans="1:10" ht="39.75" customHeight="1" x14ac:dyDescent="0.25">
      <c r="A30" s="469"/>
      <c r="B30" s="477"/>
      <c r="C30" s="472"/>
      <c r="D30" s="473"/>
      <c r="E30" s="233"/>
      <c r="F30" s="233"/>
      <c r="G30" s="258"/>
      <c r="H30" s="233">
        <f>F30*G30</f>
        <v>0</v>
      </c>
      <c r="I30" s="486"/>
      <c r="J30" s="25"/>
    </row>
    <row r="31" spans="1:10" ht="39.75" customHeight="1" x14ac:dyDescent="0.25">
      <c r="A31" s="469"/>
      <c r="B31" s="477"/>
      <c r="C31" s="472"/>
      <c r="D31" s="473"/>
      <c r="E31" s="233"/>
      <c r="F31" s="233"/>
      <c r="G31" s="258"/>
      <c r="H31" s="233">
        <f>F31*G31</f>
        <v>0</v>
      </c>
      <c r="I31" s="486"/>
      <c r="J31" s="25"/>
    </row>
    <row r="32" spans="1:10" ht="39.75" customHeight="1" thickBot="1" x14ac:dyDescent="0.3">
      <c r="A32" s="469"/>
      <c r="B32" s="478"/>
      <c r="C32" s="474"/>
      <c r="D32" s="475"/>
      <c r="E32" s="234"/>
      <c r="F32" s="234"/>
      <c r="G32" s="259"/>
      <c r="H32" s="234">
        <f>F32*G32</f>
        <v>0</v>
      </c>
      <c r="I32" s="487"/>
      <c r="J32" s="25"/>
    </row>
    <row r="33" spans="1:10" ht="42" customHeight="1" x14ac:dyDescent="0.25">
      <c r="A33" s="469"/>
      <c r="B33" s="476" t="s">
        <v>253</v>
      </c>
      <c r="C33" s="479" t="s">
        <v>244</v>
      </c>
      <c r="D33" s="480"/>
      <c r="E33" s="228" t="s">
        <v>65</v>
      </c>
      <c r="F33" s="229"/>
      <c r="G33" s="256"/>
      <c r="H33" s="227">
        <f t="shared" si="1"/>
        <v>0</v>
      </c>
      <c r="I33" s="485">
        <f>SUM(H33:H39)</f>
        <v>0</v>
      </c>
      <c r="J33" s="25"/>
    </row>
    <row r="34" spans="1:10" ht="42" customHeight="1" x14ac:dyDescent="0.25">
      <c r="A34" s="469"/>
      <c r="B34" s="477"/>
      <c r="C34" s="481"/>
      <c r="D34" s="482"/>
      <c r="E34" s="118" t="s">
        <v>345</v>
      </c>
      <c r="F34" s="126"/>
      <c r="G34" s="257"/>
      <c r="H34" s="15">
        <f t="shared" si="1"/>
        <v>0</v>
      </c>
      <c r="I34" s="486"/>
      <c r="J34" s="25"/>
    </row>
    <row r="35" spans="1:10" ht="42" customHeight="1" x14ac:dyDescent="0.25">
      <c r="A35" s="469"/>
      <c r="B35" s="477"/>
      <c r="C35" s="481"/>
      <c r="D35" s="482"/>
      <c r="E35" s="233"/>
      <c r="F35" s="233"/>
      <c r="G35" s="258"/>
      <c r="H35" s="233">
        <f t="shared" si="1"/>
        <v>0</v>
      </c>
      <c r="I35" s="486"/>
      <c r="J35" s="25"/>
    </row>
    <row r="36" spans="1:10" ht="42" customHeight="1" x14ac:dyDescent="0.25">
      <c r="A36" s="235"/>
      <c r="B36" s="477"/>
      <c r="C36" s="481"/>
      <c r="D36" s="482"/>
      <c r="E36" s="233"/>
      <c r="F36" s="233"/>
      <c r="G36" s="258"/>
      <c r="H36" s="233">
        <f>F36*G36</f>
        <v>0</v>
      </c>
      <c r="I36" s="486"/>
      <c r="J36" s="25"/>
    </row>
    <row r="37" spans="1:10" ht="42" customHeight="1" x14ac:dyDescent="0.25">
      <c r="A37" s="235"/>
      <c r="B37" s="477"/>
      <c r="C37" s="481"/>
      <c r="D37" s="482"/>
      <c r="E37" s="233"/>
      <c r="F37" s="233"/>
      <c r="G37" s="258"/>
      <c r="H37" s="233">
        <f>F37*G37</f>
        <v>0</v>
      </c>
      <c r="I37" s="486"/>
      <c r="J37" s="25"/>
    </row>
    <row r="38" spans="1:10" ht="42" customHeight="1" x14ac:dyDescent="0.25">
      <c r="A38" s="235"/>
      <c r="B38" s="477"/>
      <c r="C38" s="481"/>
      <c r="D38" s="482"/>
      <c r="E38" s="233"/>
      <c r="F38" s="233"/>
      <c r="G38" s="258"/>
      <c r="H38" s="233">
        <f>F38*G38</f>
        <v>0</v>
      </c>
      <c r="I38" s="486"/>
      <c r="J38" s="25"/>
    </row>
    <row r="39" spans="1:10" ht="42" customHeight="1" thickBot="1" x14ac:dyDescent="0.3">
      <c r="A39" s="236"/>
      <c r="B39" s="478"/>
      <c r="C39" s="483"/>
      <c r="D39" s="484"/>
      <c r="E39" s="234"/>
      <c r="F39" s="234"/>
      <c r="G39" s="259"/>
      <c r="H39" s="234">
        <f>F39*G39</f>
        <v>0</v>
      </c>
      <c r="I39" s="487"/>
      <c r="J39" s="25"/>
    </row>
    <row r="40" spans="1:10" s="3" customFormat="1" ht="14.25" customHeight="1" x14ac:dyDescent="0.25">
      <c r="A40" s="460"/>
      <c r="B40" s="460"/>
      <c r="C40" s="460"/>
      <c r="D40" s="460"/>
      <c r="E40" s="460"/>
      <c r="F40" s="460"/>
      <c r="G40" s="460"/>
      <c r="H40" s="460"/>
      <c r="I40" s="460"/>
      <c r="J40" s="29"/>
    </row>
    <row r="41" spans="1:10" s="1" customFormat="1" ht="13.5" customHeight="1" x14ac:dyDescent="0.3">
      <c r="A41" s="30"/>
      <c r="B41" s="30"/>
      <c r="C41" s="87"/>
      <c r="D41" s="87"/>
      <c r="E41" s="32"/>
      <c r="F41" s="32"/>
      <c r="G41" s="32"/>
      <c r="H41" s="32"/>
      <c r="I41" s="32"/>
      <c r="J41" s="30"/>
    </row>
    <row r="42" spans="1:10" s="7" customFormat="1" ht="33.75" customHeight="1" x14ac:dyDescent="0.25">
      <c r="A42" s="31"/>
      <c r="B42" s="31"/>
      <c r="C42" s="88"/>
      <c r="D42" s="89"/>
      <c r="E42" s="36"/>
      <c r="F42" s="31"/>
      <c r="G42" s="31"/>
      <c r="H42" s="8" t="s">
        <v>148</v>
      </c>
      <c r="I42" s="242">
        <f>SUM(I8:I39)</f>
        <v>0</v>
      </c>
      <c r="J42" s="31"/>
    </row>
    <row r="43" spans="1:10" s="1" customFormat="1" ht="13.5" customHeight="1" x14ac:dyDescent="0.3">
      <c r="A43" s="30"/>
      <c r="B43" s="30"/>
      <c r="C43" s="87"/>
      <c r="D43" s="87"/>
      <c r="E43" s="32"/>
      <c r="F43" s="32"/>
      <c r="G43" s="32"/>
      <c r="H43" s="32"/>
      <c r="I43" s="32"/>
      <c r="J43" s="30"/>
    </row>
    <row r="44" spans="1:10" s="1" customFormat="1" ht="13.5" customHeight="1" x14ac:dyDescent="0.3">
      <c r="C44" s="90"/>
      <c r="D44" s="90"/>
      <c r="E44" s="6"/>
      <c r="F44" s="6"/>
      <c r="I44" s="6"/>
    </row>
    <row r="45" spans="1:10" s="1" customFormat="1" ht="13.5" customHeight="1" x14ac:dyDescent="0.3">
      <c r="C45" s="90"/>
      <c r="D45" s="90"/>
      <c r="E45" s="6"/>
      <c r="F45" s="6"/>
      <c r="G45" s="6"/>
      <c r="H45" s="6"/>
      <c r="I45" s="6"/>
    </row>
    <row r="46" spans="1:10" s="1" customFormat="1" ht="13.5" customHeight="1" x14ac:dyDescent="0.3">
      <c r="C46" s="90"/>
      <c r="D46" s="90"/>
      <c r="E46" s="6"/>
      <c r="F46" s="6"/>
      <c r="G46" s="6"/>
      <c r="H46" s="6"/>
      <c r="I46" s="6"/>
    </row>
    <row r="47" spans="1:10" s="1" customFormat="1" ht="13.5" customHeight="1" x14ac:dyDescent="0.3">
      <c r="C47" s="90"/>
      <c r="D47" s="90"/>
      <c r="E47" s="6"/>
      <c r="F47" s="6"/>
      <c r="G47" s="6"/>
      <c r="H47" s="6"/>
      <c r="I47" s="6"/>
    </row>
    <row r="48" spans="1:10" s="1" customFormat="1" ht="13.5" customHeight="1" x14ac:dyDescent="0.3">
      <c r="C48" s="90"/>
      <c r="D48" s="90"/>
      <c r="E48" s="6"/>
      <c r="F48" s="6"/>
      <c r="G48" s="6"/>
      <c r="H48" s="6"/>
      <c r="I48" s="6"/>
    </row>
    <row r="49" spans="3:9" s="1" customFormat="1" ht="13.5" customHeight="1" x14ac:dyDescent="0.3">
      <c r="C49" s="90"/>
      <c r="D49" s="90"/>
      <c r="E49" s="6"/>
      <c r="F49" s="6"/>
      <c r="G49" s="6"/>
      <c r="H49" s="6"/>
      <c r="I49" s="6"/>
    </row>
    <row r="50" spans="3:9" s="1" customFormat="1" ht="13.5" customHeight="1" x14ac:dyDescent="0.3">
      <c r="C50" s="90"/>
      <c r="D50" s="90"/>
      <c r="E50" s="6"/>
      <c r="F50" s="6"/>
      <c r="G50" s="6"/>
      <c r="H50" s="6"/>
      <c r="I50" s="6"/>
    </row>
    <row r="51" spans="3:9" s="1" customFormat="1" ht="13.5" customHeight="1" x14ac:dyDescent="0.3">
      <c r="C51" s="90"/>
      <c r="D51" s="90"/>
      <c r="E51" s="6"/>
      <c r="F51" s="6"/>
      <c r="G51" s="6"/>
      <c r="H51" s="6"/>
      <c r="I51" s="6"/>
    </row>
    <row r="52" spans="3:9" s="1" customFormat="1" ht="13.5" customHeight="1" x14ac:dyDescent="0.3">
      <c r="C52" s="90"/>
      <c r="D52" s="90"/>
      <c r="E52" s="6"/>
      <c r="F52" s="6"/>
      <c r="G52" s="6"/>
      <c r="H52" s="6"/>
      <c r="I52" s="6"/>
    </row>
    <row r="53" spans="3:9" s="1" customFormat="1" ht="13.5" customHeight="1" x14ac:dyDescent="0.3">
      <c r="C53" s="90"/>
      <c r="D53" s="90"/>
      <c r="E53" s="6"/>
      <c r="F53" s="6"/>
      <c r="G53" s="6"/>
      <c r="H53" s="6"/>
      <c r="I53" s="6"/>
    </row>
    <row r="54" spans="3:9" s="1" customFormat="1" ht="13.5" customHeight="1" x14ac:dyDescent="0.3">
      <c r="C54" s="90"/>
      <c r="D54" s="90"/>
      <c r="E54" s="6"/>
      <c r="F54" s="6"/>
      <c r="G54" s="6"/>
      <c r="H54" s="6"/>
      <c r="I54" s="6"/>
    </row>
    <row r="55" spans="3:9" s="1" customFormat="1" ht="13.5" customHeight="1" x14ac:dyDescent="0.3">
      <c r="C55" s="90"/>
      <c r="D55" s="90"/>
      <c r="E55" s="6"/>
      <c r="F55" s="6"/>
      <c r="G55" s="6"/>
      <c r="H55" s="6"/>
      <c r="I55" s="6"/>
    </row>
    <row r="56" spans="3:9" s="1" customFormat="1" ht="13.5" customHeight="1" x14ac:dyDescent="0.3">
      <c r="C56" s="90"/>
      <c r="D56" s="90"/>
      <c r="E56" s="6"/>
      <c r="F56" s="6"/>
      <c r="G56" s="6"/>
      <c r="H56" s="6"/>
      <c r="I56" s="6"/>
    </row>
    <row r="57" spans="3:9" s="1" customFormat="1" ht="13.5" customHeight="1" x14ac:dyDescent="0.3">
      <c r="C57" s="90"/>
      <c r="D57" s="90"/>
      <c r="E57" s="6"/>
      <c r="F57" s="6"/>
      <c r="G57" s="6"/>
      <c r="H57" s="6"/>
      <c r="I57" s="6"/>
    </row>
    <row r="58" spans="3:9" s="1" customFormat="1" ht="13.5" customHeight="1" x14ac:dyDescent="0.3">
      <c r="C58" s="90"/>
      <c r="D58" s="90"/>
      <c r="E58" s="6"/>
      <c r="F58" s="6"/>
      <c r="G58" s="6"/>
      <c r="H58" s="6"/>
      <c r="I58" s="6"/>
    </row>
    <row r="59" spans="3:9" s="1" customFormat="1" ht="13.5" customHeight="1" x14ac:dyDescent="0.3">
      <c r="C59" s="90"/>
      <c r="D59" s="90"/>
      <c r="E59" s="6"/>
      <c r="F59" s="6"/>
      <c r="G59" s="6"/>
      <c r="H59" s="6"/>
      <c r="I59" s="6"/>
    </row>
    <row r="60" spans="3:9" s="1" customFormat="1" ht="13.5" customHeight="1" x14ac:dyDescent="0.3">
      <c r="C60" s="90"/>
      <c r="D60" s="90"/>
      <c r="E60" s="6"/>
      <c r="F60" s="6"/>
      <c r="G60" s="6"/>
      <c r="H60" s="6"/>
      <c r="I60" s="6"/>
    </row>
    <row r="61" spans="3:9" s="1" customFormat="1" ht="13.5" customHeight="1" x14ac:dyDescent="0.3">
      <c r="C61" s="90"/>
      <c r="D61" s="90"/>
      <c r="E61" s="6"/>
      <c r="F61" s="6"/>
      <c r="G61" s="6"/>
      <c r="H61" s="6"/>
      <c r="I61" s="6"/>
    </row>
    <row r="62" spans="3:9" s="1" customFormat="1" ht="13.5" customHeight="1" x14ac:dyDescent="0.3">
      <c r="C62" s="90"/>
      <c r="D62" s="90"/>
      <c r="E62" s="6"/>
      <c r="F62" s="6"/>
      <c r="G62" s="6"/>
      <c r="H62" s="6"/>
      <c r="I62" s="6"/>
    </row>
    <row r="63" spans="3:9" s="1" customFormat="1" ht="13.5" customHeight="1" x14ac:dyDescent="0.3">
      <c r="C63" s="90"/>
      <c r="D63" s="90"/>
    </row>
    <row r="64" spans="3:9" s="1" customFormat="1" ht="13.5" customHeight="1" x14ac:dyDescent="0.3">
      <c r="C64" s="90"/>
      <c r="D64" s="90"/>
    </row>
    <row r="65" spans="3:4" s="1" customFormat="1" ht="13.5" customHeight="1" x14ac:dyDescent="0.3">
      <c r="C65" s="90"/>
      <c r="D65" s="90"/>
    </row>
    <row r="66" spans="3:4" s="1" customFormat="1" ht="13.5" customHeight="1" x14ac:dyDescent="0.3">
      <c r="C66" s="90"/>
      <c r="D66" s="90"/>
    </row>
    <row r="67" spans="3:4" s="1" customFormat="1" ht="13.5" customHeight="1" x14ac:dyDescent="0.3">
      <c r="C67" s="90"/>
      <c r="D67" s="90"/>
    </row>
    <row r="68" spans="3:4" s="1" customFormat="1" ht="13.5" customHeight="1" x14ac:dyDescent="0.3">
      <c r="C68" s="90"/>
      <c r="D68" s="90"/>
    </row>
    <row r="69" spans="3:4" s="1" customFormat="1" ht="13.5" customHeight="1" x14ac:dyDescent="0.3">
      <c r="C69" s="90"/>
      <c r="D69" s="90"/>
    </row>
    <row r="70" spans="3:4" s="1" customFormat="1" ht="13.5" customHeight="1" x14ac:dyDescent="0.3">
      <c r="C70" s="90"/>
      <c r="D70" s="90"/>
    </row>
    <row r="71" spans="3:4" s="1" customFormat="1" ht="13.5" customHeight="1" x14ac:dyDescent="0.3">
      <c r="C71" s="90"/>
      <c r="D71" s="90"/>
    </row>
    <row r="72" spans="3:4" s="1" customFormat="1" ht="13.5" customHeight="1" x14ac:dyDescent="0.3">
      <c r="C72" s="90"/>
      <c r="D72" s="90"/>
    </row>
    <row r="73" spans="3:4" s="1" customFormat="1" ht="13.5" customHeight="1" x14ac:dyDescent="0.3">
      <c r="C73" s="90"/>
      <c r="D73" s="90"/>
    </row>
    <row r="74" spans="3:4" s="1" customFormat="1" ht="13.5" customHeight="1" x14ac:dyDescent="0.3">
      <c r="C74" s="90"/>
      <c r="D74" s="90"/>
    </row>
    <row r="75" spans="3:4" s="1" customFormat="1" ht="13.5" customHeight="1" x14ac:dyDescent="0.3">
      <c r="C75" s="90"/>
      <c r="D75" s="90"/>
    </row>
    <row r="76" spans="3:4" s="1" customFormat="1" ht="13.5" customHeight="1" x14ac:dyDescent="0.3">
      <c r="C76" s="90"/>
      <c r="D76" s="90"/>
    </row>
    <row r="77" spans="3:4" s="1" customFormat="1" ht="13.5" customHeight="1" x14ac:dyDescent="0.3">
      <c r="C77" s="90"/>
      <c r="D77" s="90"/>
    </row>
    <row r="78" spans="3:4" s="1" customFormat="1" ht="13.5" customHeight="1" x14ac:dyDescent="0.3">
      <c r="C78" s="90"/>
      <c r="D78" s="90"/>
    </row>
    <row r="79" spans="3:4" s="1" customFormat="1" ht="13.5" customHeight="1" x14ac:dyDescent="0.3">
      <c r="C79" s="90"/>
      <c r="D79" s="90"/>
    </row>
    <row r="80" spans="3:4" s="1" customFormat="1" ht="13.5" customHeight="1" x14ac:dyDescent="0.3">
      <c r="C80" s="90"/>
      <c r="D80" s="90"/>
    </row>
    <row r="81" spans="3:4" s="1" customFormat="1" ht="13.5" customHeight="1" x14ac:dyDescent="0.3">
      <c r="C81" s="90"/>
      <c r="D81" s="90"/>
    </row>
    <row r="82" spans="3:4" s="1" customFormat="1" ht="13.5" customHeight="1" x14ac:dyDescent="0.3">
      <c r="C82" s="90"/>
      <c r="D82" s="90"/>
    </row>
    <row r="83" spans="3:4" s="1" customFormat="1" ht="13.5" customHeight="1" x14ac:dyDescent="0.3">
      <c r="C83" s="90"/>
      <c r="D83" s="90"/>
    </row>
    <row r="84" spans="3:4" s="1" customFormat="1" ht="13.5" customHeight="1" x14ac:dyDescent="0.3">
      <c r="C84" s="90"/>
      <c r="D84" s="90"/>
    </row>
    <row r="85" spans="3:4" s="1" customFormat="1" ht="13.5" customHeight="1" x14ac:dyDescent="0.3">
      <c r="C85" s="90"/>
      <c r="D85" s="90"/>
    </row>
    <row r="86" spans="3:4" s="1" customFormat="1" ht="13.5" customHeight="1" x14ac:dyDescent="0.3">
      <c r="C86" s="90"/>
      <c r="D86" s="90"/>
    </row>
    <row r="87" spans="3:4" s="1" customFormat="1" ht="13.5" customHeight="1" x14ac:dyDescent="0.3">
      <c r="C87" s="90"/>
      <c r="D87" s="90"/>
    </row>
  </sheetData>
  <sheetProtection algorithmName="SHA-512" hashValue="5aqj0NZvqDegfwqWjmjctTQUhvlKOHyqp6/hLlJeYazWiLrIuxYXyL2Hir5BG4cle7P00LifNhJfDGIu+1MCxg==" saltValue="yo/w/eOrtKi7XDXgIxCckw==" spinCount="100000" sheet="1" objects="1" scenarios="1"/>
  <mergeCells count="15">
    <mergeCell ref="A40:I40"/>
    <mergeCell ref="A1:J1"/>
    <mergeCell ref="F6:I6"/>
    <mergeCell ref="A3:I4"/>
    <mergeCell ref="C7:D7"/>
    <mergeCell ref="A8:A35"/>
    <mergeCell ref="C8:D21"/>
    <mergeCell ref="B8:B21"/>
    <mergeCell ref="C33:D39"/>
    <mergeCell ref="B33:B39"/>
    <mergeCell ref="C22:D32"/>
    <mergeCell ref="B22:B32"/>
    <mergeCell ref="I8:I21"/>
    <mergeCell ref="I33:I39"/>
    <mergeCell ref="I22:I32"/>
  </mergeCells>
  <dataValidations count="1">
    <dataValidation type="decimal" operator="greaterThan" allowBlank="1" showErrorMessage="1" error="Value must be greater than zero" sqref="F8:G39">
      <formula1>0</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I75"/>
  <sheetViews>
    <sheetView showGridLines="0" zoomScale="70" zoomScaleNormal="70" zoomScalePageLayoutView="125" workbookViewId="0">
      <selection activeCell="F64" sqref="F64"/>
    </sheetView>
  </sheetViews>
  <sheetFormatPr defaultColWidth="8.77734375" defaultRowHeight="11.4" x14ac:dyDescent="0.2"/>
  <cols>
    <col min="1" max="1" width="10.44140625" style="4" customWidth="1"/>
    <col min="2" max="2" width="7.77734375" style="4" customWidth="1"/>
    <col min="3" max="3" width="16.44140625" style="4" customWidth="1"/>
    <col min="4" max="4" width="50.77734375" style="4" customWidth="1"/>
    <col min="5" max="8" width="19.77734375" style="4" customWidth="1"/>
    <col min="9" max="9" width="8.21875" style="4" customWidth="1"/>
    <col min="10" max="10" width="23.21875" style="4" customWidth="1"/>
    <col min="11" max="16384" width="8.77734375" style="4"/>
  </cols>
  <sheetData>
    <row r="1" spans="1:9" ht="24" customHeight="1" x14ac:dyDescent="0.2">
      <c r="A1" s="507" t="s">
        <v>38</v>
      </c>
      <c r="B1" s="507"/>
      <c r="C1" s="507"/>
      <c r="D1" s="507"/>
      <c r="E1" s="507"/>
      <c r="F1" s="507"/>
      <c r="G1" s="507"/>
      <c r="H1" s="507"/>
      <c r="I1" s="507"/>
    </row>
    <row r="2" spans="1:9" ht="21.75" customHeight="1" x14ac:dyDescent="0.2">
      <c r="A2" s="37"/>
      <c r="B2" s="37"/>
      <c r="C2" s="38"/>
      <c r="D2" s="39"/>
      <c r="E2" s="39"/>
      <c r="F2" s="39"/>
      <c r="G2" s="39"/>
      <c r="H2" s="40"/>
      <c r="I2" s="37"/>
    </row>
    <row r="3" spans="1:9" ht="21.75" customHeight="1" x14ac:dyDescent="0.2">
      <c r="A3" s="497" t="s">
        <v>346</v>
      </c>
      <c r="B3" s="497"/>
      <c r="C3" s="497"/>
      <c r="D3" s="497"/>
      <c r="E3" s="497"/>
      <c r="F3" s="497"/>
      <c r="G3" s="497"/>
      <c r="H3" s="497"/>
      <c r="I3" s="37"/>
    </row>
    <row r="4" spans="1:9" ht="95.25" customHeight="1" thickBot="1" x14ac:dyDescent="0.25">
      <c r="A4" s="497"/>
      <c r="B4" s="497"/>
      <c r="C4" s="497"/>
      <c r="D4" s="497"/>
      <c r="E4" s="497"/>
      <c r="F4" s="497"/>
      <c r="G4" s="497"/>
      <c r="H4" s="497"/>
      <c r="I4" s="37"/>
    </row>
    <row r="5" spans="1:9" ht="31.8" thickBot="1" x14ac:dyDescent="0.3">
      <c r="A5" s="28"/>
      <c r="B5" s="237" t="s">
        <v>9</v>
      </c>
      <c r="C5" s="508" t="s">
        <v>184</v>
      </c>
      <c r="D5" s="508"/>
      <c r="E5" s="238" t="s">
        <v>107</v>
      </c>
      <c r="F5" s="238" t="s">
        <v>108</v>
      </c>
      <c r="G5" s="238" t="s">
        <v>185</v>
      </c>
      <c r="H5" s="239" t="s">
        <v>186</v>
      </c>
      <c r="I5" s="28"/>
    </row>
    <row r="6" spans="1:9" ht="19.5" customHeight="1" x14ac:dyDescent="0.25">
      <c r="A6" s="509" t="s">
        <v>187</v>
      </c>
      <c r="B6" s="476" t="s">
        <v>22</v>
      </c>
      <c r="C6" s="499" t="s">
        <v>256</v>
      </c>
      <c r="D6" s="500"/>
      <c r="E6" s="120"/>
      <c r="F6" s="292" t="str">
        <f>IF(E6&gt;0,VLOOKUP(E6,'3a.Staff Rates - non TUPE'!$B$38:$I$58,8),"")</f>
        <v/>
      </c>
      <c r="G6" s="261"/>
      <c r="H6" s="276" t="str">
        <f>IF(G6&gt;0,SUM(F6*G6),"")</f>
        <v/>
      </c>
      <c r="I6" s="28"/>
    </row>
    <row r="7" spans="1:9" ht="47.25" customHeight="1" x14ac:dyDescent="0.25">
      <c r="A7" s="510"/>
      <c r="B7" s="477"/>
      <c r="C7" s="501"/>
      <c r="D7" s="502"/>
      <c r="E7" s="121"/>
      <c r="F7" s="293" t="str">
        <f>IF(E7&gt;0,VLOOKUP(E7,'3a.Staff Rates - non TUPE'!$B$38:$I$58,8),"")</f>
        <v/>
      </c>
      <c r="G7" s="262"/>
      <c r="H7" s="277" t="str">
        <f t="shared" ref="H7:H38" si="0">IF(G7&gt;0,SUM(F7*G7),"")</f>
        <v/>
      </c>
      <c r="I7" s="28"/>
    </row>
    <row r="8" spans="1:9" ht="28.5" customHeight="1" x14ac:dyDescent="0.25">
      <c r="A8" s="510"/>
      <c r="B8" s="477"/>
      <c r="C8" s="501"/>
      <c r="D8" s="502"/>
      <c r="E8" s="121"/>
      <c r="F8" s="293" t="str">
        <f>IF(E8&gt;0,VLOOKUP(E8,'3a.Staff Rates - non TUPE'!$B$38:$I$58,8),"")</f>
        <v/>
      </c>
      <c r="G8" s="262"/>
      <c r="H8" s="277" t="str">
        <f t="shared" si="0"/>
        <v/>
      </c>
      <c r="I8" s="28"/>
    </row>
    <row r="9" spans="1:9" ht="28.5" customHeight="1" thickBot="1" x14ac:dyDescent="0.3">
      <c r="A9" s="510"/>
      <c r="B9" s="477"/>
      <c r="C9" s="501"/>
      <c r="D9" s="502"/>
      <c r="E9" s="122"/>
      <c r="F9" s="275" t="str">
        <f>IF(E9&gt;0,VLOOKUP(E9,'3a.Staff Rates - non TUPE'!$B$38:$I$58,8),"")</f>
        <v/>
      </c>
      <c r="G9" s="263"/>
      <c r="H9" s="278" t="str">
        <f t="shared" si="0"/>
        <v/>
      </c>
      <c r="I9" s="28"/>
    </row>
    <row r="10" spans="1:9" ht="28.5" customHeight="1" thickBot="1" x14ac:dyDescent="0.3">
      <c r="A10" s="510"/>
      <c r="B10" s="119" t="s">
        <v>23</v>
      </c>
      <c r="C10" s="512" t="s">
        <v>127</v>
      </c>
      <c r="D10" s="513"/>
      <c r="E10" s="123"/>
      <c r="F10" s="274" t="str">
        <f>IF(E10&gt;0,VLOOKUP(E10,'3a.Staff Rates - non TUPE'!$B$38:$I$58,8),"")</f>
        <v/>
      </c>
      <c r="G10" s="264"/>
      <c r="H10" s="279" t="str">
        <f t="shared" si="0"/>
        <v/>
      </c>
      <c r="I10" s="28"/>
    </row>
    <row r="11" spans="1:9" ht="28.5" customHeight="1" x14ac:dyDescent="0.25">
      <c r="A11" s="510"/>
      <c r="B11" s="477" t="s">
        <v>24</v>
      </c>
      <c r="C11" s="501" t="s">
        <v>128</v>
      </c>
      <c r="D11" s="502"/>
      <c r="E11" s="124"/>
      <c r="F11" s="292" t="str">
        <f>IF(E11&gt;0,VLOOKUP(E11,'3a.Staff Rates - non TUPE'!$B$38:$I$58,8),"")</f>
        <v/>
      </c>
      <c r="G11" s="265"/>
      <c r="H11" s="276" t="str">
        <f t="shared" si="0"/>
        <v/>
      </c>
      <c r="I11" s="28"/>
    </row>
    <row r="12" spans="1:9" ht="28.5" customHeight="1" x14ac:dyDescent="0.25">
      <c r="A12" s="510"/>
      <c r="B12" s="477"/>
      <c r="C12" s="501"/>
      <c r="D12" s="502"/>
      <c r="E12" s="121"/>
      <c r="F12" s="293" t="str">
        <f>IF(E12&gt;0,VLOOKUP(E12,'3a.Staff Rates - non TUPE'!$B$38:$I$58,8),"")</f>
        <v/>
      </c>
      <c r="G12" s="262"/>
      <c r="H12" s="277" t="str">
        <f t="shared" si="0"/>
        <v/>
      </c>
      <c r="I12" s="28"/>
    </row>
    <row r="13" spans="1:9" ht="28.5" customHeight="1" x14ac:dyDescent="0.25">
      <c r="A13" s="510"/>
      <c r="B13" s="477"/>
      <c r="C13" s="501"/>
      <c r="D13" s="502"/>
      <c r="E13" s="121"/>
      <c r="F13" s="293" t="str">
        <f>IF(E13&gt;0,VLOOKUP(E13,'3a.Staff Rates - non TUPE'!$B$38:$I$58,8),"")</f>
        <v/>
      </c>
      <c r="G13" s="262"/>
      <c r="H13" s="277" t="str">
        <f t="shared" si="0"/>
        <v/>
      </c>
      <c r="I13" s="28"/>
    </row>
    <row r="14" spans="1:9" ht="28.5" customHeight="1" thickBot="1" x14ac:dyDescent="0.3">
      <c r="A14" s="510"/>
      <c r="B14" s="477"/>
      <c r="C14" s="501"/>
      <c r="D14" s="502"/>
      <c r="E14" s="122"/>
      <c r="F14" s="275" t="str">
        <f>IF(E14&gt;0,VLOOKUP(E14,'3a.Staff Rates - non TUPE'!$B$38:$I$58,8),"")</f>
        <v/>
      </c>
      <c r="G14" s="263"/>
      <c r="H14" s="278" t="str">
        <f t="shared" si="0"/>
        <v/>
      </c>
      <c r="I14" s="28"/>
    </row>
    <row r="15" spans="1:9" ht="28.5" customHeight="1" x14ac:dyDescent="0.25">
      <c r="A15" s="510"/>
      <c r="B15" s="476" t="s">
        <v>25</v>
      </c>
      <c r="C15" s="499" t="s">
        <v>129</v>
      </c>
      <c r="D15" s="500"/>
      <c r="E15" s="120"/>
      <c r="F15" s="292" t="str">
        <f>IF(E15&gt;0,VLOOKUP(E15,'3a.Staff Rates - non TUPE'!$B$38:$I$58,8),"")</f>
        <v/>
      </c>
      <c r="G15" s="261"/>
      <c r="H15" s="280" t="str">
        <f t="shared" si="0"/>
        <v/>
      </c>
      <c r="I15" s="28"/>
    </row>
    <row r="16" spans="1:9" ht="28.5" customHeight="1" x14ac:dyDescent="0.25">
      <c r="A16" s="510"/>
      <c r="B16" s="477"/>
      <c r="C16" s="501"/>
      <c r="D16" s="502"/>
      <c r="E16" s="121"/>
      <c r="F16" s="293" t="str">
        <f>IF(E16&gt;0,VLOOKUP(E16,'3a.Staff Rates - non TUPE'!$B$38:$I$58,8),"")</f>
        <v/>
      </c>
      <c r="G16" s="262"/>
      <c r="H16" s="277" t="str">
        <f t="shared" si="0"/>
        <v/>
      </c>
      <c r="I16" s="28"/>
    </row>
    <row r="17" spans="1:9" ht="28.5" customHeight="1" x14ac:dyDescent="0.25">
      <c r="A17" s="510"/>
      <c r="B17" s="477"/>
      <c r="C17" s="501"/>
      <c r="D17" s="502"/>
      <c r="E17" s="121"/>
      <c r="F17" s="293" t="str">
        <f>IF(E17&gt;0,VLOOKUP(E17,'3a.Staff Rates - non TUPE'!$B$38:$I$58,8),"")</f>
        <v/>
      </c>
      <c r="G17" s="262"/>
      <c r="H17" s="277" t="str">
        <f t="shared" si="0"/>
        <v/>
      </c>
      <c r="I17" s="28"/>
    </row>
    <row r="18" spans="1:9" ht="28.5" customHeight="1" thickBot="1" x14ac:dyDescent="0.3">
      <c r="A18" s="510"/>
      <c r="B18" s="478"/>
      <c r="C18" s="503"/>
      <c r="D18" s="504"/>
      <c r="E18" s="125"/>
      <c r="F18" s="275" t="str">
        <f>IF(E18&gt;0,VLOOKUP(E18,'3a.Staff Rates - non TUPE'!$B$38:$I$58,8),"")</f>
        <v/>
      </c>
      <c r="G18" s="266"/>
      <c r="H18" s="281" t="str">
        <f t="shared" si="0"/>
        <v/>
      </c>
      <c r="I18" s="28"/>
    </row>
    <row r="19" spans="1:9" ht="28.5" customHeight="1" x14ac:dyDescent="0.25">
      <c r="A19" s="510"/>
      <c r="B19" s="477" t="s">
        <v>26</v>
      </c>
      <c r="C19" s="501" t="s">
        <v>130</v>
      </c>
      <c r="D19" s="502"/>
      <c r="E19" s="124"/>
      <c r="F19" s="292" t="str">
        <f>IF(E19&gt;0,VLOOKUP(E19,'3a.Staff Rates - non TUPE'!$B$38:$I$58,8),"")</f>
        <v/>
      </c>
      <c r="G19" s="265"/>
      <c r="H19" s="276" t="str">
        <f t="shared" si="0"/>
        <v/>
      </c>
      <c r="I19" s="28"/>
    </row>
    <row r="20" spans="1:9" ht="28.5" customHeight="1" x14ac:dyDescent="0.25">
      <c r="A20" s="510"/>
      <c r="B20" s="477"/>
      <c r="C20" s="501"/>
      <c r="D20" s="502"/>
      <c r="E20" s="121"/>
      <c r="F20" s="293" t="str">
        <f>IF(E20&gt;0,VLOOKUP(E20,'3a.Staff Rates - non TUPE'!$B$38:$I$58,8),"")</f>
        <v/>
      </c>
      <c r="G20" s="262"/>
      <c r="H20" s="277" t="str">
        <f t="shared" si="0"/>
        <v/>
      </c>
      <c r="I20" s="28"/>
    </row>
    <row r="21" spans="1:9" ht="28.5" customHeight="1" x14ac:dyDescent="0.25">
      <c r="A21" s="510"/>
      <c r="B21" s="477"/>
      <c r="C21" s="501"/>
      <c r="D21" s="502"/>
      <c r="E21" s="121"/>
      <c r="F21" s="293" t="str">
        <f>IF(E21&gt;0,VLOOKUP(E21,'3a.Staff Rates - non TUPE'!$B$38:$I$58,8),"")</f>
        <v/>
      </c>
      <c r="G21" s="262"/>
      <c r="H21" s="277" t="str">
        <f t="shared" si="0"/>
        <v/>
      </c>
      <c r="I21" s="28"/>
    </row>
    <row r="22" spans="1:9" ht="28.5" customHeight="1" thickBot="1" x14ac:dyDescent="0.3">
      <c r="A22" s="510"/>
      <c r="B22" s="477"/>
      <c r="C22" s="501"/>
      <c r="D22" s="502"/>
      <c r="E22" s="122"/>
      <c r="F22" s="275" t="str">
        <f>IF(E22&gt;0,VLOOKUP(E22,'3a.Staff Rates - non TUPE'!$B$38:$I$58,8),"")</f>
        <v/>
      </c>
      <c r="G22" s="263"/>
      <c r="H22" s="278" t="str">
        <f t="shared" si="0"/>
        <v/>
      </c>
      <c r="I22" s="28"/>
    </row>
    <row r="23" spans="1:9" ht="28.5" customHeight="1" x14ac:dyDescent="0.25">
      <c r="A23" s="510"/>
      <c r="B23" s="476" t="s">
        <v>27</v>
      </c>
      <c r="C23" s="499" t="s">
        <v>131</v>
      </c>
      <c r="D23" s="500"/>
      <c r="E23" s="120"/>
      <c r="F23" s="292" t="str">
        <f>IF(E23&gt;0,VLOOKUP(E23,'3a.Staff Rates - non TUPE'!$B$38:$I$58,8),"")</f>
        <v/>
      </c>
      <c r="G23" s="261"/>
      <c r="H23" s="280" t="str">
        <f t="shared" si="0"/>
        <v/>
      </c>
      <c r="I23" s="28"/>
    </row>
    <row r="24" spans="1:9" ht="28.5" customHeight="1" x14ac:dyDescent="0.25">
      <c r="A24" s="510"/>
      <c r="B24" s="477"/>
      <c r="C24" s="501"/>
      <c r="D24" s="502"/>
      <c r="E24" s="121"/>
      <c r="F24" s="293" t="str">
        <f>IF(E24&gt;0,VLOOKUP(E24,'3a.Staff Rates - non TUPE'!$B$38:$I$58,8),"")</f>
        <v/>
      </c>
      <c r="G24" s="262"/>
      <c r="H24" s="277" t="str">
        <f t="shared" si="0"/>
        <v/>
      </c>
      <c r="I24" s="28"/>
    </row>
    <row r="25" spans="1:9" ht="28.5" customHeight="1" x14ac:dyDescent="0.25">
      <c r="A25" s="510"/>
      <c r="B25" s="477"/>
      <c r="C25" s="501"/>
      <c r="D25" s="502"/>
      <c r="E25" s="121"/>
      <c r="F25" s="293" t="str">
        <f>IF(E25&gt;0,VLOOKUP(E25,'3a.Staff Rates - non TUPE'!$B$38:$I$58,8),"")</f>
        <v/>
      </c>
      <c r="G25" s="262"/>
      <c r="H25" s="277" t="str">
        <f t="shared" si="0"/>
        <v/>
      </c>
      <c r="I25" s="28"/>
    </row>
    <row r="26" spans="1:9" ht="28.5" customHeight="1" thickBot="1" x14ac:dyDescent="0.3">
      <c r="A26" s="510"/>
      <c r="B26" s="478"/>
      <c r="C26" s="503"/>
      <c r="D26" s="504"/>
      <c r="E26" s="125"/>
      <c r="F26" s="275" t="str">
        <f>IF(E26&gt;0,VLOOKUP(E26,'3a.Staff Rates - non TUPE'!$B$38:$I$58,8),"")</f>
        <v/>
      </c>
      <c r="G26" s="266"/>
      <c r="H26" s="281" t="str">
        <f t="shared" si="0"/>
        <v/>
      </c>
      <c r="I26" s="28"/>
    </row>
    <row r="27" spans="1:9" ht="28.5" customHeight="1" x14ac:dyDescent="0.25">
      <c r="A27" s="510"/>
      <c r="B27" s="477" t="s">
        <v>28</v>
      </c>
      <c r="C27" s="501" t="s">
        <v>188</v>
      </c>
      <c r="D27" s="502"/>
      <c r="E27" s="124"/>
      <c r="F27" s="292" t="str">
        <f>IF(E27&gt;0,VLOOKUP(E27,'3a.Staff Rates - non TUPE'!$B$38:$I$58,8),"")</f>
        <v/>
      </c>
      <c r="G27" s="265"/>
      <c r="H27" s="276" t="str">
        <f t="shared" si="0"/>
        <v/>
      </c>
      <c r="I27" s="28"/>
    </row>
    <row r="28" spans="1:9" ht="28.5" customHeight="1" x14ac:dyDescent="0.25">
      <c r="A28" s="510"/>
      <c r="B28" s="477"/>
      <c r="C28" s="501"/>
      <c r="D28" s="502"/>
      <c r="E28" s="121"/>
      <c r="F28" s="293" t="str">
        <f>IF(E28&gt;0,VLOOKUP(E28,'3a.Staff Rates - non TUPE'!$B$38:$I$58,8),"")</f>
        <v/>
      </c>
      <c r="G28" s="262"/>
      <c r="H28" s="277" t="str">
        <f t="shared" si="0"/>
        <v/>
      </c>
      <c r="I28" s="28"/>
    </row>
    <row r="29" spans="1:9" ht="30" customHeight="1" x14ac:dyDescent="0.25">
      <c r="A29" s="510"/>
      <c r="B29" s="477"/>
      <c r="C29" s="501"/>
      <c r="D29" s="502"/>
      <c r="E29" s="121"/>
      <c r="F29" s="293" t="str">
        <f>IF(E29&gt;0,VLOOKUP(E29,'3a.Staff Rates - non TUPE'!$B$38:$I$58,8),"")</f>
        <v/>
      </c>
      <c r="G29" s="262"/>
      <c r="H29" s="277" t="str">
        <f t="shared" si="0"/>
        <v/>
      </c>
      <c r="I29" s="28"/>
    </row>
    <row r="30" spans="1:9" ht="30" customHeight="1" thickBot="1" x14ac:dyDescent="0.3">
      <c r="A30" s="510"/>
      <c r="B30" s="477"/>
      <c r="C30" s="501"/>
      <c r="D30" s="502"/>
      <c r="E30" s="122"/>
      <c r="F30" s="275" t="str">
        <f>IF(E30&gt;0,VLOOKUP(E30,'3a.Staff Rates - non TUPE'!$B$38:$I$58,8),"")</f>
        <v/>
      </c>
      <c r="G30" s="263"/>
      <c r="H30" s="278" t="str">
        <f t="shared" si="0"/>
        <v/>
      </c>
      <c r="I30" s="28"/>
    </row>
    <row r="31" spans="1:9" ht="30" customHeight="1" x14ac:dyDescent="0.25">
      <c r="A31" s="510"/>
      <c r="B31" s="476" t="s">
        <v>74</v>
      </c>
      <c r="C31" s="499" t="s">
        <v>189</v>
      </c>
      <c r="D31" s="500"/>
      <c r="E31" s="120"/>
      <c r="F31" s="292" t="str">
        <f>IF(E31&gt;0,VLOOKUP(E31,'3a.Staff Rates - non TUPE'!$B$38:$I$58,8),"")</f>
        <v/>
      </c>
      <c r="G31" s="261"/>
      <c r="H31" s="280" t="str">
        <f t="shared" si="0"/>
        <v/>
      </c>
      <c r="I31" s="28"/>
    </row>
    <row r="32" spans="1:9" ht="30" customHeight="1" x14ac:dyDescent="0.25">
      <c r="A32" s="510"/>
      <c r="B32" s="477"/>
      <c r="C32" s="501"/>
      <c r="D32" s="502"/>
      <c r="E32" s="121"/>
      <c r="F32" s="293" t="str">
        <f>IF(E32&gt;0,VLOOKUP(E32,'3a.Staff Rates - non TUPE'!$B$38:$I$58,8),"")</f>
        <v/>
      </c>
      <c r="G32" s="262"/>
      <c r="H32" s="277" t="str">
        <f t="shared" si="0"/>
        <v/>
      </c>
      <c r="I32" s="28"/>
    </row>
    <row r="33" spans="1:9" ht="30" customHeight="1" x14ac:dyDescent="0.25">
      <c r="A33" s="510"/>
      <c r="B33" s="477"/>
      <c r="C33" s="501"/>
      <c r="D33" s="502"/>
      <c r="E33" s="121"/>
      <c r="F33" s="293" t="str">
        <f>IF(E33&gt;0,VLOOKUP(E33,'3a.Staff Rates - non TUPE'!$B$38:$I$58,8),"")</f>
        <v/>
      </c>
      <c r="G33" s="262"/>
      <c r="H33" s="277" t="str">
        <f t="shared" si="0"/>
        <v/>
      </c>
      <c r="I33" s="28"/>
    </row>
    <row r="34" spans="1:9" ht="30" customHeight="1" thickBot="1" x14ac:dyDescent="0.3">
      <c r="A34" s="510"/>
      <c r="B34" s="478"/>
      <c r="C34" s="503"/>
      <c r="D34" s="504"/>
      <c r="E34" s="125"/>
      <c r="F34" s="275" t="str">
        <f>IF(E34&gt;0,VLOOKUP(E34,'3a.Staff Rates - non TUPE'!$B$38:$I$58,8),"")</f>
        <v/>
      </c>
      <c r="G34" s="266"/>
      <c r="H34" s="281" t="str">
        <f t="shared" si="0"/>
        <v/>
      </c>
      <c r="I34" s="28"/>
    </row>
    <row r="35" spans="1:9" ht="30" customHeight="1" x14ac:dyDescent="0.25">
      <c r="A35" s="510"/>
      <c r="B35" s="477" t="s">
        <v>75</v>
      </c>
      <c r="C35" s="501" t="s">
        <v>190</v>
      </c>
      <c r="D35" s="502"/>
      <c r="E35" s="124"/>
      <c r="F35" s="292" t="str">
        <f>IF(E35&gt;0,VLOOKUP(E35,'3a.Staff Rates - non TUPE'!$B$38:$I$58,8),"")</f>
        <v/>
      </c>
      <c r="G35" s="265"/>
      <c r="H35" s="276" t="str">
        <f t="shared" si="0"/>
        <v/>
      </c>
      <c r="I35" s="28"/>
    </row>
    <row r="36" spans="1:9" ht="30" customHeight="1" x14ac:dyDescent="0.25">
      <c r="A36" s="510"/>
      <c r="B36" s="477"/>
      <c r="C36" s="501"/>
      <c r="D36" s="502"/>
      <c r="E36" s="121"/>
      <c r="F36" s="293" t="str">
        <f>IF(E36&gt;0,VLOOKUP(E36,'3a.Staff Rates - non TUPE'!$B$38:$I$58,8),"")</f>
        <v/>
      </c>
      <c r="G36" s="262"/>
      <c r="H36" s="277" t="str">
        <f t="shared" si="0"/>
        <v/>
      </c>
      <c r="I36" s="28"/>
    </row>
    <row r="37" spans="1:9" ht="30" customHeight="1" x14ac:dyDescent="0.25">
      <c r="A37" s="510"/>
      <c r="B37" s="477"/>
      <c r="C37" s="501"/>
      <c r="D37" s="502"/>
      <c r="E37" s="121"/>
      <c r="F37" s="293" t="str">
        <f>IF(E37&gt;0,VLOOKUP(E37,'3a.Staff Rates - non TUPE'!$B$38:$I$58,8),"")</f>
        <v/>
      </c>
      <c r="G37" s="262"/>
      <c r="H37" s="277" t="str">
        <f t="shared" si="0"/>
        <v/>
      </c>
      <c r="I37" s="28"/>
    </row>
    <row r="38" spans="1:9" ht="30" customHeight="1" thickBot="1" x14ac:dyDescent="0.3">
      <c r="A38" s="511"/>
      <c r="B38" s="478"/>
      <c r="C38" s="503"/>
      <c r="D38" s="504"/>
      <c r="E38" s="125"/>
      <c r="F38" s="275" t="str">
        <f>IF(E38&gt;0,VLOOKUP(E38,'3a.Staff Rates - non TUPE'!$B$38:$I$58,8),"")</f>
        <v/>
      </c>
      <c r="G38" s="266"/>
      <c r="H38" s="278" t="str">
        <f t="shared" si="0"/>
        <v/>
      </c>
      <c r="I38" s="28"/>
    </row>
    <row r="39" spans="1:9" ht="30" customHeight="1" x14ac:dyDescent="0.25">
      <c r="A39" s="505"/>
      <c r="B39" s="505"/>
      <c r="C39" s="505"/>
      <c r="D39" s="505"/>
      <c r="E39" s="505"/>
      <c r="F39" s="505"/>
      <c r="G39" s="505"/>
      <c r="H39" s="506"/>
      <c r="I39" s="108"/>
    </row>
    <row r="40" spans="1:9" ht="12" customHeight="1" x14ac:dyDescent="0.25">
      <c r="A40" s="108"/>
      <c r="B40" s="108"/>
      <c r="C40" s="108"/>
      <c r="D40" s="108"/>
      <c r="E40" s="108"/>
      <c r="F40" s="108"/>
      <c r="G40" s="108"/>
      <c r="H40" s="108"/>
      <c r="I40" s="108"/>
    </row>
    <row r="41" spans="1:9" s="6" customFormat="1" ht="15" x14ac:dyDescent="0.25">
      <c r="A41" s="108"/>
      <c r="B41" s="108"/>
      <c r="C41" s="108"/>
      <c r="D41" s="108"/>
      <c r="E41" s="109"/>
      <c r="F41" s="109"/>
      <c r="G41" s="110" t="s">
        <v>117</v>
      </c>
      <c r="H41" s="243">
        <f>SUM(H6:H38)</f>
        <v>0</v>
      </c>
      <c r="I41" s="108"/>
    </row>
    <row r="42" spans="1:9" s="6" customFormat="1" ht="13.5" customHeight="1" x14ac:dyDescent="0.25">
      <c r="A42" s="108"/>
      <c r="B42" s="108"/>
      <c r="C42" s="108"/>
      <c r="D42" s="108"/>
      <c r="E42" s="109"/>
      <c r="F42" s="109"/>
      <c r="G42" s="108"/>
      <c r="H42" s="108"/>
      <c r="I42" s="108"/>
    </row>
    <row r="43" spans="1:9" s="6" customFormat="1" ht="38.25" customHeight="1" x14ac:dyDescent="0.25">
      <c r="A43" s="497" t="s">
        <v>336</v>
      </c>
      <c r="B43" s="497"/>
      <c r="C43" s="497"/>
      <c r="D43" s="497"/>
      <c r="E43" s="497"/>
      <c r="F43" s="497"/>
      <c r="G43" s="497"/>
      <c r="H43" s="497"/>
      <c r="I43" s="108"/>
    </row>
    <row r="44" spans="1:9" s="6" customFormat="1" ht="22.5" customHeight="1" x14ac:dyDescent="0.25">
      <c r="A44" s="106"/>
      <c r="B44" s="106"/>
      <c r="C44" s="106"/>
      <c r="D44" s="106"/>
      <c r="E44" s="106"/>
      <c r="F44" s="106"/>
      <c r="G44" s="106"/>
      <c r="H44" s="106"/>
      <c r="I44" s="108"/>
    </row>
    <row r="45" spans="1:9" s="6" customFormat="1" ht="30" customHeight="1" x14ac:dyDescent="0.2">
      <c r="A45" s="497" t="s">
        <v>304</v>
      </c>
      <c r="B45" s="497"/>
      <c r="C45" s="497"/>
      <c r="D45" s="497"/>
      <c r="E45" s="497"/>
      <c r="F45" s="497"/>
      <c r="G45" s="497"/>
      <c r="H45" s="497"/>
      <c r="I45" s="497"/>
    </row>
    <row r="46" spans="1:9" s="6" customFormat="1" ht="21.75" customHeight="1" x14ac:dyDescent="0.2">
      <c r="A46" s="497"/>
      <c r="B46" s="497"/>
      <c r="C46" s="497"/>
      <c r="D46" s="497"/>
      <c r="E46" s="497"/>
      <c r="F46" s="497"/>
      <c r="G46" s="497"/>
      <c r="H46" s="497"/>
      <c r="I46" s="497"/>
    </row>
    <row r="47" spans="1:9" s="6" customFormat="1" ht="13.5" customHeight="1" x14ac:dyDescent="0.25">
      <c r="A47" s="108"/>
      <c r="B47" s="105" t="s">
        <v>9</v>
      </c>
      <c r="C47" s="498" t="s">
        <v>37</v>
      </c>
      <c r="D47" s="498"/>
      <c r="E47" s="107" t="s">
        <v>191</v>
      </c>
      <c r="F47" s="50" t="s">
        <v>240</v>
      </c>
      <c r="G47" s="50" t="s">
        <v>241</v>
      </c>
      <c r="H47" s="107" t="s">
        <v>192</v>
      </c>
      <c r="I47" s="108"/>
    </row>
    <row r="48" spans="1:9" s="6" customFormat="1" ht="13.5" customHeight="1" x14ac:dyDescent="0.25">
      <c r="A48" s="495" t="s">
        <v>257</v>
      </c>
      <c r="B48" s="111" t="s">
        <v>193</v>
      </c>
      <c r="C48" s="491" t="s">
        <v>194</v>
      </c>
      <c r="D48" s="492"/>
      <c r="E48" s="127"/>
      <c r="F48" s="260"/>
      <c r="G48" s="273" t="str">
        <f>IF(E48&gt;0,SUM(E48*F48),"")</f>
        <v/>
      </c>
      <c r="H48" s="488" t="str">
        <f>IF(SUM(G48:G56)&gt;0,SUM(G48:G56),"")</f>
        <v/>
      </c>
      <c r="I48" s="28"/>
    </row>
    <row r="49" spans="1:9" s="6" customFormat="1" ht="13.5" customHeight="1" x14ac:dyDescent="0.25">
      <c r="A49" s="496"/>
      <c r="B49" s="111" t="s">
        <v>195</v>
      </c>
      <c r="C49" s="491" t="s">
        <v>196</v>
      </c>
      <c r="D49" s="492"/>
      <c r="E49" s="127"/>
      <c r="F49" s="260"/>
      <c r="G49" s="273" t="str">
        <f t="shared" ref="G49:G65" si="1">IF(E49&gt;0,SUM(E49*F49),"")</f>
        <v/>
      </c>
      <c r="H49" s="489"/>
      <c r="I49" s="28"/>
    </row>
    <row r="50" spans="1:9" s="6" customFormat="1" ht="13.5" customHeight="1" x14ac:dyDescent="0.25">
      <c r="A50" s="496"/>
      <c r="B50" s="111" t="s">
        <v>197</v>
      </c>
      <c r="C50" s="491" t="s">
        <v>198</v>
      </c>
      <c r="D50" s="492"/>
      <c r="E50" s="127"/>
      <c r="F50" s="260"/>
      <c r="G50" s="273" t="str">
        <f t="shared" si="1"/>
        <v/>
      </c>
      <c r="H50" s="489"/>
      <c r="I50" s="28"/>
    </row>
    <row r="51" spans="1:9" s="6" customFormat="1" ht="13.5" customHeight="1" x14ac:dyDescent="0.25">
      <c r="A51" s="496"/>
      <c r="B51" s="111" t="s">
        <v>199</v>
      </c>
      <c r="C51" s="491" t="s">
        <v>200</v>
      </c>
      <c r="D51" s="492"/>
      <c r="E51" s="127"/>
      <c r="F51" s="260"/>
      <c r="G51" s="273" t="str">
        <f t="shared" si="1"/>
        <v/>
      </c>
      <c r="H51" s="489"/>
      <c r="I51" s="28"/>
    </row>
    <row r="52" spans="1:9" s="6" customFormat="1" ht="13.5" customHeight="1" x14ac:dyDescent="0.25">
      <c r="A52" s="496"/>
      <c r="B52" s="111" t="s">
        <v>201</v>
      </c>
      <c r="C52" s="491" t="s">
        <v>202</v>
      </c>
      <c r="D52" s="492"/>
      <c r="E52" s="127"/>
      <c r="F52" s="260"/>
      <c r="G52" s="273" t="str">
        <f t="shared" si="1"/>
        <v/>
      </c>
      <c r="H52" s="489"/>
      <c r="I52" s="28"/>
    </row>
    <row r="53" spans="1:9" s="6" customFormat="1" ht="13.5" customHeight="1" x14ac:dyDescent="0.25">
      <c r="A53" s="496"/>
      <c r="B53" s="111" t="s">
        <v>203</v>
      </c>
      <c r="C53" s="491" t="s">
        <v>204</v>
      </c>
      <c r="D53" s="492"/>
      <c r="E53" s="127"/>
      <c r="F53" s="260"/>
      <c r="G53" s="273" t="str">
        <f t="shared" si="1"/>
        <v/>
      </c>
      <c r="H53" s="489"/>
      <c r="I53" s="28"/>
    </row>
    <row r="54" spans="1:9" s="6" customFormat="1" ht="13.5" customHeight="1" x14ac:dyDescent="0.25">
      <c r="A54" s="496"/>
      <c r="B54" s="111" t="s">
        <v>205</v>
      </c>
      <c r="C54" s="491" t="s">
        <v>206</v>
      </c>
      <c r="D54" s="492"/>
      <c r="E54" s="127"/>
      <c r="F54" s="260"/>
      <c r="G54" s="273" t="str">
        <f t="shared" si="1"/>
        <v/>
      </c>
      <c r="H54" s="489"/>
      <c r="I54" s="28"/>
    </row>
    <row r="55" spans="1:9" s="6" customFormat="1" ht="13.5" customHeight="1" x14ac:dyDescent="0.25">
      <c r="A55" s="496"/>
      <c r="B55" s="111" t="s">
        <v>207</v>
      </c>
      <c r="C55" s="491" t="s">
        <v>208</v>
      </c>
      <c r="D55" s="492"/>
      <c r="E55" s="127"/>
      <c r="F55" s="260"/>
      <c r="G55" s="273" t="str">
        <f t="shared" si="1"/>
        <v/>
      </c>
      <c r="H55" s="489"/>
      <c r="I55" s="28"/>
    </row>
    <row r="56" spans="1:9" s="6" customFormat="1" ht="13.5" customHeight="1" x14ac:dyDescent="0.25">
      <c r="A56" s="496"/>
      <c r="B56" s="111" t="s">
        <v>209</v>
      </c>
      <c r="C56" s="491" t="s">
        <v>210</v>
      </c>
      <c r="D56" s="492"/>
      <c r="E56" s="127"/>
      <c r="F56" s="260"/>
      <c r="G56" s="273" t="str">
        <f t="shared" si="1"/>
        <v/>
      </c>
      <c r="H56" s="490"/>
      <c r="I56" s="28"/>
    </row>
    <row r="57" spans="1:9" s="6" customFormat="1" ht="13.5" customHeight="1" x14ac:dyDescent="0.25">
      <c r="A57" s="496"/>
      <c r="B57" s="111" t="s">
        <v>211</v>
      </c>
      <c r="C57" s="491" t="s">
        <v>212</v>
      </c>
      <c r="D57" s="492"/>
      <c r="E57" s="127"/>
      <c r="F57" s="260"/>
      <c r="G57" s="273" t="str">
        <f t="shared" si="1"/>
        <v/>
      </c>
      <c r="H57" s="488" t="str">
        <f>IF(SUM(G57:G62)&gt;0,SUM(G57:G62),"")</f>
        <v/>
      </c>
      <c r="I57" s="28"/>
    </row>
    <row r="58" spans="1:9" s="6" customFormat="1" ht="13.5" customHeight="1" x14ac:dyDescent="0.25">
      <c r="A58" s="496"/>
      <c r="B58" s="111" t="s">
        <v>213</v>
      </c>
      <c r="C58" s="491" t="s">
        <v>214</v>
      </c>
      <c r="D58" s="492"/>
      <c r="E58" s="127"/>
      <c r="F58" s="260"/>
      <c r="G58" s="273" t="str">
        <f t="shared" si="1"/>
        <v/>
      </c>
      <c r="H58" s="489"/>
      <c r="I58" s="28"/>
    </row>
    <row r="59" spans="1:9" s="6" customFormat="1" ht="13.5" customHeight="1" x14ac:dyDescent="0.25">
      <c r="A59" s="496"/>
      <c r="B59" s="111" t="s">
        <v>215</v>
      </c>
      <c r="C59" s="491" t="s">
        <v>216</v>
      </c>
      <c r="D59" s="492"/>
      <c r="E59" s="127"/>
      <c r="F59" s="260"/>
      <c r="G59" s="273" t="str">
        <f t="shared" si="1"/>
        <v/>
      </c>
      <c r="H59" s="489"/>
      <c r="I59" s="28"/>
    </row>
    <row r="60" spans="1:9" s="6" customFormat="1" ht="13.5" customHeight="1" x14ac:dyDescent="0.25">
      <c r="A60" s="496"/>
      <c r="B60" s="111" t="s">
        <v>217</v>
      </c>
      <c r="C60" s="491" t="s">
        <v>218</v>
      </c>
      <c r="D60" s="492"/>
      <c r="E60" s="127"/>
      <c r="F60" s="260"/>
      <c r="G60" s="273" t="str">
        <f t="shared" si="1"/>
        <v/>
      </c>
      <c r="H60" s="489"/>
      <c r="I60" s="28"/>
    </row>
    <row r="61" spans="1:9" s="6" customFormat="1" ht="13.5" customHeight="1" x14ac:dyDescent="0.25">
      <c r="A61" s="496"/>
      <c r="B61" s="111" t="s">
        <v>219</v>
      </c>
      <c r="C61" s="491" t="s">
        <v>220</v>
      </c>
      <c r="D61" s="492"/>
      <c r="E61" s="127"/>
      <c r="F61" s="260"/>
      <c r="G61" s="273" t="str">
        <f t="shared" si="1"/>
        <v/>
      </c>
      <c r="H61" s="489"/>
      <c r="I61" s="28"/>
    </row>
    <row r="62" spans="1:9" s="6" customFormat="1" ht="13.5" customHeight="1" x14ac:dyDescent="0.25">
      <c r="A62" s="496"/>
      <c r="B62" s="111" t="s">
        <v>221</v>
      </c>
      <c r="C62" s="491" t="s">
        <v>222</v>
      </c>
      <c r="D62" s="492"/>
      <c r="E62" s="127"/>
      <c r="F62" s="260"/>
      <c r="G62" s="273" t="str">
        <f t="shared" si="1"/>
        <v/>
      </c>
      <c r="H62" s="490"/>
      <c r="I62" s="28"/>
    </row>
    <row r="63" spans="1:9" s="6" customFormat="1" ht="13.5" customHeight="1" x14ac:dyDescent="0.25">
      <c r="A63" s="496"/>
      <c r="B63" s="111" t="s">
        <v>223</v>
      </c>
      <c r="C63" s="491" t="s">
        <v>242</v>
      </c>
      <c r="D63" s="492"/>
      <c r="E63" s="127"/>
      <c r="F63" s="260"/>
      <c r="G63" s="273" t="str">
        <f t="shared" si="1"/>
        <v/>
      </c>
      <c r="H63" s="488" t="str">
        <f>IF(SUM(G63:G64)&gt;0,SUM(G63:G64),"")</f>
        <v/>
      </c>
      <c r="I63" s="28"/>
    </row>
    <row r="64" spans="1:9" s="6" customFormat="1" ht="13.5" customHeight="1" x14ac:dyDescent="0.25">
      <c r="A64" s="496"/>
      <c r="B64" s="111" t="s">
        <v>224</v>
      </c>
      <c r="C64" s="491" t="s">
        <v>337</v>
      </c>
      <c r="D64" s="492"/>
      <c r="E64" s="127"/>
      <c r="F64" s="260"/>
      <c r="G64" s="273" t="str">
        <f t="shared" si="1"/>
        <v/>
      </c>
      <c r="H64" s="490"/>
      <c r="I64" s="28"/>
    </row>
    <row r="65" spans="1:9" s="6" customFormat="1" ht="13.5" customHeight="1" x14ac:dyDescent="0.25">
      <c r="A65" s="496"/>
      <c r="B65" s="111" t="s">
        <v>254</v>
      </c>
      <c r="C65" s="493" t="s">
        <v>255</v>
      </c>
      <c r="D65" s="494"/>
      <c r="E65" s="493"/>
      <c r="F65" s="494"/>
      <c r="G65" s="493" t="str">
        <f t="shared" si="1"/>
        <v/>
      </c>
      <c r="H65" s="494" t="str">
        <f t="shared" ref="H65" si="2">G65</f>
        <v/>
      </c>
      <c r="I65" s="28"/>
    </row>
    <row r="66" spans="1:9" s="6" customFormat="1" ht="13.5" customHeight="1" x14ac:dyDescent="0.25">
      <c r="A66" s="112"/>
      <c r="B66" s="112"/>
      <c r="C66" s="112"/>
      <c r="D66" s="112"/>
      <c r="E66" s="112"/>
      <c r="F66" s="112"/>
      <c r="G66" s="112"/>
      <c r="H66" s="113"/>
      <c r="I66" s="108"/>
    </row>
    <row r="67" spans="1:9" s="6" customFormat="1" ht="13.5" customHeight="1" x14ac:dyDescent="0.25">
      <c r="A67" s="108"/>
      <c r="B67" s="108"/>
      <c r="C67" s="108"/>
      <c r="D67" s="108"/>
      <c r="E67" s="108"/>
      <c r="F67" s="108"/>
      <c r="G67" s="108"/>
      <c r="H67" s="114"/>
      <c r="I67" s="108"/>
    </row>
    <row r="68" spans="1:9" s="6" customFormat="1" ht="13.5" customHeight="1" x14ac:dyDescent="0.25">
      <c r="A68" s="108"/>
      <c r="B68" s="108"/>
      <c r="C68" s="108"/>
      <c r="D68" s="108"/>
      <c r="E68" s="109"/>
      <c r="F68" s="109"/>
      <c r="G68" s="110" t="s">
        <v>117</v>
      </c>
      <c r="H68" s="243">
        <f>SUM(H48:H65)</f>
        <v>0</v>
      </c>
      <c r="I68" s="108"/>
    </row>
    <row r="69" spans="1:9" s="6" customFormat="1" ht="13.5" customHeight="1" x14ac:dyDescent="0.25">
      <c r="A69" s="108"/>
      <c r="B69" s="108"/>
      <c r="C69" s="108"/>
      <c r="D69" s="108"/>
      <c r="E69" s="108"/>
      <c r="F69" s="108"/>
      <c r="G69" s="108"/>
      <c r="H69" s="108"/>
      <c r="I69" s="108"/>
    </row>
    <row r="70" spans="1:9" s="6" customFormat="1" ht="13.5" customHeight="1" x14ac:dyDescent="0.25">
      <c r="A70" s="108"/>
      <c r="B70" s="108"/>
      <c r="C70" s="108"/>
      <c r="D70" s="108"/>
      <c r="E70" s="108"/>
      <c r="F70" s="108"/>
      <c r="G70" s="108"/>
      <c r="H70" s="108"/>
      <c r="I70" s="108"/>
    </row>
    <row r="71" spans="1:9" s="6" customFormat="1" ht="13.5" customHeight="1" x14ac:dyDescent="0.25">
      <c r="A71" s="108"/>
      <c r="B71" s="108"/>
      <c r="C71" s="108"/>
      <c r="D71" s="108"/>
      <c r="E71" s="109"/>
      <c r="F71" s="109"/>
      <c r="G71" s="110" t="s">
        <v>225</v>
      </c>
      <c r="H71" s="243">
        <f>SUM(H41,H68)</f>
        <v>0</v>
      </c>
      <c r="I71" s="108"/>
    </row>
    <row r="72" spans="1:9" s="6" customFormat="1" ht="13.5" customHeight="1" x14ac:dyDescent="0.25">
      <c r="A72" s="108"/>
      <c r="B72" s="108"/>
      <c r="C72" s="108"/>
      <c r="D72" s="108"/>
      <c r="E72" s="108"/>
      <c r="F72" s="108"/>
      <c r="G72" s="108"/>
      <c r="H72" s="108"/>
      <c r="I72" s="108"/>
    </row>
    <row r="73" spans="1:9" s="6" customFormat="1" ht="13.5" customHeight="1" x14ac:dyDescent="0.25">
      <c r="A73" s="115"/>
      <c r="B73" s="115"/>
      <c r="C73" s="115"/>
      <c r="D73" s="115"/>
      <c r="E73" s="115"/>
      <c r="F73" s="115"/>
      <c r="G73" s="115"/>
      <c r="H73" s="116"/>
      <c r="I73" s="115"/>
    </row>
    <row r="74" spans="1:9" s="6" customFormat="1" ht="13.5" customHeight="1" x14ac:dyDescent="0.2">
      <c r="H74" s="5"/>
    </row>
    <row r="75" spans="1:9" s="6" customFormat="1" ht="13.5" customHeight="1" x14ac:dyDescent="0.2">
      <c r="H75" s="5"/>
    </row>
  </sheetData>
  <sheetProtection algorithmName="SHA-512" hashValue="0phXwPThgE4ErpqPcq8WcSkaIgGAmKFJHGzKnRiom1ej1Gd9zrfBXhbp+8cVhp1BMFbun/iTvK+F9y1RhyDeSQ==" saltValue="iF/QvzlC8PD84ietqUVcGg==" spinCount="100000" sheet="1" objects="1" scenarios="1"/>
  <mergeCells count="49">
    <mergeCell ref="A1:I1"/>
    <mergeCell ref="A3:H4"/>
    <mergeCell ref="C5:D5"/>
    <mergeCell ref="A6:A38"/>
    <mergeCell ref="B6:B9"/>
    <mergeCell ref="C6:D9"/>
    <mergeCell ref="C10:D10"/>
    <mergeCell ref="B11:B14"/>
    <mergeCell ref="C11:D14"/>
    <mergeCell ref="B15:B18"/>
    <mergeCell ref="C15:D18"/>
    <mergeCell ref="B19:B22"/>
    <mergeCell ref="C19:D22"/>
    <mergeCell ref="A45:I46"/>
    <mergeCell ref="C47:D47"/>
    <mergeCell ref="B23:B26"/>
    <mergeCell ref="C23:D26"/>
    <mergeCell ref="B27:B30"/>
    <mergeCell ref="C27:D30"/>
    <mergeCell ref="B31:B34"/>
    <mergeCell ref="C31:D34"/>
    <mergeCell ref="B35:B38"/>
    <mergeCell ref="C35:D38"/>
    <mergeCell ref="A39:H39"/>
    <mergeCell ref="A43:H43"/>
    <mergeCell ref="A48:A65"/>
    <mergeCell ref="C48:D48"/>
    <mergeCell ref="C49:D49"/>
    <mergeCell ref="C50:D50"/>
    <mergeCell ref="C51:D51"/>
    <mergeCell ref="C52:D52"/>
    <mergeCell ref="C53:D53"/>
    <mergeCell ref="C54:D54"/>
    <mergeCell ref="C59:D59"/>
    <mergeCell ref="C61:D61"/>
    <mergeCell ref="C62:D62"/>
    <mergeCell ref="C63:D63"/>
    <mergeCell ref="C60:D60"/>
    <mergeCell ref="C55:D55"/>
    <mergeCell ref="C58:D58"/>
    <mergeCell ref="C56:D56"/>
    <mergeCell ref="H48:H56"/>
    <mergeCell ref="H57:H62"/>
    <mergeCell ref="H63:H64"/>
    <mergeCell ref="C64:D64"/>
    <mergeCell ref="C65:D65"/>
    <mergeCell ref="C57:D57"/>
    <mergeCell ref="E65:F65"/>
    <mergeCell ref="G65:H65"/>
  </mergeCells>
  <dataValidations count="2">
    <dataValidation type="decimal" operator="greaterThan" allowBlank="1" showErrorMessage="1" error="Value must be greater than zero" sqref="E48:F64">
      <formula1>0</formula1>
    </dataValidation>
    <dataValidation type="decimal" operator="greaterThan" allowBlank="1" showInputMessage="1" showErrorMessage="1" error="Value must be greater than zero" sqref="G6:G38">
      <formula1>0</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14:formula1>
            <xm:f>'3a.Staff Rates - non TUPE'!$B$38:$B$58</xm:f>
          </x14:formula1>
          <xm:sqref>E6:E38</xm:sqref>
        </x14:dataValidation>
      </x14:dataValidations>
    </ex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A1:F7"/>
  <sheetViews>
    <sheetView zoomScale="80" zoomScaleNormal="80" zoomScalePageLayoutView="125" workbookViewId="0">
      <selection activeCell="I10" sqref="I10"/>
    </sheetView>
  </sheetViews>
  <sheetFormatPr defaultColWidth="8.77734375" defaultRowHeight="13.2" x14ac:dyDescent="0.25"/>
  <cols>
    <col min="2" max="2" width="83.21875" customWidth="1"/>
    <col min="3" max="3" width="17.44140625" customWidth="1"/>
    <col min="4" max="4" width="15.77734375" customWidth="1"/>
    <col min="5" max="5" width="16" customWidth="1"/>
  </cols>
  <sheetData>
    <row r="1" spans="1:6" s="131" customFormat="1" ht="15.6" x14ac:dyDescent="0.25">
      <c r="A1" s="514" t="s">
        <v>260</v>
      </c>
      <c r="B1" s="515"/>
      <c r="C1" s="515"/>
      <c r="D1" s="515"/>
      <c r="E1" s="515"/>
      <c r="F1" s="515"/>
    </row>
    <row r="2" spans="1:6" s="131" customFormat="1" ht="15.6" x14ac:dyDescent="0.25">
      <c r="A2" s="154"/>
      <c r="B2" s="155"/>
      <c r="C2" s="155"/>
      <c r="D2" s="155"/>
      <c r="E2" s="155"/>
      <c r="F2" s="155"/>
    </row>
    <row r="3" spans="1:6" s="133" customFormat="1" ht="63.75" customHeight="1" x14ac:dyDescent="0.25">
      <c r="A3" s="132"/>
      <c r="B3" s="516" t="s">
        <v>338</v>
      </c>
      <c r="C3" s="517"/>
      <c r="D3" s="517"/>
      <c r="E3" s="517"/>
      <c r="F3" s="132"/>
    </row>
    <row r="4" spans="1:6" s="137" customFormat="1" ht="16.2" thickBot="1" x14ac:dyDescent="0.3">
      <c r="A4" s="134"/>
      <c r="B4" s="135"/>
      <c r="C4" s="136"/>
      <c r="D4" s="136"/>
      <c r="E4" s="136"/>
      <c r="F4" s="134"/>
    </row>
    <row r="5" spans="1:6" s="139" customFormat="1" ht="60" x14ac:dyDescent="0.25">
      <c r="A5" s="138"/>
      <c r="B5" s="267"/>
      <c r="C5" s="238" t="s">
        <v>297</v>
      </c>
      <c r="D5" s="238" t="s">
        <v>298</v>
      </c>
      <c r="E5" s="238" t="s">
        <v>299</v>
      </c>
      <c r="F5" s="138"/>
    </row>
    <row r="6" spans="1:6" s="137" customFormat="1" ht="18.75" customHeight="1" thickBot="1" x14ac:dyDescent="0.3">
      <c r="A6" s="134"/>
      <c r="B6" s="240" t="s">
        <v>260</v>
      </c>
      <c r="C6" s="326"/>
      <c r="D6" s="327"/>
      <c r="E6" s="328"/>
      <c r="F6" s="134"/>
    </row>
    <row r="7" spans="1:6" s="137" customFormat="1" ht="15.6" x14ac:dyDescent="0.25">
      <c r="A7" s="134"/>
      <c r="B7" s="135"/>
      <c r="C7" s="136"/>
      <c r="D7" s="136"/>
      <c r="E7" s="136"/>
      <c r="F7" s="134"/>
    </row>
  </sheetData>
  <sheetProtection algorithmName="SHA-512" hashValue="6skPSgVmu+kKmf4hqI2rHUUomqnM1Kmi9v/Z1uuTnMErlCPJ99Vp3J1myEIGhsd0uA4Wxyz+tMUtS5usq0uftg==" saltValue="ldPWMyjfjV5NDE5D352+HQ==" spinCount="100000" sheet="1" objects="1" scenarios="1"/>
  <mergeCells count="2">
    <mergeCell ref="A1:F1"/>
    <mergeCell ref="B3:E3"/>
  </mergeCells>
  <dataValidations count="1">
    <dataValidation type="decimal" operator="greaterThan" allowBlank="1" showErrorMessage="1" error="Value must be greater than zero" sqref="C6:E6">
      <formula1>0</formula1>
    </dataValidation>
  </dataValidations>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Introduction</vt:lpstr>
      <vt:lpstr>1. Summary</vt:lpstr>
      <vt:lpstr>2. Data Pack</vt:lpstr>
      <vt:lpstr>3a.Staff Rates - non TUPE</vt:lpstr>
      <vt:lpstr>3b.Staff Rates - including TUPE</vt:lpstr>
      <vt:lpstr>4. Activity Costs</vt:lpstr>
      <vt:lpstr>5. Tech &amp; Infra Costs</vt:lpstr>
      <vt:lpstr>6. Mobilisation Cost</vt:lpstr>
      <vt:lpstr>7. Efficiency Saving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JERM9505</dc:creator>
  <cp:lastModifiedBy>Mark Williams</cp:lastModifiedBy>
  <cp:lastPrinted>2015-01-27T09:47:37Z</cp:lastPrinted>
  <dcterms:created xsi:type="dcterms:W3CDTF">2014-08-05T12:57:40Z</dcterms:created>
  <dcterms:modified xsi:type="dcterms:W3CDTF">2015-06-12T09:22:48Z</dcterms:modified>
</cp:coreProperties>
</file>