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03"/>
  <workbookPr/>
  <mc:AlternateContent xmlns:mc="http://schemas.openxmlformats.org/markup-compatibility/2006">
    <mc:Choice Requires="x15">
      <x15ac:absPath xmlns:x15ac="http://schemas.microsoft.com/office/spreadsheetml/2010/11/ac" url="https://wwforguk-my.sharepoint.com/personal/lwiseman_wwf_org_uk/Documents/"/>
    </mc:Choice>
  </mc:AlternateContent>
  <xr:revisionPtr revIDLastSave="0" documentId="8_{33757A56-71F9-440D-AAC1-17F45AF18F4F}" xr6:coauthVersionLast="47" xr6:coauthVersionMax="47" xr10:uidLastSave="{00000000-0000-0000-0000-000000000000}"/>
  <bookViews>
    <workbookView xWindow="-120" yWindow="-120" windowWidth="29040" windowHeight="15840" xr2:uid="{5B50B516-54D5-4569-ADA1-FF374B55E3A4}"/>
  </bookViews>
  <sheets>
    <sheet name="About org" sheetId="1" r:id="rId1"/>
    <sheet name="Environmental" sheetId="3" r:id="rId2"/>
    <sheet name="Social" sheetId="4" r:id="rId3"/>
    <sheet name="Economic" sheetId="5" r:id="rId4"/>
    <sheet name="Scoring" sheetId="6" state="hidden" r:id="rId5"/>
    <sheet name="Sheet2" sheetId="2"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2" i="6" l="1"/>
  <c r="C38" i="6"/>
  <c r="C47" i="6"/>
  <c r="C68" i="6" l="1"/>
  <c r="C67" i="6"/>
  <c r="B51" i="6" l="1" a="1"/>
  <c r="A51" i="6" a="1"/>
  <c r="A51" i="6" s="1"/>
  <c r="C62" i="6" l="1"/>
  <c r="C53" i="6"/>
  <c r="B51" i="6"/>
  <c r="C51" i="6" s="1"/>
  <c r="C63" i="6"/>
  <c r="C69" i="6"/>
  <c r="B24" i="6" a="1"/>
  <c r="A24" i="6" a="1"/>
  <c r="A24" i="6" s="1"/>
  <c r="C15" i="6"/>
  <c r="C14" i="6"/>
  <c r="C13" i="6"/>
  <c r="B13" i="6"/>
  <c r="B4" i="6"/>
  <c r="C4" i="6" s="1"/>
  <c r="B5" i="6"/>
  <c r="C5" i="6" s="1"/>
  <c r="B6" i="6"/>
  <c r="C6" i="6" s="1"/>
  <c r="D6" i="6" s="1"/>
  <c r="B7" i="6"/>
  <c r="C7" i="6" s="1"/>
  <c r="B8" i="6"/>
  <c r="C8" i="6" s="1"/>
  <c r="B9" i="6"/>
  <c r="C9" i="6" s="1"/>
  <c r="B10" i="6"/>
  <c r="C10" i="6" s="1"/>
  <c r="B11" i="6"/>
  <c r="C11" i="6" s="1"/>
  <c r="B12" i="6"/>
  <c r="C12" i="6" s="1"/>
  <c r="B14" i="6"/>
  <c r="B15" i="6"/>
  <c r="B16" i="6"/>
  <c r="B17" i="6"/>
  <c r="B18" i="6"/>
  <c r="B19" i="6"/>
  <c r="B20" i="6"/>
  <c r="C20" i="6" s="1"/>
  <c r="B21" i="6"/>
  <c r="C21" i="6" s="1"/>
  <c r="B3" i="6"/>
  <c r="C3" i="6" s="1"/>
  <c r="A21" i="6"/>
  <c r="A4" i="6"/>
  <c r="A5" i="6"/>
  <c r="A6" i="6"/>
  <c r="A7" i="6"/>
  <c r="A8" i="6"/>
  <c r="A9" i="6"/>
  <c r="A10" i="6"/>
  <c r="A11" i="6"/>
  <c r="A12" i="6"/>
  <c r="A13" i="6"/>
  <c r="A14" i="6"/>
  <c r="A15" i="6"/>
  <c r="A16" i="6"/>
  <c r="A17" i="6"/>
  <c r="A18" i="6"/>
  <c r="A19" i="6"/>
  <c r="A20" i="6"/>
  <c r="A3" i="6"/>
  <c r="D11" i="6" l="1"/>
  <c r="C37" i="1" s="1"/>
  <c r="D9" i="6"/>
  <c r="C35" i="1"/>
  <c r="C34" i="6"/>
  <c r="C35" i="6"/>
  <c r="C43" i="6"/>
  <c r="C36" i="6"/>
  <c r="C44" i="6"/>
  <c r="C37" i="6"/>
  <c r="C45" i="6"/>
  <c r="C30" i="6"/>
  <c r="C26" i="6"/>
  <c r="C33" i="6"/>
  <c r="C29" i="6"/>
  <c r="C25" i="6"/>
  <c r="C32" i="6"/>
  <c r="C28" i="6"/>
  <c r="C31" i="6"/>
  <c r="C27" i="6"/>
  <c r="B24" i="6"/>
  <c r="C61" i="6"/>
  <c r="C60" i="6"/>
  <c r="C22" i="6"/>
  <c r="D22" i="6" s="1"/>
  <c r="C34" i="1" s="1"/>
  <c r="C58" i="6"/>
  <c r="C59" i="6"/>
  <c r="C55" i="6"/>
  <c r="C56" i="6"/>
  <c r="C54" i="6"/>
  <c r="C57" i="6"/>
  <c r="C52" i="6"/>
  <c r="G21" i="6" l="1"/>
  <c r="C36" i="1"/>
  <c r="C70" i="6"/>
  <c r="C49" i="6"/>
  <c r="D49" i="6" s="1"/>
  <c r="C39" i="1" s="1"/>
  <c r="D70" i="6" l="1"/>
  <c r="C40" i="1" s="1"/>
  <c r="C73" i="6"/>
  <c r="C30" i="1" l="1"/>
  <c r="C75" i="6"/>
  <c r="C3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<sst xmlns="http://schemas.openxmlformats.org/spreadsheetml/2006/main" count="417" uniqueCount="272">
  <si>
    <t>To be completed by supplier organisation</t>
  </si>
  <si>
    <t>Organisation name</t>
  </si>
  <si>
    <t>Contact responsible for sustainability</t>
  </si>
  <si>
    <t>[name]</t>
  </si>
  <si>
    <t>[email]</t>
  </si>
  <si>
    <t>Is your organisation Micro, Small, Medium or Large enterprise?</t>
  </si>
  <si>
    <t>Company registration number</t>
  </si>
  <si>
    <t>If applicable, name your parent or holding company, if different to your organisational name</t>
  </si>
  <si>
    <t>Please declare any potential conflict or interest:</t>
  </si>
  <si>
    <t>Please ensure you complete the following sections</t>
  </si>
  <si>
    <t>Environmental</t>
  </si>
  <si>
    <t>Social</t>
  </si>
  <si>
    <t>Economic</t>
  </si>
  <si>
    <t>To be completed by WWF staff</t>
  </si>
  <si>
    <t>Procurement category</t>
  </si>
  <si>
    <t>Experian credit score (if available)</t>
  </si>
  <si>
    <t xml:space="preserve">Questionnaire score </t>
  </si>
  <si>
    <t xml:space="preserve">Overall score rating (considering size of organisation):  </t>
  </si>
  <si>
    <t>Specific sections</t>
  </si>
  <si>
    <t>Potential actions (if applicable):</t>
  </si>
  <si>
    <t>Question</t>
  </si>
  <si>
    <t>Response (drop down list)</t>
  </si>
  <si>
    <t>Please give further details (if applicable), send a copy of certificates to WWF, or provide a link here</t>
  </si>
  <si>
    <t>Does your organisation have an Environmental Policy or statement?</t>
  </si>
  <si>
    <t>Does your organisation have an Environmental Management System (EMS)?</t>
  </si>
  <si>
    <t>Does your organisation monitor its carbon emissions?</t>
  </si>
  <si>
    <t>Has your organisation set an emissions reduction target?</t>
  </si>
  <si>
    <t>Does your organisation manage company travel?</t>
  </si>
  <si>
    <t>Does your organisation monitor, manage and report its environmental impacts?</t>
  </si>
  <si>
    <t>Does your organisation use renewable energy?</t>
  </si>
  <si>
    <t>Does your organisation have a Quality Management System?</t>
  </si>
  <si>
    <t>Does your organisation purchase sustainable (recycled or FSC certified) paper products?</t>
  </si>
  <si>
    <t>Does your organisation check the environmental policy and performance of its supply chain?</t>
  </si>
  <si>
    <t>How does your organisation maintain compliance with environmental legislation?</t>
  </si>
  <si>
    <t>How does your organisation communicate and engage staff with environmental issues?</t>
  </si>
  <si>
    <t>How does your organisation promote biodiversity at its office location/s?</t>
  </si>
  <si>
    <t>Are there any other environmental factors that affect your organisation, or activities you undertake that WWF should be aware of?</t>
  </si>
  <si>
    <t>If your organisation produces goods:</t>
  </si>
  <si>
    <t>Does your organisation carry out lifecycle analysis for your products?</t>
  </si>
  <si>
    <t>Are your products certified to any third party standards?</t>
  </si>
  <si>
    <t>Please give further details (if applicable), send a copy of policies or certificates to WWF, or provide a link here</t>
  </si>
  <si>
    <t>For which of the following legal requirements, conditions and human rights issues does your company have a policy and procedure in place?</t>
  </si>
  <si>
    <t>Child labour and young workers</t>
  </si>
  <si>
    <t>Wages and benefits</t>
  </si>
  <si>
    <t>Working hours</t>
  </si>
  <si>
    <t>Forced and compulsory labour and human trafficking</t>
  </si>
  <si>
    <t>Freedom of association and collective bargaining</t>
  </si>
  <si>
    <t>Health and safety</t>
  </si>
  <si>
    <t>Harassment</t>
  </si>
  <si>
    <t>Discrimination</t>
  </si>
  <si>
    <t>Fraud</t>
  </si>
  <si>
    <t>Data protection</t>
  </si>
  <si>
    <t>Does your organisation have a Modern Slavery Statement?</t>
  </si>
  <si>
    <t>Does your organisation adhere to International Labour Organisation (ILO) Conventions on Labour Standards?</t>
  </si>
  <si>
    <t>Does your organisation support your local community?</t>
  </si>
  <si>
    <t>How does your organisation support staff health and wellbeing?</t>
  </si>
  <si>
    <t>How does your organisation promote diversity, equity and inclusion?</t>
  </si>
  <si>
    <t>Are there any other social factors or activities concerning your organisation that WWF should be aware of?</t>
  </si>
  <si>
    <t>Does your factory/production facility have a system in place to manage the working conditions and human rights issues listed in Q1?</t>
  </si>
  <si>
    <t>Does your organisation conduct social management factory audits?</t>
  </si>
  <si>
    <t>Were any non-conformities raised in a recent social or health and safety audit of your factory?</t>
  </si>
  <si>
    <t>Please detail how these non-conformities will be or have been addressed</t>
  </si>
  <si>
    <t>How do workers raise a grievance about labour conditions should a situation arise?</t>
  </si>
  <si>
    <t>Is your organisation a charity, social enterprise or B-Corp?</t>
  </si>
  <si>
    <t>Is your organisation a 1% For The Planet member?</t>
  </si>
  <si>
    <t>Does your organisation pay a 'real UK living wage' (as defined by the Living Wage Foundation?</t>
  </si>
  <si>
    <t>Is your company pension in an ethical and environmentally friendly fund?</t>
  </si>
  <si>
    <t>Does your organisation use an ethical and environmentally friendly bank?</t>
  </si>
  <si>
    <t>Does your organisation hold investments in ethical and environmentally friendly funds?</t>
  </si>
  <si>
    <t>Does your organisation have a sustainable procurement policy or process for purchasing goods or materials?</t>
  </si>
  <si>
    <t>Does your organisation fundraise for, or support any charities financially?</t>
  </si>
  <si>
    <t>Is your organisation Fair Tax Mark certified?</t>
  </si>
  <si>
    <t>What are your payment terms?</t>
  </si>
  <si>
    <t>Do you offer flexible payment terms for SMEs?</t>
  </si>
  <si>
    <t>Do you have professional indemnity insurance?</t>
  </si>
  <si>
    <t>Do you have public liability insurance?</t>
  </si>
  <si>
    <t>Are there any other economic factors or activities that WWF should be aware of?</t>
  </si>
  <si>
    <t>Please list any other certifications, memberships or International Standards (ISO) that apply to your organisation</t>
  </si>
  <si>
    <t>Are you a member of a professional membership body?</t>
  </si>
  <si>
    <t>Has your company, or any other company run by your current Directors, ever had any successful legal action taken against them regarding any aspect of fundraising, data handling or any other area connected to the services being sought in this brief?</t>
  </si>
  <si>
    <t>Section/question</t>
  </si>
  <si>
    <t>Answer given</t>
  </si>
  <si>
    <t>Score</t>
  </si>
  <si>
    <t>Potential actions</t>
  </si>
  <si>
    <t>Solutions</t>
  </si>
  <si>
    <t>Total possible (without goods)</t>
  </si>
  <si>
    <t>Total score, environmental</t>
  </si>
  <si>
    <t>Total score, Social</t>
  </si>
  <si>
    <t>Size of organisation</t>
  </si>
  <si>
    <t>Micro</t>
  </si>
  <si>
    <t>Small</t>
  </si>
  <si>
    <t>Medium</t>
  </si>
  <si>
    <t>Large</t>
  </si>
  <si>
    <t>Total score, economic</t>
  </si>
  <si>
    <t>Best result (non-goods)</t>
  </si>
  <si>
    <t>50-72</t>
  </si>
  <si>
    <t>Blue</t>
  </si>
  <si>
    <t>Excellent responses</t>
  </si>
  <si>
    <t>Total score</t>
  </si>
  <si>
    <t>Improving organisation</t>
  </si>
  <si>
    <t>30 - 50</t>
  </si>
  <si>
    <t>Green</t>
  </si>
  <si>
    <t>Good responses</t>
  </si>
  <si>
    <t xml:space="preserve">Bare minimum </t>
  </si>
  <si>
    <t>10 - 30</t>
  </si>
  <si>
    <t>Yellow</t>
  </si>
  <si>
    <t>Room for improvement - suggestion: set a joint target</t>
  </si>
  <si>
    <t>Score rating</t>
  </si>
  <si>
    <t xml:space="preserve">Worst score </t>
  </si>
  <si>
    <t>0-10</t>
  </si>
  <si>
    <t>Red</t>
  </si>
  <si>
    <t>Concerning result - evaluate responses, identify problematic areas, set improvement targets</t>
  </si>
  <si>
    <t>Risk level</t>
  </si>
  <si>
    <t>CONSULTANCY</t>
  </si>
  <si>
    <t>CONSULTANCY - CREATIVE/CREATIVE DESIGN</t>
  </si>
  <si>
    <t>CONSULTANCY - RESEARCH/REPORT WRITING</t>
  </si>
  <si>
    <t>CONSULTANCY - PROJECT/PROGRAMME MANAGEMENT</t>
  </si>
  <si>
    <t>CONSULTANCY - PROGRAMMATIC DESIGN/PLANS</t>
  </si>
  <si>
    <t>CONSULTANTS EXPENSES</t>
  </si>
  <si>
    <t>CONSULTANCY - PROJECT/PROGRAMME SUPPORT</t>
  </si>
  <si>
    <t>CONSULTANCY - FACILITATORS FEES</t>
  </si>
  <si>
    <t>CONSULTANCY - REVIEW OF INTERNAL PROCESSES AND ORGANISATION STRATEGY</t>
  </si>
  <si>
    <t>CONSULTANCY - PR FEES</t>
  </si>
  <si>
    <t>CONSULTANCY - EDITORIAL/COPYWRITING (INCL WEB CONTENT)</t>
  </si>
  <si>
    <t>CONSULTANCY - MONITORING, EVALUATION AND POLLING WORK</t>
  </si>
  <si>
    <t>CONSULTANCY - OTHER SUPPORT</t>
  </si>
  <si>
    <t>CONSULTANCY - WEB DESIGN AND DEVELOPMENT</t>
  </si>
  <si>
    <t>ENTERTAINING</t>
  </si>
  <si>
    <t>STAFF ENTERTAINING AND GIFTS (INCL CATERING)</t>
  </si>
  <si>
    <t>EXTERNAL ENTERTAINING (INCL CATERING)</t>
  </si>
  <si>
    <t>EVENTS</t>
  </si>
  <si>
    <t>EVENT MANAGEMENT</t>
  </si>
  <si>
    <t>VENUE AND VENUE EQUIPMENT HIRE</t>
  </si>
  <si>
    <t>TICKETS/PLACES FOR EVENTS</t>
  </si>
  <si>
    <t>EVENTS PERFORMANCE FEES</t>
  </si>
  <si>
    <t>EXHIBITION FEES</t>
  </si>
  <si>
    <t>FIXED ASSETS</t>
  </si>
  <si>
    <t>FREEHOLD PROPERTY FIXED ASSET ADDITIONS</t>
  </si>
  <si>
    <t>HEADQUARTERS BUILDING FIXED ASSET ADDITIONS</t>
  </si>
  <si>
    <t>FREEHOLD IMPROVEMENT FIXED ASSET ADDITIONS</t>
  </si>
  <si>
    <t>LEASEHOLD FIXED ASSET ADDITIONS</t>
  </si>
  <si>
    <t>LEASEHOLD IMPROVEMENT FIXED ASSET ADDITIONS</t>
  </si>
  <si>
    <t>FIXTURES &amp; FITTINGS FIXED ASSET ADDITIONS</t>
  </si>
  <si>
    <t>OFFICE EQUIPMENT FIXED ASSET ADDITIONS</t>
  </si>
  <si>
    <t>COMPUTER FIXED ASSET ADDITIONS</t>
  </si>
  <si>
    <t>SOFTWARE FIXED ASSET ADDITIONS</t>
  </si>
  <si>
    <t>GRANTS</t>
  </si>
  <si>
    <t>PROJECT GRANTS - MULTI YEAR GRANTS</t>
  </si>
  <si>
    <t>PROJECT GRANTS - ANNUAL</t>
  </si>
  <si>
    <t>INCOME REFUND</t>
  </si>
  <si>
    <t>CARE BANK CONTROL ACCOUNT</t>
  </si>
  <si>
    <t>LEGACY HOLDING ACCOUNT</t>
  </si>
  <si>
    <t>TAX RECOV ON GIFT AID &amp; LEGACIES</t>
  </si>
  <si>
    <t>SPONSORSHIP INCOME</t>
  </si>
  <si>
    <t>LEGACY INCOME</t>
  </si>
  <si>
    <t>GAA INCOME</t>
  </si>
  <si>
    <t>CHARITABLE INCOME NON GAA</t>
  </si>
  <si>
    <t>IT AND COMMUNICATIONS</t>
  </si>
  <si>
    <t>COMPUTER HARDWARE</t>
  </si>
  <si>
    <t>COMPUTER CONSUMABLES</t>
  </si>
  <si>
    <t>COMPUTER SOFTWARE PURCHASE/INITIAL LICENCE FEE</t>
  </si>
  <si>
    <t>COMPUTER SOFTWARE ONGOING MAINTENANCE AND SUPPORT</t>
  </si>
  <si>
    <t>DATA MANAGEMENT</t>
  </si>
  <si>
    <t>WEB HOSTING</t>
  </si>
  <si>
    <t>TELEPHONE - LANDLINE, DATALINE, VOICE AND INTERNET</t>
  </si>
  <si>
    <t>VIDEO CONFERENCING</t>
  </si>
  <si>
    <t>MOBILE TELEPHONE</t>
  </si>
  <si>
    <t>LEGAL &amp; PROFESSIONAL FEES</t>
  </si>
  <si>
    <t>LEGAL FEES</t>
  </si>
  <si>
    <t>ACCOUNTANCY AND TAX SERVICES (NON AUDIT)</t>
  </si>
  <si>
    <t>AUDIT</t>
  </si>
  <si>
    <t>OTHER PROFESSIONAL FEES</t>
  </si>
  <si>
    <t>ASSOCIATE EXPENSES</t>
  </si>
  <si>
    <t>INVESTMENT MANAGEMENT FEES</t>
  </si>
  <si>
    <t>AUDIT OF PROJECTS</t>
  </si>
  <si>
    <t>MARKETING &amp; FUNDRAISING</t>
  </si>
  <si>
    <t>DATA PROCESSING</t>
  </si>
  <si>
    <t>FULFILMENT</t>
  </si>
  <si>
    <t>FUNDRAISING SUPPORTER RECRUITMENT</t>
  </si>
  <si>
    <t>ADVERTISING</t>
  </si>
  <si>
    <t>MEDIA BUYING</t>
  </si>
  <si>
    <t>SPONSORSHIP</t>
  </si>
  <si>
    <t>PROMOTIONAL ITEMS (NOT TRADING)</t>
  </si>
  <si>
    <t>FUNDRAISING UPGRADE AGENCY COSTS</t>
  </si>
  <si>
    <t>OUTREACH</t>
  </si>
  <si>
    <t>ROYALTIES</t>
  </si>
  <si>
    <t>SOCIAL MEDIA</t>
  </si>
  <si>
    <t>MEMBERSHIPS &amp; SUBSCRIPTIONS</t>
  </si>
  <si>
    <t>MEMBERSHIPS - ORGANISATIONS</t>
  </si>
  <si>
    <t>MEMBERSHIPS - INDIVIDUAL</t>
  </si>
  <si>
    <t>JOURNALS (PERIODICALS &amp; SUBS)</t>
  </si>
  <si>
    <t>POSTAGE &amp; STATIONERY</t>
  </si>
  <si>
    <t>POSTAGE AND MAILING</t>
  </si>
  <si>
    <t>COURIERS</t>
  </si>
  <si>
    <t>STATIONERY</t>
  </si>
  <si>
    <t>PRINTING</t>
  </si>
  <si>
    <t>EXTERNAL PRINTING COSTS</t>
  </si>
  <si>
    <t>PRINTER/PHOTOCOPIER RENTAL AND CHARGES</t>
  </si>
  <si>
    <t>PROPERTY COSTS</t>
  </si>
  <si>
    <t>CONSTRUCTIONS COSTS (NON CAPITAL)</t>
  </si>
  <si>
    <t>RENT</t>
  </si>
  <si>
    <t>RATES</t>
  </si>
  <si>
    <t>WATER RATES AND USAGE</t>
  </si>
  <si>
    <t>ELECTRICITY</t>
  </si>
  <si>
    <t>GAS</t>
  </si>
  <si>
    <t>OTHER FUELS</t>
  </si>
  <si>
    <t>PROPERTY REPAIRS AND MAINTENANCE</t>
  </si>
  <si>
    <t>FURNITURE AND EQUIPMENT REPAIRS, MAINTENANCE, MOVEMENTS AND DISPOSALS</t>
  </si>
  <si>
    <t>INSURANCES</t>
  </si>
  <si>
    <t>SERVICE CHARGE</t>
  </si>
  <si>
    <t>ENVIRONMENTAL MANAGEMENT SERVICES</t>
  </si>
  <si>
    <t>ARCHIVING COSTS</t>
  </si>
  <si>
    <t>OFFICE RE-ORGANISATION COSTS</t>
  </si>
  <si>
    <t>SECURITY</t>
  </si>
  <si>
    <t>PEST CONTROL</t>
  </si>
  <si>
    <t>OFFICE AND EQUIPMENT CLEANING</t>
  </si>
  <si>
    <t>HEALTH AND SAFETY (TRAINING AND EQUIPMENT)</t>
  </si>
  <si>
    <t>WASTE DISPOSAL</t>
  </si>
  <si>
    <t>EQUIPMENT HIRE AND RENTAL</t>
  </si>
  <si>
    <t>FURNITURE AND EQUIPMENT (NON CAPITAL EXCL COMPUTER EQUIPMENT)</t>
  </si>
  <si>
    <t>STORAGE COSTS</t>
  </si>
  <si>
    <t>STAFF COSTS</t>
  </si>
  <si>
    <t>STAFF LOAN CONTROL</t>
  </si>
  <si>
    <t>STD LIFE STAKEHOLDER PENS</t>
  </si>
  <si>
    <t>STANDARD LIFE</t>
  </si>
  <si>
    <t>SKANDIA LIFE</t>
  </si>
  <si>
    <t>APPLE PURCHASE SCHEME - BYOD</t>
  </si>
  <si>
    <t>SALARIES CONTROL</t>
  </si>
  <si>
    <t>CHILD CARE VOUCHERS</t>
  </si>
  <si>
    <t>CYCLE SCHEME VOUCHERS</t>
  </si>
  <si>
    <t>GAYE</t>
  </si>
  <si>
    <t>TATE</t>
  </si>
  <si>
    <t>STAFF RELOCATION FEE</t>
  </si>
  <si>
    <t>RECRUITMENT AGENCY RECRUITMENT FEES</t>
  </si>
  <si>
    <t>TEMPORARY STAFF</t>
  </si>
  <si>
    <t>PAYROLL COSTS</t>
  </si>
  <si>
    <t>MEDICAL / EYETESTS</t>
  </si>
  <si>
    <t>HEALTH AND WELL-BEING</t>
  </si>
  <si>
    <t>TRUSTEES EXPENSES</t>
  </si>
  <si>
    <t>VOLUNTEER EXPENSES</t>
  </si>
  <si>
    <t>AMBASSADORS</t>
  </si>
  <si>
    <t>TRAINING FEES AND TRAINING RELATED CONFERENCES (NOT TRAVEL, ACCOM ETC FOR ATTENDING)</t>
  </si>
  <si>
    <t>MEETINGS AND NON TRAINING RELATED CONFERENCES (NOT TRAVEL, ACCOM ETC FOR ATTENDING)</t>
  </si>
  <si>
    <t>RECRUITMENT ADVERTISING</t>
  </si>
  <si>
    <t>FREELANCE WORK INFILLING FOR STAFF</t>
  </si>
  <si>
    <t>OCCUPATIONAL HEALTH</t>
  </si>
  <si>
    <t>MENTORING AND COACHING</t>
  </si>
  <si>
    <t>WORKING LUNCHES</t>
  </si>
  <si>
    <t>STOCK</t>
  </si>
  <si>
    <t>50 PENCE COINS G4S</t>
  </si>
  <si>
    <t>TRADING CROSS-CHARGE</t>
  </si>
  <si>
    <t>RETAIL STOCK</t>
  </si>
  <si>
    <t>SUNDRY EXPENSES</t>
  </si>
  <si>
    <t>TRANSLATION COSTS</t>
  </si>
  <si>
    <t>BOOKS</t>
  </si>
  <si>
    <t>FILM</t>
  </si>
  <si>
    <t>SUNDRIES</t>
  </si>
  <si>
    <t>PHOTOGRAPHY</t>
  </si>
  <si>
    <t>TRAVEL &amp; ACCOMMODATION</t>
  </si>
  <si>
    <t>KEY TRAVEL CONTROL A/C</t>
  </si>
  <si>
    <t>AIR FARES</t>
  </si>
  <si>
    <t>3RD PARTY AIR FARES</t>
  </si>
  <si>
    <t>BUS</t>
  </si>
  <si>
    <t>TAXI</t>
  </si>
  <si>
    <t>TRAIN, TUBE, FERRIES</t>
  </si>
  <si>
    <t>TRAVEL SUNDRIES (INCL VISAS, VACCINATIONS, BANK CHARGES ETC)</t>
  </si>
  <si>
    <t>ACCOMMODATION &amp; SUBSISTENCE</t>
  </si>
  <si>
    <t>VEHICLE COSTS</t>
  </si>
  <si>
    <t>POOL CAR LEASE</t>
  </si>
  <si>
    <t>PRIVATE VEHICLE COSTS (INCL FUEL AND PARKING)</t>
  </si>
  <si>
    <t>OTHER POOL CAR COSTS  (INCL FUEL AND CAR PARKING)</t>
  </si>
  <si>
    <t>CAR AND VAN HIRE (INCL FUEL AND PARKING)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</si>
</sst>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1"/>
      <color rgb="FF333333"/>
      <name val="Calibri"/>
      <family val="2"/>
      <scheme val="minor"/>
    </font>
    <font>
      <b/>
      <sz val="11"/>
      <color theme="1"/>
      <name val="Calibri"/>
      <family val="2"/>
      <scheme val="minor"/>
    </font>
    <font>
      <b/>
      <sz val="16"/>
      <color theme="0"/>
      <name val="Arial"/>
      <family val="2"/>
    </font>
    <font>
      <b/>
      <i/>
      <sz val="14"/>
      <color theme="1"/>
      <name val="Calibri"/>
      <family val="2"/>
      <scheme val="minor"/>
    </font>
    <font>
      <b/>
      <u/>
      <sz val="11"/>
      <color theme="1"/>
      <name val="Calibri"/>
      <family val="2"/>
      <scheme val="minor"/>
    </font>
  </fonts>
  <fills count="15">
    <fill>
      <patternFill patternType="none"/>
    </fill>
    <fill>
      <patternFill patternType="gray125"/>
    </fill>
    <fill>
      <patternFill patternType="solid">
        <fgColor theme="7"/>
        <bgColor indexed="64"/>
      </patternFill>
    </fill>
    <fill>
      <patternFill patternType="solid">
        <fgColor rgb="FFFFFF00"/>
        <bgColor indexed="64"/>
      </patternFill>
    </fill>
    <fill>
      <patternFill patternType="solid">
        <fgColor theme="5"/>
        <bgColor indexed="64"/>
      </patternFill>
    </fill>
    <fill>
      <patternFill patternType="solid">
        <fgColor theme="8"/>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bgColor indexed="64"/>
      </patternFill>
    </fill>
    <fill>
      <patternFill patternType="solid">
        <fgColor theme="4"/>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
    <xf numFmtId="0" fontId="0" fillId="0" borderId="0"/>
  </cellStyleXfs>
  <cellXfs count="48">
    <xf numFmtId="0" fontId="0" fillId="0" borderId="0" xfId="0"/>
    <xf numFmtId="0" fontId="0" fillId="0" borderId="0" xfId="0" applyAlignment="1">
      <alignment vertical="center" wrapText="1"/>
    </xf>
    <xf numFmtId="0" fontId="1" fillId="0" borderId="0" xfId="0" applyFont="1" applyAlignment="1">
      <alignment vertical="center" wrapText="1"/>
    </xf>
    <xf numFmtId="0" fontId="0" fillId="2" borderId="0" xfId="0" applyFill="1" applyAlignment="1">
      <alignment vertical="center" wrapText="1"/>
    </xf>
    <xf numFmtId="0" fontId="0" fillId="2" borderId="0" xfId="0" applyFill="1"/>
    <xf numFmtId="0" fontId="0" fillId="0" borderId="0" xfId="0" applyAlignment="1">
      <alignment wrapText="1"/>
    </xf>
    <xf numFmtId="0" fontId="0" fillId="0" borderId="0" xfId="0" applyAlignment="1">
      <alignment horizontal="right"/>
    </xf>
    <xf numFmtId="0" fontId="2" fillId="0" borderId="1" xfId="0" applyFont="1" applyBorder="1"/>
    <xf numFmtId="0" fontId="0" fillId="0" borderId="1" xfId="0" applyBorder="1"/>
    <xf numFmtId="0" fontId="0" fillId="0" borderId="2" xfId="0" applyBorder="1"/>
    <xf numFmtId="0" fontId="0" fillId="3" borderId="1" xfId="0" applyFill="1" applyBorder="1"/>
    <xf numFmtId="0" fontId="4" fillId="5" borderId="0" xfId="0" applyFont="1" applyFill="1"/>
    <xf numFmtId="0" fontId="4" fillId="4" borderId="0" xfId="0" applyFont="1" applyFill="1"/>
    <xf numFmtId="0" fontId="3" fillId="0" borderId="0" xfId="0" applyFont="1"/>
    <xf numFmtId="0" fontId="2" fillId="6" borderId="1" xfId="0" applyFont="1" applyFill="1" applyBorder="1" applyAlignment="1">
      <alignment horizontal="center" wrapText="1"/>
    </xf>
    <xf numFmtId="0" fontId="0" fillId="0" borderId="1" xfId="0" applyBorder="1" applyAlignment="1">
      <alignment horizontal="right"/>
    </xf>
    <xf numFmtId="0" fontId="0" fillId="0" borderId="1" xfId="0" applyBorder="1" applyAlignment="1">
      <alignment horizontal="left"/>
    </xf>
    <xf numFmtId="0" fontId="2" fillId="7" borderId="1" xfId="0" applyFont="1" applyFill="1" applyBorder="1" applyAlignment="1">
      <alignment horizontal="center" wrapText="1"/>
    </xf>
    <xf numFmtId="0" fontId="0" fillId="0" borderId="1" xfId="0" applyBorder="1" applyAlignment="1">
      <alignment wrapText="1"/>
    </xf>
    <xf numFmtId="0" fontId="2" fillId="8" borderId="1" xfId="0" applyFont="1" applyFill="1" applyBorder="1" applyAlignment="1">
      <alignment horizontal="center" wrapText="1"/>
    </xf>
    <xf numFmtId="0" fontId="2" fillId="9" borderId="1" xfId="0" applyFont="1" applyFill="1" applyBorder="1"/>
    <xf numFmtId="0" fontId="2" fillId="9" borderId="1" xfId="0" applyFont="1" applyFill="1" applyBorder="1" applyAlignment="1">
      <alignment horizontal="center" wrapText="1"/>
    </xf>
    <xf numFmtId="0" fontId="2" fillId="10" borderId="1" xfId="0" applyFont="1" applyFill="1" applyBorder="1"/>
    <xf numFmtId="0" fontId="2" fillId="10" borderId="1" xfId="0" applyFont="1" applyFill="1" applyBorder="1" applyAlignment="1">
      <alignment horizontal="center" wrapText="1"/>
    </xf>
    <xf numFmtId="0" fontId="0" fillId="6" borderId="1" xfId="0" applyFill="1" applyBorder="1"/>
    <xf numFmtId="0" fontId="0" fillId="9" borderId="1" xfId="0" applyFill="1" applyBorder="1"/>
    <xf numFmtId="0" fontId="0" fillId="11" borderId="1" xfId="0" applyFill="1" applyBorder="1"/>
    <xf numFmtId="0" fontId="2" fillId="0" borderId="0" xfId="0" applyFont="1"/>
    <xf numFmtId="0" fontId="2" fillId="3" borderId="0" xfId="0" applyFont="1" applyFill="1"/>
    <xf numFmtId="0" fontId="2" fillId="4" borderId="0" xfId="0" applyFont="1" applyFill="1" applyAlignment="1">
      <alignment horizontal="center"/>
    </xf>
    <xf numFmtId="49" fontId="0" fillId="0" borderId="0" xfId="0" applyNumberFormat="1"/>
    <xf numFmtId="0" fontId="0" fillId="12" borderId="0" xfId="0" applyFill="1"/>
    <xf numFmtId="0" fontId="0" fillId="5" borderId="0" xfId="0" applyFill="1"/>
    <xf numFmtId="0" fontId="0" fillId="4" borderId="0" xfId="0" applyFill="1"/>
    <xf numFmtId="0" fontId="0" fillId="13" borderId="0" xfId="0" applyFill="1"/>
    <xf numFmtId="0" fontId="2" fillId="0" borderId="0" xfId="0" applyFont="1" applyAlignment="1">
      <alignment horizontal="right"/>
    </xf>
    <xf numFmtId="0" fontId="2" fillId="0" borderId="0" xfId="0" applyFont="1" applyAlignment="1">
      <alignment horizontal="left"/>
    </xf>
    <xf numFmtId="0" fontId="0" fillId="6" borderId="0" xfId="0" applyFill="1" applyAlignment="1">
      <alignment horizontal="right"/>
    </xf>
    <xf numFmtId="0" fontId="0" fillId="6" borderId="0" xfId="0" applyFill="1"/>
    <xf numFmtId="0" fontId="0" fillId="7" borderId="0" xfId="0" applyFill="1" applyAlignment="1">
      <alignment horizontal="right"/>
    </xf>
    <xf numFmtId="0" fontId="0" fillId="7" borderId="0" xfId="0" applyFill="1"/>
    <xf numFmtId="0" fontId="0" fillId="14" borderId="0" xfId="0" applyFill="1" applyAlignment="1">
      <alignment horizontal="right"/>
    </xf>
    <xf numFmtId="0" fontId="0" fillId="14" borderId="0" xfId="0" applyFill="1"/>
    <xf numFmtId="0" fontId="5" fillId="0" borderId="0" xfId="0" applyFont="1" applyAlignment="1">
      <alignment horizontal="right"/>
    </xf>
    <xf numFmtId="0" fontId="0" fillId="0" borderId="3" xfId="0" applyBorder="1"/>
    <xf numFmtId="0" fontId="0" fillId="0" borderId="4" xfId="0" applyBorder="1"/>
    <xf numFmtId="0" fontId="0" fillId="0" borderId="1" xfId="0" applyBorder="1" applyAlignment="1">
      <alignment horizontal="center" vertical="center"/>
    </xf>
    <xf numFmtId="0" fontId="0" fillId="0" borderId="0" xfId="0"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609599</xdr:colOff>
      <xdr:row>0</xdr:row>
      <xdr:rowOff>28576</xdr:rowOff>
    </xdr:from>
    <xdr:to>
      <xdr:col>10</xdr:col>
      <xdr:colOff>561974</xdr:colOff>
      <xdr:row>7</xdr:row>
      <xdr:rowOff>146862</xdr:rowOff>
    </xdr:to>
    <xdr:pic>
      <xdr:nvPicPr>
        <xdr:cNvPr id="2" name="Picture 1">
          <a:extLst>
            <a:ext uri="{FF2B5EF4-FFF2-40B4-BE49-F238E27FC236}">
              <a16:creationId xmlns:a16="http://schemas.microsoft.com/office/drawing/2014/main" id="{F1B1C878-3BB9-4F6B-801E-597EC05D5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9524" y="28576"/>
          <a:ext cx="1171575" cy="1470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609599</xdr:colOff>
      <xdr:row>2</xdr:row>
      <xdr:rowOff>28575</xdr:rowOff>
    </xdr:from>
    <xdr:to>
      <xdr:col>9</xdr:col>
      <xdr:colOff>19049</xdr:colOff>
      <xdr:row>7</xdr:row>
      <xdr:rowOff>171449</xdr:rowOff>
    </xdr:to>
    <xdr:sp macro="" textlink="">
      <xdr:nvSpPr>
        <xdr:cNvPr id="3" name="Rectangle 2">
          <a:extLst>
            <a:ext uri="{FF2B5EF4-FFF2-40B4-BE49-F238E27FC236}">
              <a16:creationId xmlns:a16="http://schemas.microsoft.com/office/drawing/2014/main" id="{D708AFBD-0804-4C2C-97A1-7B42979C19DE}"/>
            </a:ext>
          </a:extLst>
        </xdr:cNvPr>
        <xdr:cNvSpPr/>
      </xdr:nvSpPr>
      <xdr:spPr>
        <a:xfrm>
          <a:off x="609599" y="476250"/>
          <a:ext cx="10848975" cy="1047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200"/>
            <a:t>Our planet is facing an emergency. The loss of nature threatens everyone’s future. From combating climate change and fixing the food system to restoring the health of our ocean and rivers, we need radical changes to put things right. That is why we are making changes to 'business as usual'. </a:t>
          </a:r>
        </a:p>
        <a:p>
          <a:pPr algn="l"/>
          <a:endParaRPr lang="en-GB" sz="1200"/>
        </a:p>
        <a:p>
          <a:pPr algn="l"/>
          <a:r>
            <a:rPr lang="en-GB" sz="1200"/>
            <a:t>We</a:t>
          </a:r>
          <a:r>
            <a:rPr lang="en-GB" sz="1200" baseline="0"/>
            <a:t> are working to achieve a sustainable supply chain. This means suppliers' </a:t>
          </a:r>
          <a:r>
            <a:rPr lang="en-GB" sz="1200">
              <a:solidFill>
                <a:schemeClr val="dk1"/>
              </a:solidFill>
              <a:effectLst/>
              <a:latin typeface="+mn-lt"/>
              <a:ea typeface="+mn-ea"/>
              <a:cs typeface="+mn-cs"/>
            </a:rPr>
            <a:t>social, economic and environmental factors will be</a:t>
          </a:r>
          <a:r>
            <a:rPr lang="en-GB" sz="1200" baseline="0">
              <a:solidFill>
                <a:schemeClr val="dk1"/>
              </a:solidFill>
              <a:effectLst/>
              <a:latin typeface="+mn-lt"/>
              <a:ea typeface="+mn-ea"/>
              <a:cs typeface="+mn-cs"/>
            </a:rPr>
            <a:t> assessed to ensure</a:t>
          </a:r>
          <a:r>
            <a:rPr lang="en-GB" sz="1200">
              <a:solidFill>
                <a:schemeClr val="dk1"/>
              </a:solidFill>
              <a:effectLst/>
              <a:latin typeface="+mn-lt"/>
              <a:ea typeface="+mn-ea"/>
              <a:cs typeface="+mn-cs"/>
            </a:rPr>
            <a:t> no one is left worse off by the products and services we have purchased. </a:t>
          </a:r>
          <a:endParaRPr lang="en-GB" sz="1200"/>
        </a:p>
      </xdr:txBody>
    </xdr:sp>
    <xdr:clientData/>
  </xdr:twoCellAnchor>
  <xdr:twoCellAnchor>
    <xdr:from>
      <xdr:col>1</xdr:col>
      <xdr:colOff>0</xdr:colOff>
      <xdr:row>0</xdr:row>
      <xdr:rowOff>133351</xdr:rowOff>
    </xdr:from>
    <xdr:to>
      <xdr:col>9</xdr:col>
      <xdr:colOff>28575</xdr:colOff>
      <xdr:row>2</xdr:row>
      <xdr:rowOff>47626</xdr:rowOff>
    </xdr:to>
    <xdr:sp macro="" textlink="">
      <xdr:nvSpPr>
        <xdr:cNvPr id="4" name="Rectangle 3">
          <a:extLst>
            <a:ext uri="{FF2B5EF4-FFF2-40B4-BE49-F238E27FC236}">
              <a16:creationId xmlns:a16="http://schemas.microsoft.com/office/drawing/2014/main" id="{BCB1D725-9BED-4945-BC0E-9992BB96E264}"/>
            </a:ext>
          </a:extLst>
        </xdr:cNvPr>
        <xdr:cNvSpPr/>
      </xdr:nvSpPr>
      <xdr:spPr>
        <a:xfrm>
          <a:off x="609600" y="133351"/>
          <a:ext cx="10858500" cy="36195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GB" sz="1800" b="1"/>
            <a:t>WWF-UK Sustainable Procurement Questionnaire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4D068102-0848-4B07-A681-542CA4A495D8}"/>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ENVIRONMENTAL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85725</xdr:rowOff>
    </xdr:from>
    <xdr:to>
      <xdr:col>1</xdr:col>
      <xdr:colOff>3629025</xdr:colOff>
      <xdr:row>2</xdr:row>
      <xdr:rowOff>76200</xdr:rowOff>
    </xdr:to>
    <xdr:sp macro="" textlink="">
      <xdr:nvSpPr>
        <xdr:cNvPr id="2" name="Rectangle 1">
          <a:extLst>
            <a:ext uri="{FF2B5EF4-FFF2-40B4-BE49-F238E27FC236}">
              <a16:creationId xmlns:a16="http://schemas.microsoft.com/office/drawing/2014/main" id="{DE44EDF0-033E-4EE0-987F-FFD3AA237148}"/>
            </a:ext>
          </a:extLst>
        </xdr:cNvPr>
        <xdr:cNvSpPr/>
      </xdr:nvSpPr>
      <xdr:spPr>
        <a:xfrm>
          <a:off x="609600" y="85725"/>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SOCIAL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95250</xdr:rowOff>
    </xdr:from>
    <xdr:to>
      <xdr:col>1</xdr:col>
      <xdr:colOff>3629025</xdr:colOff>
      <xdr:row>2</xdr:row>
      <xdr:rowOff>85725</xdr:rowOff>
    </xdr:to>
    <xdr:sp macro="" textlink="">
      <xdr:nvSpPr>
        <xdr:cNvPr id="2" name="Rectangle 1">
          <a:extLst>
            <a:ext uri="{FF2B5EF4-FFF2-40B4-BE49-F238E27FC236}">
              <a16:creationId xmlns:a16="http://schemas.microsoft.com/office/drawing/2014/main" id="{98C81B4B-7290-4BCA-B704-DF2B91DD8AB5}"/>
            </a:ext>
          </a:extLst>
        </xdr:cNvPr>
        <xdr:cNvSpPr/>
      </xdr:nvSpPr>
      <xdr:spPr>
        <a:xfrm>
          <a:off x="609600" y="95250"/>
          <a:ext cx="3629025" cy="371475"/>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n-GB" sz="1800" b="1"/>
            <a:t>ECONOMIC</a:t>
          </a:r>
        </a:p>
      </xdr:txBody>
    </xdr:sp>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A3FC9-662F-43D7-9ADE-6F68E8047124}">
  <dimension ref="B2:D40"/>
  <sheetViews>
    <sheetView tabSelected="1" topLeftCell="B6" workbookViewId="0">
      <selection activeCell="C14" sqref="C14"/>
    </sheetView>
  </sheetViews>
  <sheetFormatPr defaultRowHeight="15"/>
  <cols>
    <col min="2" max="2" width="82.42578125" customWidth="1"/>
    <col min="3" max="3" width="31.28515625" customWidth="1"/>
    <col min="4" max="4" width="27.7109375" customWidth="1"/>
  </cols>
  <sheetData>
    <row r="2" spans="2:4" ht="20.25">
      <c r="B2" s="13"/>
      <c r="C2" s="13"/>
    </row>
    <row r="3" spans="2:4" ht="14.25" customHeight="1"/>
    <row r="4" spans="2:4" ht="14.25" customHeight="1"/>
    <row r="5" spans="2:4" ht="14.25" customHeight="1"/>
    <row r="6" spans="2:4" ht="14.25" customHeight="1"/>
    <row r="7" spans="2:4" ht="14.25" customHeight="1"/>
    <row r="8" spans="2:4" ht="14.25" customHeight="1"/>
    <row r="9" spans="2:4" ht="14.25" customHeight="1"/>
    <row r="11" spans="2:4" ht="18.75">
      <c r="B11" s="11" t="s">
        <v>0</v>
      </c>
    </row>
    <row r="12" spans="2:4">
      <c r="B12" s="7" t="s">
        <v>1</v>
      </c>
      <c r="C12" s="8"/>
    </row>
    <row r="13" spans="2:4">
      <c r="B13" s="7" t="s">
        <v>2</v>
      </c>
      <c r="C13" s="8" t="s">
        <v>3</v>
      </c>
      <c r="D13" s="9" t="s">
        <v>4</v>
      </c>
    </row>
    <row r="14" spans="2:4">
      <c r="B14" s="8" t="s">
        <v>5</v>
      </c>
      <c r="C14" s="8"/>
    </row>
    <row r="15" spans="2:4">
      <c r="B15" s="45" t="s">
        <v>6</v>
      </c>
      <c r="C15" s="45"/>
    </row>
    <row r="16" spans="2:4">
      <c r="B16" s="44" t="s">
        <v>7</v>
      </c>
      <c r="C16" s="44"/>
    </row>
    <row r="18" spans="2:3">
      <c r="B18" s="10" t="s">
        <v>8</v>
      </c>
      <c r="C18" s="8"/>
    </row>
    <row r="20" spans="2:3">
      <c r="B20" s="46" t="s">
        <v>9</v>
      </c>
      <c r="C20" s="24" t="s">
        <v>10</v>
      </c>
    </row>
    <row r="21" spans="2:3">
      <c r="B21" s="46"/>
      <c r="C21" s="25" t="s">
        <v>11</v>
      </c>
    </row>
    <row r="22" spans="2:3">
      <c r="B22" s="46"/>
      <c r="C22" s="26" t="s">
        <v>12</v>
      </c>
    </row>
    <row r="25" spans="2:3" ht="18.75">
      <c r="B25" s="12" t="s">
        <v>13</v>
      </c>
    </row>
    <row r="26" spans="2:3">
      <c r="B26" s="7" t="s">
        <v>14</v>
      </c>
      <c r="C26" s="8"/>
    </row>
    <row r="27" spans="2:3">
      <c r="B27" s="7" t="s">
        <v>15</v>
      </c>
      <c r="C27" s="8"/>
    </row>
    <row r="30" spans="2:3">
      <c r="B30" s="29" t="s">
        <v>16</v>
      </c>
      <c r="C30" s="29">
        <f>Scoring!C73</f>
        <v>0</v>
      </c>
    </row>
    <row r="31" spans="2:3">
      <c r="B31" s="35" t="s">
        <v>17</v>
      </c>
      <c r="C31" s="36" t="str">
        <f>Scoring!C75</f>
        <v xml:space="preserve">Concerning result - evaluate responses, identify problematic areas, set improvement targets </v>
      </c>
    </row>
    <row r="32" spans="2:3">
      <c r="B32" s="35"/>
      <c r="C32" s="36"/>
    </row>
    <row r="33" spans="2:3">
      <c r="B33" s="43" t="s">
        <v>18</v>
      </c>
      <c r="C33" s="36"/>
    </row>
    <row r="34" spans="2:3">
      <c r="B34" s="37" t="s">
        <v>10</v>
      </c>
      <c r="C34" s="38" t="str">
        <f>Scoring!D22</f>
        <v xml:space="preserve">Concerning result - evaluate responses, identify problematic areas, set improvement targets </v>
      </c>
    </row>
    <row r="35" spans="2:3">
      <c r="B35" s="47" t="s">
        <v>19</v>
      </c>
      <c r="C35" t="str">
        <f>Scoring!D6</f>
        <v>N/A</v>
      </c>
    </row>
    <row r="36" spans="2:3">
      <c r="B36" s="47"/>
      <c r="C36" t="str">
        <f>Scoring!D9</f>
        <v>N/A</v>
      </c>
    </row>
    <row r="37" spans="2:3">
      <c r="B37" s="47"/>
      <c r="C37" t="str">
        <f>Scoring!D11</f>
        <v>N/A</v>
      </c>
    </row>
    <row r="38" spans="2:3">
      <c r="B38" s="6"/>
    </row>
    <row r="39" spans="2:3">
      <c r="B39" s="39" t="s">
        <v>11</v>
      </c>
      <c r="C39" s="40" t="str">
        <f>Scoring!D49</f>
        <v xml:space="preserve">Concerning result - evaluate responses, identify problematic areas, set improvement targets </v>
      </c>
    </row>
    <row r="40" spans="2:3">
      <c r="B40" s="41" t="s">
        <v>12</v>
      </c>
      <c r="C40" s="42" t="str">
        <f>Scoring!D70</f>
        <v xml:space="preserve">Concerning result - evaluate responses, identify problematic areas, set improvement targets </v>
      </c>
    </row>
  </sheetData>
  <mergeCells count="2">
    <mergeCell ref="B20:B22"/>
    <mergeCell ref="B35:B37"/>
  </mergeCells>
  <dataValidations count="1">
    <dataValidation type="list" allowBlank="1" showInputMessage="1" showErrorMessage="1" sqref="C14 C17" xr:uid="{D92183E2-76F8-41DA-85CD-E3BFFF9ABEBD}">
      <formula1>"Micro, Small, Medium, Large"</formula1>
    </dataValidation>
  </dataValidations>
  <pageMargins left="0.7" right="0.7" top="0.75" bottom="0.75" header="0.3" footer="0.3"/>
  <pageSetup paperSize="9" orientation="portrait" horizontalDpi="30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C3E484A-E0E8-4B18-B588-94F3A60BB332}">
          <x14:formula1>
            <xm:f>Sheet2!$B$2:$B$143</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C667F-5403-4C28-B893-920A04340946}">
  <dimension ref="A5:D24"/>
  <sheetViews>
    <sheetView workbookViewId="0">
      <selection activeCell="B19" sqref="B19"/>
    </sheetView>
  </sheetViews>
  <sheetFormatPr defaultRowHeight="15"/>
  <cols>
    <col min="2" max="2" width="84.85546875" bestFit="1" customWidth="1"/>
    <col min="3" max="3" width="62.140625" customWidth="1"/>
    <col min="4" max="4" width="60.28515625" bestFit="1" customWidth="1"/>
  </cols>
  <sheetData>
    <row r="5" spans="1:4" s="5" customFormat="1" ht="27" customHeight="1">
      <c r="B5" s="14" t="s">
        <v>20</v>
      </c>
      <c r="C5" s="14" t="s">
        <v>21</v>
      </c>
      <c r="D5" s="14" t="s">
        <v>22</v>
      </c>
    </row>
    <row r="6" spans="1:4">
      <c r="A6" s="8">
        <v>1</v>
      </c>
      <c r="B6" s="8" t="s">
        <v>23</v>
      </c>
      <c r="C6" s="8"/>
      <c r="D6" s="8"/>
    </row>
    <row r="7" spans="1:4">
      <c r="A7" s="8">
        <v>2</v>
      </c>
      <c r="B7" s="8" t="s">
        <v>24</v>
      </c>
      <c r="C7" s="8"/>
      <c r="D7" s="8"/>
    </row>
    <row r="8" spans="1:4">
      <c r="A8" s="8">
        <v>3</v>
      </c>
      <c r="B8" s="8" t="s">
        <v>25</v>
      </c>
      <c r="C8" s="8"/>
      <c r="D8" s="8"/>
    </row>
    <row r="9" spans="1:4">
      <c r="A9" s="8">
        <v>4</v>
      </c>
      <c r="B9" s="8" t="s">
        <v>26</v>
      </c>
      <c r="C9" s="8"/>
      <c r="D9" s="8"/>
    </row>
    <row r="10" spans="1:4">
      <c r="A10" s="8">
        <v>5</v>
      </c>
      <c r="B10" s="8" t="s">
        <v>27</v>
      </c>
      <c r="C10" s="8"/>
      <c r="D10" s="8"/>
    </row>
    <row r="11" spans="1:4">
      <c r="A11" s="8">
        <v>6</v>
      </c>
      <c r="B11" s="8" t="s">
        <v>28</v>
      </c>
      <c r="C11" s="8"/>
      <c r="D11" s="8"/>
    </row>
    <row r="12" spans="1:4">
      <c r="A12" s="8">
        <v>7</v>
      </c>
      <c r="B12" s="8" t="s">
        <v>29</v>
      </c>
      <c r="C12" s="8"/>
      <c r="D12" s="8"/>
    </row>
    <row r="13" spans="1:4">
      <c r="A13" s="8">
        <v>8</v>
      </c>
      <c r="B13" s="8" t="s">
        <v>30</v>
      </c>
      <c r="C13" s="8"/>
      <c r="D13" s="8"/>
    </row>
    <row r="14" spans="1:4">
      <c r="A14" s="8">
        <v>9</v>
      </c>
      <c r="B14" s="8" t="s">
        <v>31</v>
      </c>
      <c r="C14" s="8"/>
      <c r="D14" s="8"/>
    </row>
    <row r="15" spans="1:4">
      <c r="A15" s="8">
        <v>10</v>
      </c>
      <c r="B15" s="8" t="s">
        <v>32</v>
      </c>
      <c r="C15" s="8"/>
      <c r="D15" s="8"/>
    </row>
    <row r="16" spans="1:4">
      <c r="A16" s="8">
        <v>11</v>
      </c>
      <c r="B16" s="8" t="s">
        <v>33</v>
      </c>
      <c r="C16" s="8"/>
      <c r="D16" s="8"/>
    </row>
    <row r="17" spans="1:4">
      <c r="A17" s="8">
        <v>12</v>
      </c>
      <c r="B17" s="8" t="s">
        <v>34</v>
      </c>
      <c r="C17" s="8"/>
      <c r="D17" s="8"/>
    </row>
    <row r="18" spans="1:4">
      <c r="A18" s="8">
        <v>13</v>
      </c>
      <c r="B18" s="8" t="s">
        <v>35</v>
      </c>
      <c r="C18" s="8"/>
      <c r="D18" s="8"/>
    </row>
    <row r="19" spans="1:4" ht="30">
      <c r="A19" s="8">
        <v>14</v>
      </c>
      <c r="B19" s="18" t="s">
        <v>36</v>
      </c>
      <c r="C19" s="8"/>
      <c r="D19" s="8"/>
    </row>
    <row r="22" spans="1:4" ht="30">
      <c r="B22" s="22" t="s">
        <v>37</v>
      </c>
      <c r="C22" s="23" t="s">
        <v>21</v>
      </c>
      <c r="D22" s="23" t="s">
        <v>22</v>
      </c>
    </row>
    <row r="23" spans="1:4">
      <c r="A23" s="8">
        <v>15</v>
      </c>
      <c r="B23" s="8" t="s">
        <v>38</v>
      </c>
      <c r="C23" s="8"/>
      <c r="D23" s="8"/>
    </row>
    <row r="24" spans="1:4">
      <c r="A24" s="8">
        <v>16</v>
      </c>
      <c r="B24" s="8" t="s">
        <v>39</v>
      </c>
      <c r="C24" s="8"/>
      <c r="D24" s="8"/>
    </row>
  </sheetData>
  <dataValidations count="11">
    <dataValidation type="list" allowBlank="1" showInputMessage="1" showErrorMessage="1" sqref="C7" xr:uid="{0DAB6BCD-45CD-4D7D-A296-852582D6AFB5}">
      <formula1>"No, Yes (not certified), Yes (Green Dragon/ EMAS/ BS8555), Yes (ISO 14001)"</formula1>
    </dataValidation>
    <dataValidation type="list" allowBlank="1" showInputMessage="1" showErrorMessage="1" sqref="C6" xr:uid="{B63C4DD1-2C1F-40F9-9C07-3C734BEFB55A}">
      <formula1>"Yes - Environmental Policy, Yes - statement, No"</formula1>
    </dataValidation>
    <dataValidation type="list" allowBlank="1" showInputMessage="1" showErrorMessage="1" sqref="C8" xr:uid="{92204925-8F24-474D-B7B6-473544B5D388}">
      <formula1>"No, Yes (monitored), Yes (monitored &amp; targets set to reduce), Yes (monitored &amp; targets set &amp; performance publicly reported)"</formula1>
    </dataValidation>
    <dataValidation type="list" allowBlank="1" showInputMessage="1" showErrorMessage="1" sqref="C9" xr:uid="{466CED20-EA12-4BB7-97A9-D18BD8267A56}">
      <formula1>"No, Yes (unverified target), Yes (verified target - SBTI or CDP or similar)"</formula1>
    </dataValidation>
    <dataValidation type="list" allowBlank="1" showInputMessage="1" showErrorMessage="1" sqref="C11" xr:uid="{B6619AE2-B9CA-4A06-B65E-18110840103A}">
      <formula1>"No, Yes (monitor), Yes (monitor and manage), Yes (monitor &amp; manage &amp; report)"</formula1>
    </dataValidation>
    <dataValidation type="list" allowBlank="1" showInputMessage="1" showErrorMessage="1" sqref="C12" xr:uid="{166BD03C-979B-41F5-BB28-9C2AF83775B0}">
      <formula1>"No, Yes (green energy tariff from the grid), Yes (green energy &amp; produce our own renewable energy), Yes (produce 100% of our own energy via renewables on site), Mix (non-renewable tariff from grid &amp; on-site renewables), Yes (renewables through PPA)"</formula1>
    </dataValidation>
    <dataValidation type="list" allowBlank="1" showInputMessage="1" showErrorMessage="1" sqref="C13" xr:uid="{05506823-6460-4302-8E45-CC0CBF5B919E}">
      <formula1>"No, Yes (unverified), Yes (verified ISO 9001 or similar)"</formula1>
    </dataValidation>
    <dataValidation type="list" allowBlank="1" showInputMessage="1" showErrorMessage="1" sqref="C10" xr:uid="{FFDE4319-F47E-449D-9B00-BE73F3FFCBD1}">
      <formula1>"No (unlimited travel), No (but green travel encouraged), Yes (policy in place), Yes (policy and process in place to manage travel), Yes (policy &amp; process &amp; monitored and reported)"</formula1>
    </dataValidation>
    <dataValidation type="list" allowBlank="1" showInputMessage="1" showErrorMessage="1" sqref="C15" xr:uid="{D888737F-D3DB-4086-B4DC-C5222C68C5B9}">
      <formula1>"No, No (but sustainable procurement advice given), Yes (environmental policy checked), Yes (policy and performance checked for suppliers)"</formula1>
    </dataValidation>
    <dataValidation type="list" allowBlank="1" showInputMessage="1" showErrorMessage="1" sqref="C23:C24" xr:uid="{D6CD777C-CFC3-40BB-B61F-CF667080B9A3}">
      <formula1>"No, Yes - please give details"</formula1>
    </dataValidation>
    <dataValidation type="list" allowBlank="1" showInputMessage="1" showErrorMessage="1" sqref="C14" xr:uid="{C2E7E6FD-AEFB-43F2-994E-D70D43C50CA7}">
      <formula1>"No, Sometimes, Mostly, Always"</formula1>
    </dataValidation>
  </dataValidations>
  <pageMargins left="0.7" right="0.7" top="0.75" bottom="0.75" header="0.3" footer="0.3"/>
  <pageSetup paperSize="9" orientation="portrait" horizontalDpi="30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D3E2-0F32-42BB-90AC-A582DD0DA08C}">
  <dimension ref="A5:D30"/>
  <sheetViews>
    <sheetView workbookViewId="0">
      <selection activeCell="C20" sqref="C20"/>
    </sheetView>
  </sheetViews>
  <sheetFormatPr defaultRowHeight="15"/>
  <cols>
    <col min="1" max="1" width="9.140625" style="6"/>
    <col min="2" max="2" width="128.28515625" bestFit="1" customWidth="1"/>
    <col min="3" max="3" width="59.85546875" customWidth="1"/>
    <col min="4" max="4" width="56.85546875" customWidth="1"/>
  </cols>
  <sheetData>
    <row r="5" spans="1:4" ht="30">
      <c r="A5" s="15"/>
      <c r="B5" s="17" t="s">
        <v>20</v>
      </c>
      <c r="C5" s="17" t="s">
        <v>21</v>
      </c>
      <c r="D5" s="17" t="s">
        <v>40</v>
      </c>
    </row>
    <row r="6" spans="1:4">
      <c r="A6" s="15">
        <v>1</v>
      </c>
      <c r="B6" s="8" t="s">
        <v>41</v>
      </c>
      <c r="C6" s="8"/>
      <c r="D6" s="8"/>
    </row>
    <row r="7" spans="1:4">
      <c r="A7" s="15"/>
      <c r="B7" s="15" t="s">
        <v>42</v>
      </c>
      <c r="C7" s="8"/>
      <c r="D7" s="8"/>
    </row>
    <row r="8" spans="1:4">
      <c r="A8" s="15"/>
      <c r="B8" s="15" t="s">
        <v>43</v>
      </c>
      <c r="C8" s="8"/>
      <c r="D8" s="8"/>
    </row>
    <row r="9" spans="1:4">
      <c r="A9" s="15"/>
      <c r="B9" s="15" t="s">
        <v>44</v>
      </c>
      <c r="C9" s="8"/>
      <c r="D9" s="8"/>
    </row>
    <row r="10" spans="1:4">
      <c r="A10" s="15"/>
      <c r="B10" s="15" t="s">
        <v>45</v>
      </c>
      <c r="C10" s="8"/>
      <c r="D10" s="8"/>
    </row>
    <row r="11" spans="1:4">
      <c r="A11" s="15"/>
      <c r="B11" s="15" t="s">
        <v>46</v>
      </c>
      <c r="C11" s="8"/>
      <c r="D11" s="8"/>
    </row>
    <row r="12" spans="1:4">
      <c r="A12" s="15"/>
      <c r="B12" s="15" t="s">
        <v>47</v>
      </c>
      <c r="C12" s="8"/>
      <c r="D12" s="8"/>
    </row>
    <row r="13" spans="1:4">
      <c r="A13" s="15"/>
      <c r="B13" s="15" t="s">
        <v>48</v>
      </c>
      <c r="C13" s="8"/>
      <c r="D13" s="8"/>
    </row>
    <row r="14" spans="1:4">
      <c r="A14" s="15"/>
      <c r="B14" s="15" t="s">
        <v>49</v>
      </c>
      <c r="C14" s="8"/>
      <c r="D14" s="8"/>
    </row>
    <row r="15" spans="1:4">
      <c r="A15" s="15"/>
      <c r="B15" s="15" t="s">
        <v>50</v>
      </c>
      <c r="C15" s="8"/>
      <c r="D15" s="8"/>
    </row>
    <row r="16" spans="1:4">
      <c r="A16" s="15"/>
      <c r="B16" s="15" t="s">
        <v>51</v>
      </c>
      <c r="C16" s="8"/>
      <c r="D16" s="8"/>
    </row>
    <row r="17" spans="1:4">
      <c r="A17" s="15">
        <v>2</v>
      </c>
      <c r="B17" s="8" t="s">
        <v>52</v>
      </c>
      <c r="C17" s="8"/>
      <c r="D17" s="8"/>
    </row>
    <row r="18" spans="1:4">
      <c r="A18" s="15">
        <v>3</v>
      </c>
      <c r="B18" s="8" t="s">
        <v>53</v>
      </c>
      <c r="C18" s="8"/>
      <c r="D18" s="8"/>
    </row>
    <row r="19" spans="1:4">
      <c r="A19" s="15">
        <v>4</v>
      </c>
      <c r="B19" s="8" t="s">
        <v>54</v>
      </c>
      <c r="C19" s="8"/>
      <c r="D19" s="8"/>
    </row>
    <row r="20" spans="1:4">
      <c r="A20" s="15">
        <v>5</v>
      </c>
      <c r="B20" s="8" t="s">
        <v>55</v>
      </c>
      <c r="C20" s="8"/>
      <c r="D20" s="8"/>
    </row>
    <row r="21" spans="1:4">
      <c r="A21" s="15">
        <v>6</v>
      </c>
      <c r="B21" s="8" t="s">
        <v>56</v>
      </c>
      <c r="C21" s="8"/>
      <c r="D21" s="8"/>
    </row>
    <row r="22" spans="1:4">
      <c r="A22" s="15">
        <v>7</v>
      </c>
      <c r="B22" s="8" t="s">
        <v>57</v>
      </c>
      <c r="C22" s="8"/>
      <c r="D22" s="8"/>
    </row>
    <row r="25" spans="1:4" ht="30">
      <c r="A25" s="15"/>
      <c r="B25" s="20" t="s">
        <v>37</v>
      </c>
      <c r="C25" s="21" t="s">
        <v>21</v>
      </c>
      <c r="D25" s="21" t="s">
        <v>22</v>
      </c>
    </row>
    <row r="26" spans="1:4">
      <c r="A26" s="15">
        <v>8</v>
      </c>
      <c r="B26" s="16" t="s">
        <v>58</v>
      </c>
      <c r="C26" s="8"/>
      <c r="D26" s="8"/>
    </row>
    <row r="27" spans="1:4">
      <c r="A27" s="15">
        <v>9</v>
      </c>
      <c r="B27" s="8" t="s">
        <v>59</v>
      </c>
      <c r="C27" s="8"/>
      <c r="D27" s="8"/>
    </row>
    <row r="28" spans="1:4">
      <c r="A28" s="15">
        <v>10</v>
      </c>
      <c r="B28" s="8" t="s">
        <v>60</v>
      </c>
      <c r="C28" s="8"/>
      <c r="D28" s="8"/>
    </row>
    <row r="29" spans="1:4">
      <c r="A29" s="15"/>
      <c r="B29" s="15" t="s">
        <v>61</v>
      </c>
      <c r="C29" s="8"/>
      <c r="D29" s="8"/>
    </row>
    <row r="30" spans="1:4">
      <c r="A30" s="15">
        <v>11</v>
      </c>
      <c r="B30" s="8" t="s">
        <v>62</v>
      </c>
      <c r="C30" s="8"/>
      <c r="D30" s="8"/>
    </row>
  </sheetData>
  <dataValidations count="8">
    <dataValidation type="list" allowBlank="1" showInputMessage="1" showErrorMessage="1" sqref="C17" xr:uid="{BD72A974-3890-4776-8820-C7C2B3841A35}">
      <formula1>"No, Yes (statement or policy), Yes (policy and process to assess compliance)"</formula1>
    </dataValidation>
    <dataValidation type="list" allowBlank="1" showInputMessage="1" showErrorMessage="1" sqref="C18" xr:uid="{AAB3F15E-C78F-4466-BFAF-37FBC06FEAA5}">
      <formula1>"Yes, No"</formula1>
    </dataValidation>
    <dataValidation type="list" allowBlank="1" showInputMessage="1" showErrorMessage="1" sqref="C27" xr:uid="{C7AAC21D-BC32-428C-A6ED-C036FB0161E0}">
      <formula1>"No, Yes (internal social audits undertaken), Yes (3rd party social audits - SMETA/ETI/SA8000/TfS/BSCI or other please state which)"</formula1>
    </dataValidation>
    <dataValidation type="list" allowBlank="1" showInputMessage="1" showErrorMessage="1" sqref="C19" xr:uid="{BAB23C84-9227-4579-B8E1-E2A89180013A}">
      <formula1>"No, Yes - please give details"</formula1>
    </dataValidation>
    <dataValidation type="list" allowBlank="1" showInputMessage="1" showErrorMessage="1" sqref="C26" xr:uid="{B41D99E4-1556-4393-85DD-4089AA94692A}">
      <formula1>"No, Yes (procedures and policies in place), Yes (procedures &amp; policies and certified social management system)"</formula1>
    </dataValidation>
    <dataValidation type="list" allowBlank="1" showInputMessage="1" showErrorMessage="1" sqref="C28:C29" xr:uid="{F43914D1-E545-4445-91D6-DD23514A89FC}">
      <formula1>"No, Yes (please give details)"</formula1>
    </dataValidation>
    <dataValidation type="list" allowBlank="1" showInputMessage="1" showErrorMessage="1" sqref="C7:C15" xr:uid="{6F5E967F-6C2D-4BFB-8C44-66043D1C41E3}">
      <formula1>"No, Policy, Policy and procedure"</formula1>
    </dataValidation>
    <dataValidation type="list" allowBlank="1" showInputMessage="1" showErrorMessage="1" sqref="C16" xr:uid="{A4997BEE-2D42-4A05-BF7C-CA66F224126E}">
      <formula1>"No, Policy, Policy and procedure, Policy and procedure as well as ISO 27001 certified"</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224F1-D6F5-4A07-B287-54FC619F1B3F}">
  <dimension ref="A5:D24"/>
  <sheetViews>
    <sheetView workbookViewId="0">
      <selection activeCell="B13" sqref="B13"/>
    </sheetView>
  </sheetViews>
  <sheetFormatPr defaultRowHeight="15"/>
  <cols>
    <col min="2" max="2" width="85.85546875" bestFit="1" customWidth="1"/>
    <col min="3" max="3" width="63.140625" customWidth="1"/>
    <col min="4" max="4" width="68.5703125" customWidth="1"/>
  </cols>
  <sheetData>
    <row r="5" spans="1:4" ht="30">
      <c r="A5" s="8"/>
      <c r="B5" s="19" t="s">
        <v>20</v>
      </c>
      <c r="C5" s="19" t="s">
        <v>21</v>
      </c>
      <c r="D5" s="19" t="s">
        <v>22</v>
      </c>
    </row>
    <row r="6" spans="1:4">
      <c r="A6" s="8">
        <v>1</v>
      </c>
      <c r="B6" s="8" t="s">
        <v>63</v>
      </c>
      <c r="C6" s="8"/>
      <c r="D6" s="8"/>
    </row>
    <row r="7" spans="1:4">
      <c r="A7" s="8">
        <v>2</v>
      </c>
      <c r="B7" s="8" t="s">
        <v>64</v>
      </c>
      <c r="C7" s="8"/>
      <c r="D7" s="8"/>
    </row>
    <row r="8" spans="1:4">
      <c r="A8" s="8">
        <v>3</v>
      </c>
      <c r="B8" s="8" t="s">
        <v>65</v>
      </c>
      <c r="C8" s="8"/>
      <c r="D8" s="8"/>
    </row>
    <row r="9" spans="1:4">
      <c r="A9" s="8">
        <v>4</v>
      </c>
      <c r="B9" s="8" t="s">
        <v>66</v>
      </c>
      <c r="C9" s="8"/>
      <c r="D9" s="8"/>
    </row>
    <row r="10" spans="1:4">
      <c r="A10" s="8">
        <v>5</v>
      </c>
      <c r="B10" s="8" t="s">
        <v>67</v>
      </c>
      <c r="C10" s="8"/>
      <c r="D10" s="8"/>
    </row>
    <row r="11" spans="1:4">
      <c r="A11" s="8">
        <v>6</v>
      </c>
      <c r="B11" s="8" t="s">
        <v>68</v>
      </c>
      <c r="C11" s="8"/>
      <c r="D11" s="8"/>
    </row>
    <row r="12" spans="1:4" ht="30">
      <c r="A12" s="8">
        <v>7</v>
      </c>
      <c r="B12" s="18" t="s">
        <v>69</v>
      </c>
      <c r="C12" s="8"/>
      <c r="D12" s="8"/>
    </row>
    <row r="13" spans="1:4">
      <c r="A13" s="8">
        <v>8</v>
      </c>
      <c r="B13" s="8" t="s">
        <v>70</v>
      </c>
      <c r="C13" s="8"/>
      <c r="D13" s="8"/>
    </row>
    <row r="14" spans="1:4">
      <c r="A14" s="8">
        <v>9</v>
      </c>
      <c r="B14" s="8" t="s">
        <v>71</v>
      </c>
      <c r="C14" s="8"/>
      <c r="D14" s="8"/>
    </row>
    <row r="15" spans="1:4">
      <c r="A15" s="8">
        <v>10</v>
      </c>
      <c r="B15" s="8" t="s">
        <v>72</v>
      </c>
      <c r="C15" s="8"/>
      <c r="D15" s="8"/>
    </row>
    <row r="16" spans="1:4">
      <c r="A16" s="8">
        <v>11</v>
      </c>
      <c r="B16" s="8" t="s">
        <v>73</v>
      </c>
      <c r="C16" s="8"/>
      <c r="D16" s="8"/>
    </row>
    <row r="17" spans="1:4">
      <c r="A17" s="8">
        <v>12</v>
      </c>
      <c r="B17" s="8" t="s">
        <v>74</v>
      </c>
      <c r="C17" s="8"/>
      <c r="D17" s="8"/>
    </row>
    <row r="18" spans="1:4">
      <c r="A18" s="8">
        <v>13</v>
      </c>
      <c r="B18" s="8" t="s">
        <v>75</v>
      </c>
      <c r="C18" s="8"/>
      <c r="D18" s="8"/>
    </row>
    <row r="19" spans="1:4">
      <c r="A19" s="8">
        <v>14</v>
      </c>
      <c r="B19" s="18" t="s">
        <v>76</v>
      </c>
      <c r="C19" s="8"/>
      <c r="D19" s="8"/>
    </row>
    <row r="22" spans="1:4" ht="30">
      <c r="A22" s="8">
        <v>15</v>
      </c>
      <c r="B22" s="18" t="s">
        <v>77</v>
      </c>
      <c r="C22" s="8"/>
      <c r="D22" s="8"/>
    </row>
    <row r="23" spans="1:4">
      <c r="A23" s="8">
        <v>16</v>
      </c>
      <c r="B23" s="8" t="s">
        <v>78</v>
      </c>
      <c r="C23" s="8"/>
      <c r="D23" s="8"/>
    </row>
    <row r="24" spans="1:4" ht="45">
      <c r="A24" s="8">
        <v>17</v>
      </c>
      <c r="B24" s="18" t="s">
        <v>79</v>
      </c>
      <c r="C24" s="8"/>
      <c r="D24" s="8"/>
    </row>
  </sheetData>
  <dataValidations count="9">
    <dataValidation type="list" allowBlank="1" showInputMessage="1" showErrorMessage="1" sqref="C6" xr:uid="{A72580E5-35AB-462F-BDF9-6E47F7F991E6}">
      <formula1>"Yes (charity), Yes (B-Corp), Yes (social enterprise), No"</formula1>
    </dataValidation>
    <dataValidation type="list" allowBlank="1" showInputMessage="1" showErrorMessage="1" sqref="C7" xr:uid="{8C60E4EC-3C0A-4E42-9F05-829D1B308F4C}">
      <formula1>"Yes, No"</formula1>
    </dataValidation>
    <dataValidation type="list" allowBlank="1" showInputMessage="1" showErrorMessage="1" sqref="C14 C17" xr:uid="{466DF7ED-AA92-41DF-A8AF-E80BF876174A}">
      <formula1>"No, Yes"</formula1>
    </dataValidation>
    <dataValidation type="list" allowBlank="1" showInputMessage="1" showErrorMessage="1" sqref="C12" xr:uid="{D5FDF938-B882-4EBF-BD1C-E135744A05F6}">
      <formula1>"No, Yes (guidelines for staff), Yes (sustainable procurement policy or similar), Yes (sustainable procurement policy and process in place to ensure best practice),"</formula1>
    </dataValidation>
    <dataValidation type="list" allowBlank="1" showInputMessage="1" showErrorMessage="1" sqref="C13 C24 C16" xr:uid="{AD4F223C-CDB4-421D-8015-2CA4FE3B7D53}">
      <formula1>"No, Yes - please give details"</formula1>
    </dataValidation>
    <dataValidation type="list" allowBlank="1" showInputMessage="1" showErrorMessage="1" sqref="C8" xr:uid="{354CAF3F-2697-4D4B-A02E-CFDC51536E85}">
      <formula1>"No, Yes, Yes - Living Wage Employer member"</formula1>
    </dataValidation>
    <dataValidation type="list" allowBlank="1" showInputMessage="1" showErrorMessage="1" sqref="C9:C11" xr:uid="{70C440AA-CD67-4506-99A5-445ABC1F7016}">
      <formula1>"No, Yes, Unsure"</formula1>
    </dataValidation>
    <dataValidation type="list" allowBlank="1" showInputMessage="1" showErrorMessage="1" sqref="C15" xr:uid="{E269058D-7FE9-4F0D-BC7F-175F07C3E213}">
      <formula1>"0-30 days, 31-60 days, 61+ days"</formula1>
    </dataValidation>
    <dataValidation type="list" allowBlank="1" showInputMessage="1" showErrorMessage="1" sqref="C18" xr:uid="{902620E1-C87A-4EFD-B73D-FEFFBB34CCFE}">
      <formula1>"No, Not applicable, Yes"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9C1-43AD-4BB8-A13E-3E7DA7064D21}">
  <dimension ref="A1:O75"/>
  <sheetViews>
    <sheetView topLeftCell="A53" workbookViewId="0">
      <selection activeCell="C52" sqref="C52"/>
    </sheetView>
  </sheetViews>
  <sheetFormatPr defaultRowHeight="15"/>
  <cols>
    <col min="1" max="1" width="22.28515625" customWidth="1"/>
    <col min="2" max="2" width="26.28515625" customWidth="1"/>
  </cols>
  <sheetData>
    <row r="1" spans="1:4">
      <c r="A1" s="27" t="s">
        <v>80</v>
      </c>
      <c r="B1" s="27" t="s">
        <v>81</v>
      </c>
      <c r="C1" s="27" t="s">
        <v>82</v>
      </c>
      <c r="D1" s="27" t="s">
        <v>83</v>
      </c>
    </row>
    <row r="2" spans="1:4">
      <c r="A2" s="27" t="s">
        <v>10</v>
      </c>
      <c r="B2" s="27"/>
      <c r="C2" s="27"/>
    </row>
    <row r="3" spans="1:4">
      <c r="A3">
        <f>Environmental!A6</f>
        <v>1</v>
      </c>
      <c r="B3">
        <f>Environmental!C6</f>
        <v>0</v>
      </c>
      <c r="C3" t="b">
        <f>IF(B3="Yes - Environmental Policy",2, IF(B3="Yes - statement",1,IF(B3="No",0)))</f>
        <v>0</v>
      </c>
    </row>
    <row r="4" spans="1:4">
      <c r="A4">
        <f>Environmental!A7</f>
        <v>2</v>
      </c>
      <c r="B4">
        <f>Environmental!C7</f>
        <v>0</v>
      </c>
      <c r="C4" t="str">
        <f>IF(B4="No",0,IF(B4="Yes (not certified)",1,IF(B4="Yes (Green Dragon/ EMAS/ BS8555)",2,IF(B4="Yes (ISO 14001)",2,""))))</f>
        <v/>
      </c>
    </row>
    <row r="5" spans="1:4">
      <c r="A5">
        <f>Environmental!A8</f>
        <v>3</v>
      </c>
      <c r="B5">
        <f>Environmental!C8</f>
        <v>0</v>
      </c>
      <c r="C5" t="str">
        <f>IF(B5="No",0,IF(B5="Yes (monitored)",1,IF(B5="Yes (monitored &amp; targets set to reduce)",2,IF(B5="Yes (monitored &amp; targets set &amp; performance publicly reported)",3,""))))</f>
        <v/>
      </c>
    </row>
    <row r="6" spans="1:4">
      <c r="A6">
        <f>Environmental!A9</f>
        <v>4</v>
      </c>
      <c r="B6">
        <f>Environmental!C9</f>
        <v>0</v>
      </c>
      <c r="C6" t="b">
        <f>IF(B6="No",0,IF(B6="Yes (unverified target)",1,IF(B6="Yes (verified target - SBTI or CDP or similar)","2")))</f>
        <v>0</v>
      </c>
      <c r="D6" t="str">
        <f>IF(C6=0,"Set an emissions target","N/A")</f>
        <v>N/A</v>
      </c>
    </row>
    <row r="7" spans="1:4">
      <c r="A7">
        <f>Environmental!A10</f>
        <v>5</v>
      </c>
      <c r="B7">
        <f>Environmental!C10</f>
        <v>0</v>
      </c>
      <c r="C7" t="str">
        <f>IF(B7="No (unlimited travel)",0,IF(B7="No (but green travel encouraged)",1,IF(B7="Yes (policy in place)",2,IF(B7="Yes (policy and process in place to manage travel)",3,IF(B7="Yes (policy &amp; process &amp; monitored and reported)",4,"")))))</f>
        <v/>
      </c>
    </row>
    <row r="8" spans="1:4">
      <c r="A8">
        <f>Environmental!A11</f>
        <v>6</v>
      </c>
      <c r="B8">
        <f>Environmental!C11</f>
        <v>0</v>
      </c>
      <c r="C8" t="str">
        <f>IF(B8="No",0,IF(B8="Yes (monitor)",1,IF(B8="Yes (monitor and manage)",2,IF(B8="Yes (monitor &amp; manage &amp; report)",3,""))))</f>
        <v/>
      </c>
    </row>
    <row r="9" spans="1:4">
      <c r="A9">
        <f>Environmental!A12</f>
        <v>7</v>
      </c>
      <c r="B9">
        <f>Environmental!C12</f>
        <v>0</v>
      </c>
      <c r="C9" t="str">
        <f>IF(B9="No",0,IF(B9="Yes (green energy tariff from the grid)",1,IF(B9="Mix (non-renewable tariff from grid &amp; on-site renewables)",2,IF(B9="Yes (renewables through PPA)",2,IF(B9="Yes (green energy &amp; produce our own renewable energy)",2,IF(B9="Yes (produce 100% of our own energy via renewables on site)",3,""))))))</f>
        <v/>
      </c>
      <c r="D9" t="str">
        <f>IF(C9=0,"Switch to renewable energy supplier","N/A")</f>
        <v>N/A</v>
      </c>
    </row>
    <row r="10" spans="1:4">
      <c r="A10">
        <f>Environmental!A13</f>
        <v>8</v>
      </c>
      <c r="B10">
        <f>Environmental!C13</f>
        <v>0</v>
      </c>
      <c r="C10" t="str">
        <f>IF(B10="No",0,IF(B10="Yes (unverified)",1,IF(B10="Yes (verified ISO 9001 or similar)",2,"")))</f>
        <v/>
      </c>
    </row>
    <row r="11" spans="1:4">
      <c r="A11">
        <f>Environmental!A14</f>
        <v>9</v>
      </c>
      <c r="B11">
        <f>Environmental!C14</f>
        <v>0</v>
      </c>
      <c r="C11" t="str">
        <f>IF(B11="No",0,IF(B11="Sometimes",1,IF(B11="Mostly",2,IF(B11="Always",3,""))))</f>
        <v/>
      </c>
      <c r="D11" t="str">
        <f>IF(C11&lt;3,"Set a paper policy to only use FSC or recycled paper","N/A")</f>
        <v>N/A</v>
      </c>
    </row>
    <row r="12" spans="1:4">
      <c r="A12">
        <f>Environmental!A15</f>
        <v>10</v>
      </c>
      <c r="B12">
        <f>Environmental!C15</f>
        <v>0</v>
      </c>
      <c r="C12" t="str">
        <f>IF(B12="No",0,IF(B12="No (but sustainable procurement advice given)",1,IF(B12="Yes (environmental policy checked)",2,IF(B12="Yes (policy and performance checked for suppliers",3,""))))</f>
        <v/>
      </c>
    </row>
    <row r="13" spans="1:4">
      <c r="A13">
        <f>Environmental!A16</f>
        <v>11</v>
      </c>
      <c r="B13">
        <f>Environmental!C16</f>
        <v>0</v>
      </c>
      <c r="C13">
        <f>IF(ISBLANK(Environmental!C16),0,1)</f>
        <v>0</v>
      </c>
    </row>
    <row r="14" spans="1:4">
      <c r="A14">
        <f>Environmental!A17</f>
        <v>12</v>
      </c>
      <c r="B14">
        <f>Environmental!C17</f>
        <v>0</v>
      </c>
      <c r="C14">
        <f>IF(ISBLANK(Environmental!C17),0,1)</f>
        <v>0</v>
      </c>
    </row>
    <row r="15" spans="1:4">
      <c r="A15">
        <f>Environmental!A18</f>
        <v>13</v>
      </c>
      <c r="B15">
        <f>Environmental!C18</f>
        <v>0</v>
      </c>
      <c r="C15">
        <f>IF(ISBLANK(Environmental!C18),0,1)</f>
        <v>0</v>
      </c>
    </row>
    <row r="16" spans="1:4">
      <c r="A16">
        <f>Environmental!A19</f>
        <v>14</v>
      </c>
      <c r="B16">
        <f>Environmental!C19</f>
        <v>0</v>
      </c>
    </row>
    <row r="17" spans="1:7">
      <c r="A17">
        <f>Environmental!A20</f>
        <v>0</v>
      </c>
      <c r="B17">
        <f>Environmental!C20</f>
        <v>0</v>
      </c>
    </row>
    <row r="18" spans="1:7">
      <c r="A18">
        <f>Environmental!A21</f>
        <v>0</v>
      </c>
      <c r="B18">
        <f>Environmental!C21</f>
        <v>0</v>
      </c>
    </row>
    <row r="19" spans="1:7">
      <c r="A19">
        <f>Environmental!A22</f>
        <v>0</v>
      </c>
      <c r="B19" t="str">
        <f>Environmental!C22</f>
        <v>Response (drop down list)</v>
      </c>
    </row>
    <row r="20" spans="1:7">
      <c r="A20">
        <f>Environmental!A23</f>
        <v>15</v>
      </c>
      <c r="B20">
        <f>Environmental!C23</f>
        <v>0</v>
      </c>
      <c r="C20" t="str">
        <f>IF(B20="No",0,IF(B20="Yes - please give details",1,""))</f>
        <v/>
      </c>
      <c r="G20" t="s">
        <v>84</v>
      </c>
    </row>
    <row r="21" spans="1:7">
      <c r="A21">
        <f>Environmental!A24</f>
        <v>16</v>
      </c>
      <c r="B21">
        <f>Environmental!C24</f>
        <v>0</v>
      </c>
      <c r="C21" t="str">
        <f>IF(B21="No",0,IF(B21="Yes - please give details",1,""))</f>
        <v/>
      </c>
      <c r="E21" t="s">
        <v>85</v>
      </c>
      <c r="F21">
        <v>29</v>
      </c>
      <c r="G21" t="str">
        <f>_xlfn.CONCAT(D6,D9,D11)</f>
        <v>N/AN/AN/A</v>
      </c>
    </row>
    <row r="22" spans="1:7">
      <c r="B22" s="28" t="s">
        <v>86</v>
      </c>
      <c r="C22" s="28">
        <f>SUM(C3:C21)</f>
        <v>0</v>
      </c>
      <c r="D22" t="str">
        <f>IF(C22&gt;=20, "Excellent responses", IF(C22&gt;=15, "Good responses", IF(C22&gt;9, "Room for improvement - suggestion: set a joint target", "Concerning result - evaluate responses, identify problematic areas, set improvement targets ")))</f>
        <v xml:space="preserve">Concerning result - evaluate responses, identify problematic areas, set improvement targets </v>
      </c>
    </row>
    <row r="23" spans="1:7">
      <c r="A23" s="27" t="s">
        <v>11</v>
      </c>
    </row>
    <row r="24" spans="1:7">
      <c r="A24" cm="1">
        <f t="array" ref="A24:A48">Social!A6:A30</f>
        <v>1</v>
      </c>
      <c r="B24" cm="1">
        <f t="array" ref="B24:B48">Social!C6:C30</f>
        <v>0</v>
      </c>
    </row>
    <row r="25" spans="1:7">
      <c r="A25">
        <v>0</v>
      </c>
      <c r="B25">
        <v>0</v>
      </c>
      <c r="C25" t="str">
        <f>IF(B25="No",0,IF(B25="Policy",1,IF(B25="Policy and procedure",2,"")))</f>
        <v/>
      </c>
    </row>
    <row r="26" spans="1:7">
      <c r="A26">
        <v>0</v>
      </c>
      <c r="B26">
        <v>0</v>
      </c>
      <c r="C26" t="str">
        <f t="shared" ref="C26:C33" si="0">IF(B26="No",0,IF(B26="Policy",1,IF(B26="Policy and procedure",2,"")))</f>
        <v/>
      </c>
    </row>
    <row r="27" spans="1:7">
      <c r="A27">
        <v>0</v>
      </c>
      <c r="B27">
        <v>0</v>
      </c>
      <c r="C27" t="str">
        <f t="shared" si="0"/>
        <v/>
      </c>
    </row>
    <row r="28" spans="1:7">
      <c r="A28">
        <v>0</v>
      </c>
      <c r="B28">
        <v>0</v>
      </c>
      <c r="C28" t="str">
        <f t="shared" si="0"/>
        <v/>
      </c>
    </row>
    <row r="29" spans="1:7">
      <c r="A29">
        <v>0</v>
      </c>
      <c r="B29">
        <v>0</v>
      </c>
      <c r="C29" t="str">
        <f t="shared" si="0"/>
        <v/>
      </c>
    </row>
    <row r="30" spans="1:7">
      <c r="A30">
        <v>0</v>
      </c>
      <c r="B30">
        <v>0</v>
      </c>
      <c r="C30" t="str">
        <f t="shared" si="0"/>
        <v/>
      </c>
    </row>
    <row r="31" spans="1:7">
      <c r="A31">
        <v>0</v>
      </c>
      <c r="B31">
        <v>0</v>
      </c>
      <c r="C31" t="str">
        <f t="shared" si="0"/>
        <v/>
      </c>
    </row>
    <row r="32" spans="1:7">
      <c r="A32">
        <v>0</v>
      </c>
      <c r="B32">
        <v>0</v>
      </c>
      <c r="C32" t="str">
        <f t="shared" si="0"/>
        <v/>
      </c>
    </row>
    <row r="33" spans="1:6">
      <c r="A33">
        <v>0</v>
      </c>
      <c r="B33">
        <v>0</v>
      </c>
      <c r="C33" t="str">
        <f t="shared" si="0"/>
        <v/>
      </c>
    </row>
    <row r="34" spans="1:6">
      <c r="A34">
        <v>0</v>
      </c>
      <c r="B34">
        <v>0</v>
      </c>
      <c r="C34" t="str">
        <f>IF(B34="No",0,IF(B34="Policy",1,IF(B34="Policy and procedure",2,IF(B34="Policy and procedure as well as ISO 27001 certified",3,""))))</f>
        <v/>
      </c>
    </row>
    <row r="35" spans="1:6">
      <c r="A35">
        <v>2</v>
      </c>
      <c r="B35">
        <v>0</v>
      </c>
      <c r="C35" t="str">
        <f>IF(B35="No",0,IF(B35="Yes (statement or policy)",1,IF(B35="Yes (policy and process to assess compliance)",2,"")))</f>
        <v/>
      </c>
    </row>
    <row r="36" spans="1:6">
      <c r="A36">
        <v>3</v>
      </c>
      <c r="B36">
        <v>0</v>
      </c>
      <c r="C36" t="str">
        <f>IF(B36="No",0,IF(B36="Yes",1,""))</f>
        <v/>
      </c>
    </row>
    <row r="37" spans="1:6">
      <c r="A37">
        <v>4</v>
      </c>
      <c r="B37">
        <v>0</v>
      </c>
      <c r="C37" t="str">
        <f>IF(B37="No",0,IF(B37="Yes - please give details",1,""))</f>
        <v/>
      </c>
    </row>
    <row r="38" spans="1:6">
      <c r="A38">
        <v>5</v>
      </c>
      <c r="B38">
        <v>0</v>
      </c>
      <c r="C38">
        <f>IF(ISBLANK(Social!C22),0,1)</f>
        <v>0</v>
      </c>
    </row>
    <row r="39" spans="1:6">
      <c r="A39">
        <v>6</v>
      </c>
      <c r="B39">
        <v>0</v>
      </c>
    </row>
    <row r="40" spans="1:6">
      <c r="A40">
        <v>7</v>
      </c>
      <c r="B40">
        <v>0</v>
      </c>
    </row>
    <row r="41" spans="1:6">
      <c r="A41">
        <v>0</v>
      </c>
      <c r="B41">
        <v>0</v>
      </c>
    </row>
    <row r="42" spans="1:6">
      <c r="A42">
        <v>0</v>
      </c>
      <c r="B42">
        <v>0</v>
      </c>
    </row>
    <row r="43" spans="1:6">
      <c r="A43">
        <v>0</v>
      </c>
      <c r="B43" t="str">
        <v>Response (drop down list)</v>
      </c>
      <c r="C43" t="str">
        <f>IF(B42="No",0,IF(B42="Yes (procedures and policies in place)",1,IF(B42="Yes (procedures &amp; policies and certified social management system)",2,"")))</f>
        <v/>
      </c>
    </row>
    <row r="44" spans="1:6">
      <c r="A44">
        <v>8</v>
      </c>
      <c r="B44">
        <v>0</v>
      </c>
      <c r="C44" t="str">
        <f>IF(B43="No",0,IF(B43="Yes (internal social audits undertaken)",1,IF(B43="Yes (3rd party social audits - SMETA/ETI/SA8000/TfS/BSCI or other please state which)",2,"")))</f>
        <v/>
      </c>
    </row>
    <row r="45" spans="1:6">
      <c r="A45">
        <v>9</v>
      </c>
      <c r="B45">
        <v>0</v>
      </c>
      <c r="C45" t="str">
        <f>IF(B44="No",0,IF(B44="Yes - please give details",1,""))</f>
        <v/>
      </c>
    </row>
    <row r="46" spans="1:6">
      <c r="A46">
        <v>10</v>
      </c>
      <c r="B46">
        <v>0</v>
      </c>
    </row>
    <row r="47" spans="1:6">
      <c r="A47">
        <v>0</v>
      </c>
      <c r="B47">
        <v>0</v>
      </c>
      <c r="C47">
        <f>IF(ISBLANK(Social!C31),0,1)</f>
        <v>0</v>
      </c>
      <c r="E47" t="s">
        <v>85</v>
      </c>
      <c r="F47">
        <v>26</v>
      </c>
    </row>
    <row r="48" spans="1:6">
      <c r="A48">
        <v>11</v>
      </c>
      <c r="B48">
        <v>0</v>
      </c>
    </row>
    <row r="49" spans="1:15">
      <c r="B49" s="28" t="s">
        <v>87</v>
      </c>
      <c r="C49" s="28">
        <f>SUM(C24:C45)</f>
        <v>0</v>
      </c>
      <c r="D49" t="str">
        <f>IF(C49&gt;=20, "Excellent responses", IF(C49&gt;=15, "Good responses", IF(C49&gt;9, "Room for improvement - suggestion: set a joint target", "Concerning result - evaluate responses, identify problematic areas, set improvement targets ")))</f>
        <v xml:space="preserve">Concerning result - evaluate responses, identify problematic areas, set improvement targets </v>
      </c>
    </row>
    <row r="50" spans="1:15">
      <c r="A50" t="s">
        <v>12</v>
      </c>
      <c r="B50" s="27"/>
      <c r="C50" s="27"/>
    </row>
    <row r="51" spans="1:15">
      <c r="A51" cm="1">
        <f t="array" ref="A51:A69">Economic!A6:A24</f>
        <v>1</v>
      </c>
      <c r="B51" cm="1">
        <f t="array" ref="B51:B69">Economic!C6:C24</f>
        <v>0</v>
      </c>
      <c r="C51" t="str">
        <f>IF(B51="No",0,IF(B51="Yes (B-Corp)",1,IF(B51="Yes (social enterprise)",1,IF(B51="Yes (charity)",1,""))))</f>
        <v/>
      </c>
    </row>
    <row r="52" spans="1:15">
      <c r="A52">
        <v>2</v>
      </c>
      <c r="B52">
        <v>0</v>
      </c>
      <c r="C52" t="str">
        <f>IF(B52="No",0,IF(B52="Yes",1,""))</f>
        <v/>
      </c>
    </row>
    <row r="53" spans="1:15">
      <c r="A53">
        <v>3</v>
      </c>
      <c r="B53">
        <v>0</v>
      </c>
      <c r="C53" t="str">
        <f>IF(B53="No",0,IF(B53="Yes",1,IF(B53="Yes - Living Wage Employer member",1,"")))</f>
        <v/>
      </c>
    </row>
    <row r="54" spans="1:15">
      <c r="A54">
        <v>4</v>
      </c>
      <c r="B54">
        <v>0</v>
      </c>
      <c r="C54" t="str">
        <f>IF(B54="No",0,IF(B54="Yes",1,IF(B54="Unsure",0,"")))</f>
        <v/>
      </c>
    </row>
    <row r="55" spans="1:15">
      <c r="A55">
        <v>5</v>
      </c>
      <c r="B55">
        <v>0</v>
      </c>
      <c r="C55" t="str">
        <f>IF(B55="No",0,IF(B55="Yes",1,IF(B55="Unsure",0,"")))</f>
        <v/>
      </c>
    </row>
    <row r="56" spans="1:15">
      <c r="A56">
        <v>6</v>
      </c>
      <c r="B56">
        <v>0</v>
      </c>
      <c r="C56" t="str">
        <f>IF(B56="No",0,IF(B56="Yes",1,IF(B56="Unsure",0,"")))</f>
        <v/>
      </c>
    </row>
    <row r="57" spans="1:15">
      <c r="A57">
        <v>7</v>
      </c>
      <c r="B57">
        <v>0</v>
      </c>
      <c r="C57" t="str">
        <f>IF(B57="No",0,IF(B57="Yes (guidelines for staff)",1,IF(B57="Yes (sustainable procurement policy or similar)",2,IF(B57="Yes (sustainable procurement policy and process in place to ensure best practice)",3,""))))</f>
        <v/>
      </c>
    </row>
    <row r="58" spans="1:15">
      <c r="A58">
        <v>8</v>
      </c>
      <c r="B58">
        <v>0</v>
      </c>
      <c r="C58" t="str">
        <f>IF(B58="No",0,IF(B58="Yes - please give details",1,""))</f>
        <v/>
      </c>
    </row>
    <row r="59" spans="1:15">
      <c r="A59">
        <v>9</v>
      </c>
      <c r="B59">
        <v>0</v>
      </c>
      <c r="C59" t="str">
        <f>IF(B59="No",0,IF(B59="Yes",1,""))</f>
        <v/>
      </c>
    </row>
    <row r="60" spans="1:15">
      <c r="A60">
        <v>10</v>
      </c>
      <c r="B60">
        <v>0</v>
      </c>
      <c r="C60" t="str">
        <f>IF(B60="61+ days",0,IF(B60="31-60 days",1,IF(B60="0-30 days",2,"")))</f>
        <v/>
      </c>
    </row>
    <row r="61" spans="1:15">
      <c r="A61">
        <v>11</v>
      </c>
      <c r="B61">
        <v>0</v>
      </c>
      <c r="C61" t="str">
        <f>IF(B61="No",0,IF(B61="Yes - please give details",1,""))</f>
        <v/>
      </c>
    </row>
    <row r="62" spans="1:15">
      <c r="A62">
        <v>12</v>
      </c>
      <c r="B62">
        <v>0</v>
      </c>
      <c r="C62" t="str">
        <f>IF(B62="No",0,IF(B62="Yes",1,""))</f>
        <v/>
      </c>
    </row>
    <row r="63" spans="1:15">
      <c r="A63">
        <v>13</v>
      </c>
      <c r="B63">
        <v>0</v>
      </c>
      <c r="C63" t="str">
        <f>IF(B63="No",0,IF(B63="Not applicable",1,IF(B63="Yes",2,"")))</f>
        <v/>
      </c>
      <c r="N63" t="s">
        <v>88</v>
      </c>
    </row>
    <row r="64" spans="1:15">
      <c r="A64">
        <v>14</v>
      </c>
      <c r="B64">
        <v>0</v>
      </c>
      <c r="N64" t="s">
        <v>89</v>
      </c>
      <c r="O64">
        <v>15</v>
      </c>
    </row>
    <row r="65" spans="1:15">
      <c r="A65">
        <v>0</v>
      </c>
      <c r="B65">
        <v>0</v>
      </c>
      <c r="N65" t="s">
        <v>90</v>
      </c>
      <c r="O65">
        <v>7</v>
      </c>
    </row>
    <row r="66" spans="1:15">
      <c r="A66">
        <v>0</v>
      </c>
      <c r="B66">
        <v>0</v>
      </c>
      <c r="N66" t="s">
        <v>91</v>
      </c>
      <c r="O66">
        <v>0</v>
      </c>
    </row>
    <row r="67" spans="1:15">
      <c r="A67">
        <v>15</v>
      </c>
      <c r="B67">
        <v>0</v>
      </c>
      <c r="C67">
        <f>IF(ISBLANK(Economic!C24),0,1)</f>
        <v>0</v>
      </c>
      <c r="N67" t="s">
        <v>92</v>
      </c>
      <c r="O67">
        <v>0</v>
      </c>
    </row>
    <row r="68" spans="1:15">
      <c r="A68">
        <v>16</v>
      </c>
      <c r="B68">
        <v>0</v>
      </c>
      <c r="C68">
        <f>IF(ISBLANK(Economic!C25),0,1)</f>
        <v>0</v>
      </c>
    </row>
    <row r="69" spans="1:15">
      <c r="A69">
        <v>17</v>
      </c>
      <c r="B69">
        <v>0</v>
      </c>
      <c r="C69" t="str">
        <f>IF(B69="No",1,IF(B69="Yes - please give details",0,""))</f>
        <v/>
      </c>
      <c r="E69" t="s">
        <v>85</v>
      </c>
      <c r="F69">
        <v>17</v>
      </c>
    </row>
    <row r="70" spans="1:15">
      <c r="B70" s="28" t="s">
        <v>93</v>
      </c>
      <c r="C70" s="28">
        <f>SUM(C51:C63)</f>
        <v>0</v>
      </c>
      <c r="D70" t="str">
        <f>IF(C70&gt;=14, "Excellent responses", IF(C70&gt;=10, "Good responses", IF(C70&gt;6, "Room for improvement - suggestion: set a joint target", "Concerning result - evaluate responses, identify problematic areas, set improvement targets ")))</f>
        <v xml:space="preserve">Concerning result - evaluate responses, identify problematic areas, set improvement targets </v>
      </c>
    </row>
    <row r="71" spans="1:15">
      <c r="B71" s="27"/>
      <c r="C71" s="27"/>
    </row>
    <row r="72" spans="1:15">
      <c r="B72" s="28" t="s">
        <v>88</v>
      </c>
      <c r="C72" s="28" t="b">
        <f>IF('About org'!C14="Micro",15,IF('About org'!C14="Small",7))</f>
        <v>0</v>
      </c>
      <c r="E72" t="s">
        <v>94</v>
      </c>
      <c r="F72">
        <v>72</v>
      </c>
      <c r="H72" s="30" t="s">
        <v>95</v>
      </c>
      <c r="I72" s="34" t="s">
        <v>96</v>
      </c>
      <c r="J72" s="34" t="s">
        <v>97</v>
      </c>
    </row>
    <row r="73" spans="1:15">
      <c r="B73" s="28" t="s">
        <v>98</v>
      </c>
      <c r="C73" s="28">
        <f>C70+C49+C22+C72</f>
        <v>0</v>
      </c>
      <c r="E73" t="s">
        <v>99</v>
      </c>
      <c r="F73">
        <v>40</v>
      </c>
      <c r="H73" s="30" t="s">
        <v>100</v>
      </c>
      <c r="I73" s="33" t="s">
        <v>101</v>
      </c>
      <c r="J73" s="33" t="s">
        <v>102</v>
      </c>
    </row>
    <row r="74" spans="1:15">
      <c r="E74" t="s">
        <v>103</v>
      </c>
      <c r="F74">
        <v>10</v>
      </c>
      <c r="H74" s="30" t="s">
        <v>104</v>
      </c>
      <c r="I74" s="32" t="s">
        <v>105</v>
      </c>
      <c r="J74" s="32" t="s">
        <v>106</v>
      </c>
    </row>
    <row r="75" spans="1:15">
      <c r="B75" t="s">
        <v>107</v>
      </c>
      <c r="C75" t="str">
        <f>IF(C73&gt;=50, "Excellent responses", IF(C73&gt;=30, "Good responses", IF(C73&gt;10, "Room for improvement - suggestion: set a joint target", "Concerning result - evaluate responses, identify problematic areas, set improvement targets ")))</f>
        <v xml:space="preserve">Concerning result - evaluate responses, identify problematic areas, set improvement targets </v>
      </c>
      <c r="E75" t="s">
        <v>108</v>
      </c>
      <c r="F75">
        <v>0</v>
      </c>
      <c r="H75" s="30" t="s">
        <v>109</v>
      </c>
      <c r="I75" s="31" t="s">
        <v>110</v>
      </c>
      <c r="J75" s="31" t="s">
        <v>111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98AE7-274A-47FA-8094-B734CEB35DAD}">
  <dimension ref="A1:C143"/>
  <sheetViews>
    <sheetView topLeftCell="A113" workbookViewId="0">
      <selection activeCell="C17" sqref="C17"/>
    </sheetView>
  </sheetViews>
  <sheetFormatPr defaultRowHeight="15"/>
  <cols>
    <col min="1" max="1" width="27.85546875" customWidth="1"/>
    <col min="2" max="2" width="82.85546875" customWidth="1"/>
    <col min="3" max="3" width="14" customWidth="1"/>
  </cols>
  <sheetData>
    <row r="1" spans="1:3">
      <c r="A1" s="1"/>
      <c r="B1" s="3" t="s">
        <v>14</v>
      </c>
      <c r="C1" s="4" t="s">
        <v>112</v>
      </c>
    </row>
    <row r="2" spans="1:3">
      <c r="A2" s="1" t="s">
        <v>113</v>
      </c>
      <c r="B2" s="1" t="s">
        <v>114</v>
      </c>
    </row>
    <row r="3" spans="1:3">
      <c r="A3" s="1" t="s">
        <v>113</v>
      </c>
      <c r="B3" s="1" t="s">
        <v>115</v>
      </c>
    </row>
    <row r="4" spans="1:3">
      <c r="A4" s="1" t="s">
        <v>113</v>
      </c>
      <c r="B4" s="1" t="s">
        <v>116</v>
      </c>
    </row>
    <row r="5" spans="1:3">
      <c r="A5" s="1" t="s">
        <v>113</v>
      </c>
      <c r="B5" s="1" t="s">
        <v>117</v>
      </c>
    </row>
    <row r="6" spans="1:3">
      <c r="A6" s="1" t="s">
        <v>113</v>
      </c>
      <c r="B6" s="1" t="s">
        <v>118</v>
      </c>
    </row>
    <row r="7" spans="1:3">
      <c r="A7" s="1" t="s">
        <v>113</v>
      </c>
      <c r="B7" s="1" t="s">
        <v>119</v>
      </c>
    </row>
    <row r="8" spans="1:3">
      <c r="A8" s="1" t="s">
        <v>113</v>
      </c>
      <c r="B8" s="1" t="s">
        <v>120</v>
      </c>
    </row>
    <row r="9" spans="1:3">
      <c r="A9" s="1" t="s">
        <v>113</v>
      </c>
      <c r="B9" s="1" t="s">
        <v>121</v>
      </c>
    </row>
    <row r="10" spans="1:3">
      <c r="A10" s="1" t="s">
        <v>113</v>
      </c>
      <c r="B10" s="1" t="s">
        <v>122</v>
      </c>
    </row>
    <row r="11" spans="1:3">
      <c r="A11" s="1" t="s">
        <v>113</v>
      </c>
      <c r="B11" s="1" t="s">
        <v>123</v>
      </c>
    </row>
    <row r="12" spans="1:3">
      <c r="A12" s="1" t="s">
        <v>113</v>
      </c>
      <c r="B12" s="1" t="s">
        <v>124</v>
      </c>
    </row>
    <row r="13" spans="1:3">
      <c r="A13" s="1" t="s">
        <v>113</v>
      </c>
      <c r="B13" s="1" t="s">
        <v>125</v>
      </c>
    </row>
    <row r="14" spans="1:3">
      <c r="A14" s="1" t="s">
        <v>113</v>
      </c>
      <c r="B14" s="1" t="s">
        <v>126</v>
      </c>
    </row>
    <row r="15" spans="1:3">
      <c r="A15" s="1" t="s">
        <v>127</v>
      </c>
      <c r="B15" s="1" t="s">
        <v>128</v>
      </c>
    </row>
    <row r="16" spans="1:3">
      <c r="A16" s="1" t="s">
        <v>127</v>
      </c>
      <c r="B16" s="1" t="s">
        <v>129</v>
      </c>
    </row>
    <row r="17" spans="1:2">
      <c r="A17" s="1" t="s">
        <v>130</v>
      </c>
      <c r="B17" s="1" t="s">
        <v>131</v>
      </c>
    </row>
    <row r="18" spans="1:2">
      <c r="A18" s="1" t="s">
        <v>130</v>
      </c>
      <c r="B18" s="1" t="s">
        <v>132</v>
      </c>
    </row>
    <row r="19" spans="1:2">
      <c r="A19" s="1" t="s">
        <v>130</v>
      </c>
      <c r="B19" s="1" t="s">
        <v>133</v>
      </c>
    </row>
    <row r="20" spans="1:2">
      <c r="A20" s="1" t="s">
        <v>130</v>
      </c>
      <c r="B20" s="1" t="s">
        <v>134</v>
      </c>
    </row>
    <row r="21" spans="1:2">
      <c r="A21" s="1" t="s">
        <v>130</v>
      </c>
      <c r="B21" s="1" t="s">
        <v>135</v>
      </c>
    </row>
    <row r="22" spans="1:2">
      <c r="A22" s="1" t="s">
        <v>136</v>
      </c>
      <c r="B22" s="1" t="s">
        <v>137</v>
      </c>
    </row>
    <row r="23" spans="1:2">
      <c r="A23" s="1" t="s">
        <v>136</v>
      </c>
      <c r="B23" s="1" t="s">
        <v>138</v>
      </c>
    </row>
    <row r="24" spans="1:2">
      <c r="A24" s="1" t="s">
        <v>136</v>
      </c>
      <c r="B24" s="1" t="s">
        <v>139</v>
      </c>
    </row>
    <row r="25" spans="1:2">
      <c r="A25" s="1" t="s">
        <v>136</v>
      </c>
      <c r="B25" s="1" t="s">
        <v>140</v>
      </c>
    </row>
    <row r="26" spans="1:2">
      <c r="A26" s="1" t="s">
        <v>136</v>
      </c>
      <c r="B26" s="1" t="s">
        <v>141</v>
      </c>
    </row>
    <row r="27" spans="1:2">
      <c r="A27" s="1" t="s">
        <v>136</v>
      </c>
      <c r="B27" s="1" t="s">
        <v>142</v>
      </c>
    </row>
    <row r="28" spans="1:2">
      <c r="A28" s="1" t="s">
        <v>136</v>
      </c>
      <c r="B28" s="1" t="s">
        <v>143</v>
      </c>
    </row>
    <row r="29" spans="1:2">
      <c r="A29" s="1" t="s">
        <v>136</v>
      </c>
      <c r="B29" s="1" t="s">
        <v>144</v>
      </c>
    </row>
    <row r="30" spans="1:2">
      <c r="A30" s="1" t="s">
        <v>136</v>
      </c>
      <c r="B30" s="1" t="s">
        <v>145</v>
      </c>
    </row>
    <row r="31" spans="1:2">
      <c r="A31" s="1" t="s">
        <v>146</v>
      </c>
      <c r="B31" s="1" t="s">
        <v>147</v>
      </c>
    </row>
    <row r="32" spans="1:2">
      <c r="A32" s="1" t="s">
        <v>146</v>
      </c>
      <c r="B32" s="1" t="s">
        <v>148</v>
      </c>
    </row>
    <row r="33" spans="1:2">
      <c r="A33" s="1" t="s">
        <v>149</v>
      </c>
      <c r="B33" s="1" t="s">
        <v>150</v>
      </c>
    </row>
    <row r="34" spans="1:2">
      <c r="A34" s="1" t="s">
        <v>149</v>
      </c>
      <c r="B34" s="1" t="s">
        <v>151</v>
      </c>
    </row>
    <row r="35" spans="1:2">
      <c r="A35" s="1" t="s">
        <v>149</v>
      </c>
      <c r="B35" s="1" t="s">
        <v>152</v>
      </c>
    </row>
    <row r="36" spans="1:2">
      <c r="A36" s="1" t="s">
        <v>149</v>
      </c>
      <c r="B36" s="1" t="s">
        <v>153</v>
      </c>
    </row>
    <row r="37" spans="1:2">
      <c r="A37" s="1" t="s">
        <v>149</v>
      </c>
      <c r="B37" s="1" t="s">
        <v>154</v>
      </c>
    </row>
    <row r="38" spans="1:2">
      <c r="A38" s="1" t="s">
        <v>149</v>
      </c>
      <c r="B38" s="1" t="s">
        <v>155</v>
      </c>
    </row>
    <row r="39" spans="1:2">
      <c r="A39" s="1" t="s">
        <v>149</v>
      </c>
      <c r="B39" s="1" t="s">
        <v>156</v>
      </c>
    </row>
    <row r="40" spans="1:2">
      <c r="A40" s="1" t="s">
        <v>157</v>
      </c>
      <c r="B40" s="1" t="s">
        <v>158</v>
      </c>
    </row>
    <row r="41" spans="1:2">
      <c r="A41" s="1" t="s">
        <v>157</v>
      </c>
      <c r="B41" s="1" t="s">
        <v>159</v>
      </c>
    </row>
    <row r="42" spans="1:2">
      <c r="A42" s="1" t="s">
        <v>157</v>
      </c>
      <c r="B42" s="1" t="s">
        <v>160</v>
      </c>
    </row>
    <row r="43" spans="1:2">
      <c r="A43" s="1" t="s">
        <v>157</v>
      </c>
      <c r="B43" s="1" t="s">
        <v>161</v>
      </c>
    </row>
    <row r="44" spans="1:2">
      <c r="A44" s="1" t="s">
        <v>157</v>
      </c>
      <c r="B44" s="1" t="s">
        <v>162</v>
      </c>
    </row>
    <row r="45" spans="1:2">
      <c r="A45" s="1" t="s">
        <v>157</v>
      </c>
      <c r="B45" s="1" t="s">
        <v>163</v>
      </c>
    </row>
    <row r="46" spans="1:2">
      <c r="A46" s="1" t="s">
        <v>157</v>
      </c>
      <c r="B46" s="1" t="s">
        <v>164</v>
      </c>
    </row>
    <row r="47" spans="1:2">
      <c r="A47" s="1" t="s">
        <v>157</v>
      </c>
      <c r="B47" s="1" t="s">
        <v>165</v>
      </c>
    </row>
    <row r="48" spans="1:2">
      <c r="A48" s="1" t="s">
        <v>157</v>
      </c>
      <c r="B48" s="1" t="s">
        <v>166</v>
      </c>
    </row>
    <row r="49" spans="1:2">
      <c r="A49" s="1" t="s">
        <v>167</v>
      </c>
      <c r="B49" s="1" t="s">
        <v>168</v>
      </c>
    </row>
    <row r="50" spans="1:2">
      <c r="A50" s="1" t="s">
        <v>167</v>
      </c>
      <c r="B50" s="1" t="s">
        <v>169</v>
      </c>
    </row>
    <row r="51" spans="1:2">
      <c r="A51" s="1" t="s">
        <v>167</v>
      </c>
      <c r="B51" s="1" t="s">
        <v>170</v>
      </c>
    </row>
    <row r="52" spans="1:2">
      <c r="A52" s="1" t="s">
        <v>167</v>
      </c>
      <c r="B52" s="1" t="s">
        <v>171</v>
      </c>
    </row>
    <row r="53" spans="1:2">
      <c r="A53" s="1" t="s">
        <v>167</v>
      </c>
      <c r="B53" s="1" t="s">
        <v>172</v>
      </c>
    </row>
    <row r="54" spans="1:2">
      <c r="A54" s="1" t="s">
        <v>167</v>
      </c>
      <c r="B54" s="1" t="s">
        <v>173</v>
      </c>
    </row>
    <row r="55" spans="1:2">
      <c r="A55" s="1" t="s">
        <v>167</v>
      </c>
      <c r="B55" s="1" t="s">
        <v>174</v>
      </c>
    </row>
    <row r="56" spans="1:2">
      <c r="A56" s="1" t="s">
        <v>175</v>
      </c>
      <c r="B56" s="1" t="s">
        <v>176</v>
      </c>
    </row>
    <row r="57" spans="1:2">
      <c r="A57" s="1" t="s">
        <v>175</v>
      </c>
      <c r="B57" s="1" t="s">
        <v>177</v>
      </c>
    </row>
    <row r="58" spans="1:2">
      <c r="A58" s="1" t="s">
        <v>175</v>
      </c>
      <c r="B58" s="1" t="s">
        <v>178</v>
      </c>
    </row>
    <row r="59" spans="1:2">
      <c r="A59" s="1" t="s">
        <v>175</v>
      </c>
      <c r="B59" s="1" t="s">
        <v>179</v>
      </c>
    </row>
    <row r="60" spans="1:2">
      <c r="A60" s="1" t="s">
        <v>175</v>
      </c>
      <c r="B60" s="1" t="s">
        <v>180</v>
      </c>
    </row>
    <row r="61" spans="1:2">
      <c r="A61" s="1" t="s">
        <v>175</v>
      </c>
      <c r="B61" s="1" t="s">
        <v>181</v>
      </c>
    </row>
    <row r="62" spans="1:2">
      <c r="A62" s="1" t="s">
        <v>175</v>
      </c>
      <c r="B62" s="1" t="s">
        <v>182</v>
      </c>
    </row>
    <row r="63" spans="1:2">
      <c r="A63" s="1" t="s">
        <v>175</v>
      </c>
      <c r="B63" s="1" t="s">
        <v>183</v>
      </c>
    </row>
    <row r="64" spans="1:2">
      <c r="A64" s="1" t="s">
        <v>175</v>
      </c>
      <c r="B64" s="1" t="s">
        <v>184</v>
      </c>
    </row>
    <row r="65" spans="1:2">
      <c r="A65" s="1" t="s">
        <v>175</v>
      </c>
      <c r="B65" s="1" t="s">
        <v>185</v>
      </c>
    </row>
    <row r="66" spans="1:2">
      <c r="A66" s="1" t="s">
        <v>175</v>
      </c>
      <c r="B66" s="1" t="s">
        <v>186</v>
      </c>
    </row>
    <row r="67" spans="1:2" ht="30">
      <c r="A67" s="1" t="s">
        <v>187</v>
      </c>
      <c r="B67" s="1" t="s">
        <v>188</v>
      </c>
    </row>
    <row r="68" spans="1:2" ht="30">
      <c r="A68" s="1" t="s">
        <v>187</v>
      </c>
      <c r="B68" s="1" t="s">
        <v>189</v>
      </c>
    </row>
    <row r="69" spans="1:2" ht="30">
      <c r="A69" s="1" t="s">
        <v>187</v>
      </c>
      <c r="B69" s="1" t="s">
        <v>190</v>
      </c>
    </row>
    <row r="70" spans="1:2">
      <c r="A70" s="1" t="s">
        <v>191</v>
      </c>
      <c r="B70" s="1" t="s">
        <v>192</v>
      </c>
    </row>
    <row r="71" spans="1:2">
      <c r="A71" s="1" t="s">
        <v>191</v>
      </c>
      <c r="B71" s="1" t="s">
        <v>193</v>
      </c>
    </row>
    <row r="72" spans="1:2">
      <c r="A72" s="1" t="s">
        <v>191</v>
      </c>
      <c r="B72" s="1" t="s">
        <v>194</v>
      </c>
    </row>
    <row r="73" spans="1:2">
      <c r="A73" s="1" t="s">
        <v>195</v>
      </c>
      <c r="B73" s="1" t="s">
        <v>196</v>
      </c>
    </row>
    <row r="74" spans="1:2">
      <c r="A74" s="1" t="s">
        <v>195</v>
      </c>
      <c r="B74" s="1" t="s">
        <v>197</v>
      </c>
    </row>
    <row r="75" spans="1:2">
      <c r="A75" s="1" t="s">
        <v>198</v>
      </c>
      <c r="B75" s="1" t="s">
        <v>199</v>
      </c>
    </row>
    <row r="76" spans="1:2">
      <c r="A76" s="1" t="s">
        <v>198</v>
      </c>
      <c r="B76" s="1" t="s">
        <v>200</v>
      </c>
    </row>
    <row r="77" spans="1:2">
      <c r="A77" s="1" t="s">
        <v>198</v>
      </c>
      <c r="B77" s="1" t="s">
        <v>201</v>
      </c>
    </row>
    <row r="78" spans="1:2">
      <c r="A78" s="1" t="s">
        <v>198</v>
      </c>
      <c r="B78" s="1" t="s">
        <v>202</v>
      </c>
    </row>
    <row r="79" spans="1:2">
      <c r="A79" s="1" t="s">
        <v>198</v>
      </c>
      <c r="B79" s="1" t="s">
        <v>203</v>
      </c>
    </row>
    <row r="80" spans="1:2">
      <c r="A80" s="1" t="s">
        <v>198</v>
      </c>
      <c r="B80" s="1" t="s">
        <v>204</v>
      </c>
    </row>
    <row r="81" spans="1:2">
      <c r="A81" s="1" t="s">
        <v>198</v>
      </c>
      <c r="B81" s="1" t="s">
        <v>205</v>
      </c>
    </row>
    <row r="82" spans="1:2">
      <c r="A82" s="1" t="s">
        <v>198</v>
      </c>
      <c r="B82" s="1" t="s">
        <v>206</v>
      </c>
    </row>
    <row r="83" spans="1:2">
      <c r="A83" s="1" t="s">
        <v>198</v>
      </c>
      <c r="B83" s="1" t="s">
        <v>207</v>
      </c>
    </row>
    <row r="84" spans="1:2">
      <c r="A84" s="1" t="s">
        <v>198</v>
      </c>
      <c r="B84" s="1" t="s">
        <v>208</v>
      </c>
    </row>
    <row r="85" spans="1:2">
      <c r="A85" s="1" t="s">
        <v>198</v>
      </c>
      <c r="B85" s="1" t="s">
        <v>209</v>
      </c>
    </row>
    <row r="86" spans="1:2">
      <c r="A86" s="1" t="s">
        <v>198</v>
      </c>
      <c r="B86" s="1" t="s">
        <v>210</v>
      </c>
    </row>
    <row r="87" spans="1:2">
      <c r="A87" s="1" t="s">
        <v>198</v>
      </c>
      <c r="B87" s="1" t="s">
        <v>211</v>
      </c>
    </row>
    <row r="88" spans="1:2">
      <c r="A88" s="1" t="s">
        <v>198</v>
      </c>
      <c r="B88" s="1" t="s">
        <v>212</v>
      </c>
    </row>
    <row r="89" spans="1:2">
      <c r="A89" s="1" t="s">
        <v>198</v>
      </c>
      <c r="B89" s="1" t="s">
        <v>213</v>
      </c>
    </row>
    <row r="90" spans="1:2">
      <c r="A90" s="2" t="s">
        <v>198</v>
      </c>
      <c r="B90" s="1" t="s">
        <v>214</v>
      </c>
    </row>
    <row r="91" spans="1:2">
      <c r="A91" s="1" t="s">
        <v>198</v>
      </c>
      <c r="B91" s="1" t="s">
        <v>215</v>
      </c>
    </row>
    <row r="92" spans="1:2">
      <c r="A92" s="1" t="s">
        <v>198</v>
      </c>
      <c r="B92" s="1" t="s">
        <v>216</v>
      </c>
    </row>
    <row r="93" spans="1:2">
      <c r="A93" s="2" t="s">
        <v>198</v>
      </c>
      <c r="B93" s="1" t="s">
        <v>217</v>
      </c>
    </row>
    <row r="94" spans="1:2">
      <c r="A94" s="1" t="s">
        <v>198</v>
      </c>
      <c r="B94" s="1" t="s">
        <v>218</v>
      </c>
    </row>
    <row r="95" spans="1:2">
      <c r="A95" s="1" t="s">
        <v>198</v>
      </c>
      <c r="B95" s="1" t="s">
        <v>219</v>
      </c>
    </row>
    <row r="96" spans="1:2">
      <c r="A96" s="1" t="s">
        <v>198</v>
      </c>
      <c r="B96" s="1" t="s">
        <v>220</v>
      </c>
    </row>
    <row r="97" spans="1:2">
      <c r="A97" s="1" t="s">
        <v>221</v>
      </c>
      <c r="B97" s="1" t="s">
        <v>222</v>
      </c>
    </row>
    <row r="98" spans="1:2">
      <c r="A98" s="1" t="s">
        <v>221</v>
      </c>
      <c r="B98" s="1" t="s">
        <v>223</v>
      </c>
    </row>
    <row r="99" spans="1:2">
      <c r="A99" s="1" t="s">
        <v>221</v>
      </c>
      <c r="B99" s="1" t="s">
        <v>224</v>
      </c>
    </row>
    <row r="100" spans="1:2">
      <c r="A100" s="1" t="s">
        <v>221</v>
      </c>
      <c r="B100" s="1" t="s">
        <v>225</v>
      </c>
    </row>
    <row r="101" spans="1:2">
      <c r="A101" s="1" t="s">
        <v>221</v>
      </c>
      <c r="B101" s="1" t="s">
        <v>226</v>
      </c>
    </row>
    <row r="102" spans="1:2">
      <c r="A102" s="1" t="s">
        <v>221</v>
      </c>
      <c r="B102" s="1" t="s">
        <v>227</v>
      </c>
    </row>
    <row r="103" spans="1:2">
      <c r="A103" s="1" t="s">
        <v>221</v>
      </c>
      <c r="B103" s="1" t="s">
        <v>228</v>
      </c>
    </row>
    <row r="104" spans="1:2">
      <c r="A104" s="1" t="s">
        <v>221</v>
      </c>
      <c r="B104" s="1" t="s">
        <v>229</v>
      </c>
    </row>
    <row r="105" spans="1:2">
      <c r="A105" s="1" t="s">
        <v>221</v>
      </c>
      <c r="B105" s="1" t="s">
        <v>230</v>
      </c>
    </row>
    <row r="106" spans="1:2">
      <c r="A106" s="1" t="s">
        <v>221</v>
      </c>
      <c r="B106" s="1" t="s">
        <v>231</v>
      </c>
    </row>
    <row r="107" spans="1:2">
      <c r="A107" s="1" t="s">
        <v>221</v>
      </c>
      <c r="B107" s="1" t="s">
        <v>232</v>
      </c>
    </row>
    <row r="108" spans="1:2">
      <c r="A108" s="1" t="s">
        <v>221</v>
      </c>
      <c r="B108" s="1" t="s">
        <v>233</v>
      </c>
    </row>
    <row r="109" spans="1:2">
      <c r="A109" s="1" t="s">
        <v>221</v>
      </c>
      <c r="B109" s="1" t="s">
        <v>234</v>
      </c>
    </row>
    <row r="110" spans="1:2">
      <c r="A110" s="1" t="s">
        <v>221</v>
      </c>
      <c r="B110" s="1" t="s">
        <v>235</v>
      </c>
    </row>
    <row r="111" spans="1:2">
      <c r="A111" s="1" t="s">
        <v>221</v>
      </c>
      <c r="B111" s="1" t="s">
        <v>236</v>
      </c>
    </row>
    <row r="112" spans="1:2">
      <c r="A112" s="1" t="s">
        <v>221</v>
      </c>
      <c r="B112" s="1" t="s">
        <v>237</v>
      </c>
    </row>
    <row r="113" spans="1:2">
      <c r="A113" s="1" t="s">
        <v>221</v>
      </c>
      <c r="B113" s="1" t="s">
        <v>238</v>
      </c>
    </row>
    <row r="114" spans="1:2">
      <c r="A114" s="1" t="s">
        <v>221</v>
      </c>
      <c r="B114" s="1" t="s">
        <v>239</v>
      </c>
    </row>
    <row r="115" spans="1:2">
      <c r="A115" s="1" t="s">
        <v>221</v>
      </c>
      <c r="B115" s="1" t="s">
        <v>240</v>
      </c>
    </row>
    <row r="116" spans="1:2" ht="30">
      <c r="A116" s="1" t="s">
        <v>221</v>
      </c>
      <c r="B116" s="1" t="s">
        <v>241</v>
      </c>
    </row>
    <row r="117" spans="1:2" ht="30">
      <c r="A117" s="1" t="s">
        <v>221</v>
      </c>
      <c r="B117" s="1" t="s">
        <v>242</v>
      </c>
    </row>
    <row r="118" spans="1:2">
      <c r="A118" s="1" t="s">
        <v>221</v>
      </c>
      <c r="B118" s="1" t="s">
        <v>243</v>
      </c>
    </row>
    <row r="119" spans="1:2">
      <c r="A119" s="1" t="s">
        <v>221</v>
      </c>
      <c r="B119" s="1" t="s">
        <v>244</v>
      </c>
    </row>
    <row r="120" spans="1:2">
      <c r="A120" s="1" t="s">
        <v>221</v>
      </c>
      <c r="B120" s="1" t="s">
        <v>245</v>
      </c>
    </row>
    <row r="121" spans="1:2">
      <c r="A121" s="1" t="s">
        <v>221</v>
      </c>
      <c r="B121" s="1" t="s">
        <v>246</v>
      </c>
    </row>
    <row r="122" spans="1:2">
      <c r="A122" s="1" t="s">
        <v>221</v>
      </c>
      <c r="B122" s="1" t="s">
        <v>247</v>
      </c>
    </row>
    <row r="123" spans="1:2">
      <c r="A123" s="1" t="s">
        <v>248</v>
      </c>
      <c r="B123" s="1" t="s">
        <v>248</v>
      </c>
    </row>
    <row r="124" spans="1:2">
      <c r="A124" s="1" t="s">
        <v>248</v>
      </c>
      <c r="B124" s="1" t="s">
        <v>249</v>
      </c>
    </row>
    <row r="125" spans="1:2">
      <c r="A125" s="1" t="s">
        <v>248</v>
      </c>
      <c r="B125" s="1" t="s">
        <v>250</v>
      </c>
    </row>
    <row r="126" spans="1:2">
      <c r="A126" s="1" t="s">
        <v>248</v>
      </c>
      <c r="B126" s="1" t="s">
        <v>251</v>
      </c>
    </row>
    <row r="127" spans="1:2">
      <c r="A127" s="1" t="s">
        <v>252</v>
      </c>
      <c r="B127" s="1" t="s">
        <v>253</v>
      </c>
    </row>
    <row r="128" spans="1:2">
      <c r="A128" s="1" t="s">
        <v>252</v>
      </c>
      <c r="B128" s="1" t="s">
        <v>254</v>
      </c>
    </row>
    <row r="129" spans="1:2">
      <c r="A129" s="1" t="s">
        <v>252</v>
      </c>
      <c r="B129" s="1" t="s">
        <v>255</v>
      </c>
    </row>
    <row r="130" spans="1:2">
      <c r="A130" s="1" t="s">
        <v>252</v>
      </c>
      <c r="B130" s="1" t="s">
        <v>256</v>
      </c>
    </row>
    <row r="131" spans="1:2">
      <c r="A131" s="1" t="s">
        <v>252</v>
      </c>
      <c r="B131" s="1" t="s">
        <v>257</v>
      </c>
    </row>
    <row r="132" spans="1:2">
      <c r="A132" s="1" t="s">
        <v>258</v>
      </c>
      <c r="B132" s="1" t="s">
        <v>259</v>
      </c>
    </row>
    <row r="133" spans="1:2">
      <c r="A133" s="1" t="s">
        <v>258</v>
      </c>
      <c r="B133" s="1" t="s">
        <v>260</v>
      </c>
    </row>
    <row r="134" spans="1:2">
      <c r="A134" s="1" t="s">
        <v>258</v>
      </c>
      <c r="B134" s="1" t="s">
        <v>261</v>
      </c>
    </row>
    <row r="135" spans="1:2">
      <c r="A135" s="1" t="s">
        <v>258</v>
      </c>
      <c r="B135" s="1" t="s">
        <v>262</v>
      </c>
    </row>
    <row r="136" spans="1:2">
      <c r="A136" s="1" t="s">
        <v>258</v>
      </c>
      <c r="B136" s="1" t="s">
        <v>263</v>
      </c>
    </row>
    <row r="137" spans="1:2">
      <c r="A137" s="1" t="s">
        <v>258</v>
      </c>
      <c r="B137" s="1" t="s">
        <v>264</v>
      </c>
    </row>
    <row r="138" spans="1:2">
      <c r="A138" s="1" t="s">
        <v>258</v>
      </c>
      <c r="B138" s="1" t="s">
        <v>265</v>
      </c>
    </row>
    <row r="139" spans="1:2">
      <c r="A139" s="1" t="s">
        <v>258</v>
      </c>
      <c r="B139" s="1" t="s">
        <v>266</v>
      </c>
    </row>
    <row r="140" spans="1:2">
      <c r="A140" s="1" t="s">
        <v>267</v>
      </c>
      <c r="B140" s="1" t="s">
        <v>268</v>
      </c>
    </row>
    <row r="141" spans="1:2">
      <c r="A141" s="1" t="s">
        <v>267</v>
      </c>
      <c r="B141" s="1" t="s">
        <v>269</v>
      </c>
    </row>
    <row r="142" spans="1:2">
      <c r="A142" s="1" t="s">
        <v>267</v>
      </c>
      <c r="B142" s="1" t="s">
        <v>270</v>
      </c>
    </row>
    <row r="143" spans="1:2">
      <c r="A143" s="1" t="s">
        <v>267</v>
      </c>
      <c r="B143" s="1" t="s">
        <v>271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c3182ccb-90f3-424d-b980-d7cd99672c54" ContentTypeId="0x010100EF3726457B8C4C4892749E6B4865C3FC" PreviousValue="false"/>
</file>

<file path=customXml/item3.xml><?xml version="1.0" encoding="utf-8"?>
<ct:contentTypeSchema xmlns:ct="http://schemas.microsoft.com/office/2006/metadata/contentType" xmlns:ma="http://schemas.microsoft.com/office/2006/metadata/properties/metaAttributes" ct:_="" ma:_="" ma:contentTypeName="WWF Document" ma:contentTypeID="0x010100EF3726457B8C4C4892749E6B4865C3FC005DF49E19D53B044EB18D2A696E1C1304" ma:contentTypeVersion="34" ma:contentTypeDescription="Create a new document." ma:contentTypeScope="" ma:versionID="db3dba392fa3ed400f1d804a1c2fb6d4">
  <xsd:schema xmlns:xsd="http://www.w3.org/2001/XMLSchema" xmlns:xs="http://www.w3.org/2001/XMLSchema" xmlns:p="http://schemas.microsoft.com/office/2006/metadata/properties" xmlns:ns1="http://schemas.microsoft.com/sharepoint/v3" xmlns:ns2="d2702c46-ea31-457a-96fd-e00e235ba8f1" xmlns:ns3="f98906e5-ed58-42b1-96d1-47aa8e093963" xmlns:ns4="6a4c85c0-f216-4a5d-a54e-8668d0f2c4c0" xmlns:ns5="91d1462f-35b2-4559-a4ea-6fddab9d9866" targetNamespace="http://schemas.microsoft.com/office/2006/metadata/properties" ma:root="true" ma:fieldsID="37ad7bbe25334592cae05b91863d30c4" ns1:_="" ns2:_="" ns3:_="" ns4:_="" ns5:_="">
    <xsd:import namespace="http://schemas.microsoft.com/sharepoint/v3"/>
    <xsd:import namespace="d2702c46-ea31-457a-96fd-e00e235ba8f1"/>
    <xsd:import namespace="f98906e5-ed58-42b1-96d1-47aa8e093963"/>
    <xsd:import namespace="6a4c85c0-f216-4a5d-a54e-8668d0f2c4c0"/>
    <xsd:import namespace="91d1462f-35b2-4559-a4ea-6fddab9d9866"/>
    <xsd:element name="properties">
      <xsd:complexType>
        <xsd:sequence>
          <xsd:element name="documentManagement">
            <xsd:complexType>
              <xsd:all>
                <xsd:element ref="ns3:WWF_Financial_Year" minOccurs="0"/>
                <xsd:element ref="ns3:ie95326c2bd442c09918ed9a62864bb7" minOccurs="0"/>
                <xsd:element ref="ns3:j03b514f4e4c42e78d96b527934d8f35" minOccurs="0"/>
                <xsd:element ref="ns2:TaxCatchAll" minOccurs="0"/>
                <xsd:element ref="ns3:hacea5fee4bb48c7bfcfacc24260f176" minOccurs="0"/>
                <xsd:element ref="ns3:m6ff7cc720cd47968e1acc6822a04c2a" minOccurs="0"/>
                <xsd:element ref="ns3:ld0f678f5e854356add638e3b1bcb1c9" minOccurs="0"/>
                <xsd:element ref="ns3:h4cb14bdc83846cfb9e5c2af455732f0" minOccurs="0"/>
                <xsd:element ref="ns3:oc6c1a06a62847b6ab91d1d05ce3f6a0" minOccurs="0"/>
                <xsd:element ref="ns2:TaxKeywordTaxHTField" minOccurs="0"/>
                <xsd:element ref="ns2:TaxCatchAllLabel" minOccurs="0"/>
                <xsd:element ref="ns2:c8bc5d9a78e142679c676830597a2f67" minOccurs="0"/>
                <xsd:element ref="ns4:MediaServiceDateTaken" minOccurs="0"/>
                <xsd:element ref="ns4:MediaServiceAutoTags" minOccurs="0"/>
                <xsd:element ref="ns4:MediaServiceOCR" minOccurs="0"/>
                <xsd:element ref="ns4:MediaServiceLocation" minOccurs="0"/>
                <xsd:element ref="ns5:SharedWithUsers" minOccurs="0"/>
                <xsd:element ref="ns5:SharedWithDetails" minOccurs="0"/>
                <xsd:element ref="ns4:MediaServiceAutoKeyPoints" minOccurs="0"/>
                <xsd:element ref="ns4:MediaServiceKeyPoints" minOccurs="0"/>
                <xsd:element ref="ns4:MediaServiceGenerationTime" minOccurs="0"/>
                <xsd:element ref="ns4:MediaServiceEventHashCode" minOccurs="0"/>
                <xsd:element ref="ns4:MediaLengthInSeconds" minOccurs="0"/>
                <xsd:element ref="ns4:lcf76f155ced4ddcb4097134ff3c332f" minOccurs="0"/>
                <xsd:element ref="ns1:_ip_UnifiedCompliancePolicyProperties" minOccurs="0"/>
                <xsd:element ref="ns1:_ip_UnifiedCompliancePolicyUIAction" minOccurs="0"/>
                <xsd:element ref="ns4:MediaServiceObjectDetectorVersions" minOccurs="0"/>
                <xsd:element ref="ns4:MediaServiceMetadata" minOccurs="0"/>
                <xsd:element ref="ns4:MediaServiceFastMetadata"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42" nillable="true" ma:displayName="Unified Compliance Policy Properties" ma:hidden="true" ma:internalName="_ip_UnifiedCompliancePolicyProperties">
      <xsd:simpleType>
        <xsd:restriction base="dms:Note"/>
      </xsd:simpleType>
    </xsd:element>
    <xsd:element name="_ip_UnifiedCompliancePolicyUIAction" ma:index="4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702c46-ea31-457a-96fd-e00e235ba8f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036a858-9c52-463a-af94-6d3c8430ca09}" ma:internalName="TaxCatchAll" ma:showField="CatchAllData"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Label" ma:index="26" nillable="true" ma:displayName="Taxonomy Catch All Column1" ma:hidden="true" ma:list="{c036a858-9c52-463a-af94-6d3c8430ca09}" ma:internalName="TaxCatchAllLabel" ma:readOnly="true" ma:showField="CatchAllDataLabel" ma:web="91d1462f-35b2-4559-a4ea-6fddab9d9866">
      <xsd:complexType>
        <xsd:complexContent>
          <xsd:extension base="dms:MultiChoiceLookup">
            <xsd:sequence>
              <xsd:element name="Value" type="dms:Lookup" maxOccurs="unbounded" minOccurs="0" nillable="true"/>
            </xsd:sequence>
          </xsd:extension>
        </xsd:complexContent>
      </xsd:complexType>
    </xsd:element>
    <xsd:element name="c8bc5d9a78e142679c676830597a2f67" ma:index="27" nillable="true" ma:taxonomy="true" ma:internalName="c8bc5d9a78e142679c676830597a2f67" ma:taxonomyFieldName="Template_x0020_Type" ma:displayName="Template Type" ma:default="" ma:fieldId="{c8bc5d9a-78e1-4267-9c67-6830597a2f67}" ma:sspId="c3182ccb-90f3-424d-b980-d7cd99672c54" ma:termSetId="06ce9ed8-5ae0-4446-bf7e-d45c072c3ae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98906e5-ed58-42b1-96d1-47aa8e093963" elementFormDefault="qualified">
    <xsd:import namespace="http://schemas.microsoft.com/office/2006/documentManagement/types"/>
    <xsd:import namespace="http://schemas.microsoft.com/office/infopath/2007/PartnerControls"/>
    <xsd:element name="WWF_Financial_Year" ma:index="9" nillable="true" ma:displayName="Financial Year" ma:format="Dropdown" ma:internalName="WWF_Financial_Year">
      <xsd:simpleType>
        <xsd:restriction base="dms:Choice">
          <xsd:enumeration value="FY18"/>
          <xsd:enumeration value="FY19"/>
          <xsd:enumeration value="FY20"/>
        </xsd:restriction>
      </xsd:simpleType>
    </xsd:element>
    <xsd:element name="ie95326c2bd442c09918ed9a62864bb7" ma:index="12" nillable="true" ma:taxonomy="true" ma:internalName="ie95326c2bd442c09918ed9a62864bb7" ma:taxonomyFieldName="WWF_Document_Status" ma:displayName="Document Status" ma:default="" ma:fieldId="{2e95326c-2bd4-42c0-9918-ed9a62864bb7}" ma:sspId="c3182ccb-90f3-424d-b980-d7cd99672c54" ma:termSetId="448c91f8-182c-423c-9253-ac72cb910d8c" ma:anchorId="00000000-0000-0000-0000-000000000000" ma:open="false" ma:isKeyword="false">
      <xsd:complexType>
        <xsd:sequence>
          <xsd:element ref="pc:Terms" minOccurs="0" maxOccurs="1"/>
        </xsd:sequence>
      </xsd:complexType>
    </xsd:element>
    <xsd:element name="j03b514f4e4c42e78d96b527934d8f35" ma:index="14" nillable="true" ma:taxonomy="true" ma:internalName="j03b514f4e4c42e78d96b527934d8f35" ma:taxonomyFieldName="WWF_Document_Type" ma:displayName="Document Type" ma:default="" ma:fieldId="{303b514f-4e4c-42e7-8d96-b527934d8f35}" ma:sspId="c3182ccb-90f3-424d-b980-d7cd99672c54" ma:termSetId="15a66b75-a5e8-4ef9-89bd-9bbc9f089c64" ma:anchorId="00000000-0000-0000-0000-000000000000" ma:open="false" ma:isKeyword="false">
      <xsd:complexType>
        <xsd:sequence>
          <xsd:element ref="pc:Terms" minOccurs="0" maxOccurs="1"/>
        </xsd:sequence>
      </xsd:complexType>
    </xsd:element>
    <xsd:element name="hacea5fee4bb48c7bfcfacc24260f176" ma:index="17" nillable="true" ma:taxonomy="true" ma:internalName="hacea5fee4bb48c7bfcfacc24260f176" ma:taxonomyFieldName="WWF_Goal" ma:displayName="Goal" ma:default="" ma:fieldId="{1acea5fe-e4bb-48c7-bfcf-acc24260f176}" ma:taxonomyMulti="true" ma:sspId="c3182ccb-90f3-424d-b980-d7cd99672c54" ma:termSetId="17c14ec2-7462-4877-96f2-93d281e530e1" ma:anchorId="00000000-0000-0000-0000-000000000000" ma:open="false" ma:isKeyword="false">
      <xsd:complexType>
        <xsd:sequence>
          <xsd:element ref="pc:Terms" minOccurs="0" maxOccurs="1"/>
        </xsd:sequence>
      </xsd:complexType>
    </xsd:element>
    <xsd:element name="m6ff7cc720cd47968e1acc6822a04c2a" ma:index="19" nillable="true" ma:taxonomy="true" ma:internalName="m6ff7cc720cd47968e1acc6822a04c2a" ma:taxonomyFieldName="WWF_Office" ma:displayName="Office" ma:default="" ma:fieldId="{66ff7cc7-20cd-4796-8e1a-cc6822a04c2a}" ma:sspId="c3182ccb-90f3-424d-b980-d7cd99672c54" ma:termSetId="f7e8d12e-8f3c-426f-aaa3-89a3365cc593" ma:anchorId="00000000-0000-0000-0000-000000000000" ma:open="false" ma:isKeyword="false">
      <xsd:complexType>
        <xsd:sequence>
          <xsd:element ref="pc:Terms" minOccurs="0" maxOccurs="1"/>
        </xsd:sequence>
      </xsd:complexType>
    </xsd:element>
    <xsd:element name="ld0f678f5e854356add638e3b1bcb1c9" ma:index="21" nillable="true" ma:taxonomy="true" ma:internalName="ld0f678f5e854356add638e3b1bcb1c9" ma:taxonomyFieldName="WWF_Project_Code" ma:displayName="Project Code" ma:default="" ma:fieldId="{5d0f678f-5e85-4356-add6-38e3b1bcb1c9}" ma:sspId="c3182ccb-90f3-424d-b980-d7cd99672c54" ma:termSetId="82563fe2-67ba-4328-b8bd-be3f1996addf" ma:anchorId="00000000-0000-0000-0000-000000000000" ma:open="false" ma:isKeyword="false">
      <xsd:complexType>
        <xsd:sequence>
          <xsd:element ref="pc:Terms" minOccurs="0" maxOccurs="1"/>
        </xsd:sequence>
      </xsd:complexType>
    </xsd:element>
    <xsd:element name="h4cb14bdc83846cfb9e5c2af455732f0" ma:index="22" nillable="true" ma:taxonomy="true" ma:internalName="h4cb14bdc83846cfb9e5c2af455732f0" ma:taxonomyFieldName="WWF_Department" ma:displayName="Department" ma:default="" ma:fieldId="{14cb14bd-c838-46cf-b9e5-c2af455732f0}" ma:sspId="c3182ccb-90f3-424d-b980-d7cd99672c54" ma:termSetId="4fc87ecf-5537-4bfe-8379-0dd2754f6cb7" ma:anchorId="00000000-0000-0000-0000-000000000000" ma:open="false" ma:isKeyword="false">
      <xsd:complexType>
        <xsd:sequence>
          <xsd:element ref="pc:Terms" minOccurs="0" maxOccurs="1"/>
        </xsd:sequence>
      </xsd:complexType>
    </xsd:element>
    <xsd:element name="oc6c1a06a62847b6ab91d1d05ce3f6a0" ma:index="23" nillable="true" ma:taxonomy="true" ma:internalName="oc6c1a06a62847b6ab91d1d05ce3f6a0" ma:taxonomyFieldName="WWF_Sensitivity" ma:displayName="Sensitivity" ma:default="" ma:fieldId="{8c6c1a06-a628-47b6-ab91-d1d05ce3f6a0}" ma:sspId="c3182ccb-90f3-424d-b980-d7cd99672c54" ma:termSetId="5a4201ff-8442-4138-a151-ac3c63cdc60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c85c0-f216-4a5d-a54e-8668d0f2c4c0" elementFormDefault="qualified">
    <xsd:import namespace="http://schemas.microsoft.com/office/2006/documentManagement/types"/>
    <xsd:import namespace="http://schemas.microsoft.com/office/infopath/2007/PartnerControls"/>
    <xsd:element name="MediaServiceDateTaken" ma:index="29" nillable="true" ma:displayName="MediaServiceDateTaken" ma:hidden="true" ma:internalName="MediaServiceDateTaken"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Location" ma:index="32" nillable="true" ma:displayName="Location" ma:internalName="MediaServiceLocation" ma:readOnly="true">
      <xsd:simpleType>
        <xsd:restriction base="dms:Text"/>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LengthInSeconds" ma:index="39" nillable="true" ma:displayName="Length (seconds)" ma:internalName="MediaLengthInSeconds" ma:readOnly="true">
      <xsd:simpleType>
        <xsd:restriction base="dms:Unknown"/>
      </xsd:simpleType>
    </xsd:element>
    <xsd:element name="lcf76f155ced4ddcb4097134ff3c332f" ma:index="41" nillable="true" ma:taxonomy="true" ma:internalName="lcf76f155ced4ddcb4097134ff3c332f" ma:taxonomyFieldName="MediaServiceImageTags" ma:displayName="Image Tags" ma:readOnly="false" ma:fieldId="{5cf76f15-5ced-4ddc-b409-7134ff3c332f}" ma:taxonomyMulti="true" ma:sspId="c3182ccb-90f3-424d-b980-d7cd99672c5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4" nillable="true" ma:displayName="MediaServiceObjectDetectorVersions" ma:hidden="true" ma:indexed="true" ma:internalName="MediaServiceObjectDetectorVersions" ma:readOnly="true">
      <xsd:simpleType>
        <xsd:restriction base="dms:Text"/>
      </xsd:simpleType>
    </xsd:element>
    <xsd:element name="MediaServiceMetadata" ma:index="45" nillable="true" ma:displayName="MediaServiceMetadata" ma:hidden="true" ma:internalName="MediaServiceMetadata" ma:readOnly="true">
      <xsd:simpleType>
        <xsd:restriction base="dms:Note"/>
      </xsd:simpleType>
    </xsd:element>
    <xsd:element name="MediaServiceFastMetadata" ma:index="46" nillable="true" ma:displayName="MediaServiceFastMetadata" ma:hidden="true" ma:internalName="MediaServiceFastMetadata" ma:readOnly="true">
      <xsd:simpleType>
        <xsd:restriction base="dms:Note"/>
      </xsd:simpleType>
    </xsd:element>
    <xsd:element name="MediaServiceSearchProperties" ma:index="4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d1462f-35b2-4559-a4ea-6fddab9d9866"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KeywordTaxHTField xmlns="d2702c46-ea31-457a-96fd-e00e235ba8f1">
      <Terms xmlns="http://schemas.microsoft.com/office/infopath/2007/PartnerControls"/>
    </TaxKeywordTaxHTField>
    <m6ff7cc720cd47968e1acc6822a04c2a xmlns="f98906e5-ed58-42b1-96d1-47aa8e093963">
      <Terms xmlns="http://schemas.microsoft.com/office/infopath/2007/PartnerControls"/>
    </m6ff7cc720cd47968e1acc6822a04c2a>
    <TaxCatchAll xmlns="d2702c46-ea31-457a-96fd-e00e235ba8f1" xsi:nil="true"/>
    <ie95326c2bd442c09918ed9a62864bb7 xmlns="f98906e5-ed58-42b1-96d1-47aa8e093963">
      <Terms xmlns="http://schemas.microsoft.com/office/infopath/2007/PartnerControls"/>
    </ie95326c2bd442c09918ed9a62864bb7>
    <j03b514f4e4c42e78d96b527934d8f35 xmlns="f98906e5-ed58-42b1-96d1-47aa8e093963">
      <Terms xmlns="http://schemas.microsoft.com/office/infopath/2007/PartnerControls"/>
    </j03b514f4e4c42e78d96b527934d8f35>
    <oc6c1a06a62847b6ab91d1d05ce3f6a0 xmlns="f98906e5-ed58-42b1-96d1-47aa8e093963">
      <Terms xmlns="http://schemas.microsoft.com/office/infopath/2007/PartnerControls"/>
    </oc6c1a06a62847b6ab91d1d05ce3f6a0>
    <ld0f678f5e854356add638e3b1bcb1c9 xmlns="f98906e5-ed58-42b1-96d1-47aa8e093963">
      <Terms xmlns="http://schemas.microsoft.com/office/infopath/2007/PartnerControls"/>
    </ld0f678f5e854356add638e3b1bcb1c9>
    <hacea5fee4bb48c7bfcfacc24260f176 xmlns="f98906e5-ed58-42b1-96d1-47aa8e093963">
      <Terms xmlns="http://schemas.microsoft.com/office/infopath/2007/PartnerControls"/>
    </hacea5fee4bb48c7bfcfacc24260f176>
    <WWF_Financial_Year xmlns="f98906e5-ed58-42b1-96d1-47aa8e093963" xsi:nil="true"/>
    <h4cb14bdc83846cfb9e5c2af455732f0 xmlns="f98906e5-ed58-42b1-96d1-47aa8e093963">
      <Terms xmlns="http://schemas.microsoft.com/office/infopath/2007/PartnerControls"/>
    </h4cb14bdc83846cfb9e5c2af455732f0>
    <_ip_UnifiedCompliancePolicyUIAction xmlns="http://schemas.microsoft.com/sharepoint/v3" xsi:nil="true"/>
    <lcf76f155ced4ddcb4097134ff3c332f xmlns="6a4c85c0-f216-4a5d-a54e-8668d0f2c4c0">
      <Terms xmlns="http://schemas.microsoft.com/office/infopath/2007/PartnerControls"/>
    </lcf76f155ced4ddcb4097134ff3c332f>
    <c8bc5d9a78e142679c676830597a2f67 xmlns="d2702c46-ea31-457a-96fd-e00e235ba8f1">
      <Terms xmlns="http://schemas.microsoft.com/office/infopath/2007/PartnerControls"/>
    </c8bc5d9a78e142679c676830597a2f67>
    <_ip_UnifiedCompliancePolicyProperties xmlns="http://schemas.microsoft.com/sharepoint/v3" xsi:nil="true"/>
    <SharedWithUsers xmlns="91d1462f-35b2-4559-a4ea-6fddab9d9866">
      <UserInfo>
        <DisplayName>Holly McKinlay</DisplayName>
        <AccountId>1810</AccountId>
        <AccountType/>
      </UserInfo>
      <UserInfo>
        <DisplayName>Victoria Beard</DisplayName>
        <AccountId>2505</AccountId>
        <AccountType/>
      </UserInfo>
      <UserInfo>
        <DisplayName>Charlotte Ho-Perkins</DisplayName>
        <AccountId>369</AccountId>
        <AccountType/>
      </UserInfo>
      <UserInfo>
        <DisplayName>Roberta McIntyre</DisplayName>
        <AccountId>468</AccountId>
        <AccountType/>
      </UserInfo>
      <UserInfo>
        <DisplayName>Kirsty Hayden</DisplayName>
        <AccountId>2472</AccountId>
        <AccountType/>
      </UserInfo>
      <UserInfo>
        <DisplayName>Jemma Razzell</DisplayName>
        <AccountId>1373</AccountId>
        <AccountType/>
      </UserInfo>
      <UserInfo>
        <DisplayName>Toni Pearce</DisplayName>
        <AccountId>1610</AccountId>
        <AccountType/>
      </UserInfo>
      <UserInfo>
        <DisplayName>Josephine Quint</DisplayName>
        <AccountId>2022</AccountId>
        <AccountType/>
      </UserInfo>
      <UserInfo>
        <DisplayName>Lauren Wiseman</DisplayName>
        <AccountId>25</AccountId>
        <AccountType/>
      </UserInfo>
      <UserInfo>
        <DisplayName>Noel Cullen</DisplayName>
        <AccountId>2513</AccountId>
        <AccountType/>
      </UserInfo>
    </SharedWithUsers>
  </documentManagement>
</p:properties>
</file>

<file path=customXml/itemProps1.xml><?xml version="1.0" encoding="utf-8"?>
<ds:datastoreItem xmlns:ds="http://schemas.openxmlformats.org/officeDocument/2006/customXml" ds:itemID="{5A5DBA28-4227-4157-93C0-C59C284E07E5}"/>
</file>

<file path=customXml/itemProps2.xml><?xml version="1.0" encoding="utf-8"?>
<ds:datastoreItem xmlns:ds="http://schemas.openxmlformats.org/officeDocument/2006/customXml" ds:itemID="{5B0C8AA8-3D12-41E1-9B56-B85E1367867E}"/>
</file>

<file path=customXml/itemProps3.xml><?xml version="1.0" encoding="utf-8"?>
<ds:datastoreItem xmlns:ds="http://schemas.openxmlformats.org/officeDocument/2006/customXml" ds:itemID="{5DED272B-EA92-48B4-B764-4FA2D6211FF3}"/>
</file>

<file path=customXml/itemProps4.xml><?xml version="1.0" encoding="utf-8"?>
<ds:datastoreItem xmlns:ds="http://schemas.openxmlformats.org/officeDocument/2006/customXml" ds:itemID="{496AF0DF-B2A5-460A-A55E-4BEB860F701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Wiseman</dc:creator>
  <cp:keywords/>
  <dc:description/>
  <cp:lastModifiedBy/>
  <cp:revision/>
  <dcterms:created xsi:type="dcterms:W3CDTF">2021-01-28T14:57:17Z</dcterms:created>
  <dcterms:modified xsi:type="dcterms:W3CDTF">2024-09-09T08:27:01Z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0x010100EF3726457B8C4C4892749E6B4865C3FC005DF49E19D53B044EB18D2A696E1C1304</vt:lpwstr>
  </property>
  <property fmtid="{D5CDD505-2E9C-101B-9397-08002B2CF9AE}" pid="3" name="TaxKeyword">
    <vt:lpwstr/>
  </property>
  <property fmtid="{D5CDD505-2E9C-101B-9397-08002B2CF9AE}" pid="4" name="WWF_Department">
    <vt:lpwstr/>
  </property>
  <property fmtid="{D5CDD505-2E9C-101B-9397-08002B2CF9AE}" pid="5" name="WWF_Project_Code">
    <vt:lpwstr/>
  </property>
  <property fmtid="{D5CDD505-2E9C-101B-9397-08002B2CF9AE}" pid="6" name="WWF_Document_Type">
    <vt:lpwstr/>
  </property>
  <property fmtid="{D5CDD505-2E9C-101B-9397-08002B2CF9AE}" pid="7" name="WWF_Goal">
    <vt:lpwstr/>
  </property>
  <property fmtid="{D5CDD505-2E9C-101B-9397-08002B2CF9AE}" pid="8" name="WWF_Office">
    <vt:lpwstr/>
  </property>
  <property fmtid="{D5CDD505-2E9C-101B-9397-08002B2CF9AE}" pid="9" name="WWF_Sensitivity">
    <vt:lpwstr/>
  </property>
  <property fmtid="{D5CDD505-2E9C-101B-9397-08002B2CF9AE}" pid="10" name="WWF_Document_Status">
    <vt:lpwstr/>
  </property>
  <property fmtid="{D5CDD505-2E9C-101B-9397-08002B2CF9AE}" pid="11" name="MediaServiceImageTags">
    <vt:lpwstr/>
  </property>
  <property fmtid="{D5CDD505-2E9C-101B-9397-08002B2CF9AE}" pid="12" name="Template_x0020_Type">
    <vt:lpwstr/>
  </property>
  <property fmtid="{D5CDD505-2E9C-101B-9397-08002B2CF9AE}" pid="13" name="Template Type">
    <vt:lpwstr/>
  </property>
</Properties>
</file>