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irnhsft.local\monitor\Redirected\meena.valambhia\Documents\"/>
    </mc:Choice>
  </mc:AlternateContent>
  <xr:revisionPtr revIDLastSave="0" documentId="8_{55FF5A19-EF10-475C-98B0-6D9EE32EB381}" xr6:coauthVersionLast="47" xr6:coauthVersionMax="47" xr10:uidLastSave="{00000000-0000-0000-0000-000000000000}"/>
  <bookViews>
    <workbookView xWindow="28680" yWindow="915" windowWidth="29040" windowHeight="17640" tabRatio="782" firstSheet="1" activeTab="6" xr2:uid="{00000000-000D-0000-FFFF-FFFF00000000}"/>
  </bookViews>
  <sheets>
    <sheet name="Guidance " sheetId="11" r:id="rId1"/>
    <sheet name="1.Conflict of Interest" sheetId="12" r:id="rId2"/>
    <sheet name="Evaluation (Old)" sheetId="5" state="hidden" r:id="rId3"/>
    <sheet name="2.Technical Evaluation " sheetId="15" r:id="rId4"/>
    <sheet name="3. Commercial Evaluation" sheetId="9" r:id="rId5"/>
    <sheet name="4. Combined Evaluation" sheetId="10" r:id="rId6"/>
    <sheet name="5.Contract Award Report" sheetId="13" r:id="rId7"/>
    <sheet name="Commercial Breakdown " sheetId="14" r:id="rId8"/>
    <sheet name="Validation" sheetId="7" state="hidden" r:id="rId9"/>
  </sheets>
  <externalReferences>
    <externalReference r:id="rId10"/>
    <externalReference r:id="rId11"/>
  </externalReferences>
  <definedNames>
    <definedName name="_xlnm.Print_Area" localSheetId="1">'1.Conflict of Interest'!$A$1:$K$19</definedName>
    <definedName name="_xlnm.Print_Area" localSheetId="6">'5.Contract Award Report'!$B$1:$G$61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13" i="10" l="1"/>
  <c r="S13" i="10"/>
  <c r="Q13" i="10"/>
  <c r="M13" i="10"/>
  <c r="K13" i="10"/>
  <c r="I12" i="10"/>
  <c r="G13" i="10"/>
  <c r="D8" i="9"/>
  <c r="D7" i="9"/>
  <c r="E8" i="15"/>
  <c r="F32" i="15"/>
  <c r="BJ30" i="15"/>
  <c r="BC30" i="15"/>
  <c r="AY30" i="15"/>
  <c r="AR30" i="15"/>
  <c r="AK30" i="15"/>
  <c r="AD30" i="15"/>
  <c r="W30" i="15"/>
  <c r="P30" i="15"/>
  <c r="I30" i="15"/>
  <c r="BJ29" i="15"/>
  <c r="BC29" i="15"/>
  <c r="AY29" i="15"/>
  <c r="AR29" i="15"/>
  <c r="AK29" i="15"/>
  <c r="AD29" i="15"/>
  <c r="W29" i="15"/>
  <c r="P29" i="15"/>
  <c r="I29" i="15"/>
  <c r="BJ28" i="15"/>
  <c r="BC28" i="15"/>
  <c r="AY28" i="15"/>
  <c r="AR28" i="15"/>
  <c r="AK28" i="15"/>
  <c r="AK32" i="15" s="1"/>
  <c r="O13" i="10" s="1"/>
  <c r="AD28" i="15"/>
  <c r="W28" i="15"/>
  <c r="P28" i="15"/>
  <c r="I28" i="15"/>
  <c r="I32" i="15" s="1"/>
  <c r="BJ27" i="15"/>
  <c r="BC27" i="15"/>
  <c r="AY27" i="15"/>
  <c r="AR27" i="15"/>
  <c r="AR32" i="15" s="1"/>
  <c r="AK27" i="15"/>
  <c r="AD27" i="15"/>
  <c r="W27" i="15"/>
  <c r="P27" i="15"/>
  <c r="P32" i="15" s="1"/>
  <c r="I13" i="10" s="1"/>
  <c r="I27" i="15"/>
  <c r="BJ26" i="15"/>
  <c r="BJ32" i="15" s="1"/>
  <c r="BC26" i="15"/>
  <c r="BC32" i="15" s="1"/>
  <c r="AY26" i="15"/>
  <c r="AY32" i="15" s="1"/>
  <c r="AR26" i="15"/>
  <c r="AK26" i="15"/>
  <c r="AD26" i="15"/>
  <c r="AD32" i="15" s="1"/>
  <c r="W26" i="15"/>
  <c r="W32" i="15" s="1"/>
  <c r="P26" i="15"/>
  <c r="I26" i="15"/>
  <c r="E19" i="15"/>
  <c r="F19" i="15" s="1"/>
  <c r="D19" i="15"/>
  <c r="D18" i="15"/>
  <c r="E18" i="15" s="1"/>
  <c r="F18" i="15" s="1"/>
  <c r="D17" i="15"/>
  <c r="E17" i="15" s="1"/>
  <c r="F17" i="15" s="1"/>
  <c r="D16" i="15"/>
  <c r="E16" i="15" s="1"/>
  <c r="F16" i="15" s="1"/>
  <c r="E15" i="15"/>
  <c r="F15" i="15" s="1"/>
  <c r="D15" i="15"/>
  <c r="D14" i="15"/>
  <c r="E14" i="15" s="1"/>
  <c r="F14" i="15" s="1"/>
  <c r="D13" i="15"/>
  <c r="E13" i="15" s="1"/>
  <c r="F13" i="15" s="1"/>
  <c r="D12" i="15"/>
  <c r="E12" i="15" s="1"/>
  <c r="F12" i="15" s="1"/>
  <c r="E9" i="15"/>
  <c r="F9" i="15" s="1"/>
  <c r="E7" i="15"/>
  <c r="F7" i="15" s="1"/>
  <c r="D7" i="15"/>
  <c r="V15" i="9" l="1"/>
  <c r="T15" i="9"/>
  <c r="R15" i="9"/>
  <c r="P15" i="9"/>
  <c r="N15" i="9"/>
  <c r="L15" i="9"/>
  <c r="J15" i="9"/>
  <c r="H15" i="9"/>
  <c r="F145" i="14"/>
  <c r="F144" i="14"/>
  <c r="F143" i="14"/>
  <c r="F142" i="14"/>
  <c r="F146" i="14" s="1"/>
  <c r="F137" i="14"/>
  <c r="F136" i="14"/>
  <c r="F135" i="14"/>
  <c r="F138" i="14" s="1"/>
  <c r="F131" i="14"/>
  <c r="F106" i="14"/>
  <c r="F105" i="14"/>
  <c r="F104" i="14"/>
  <c r="F103" i="14"/>
  <c r="F102" i="14"/>
  <c r="F101" i="14"/>
  <c r="F111" i="14" s="1"/>
  <c r="F112" i="14" s="1"/>
  <c r="F100" i="14"/>
  <c r="F94" i="14"/>
  <c r="F93" i="14"/>
  <c r="F92" i="14"/>
  <c r="F91" i="14"/>
  <c r="F90" i="14"/>
  <c r="F96" i="14" s="1"/>
  <c r="F147" i="14" l="1"/>
  <c r="F86" i="14"/>
  <c r="F67" i="14"/>
  <c r="F66" i="14"/>
  <c r="F65" i="14"/>
  <c r="F64" i="14"/>
  <c r="F63" i="14"/>
  <c r="F69" i="14" s="1"/>
  <c r="F62" i="14"/>
  <c r="F58" i="14" l="1"/>
  <c r="F57" i="14"/>
  <c r="F56" i="14"/>
  <c r="F55" i="14"/>
  <c r="F50" i="14"/>
  <c r="F48" i="14"/>
  <c r="F47" i="14"/>
  <c r="F44" i="14"/>
  <c r="F34" i="14"/>
  <c r="F33" i="14"/>
  <c r="F32" i="14"/>
  <c r="F31" i="14"/>
  <c r="F36" i="14" s="1"/>
  <c r="F26" i="14"/>
  <c r="F25" i="14"/>
  <c r="F24" i="14"/>
  <c r="F23" i="14"/>
  <c r="F28" i="14" s="1"/>
  <c r="F17" i="14"/>
  <c r="F16" i="14"/>
  <c r="F15" i="14"/>
  <c r="F20" i="14" s="1"/>
  <c r="F52" i="14" l="1"/>
  <c r="F60" i="14" s="1"/>
  <c r="F8" i="14" l="1"/>
  <c r="F7" i="14"/>
  <c r="F6" i="14"/>
  <c r="F5" i="14"/>
  <c r="F4" i="14"/>
  <c r="F11" i="14" l="1"/>
  <c r="M12" i="10"/>
  <c r="U14" i="10"/>
  <c r="S14" i="10"/>
  <c r="Q14" i="10"/>
  <c r="O14" i="10"/>
  <c r="M14" i="10"/>
  <c r="C8" i="12" a="1"/>
  <c r="C8" i="12" s="1"/>
  <c r="D60" i="11"/>
  <c r="D62" i="11"/>
  <c r="M16" i="10" l="1"/>
  <c r="S16" i="10"/>
  <c r="Q16" i="10"/>
  <c r="O16" i="10"/>
  <c r="U16" i="10"/>
  <c r="E21" i="12"/>
  <c r="J21" i="12"/>
  <c r="J20" i="12"/>
  <c r="E20" i="12"/>
  <c r="J19" i="12"/>
  <c r="E19" i="12"/>
  <c r="K12" i="10" l="1"/>
  <c r="G12" i="10"/>
  <c r="D8" i="10"/>
  <c r="D59" i="11"/>
  <c r="C7" i="12" s="1" a="1"/>
  <c r="C7" i="12" s="1"/>
  <c r="D7" i="10" s="1"/>
  <c r="D7" i="13" s="1"/>
  <c r="E15" i="13" s="1"/>
  <c r="D16" i="10"/>
  <c r="E13" i="10" l="1"/>
  <c r="K14" i="10"/>
  <c r="I14" i="10"/>
  <c r="H55" i="13" l="1"/>
  <c r="H56" i="13"/>
  <c r="H57" i="13"/>
  <c r="H58" i="13"/>
  <c r="E14" i="12"/>
  <c r="E15" i="12"/>
  <c r="E16" i="12"/>
  <c r="J16" i="12"/>
  <c r="E17" i="12"/>
  <c r="J17" i="12"/>
  <c r="J18" i="12"/>
  <c r="E18" i="12" l="1"/>
  <c r="G14" i="10"/>
  <c r="E9" i="10" l="1"/>
  <c r="E14" i="10"/>
  <c r="E10" i="10"/>
  <c r="E8" i="10"/>
  <c r="E7" i="10"/>
  <c r="E13" i="9" l="1"/>
  <c r="F13" i="9" s="1"/>
  <c r="E12" i="9"/>
  <c r="F12" i="9" s="1"/>
  <c r="E9" i="9"/>
  <c r="E8" i="9"/>
  <c r="F8" i="9" s="1"/>
  <c r="E7" i="9"/>
  <c r="F7" i="9" s="1"/>
  <c r="H24" i="5" l="1"/>
  <c r="L24" i="5"/>
  <c r="P24" i="5"/>
  <c r="T24" i="5"/>
  <c r="H25" i="5"/>
  <c r="L25" i="5"/>
  <c r="P25" i="5"/>
  <c r="T25" i="5"/>
  <c r="H26" i="5"/>
  <c r="L26" i="5"/>
  <c r="P26" i="5"/>
  <c r="T26" i="5"/>
  <c r="H27" i="5"/>
  <c r="L27" i="5"/>
  <c r="P27" i="5"/>
  <c r="T27" i="5"/>
  <c r="H28" i="5"/>
  <c r="L28" i="5"/>
  <c r="P28" i="5"/>
  <c r="T28" i="5"/>
  <c r="H29" i="5"/>
  <c r="L29" i="5"/>
  <c r="P29" i="5"/>
  <c r="T29" i="5"/>
  <c r="E30" i="5"/>
  <c r="P30" i="5" l="1"/>
  <c r="H30" i="5"/>
  <c r="T30" i="5"/>
  <c r="L30" i="5"/>
  <c r="K16" i="10" l="1"/>
  <c r="G16" i="10"/>
  <c r="I16"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<sst xmlns="http://schemas.openxmlformats.org/spreadsheetml/2006/main" count="850" uniqueCount="528">
  <si>
    <t xml:space="preserve">The comments given are required to provide feedback to suppliers on the relevant advantages/disadvantages of their tender. It is therefore very important that all comments are objective, based only on the information submitted by the supplier in their tender response, not subjective. </t>
  </si>
  <si>
    <t>This is particularly important when a score is given where it is considered that the tenderer has gone above or has fallen below the stated requirements (i.e. a score other than 3) so that the rationale behind the score can also be considered.</t>
  </si>
  <si>
    <t xml:space="preserve">For each score allocated a comment should be provided to demonstrate the reasoning behind the score given. </t>
  </si>
  <si>
    <t>Does not meet the requirement. Does not comply and/or insufficient information provided to demonstrate that the Tenderer has the ability, understanding, experience, skills, resource &amp; quality measures required to provide the services, with little or no evidence to support the response.</t>
  </si>
  <si>
    <t xml:space="preserve">Unacceptable </t>
  </si>
  <si>
    <t>Satisfies the requirement with major reservations. Considerable reservations of the Tenderer’s relevant ability, understanding, experience, skills, resource &amp; quality measures required to provide the supplies / services, with little or no evidence to support the response.</t>
  </si>
  <si>
    <t xml:space="preserve">Major Reservations </t>
  </si>
  <si>
    <t>Satisfies the requirement with minor reservations. Some minor reservations of the Tenderer’s relevant ability, understanding, experience, skills, resource &amp; quality measures required to provide the supplies / services, with little or no evidence to support the response.</t>
  </si>
  <si>
    <t xml:space="preserve">Minor Reservations </t>
  </si>
  <si>
    <t>Satisfies the requirement. Demonstration by the Tenderer of the relevant ability, understanding, experience, skills, resource &amp; quality measures required to provide the services, with evidence to support the response.</t>
  </si>
  <si>
    <t>Acceptable</t>
  </si>
  <si>
    <t>Good</t>
  </si>
  <si>
    <t>Exceeds the requirement.  Exceptional demonstration by the Tenderer of the relevant ability, understanding, experience, skills, resource &amp; quality measures required to provide the services. Response identifies factors that will offer potential added value, with evidence to support the response.</t>
  </si>
  <si>
    <t>Excellent</t>
  </si>
  <si>
    <t>Interpretation</t>
  </si>
  <si>
    <t>Score</t>
  </si>
  <si>
    <t>Assessment</t>
  </si>
  <si>
    <t>The objective of evaluating offers against the defined specification is to assess all proposals on a ‘like-for-like’ basis. We must ensure that a fair, consistent and effective evaluation has been undertaken, which addresses all key elements of the specification.</t>
  </si>
  <si>
    <t xml:space="preserve">All returned offers must be assessed to establish which quotation has made the best value for money offer (within the terms of the predetermined contract award criteria), and meets the specified requirements taking care to ensure that no significant detail has been excluded.  </t>
  </si>
  <si>
    <t>Supplier Score</t>
  </si>
  <si>
    <t>Total</t>
  </si>
  <si>
    <t xml:space="preserve"> </t>
  </si>
  <si>
    <t xml:space="preserve">
</t>
  </si>
  <si>
    <t>% Weighting</t>
  </si>
  <si>
    <t xml:space="preserve">Quality Criteria </t>
  </si>
  <si>
    <t>No.</t>
  </si>
  <si>
    <t>Comments</t>
  </si>
  <si>
    <t>Weigted Score</t>
  </si>
  <si>
    <t>Evaluators Scores 0% - 100%</t>
  </si>
  <si>
    <t>Supplier D</t>
  </si>
  <si>
    <t>Supplier C</t>
  </si>
  <si>
    <t>Supplier B</t>
  </si>
  <si>
    <t>Supplier A</t>
  </si>
  <si>
    <t>Evaluator 5</t>
  </si>
  <si>
    <t>Evaluator 4</t>
  </si>
  <si>
    <t>Evaluator 3</t>
  </si>
  <si>
    <t>Evaluator 2</t>
  </si>
  <si>
    <t xml:space="preserve">Satisfies the requirement with minor additional benefits. Above average demonstration by the Tenderer of the relevant ability, understanding, experience, skills, resource &amp; quality measures required to provide the services. Response identifies factors that will offer potential added value, with evidence to support the response.
</t>
  </si>
  <si>
    <t>Evaluator 1 (Lead)</t>
  </si>
  <si>
    <t>Evaluator Details</t>
  </si>
  <si>
    <t>Quality Weighting (%)</t>
  </si>
  <si>
    <t>Evaluation Date</t>
  </si>
  <si>
    <t>Project Title</t>
  </si>
  <si>
    <t>Summary</t>
  </si>
  <si>
    <t>NHSE Commercial</t>
  </si>
  <si>
    <t>Low Value Procurement Evaluation</t>
  </si>
  <si>
    <t>Please Select</t>
  </si>
  <si>
    <t>Outcome</t>
  </si>
  <si>
    <t>Answer</t>
  </si>
  <si>
    <t>Evaluator Names</t>
  </si>
  <si>
    <t>NHSE COI Template</t>
  </si>
  <si>
    <t>Low Value Procurement - Declaration of Conflict of Interests</t>
  </si>
  <si>
    <t>Insert Question</t>
  </si>
  <si>
    <t>Quality Scores</t>
  </si>
  <si>
    <t xml:space="preserve">Once all then evaluators have completed the evaluation. One person should take the scores of each supplier and work out an average score, this will give you the true supplier score. You can work out the average by adding all bids by all evaluators and dividing by the number of evaluators </t>
  </si>
  <si>
    <t xml:space="preserve">The evaluation document will calculate the weighted score for each question (weighted score column) and add the score of the supplier at the bottom of each supplier column. </t>
  </si>
  <si>
    <t xml:space="preserve">Note to evaluator:  To complete your evaluation, you need to complete the Evaluators scores 0-100% column and the comments column. </t>
  </si>
  <si>
    <t xml:space="preserve">Evaluator: </t>
  </si>
  <si>
    <t xml:space="preserve">Quality Weighting (%): </t>
  </si>
  <si>
    <t>RA</t>
  </si>
  <si>
    <t xml:space="preserve">Project Title: </t>
  </si>
  <si>
    <t>Yes</t>
  </si>
  <si>
    <t>Extension Option:</t>
  </si>
  <si>
    <t>Contract Type:</t>
  </si>
  <si>
    <t>Contract Title:</t>
  </si>
  <si>
    <t>This report contains information that is Commercial in Confidence, however is subject to FOIA; its contents should not be disclosed or discussed indiscriminately.</t>
  </si>
  <si>
    <t>Low Value Procurement - Contract Award Report</t>
  </si>
  <si>
    <t>No Further Action</t>
  </si>
  <si>
    <t>No</t>
  </si>
  <si>
    <t>Do you have a financial, commercial, legal, or professional relationship with any of the organizations involved in this evaluations, or with the people working within these organisations?</t>
  </si>
  <si>
    <t>COI Tab</t>
  </si>
  <si>
    <t>Enter Evaluators Name (if applicable)</t>
  </si>
  <si>
    <t>Enter Evaluators Name</t>
  </si>
  <si>
    <t>Evaluators</t>
  </si>
  <si>
    <t>Enter Quality Weighting %</t>
  </si>
  <si>
    <t>Enter Evaluation Date</t>
  </si>
  <si>
    <t>Enter the Project Title</t>
  </si>
  <si>
    <t>Refer to the Conflict of Interest tab</t>
  </si>
  <si>
    <t>Contract Start Date</t>
  </si>
  <si>
    <t>Contract End Date</t>
  </si>
  <si>
    <t>Extension Option Detail (if applicable):</t>
  </si>
  <si>
    <t>2. Executive Summary</t>
  </si>
  <si>
    <t>1. Summary</t>
  </si>
  <si>
    <t>3. Summary of Contract:</t>
  </si>
  <si>
    <t>Terms and Conditions Used:</t>
  </si>
  <si>
    <t>Were any Variations made?</t>
  </si>
  <si>
    <t>Details of Variation (if applicable):</t>
  </si>
  <si>
    <t>3. Approval and Sign Off</t>
  </si>
  <si>
    <t>Was a Business Case Required:</t>
  </si>
  <si>
    <t>CAR Tab</t>
  </si>
  <si>
    <t>No Response Required</t>
  </si>
  <si>
    <t>Response Required</t>
  </si>
  <si>
    <t>Was full approval obtained:</t>
  </si>
  <si>
    <t>Date of final approval:</t>
  </si>
  <si>
    <t>Initial Contract Term (Months)</t>
  </si>
  <si>
    <t>Business Area</t>
  </si>
  <si>
    <t xml:space="preserve">Please Select </t>
  </si>
  <si>
    <t>Nursing</t>
  </si>
  <si>
    <t>Medical</t>
  </si>
  <si>
    <t>Multiple Business Areas</t>
  </si>
  <si>
    <t>Contract Type</t>
  </si>
  <si>
    <t>Call-Off Under Framework</t>
  </si>
  <si>
    <t>New Contract</t>
  </si>
  <si>
    <t>Framework Agreement</t>
  </si>
  <si>
    <t>Contract Extension</t>
  </si>
  <si>
    <t>SLA/MOU</t>
  </si>
  <si>
    <t>Contract Variation</t>
  </si>
  <si>
    <t>STA</t>
  </si>
  <si>
    <t>Grant Agreement</t>
  </si>
  <si>
    <t>Other</t>
  </si>
  <si>
    <t>Extension Option</t>
  </si>
  <si>
    <t>T&amp;Cs Used</t>
  </si>
  <si>
    <t>NHS Standard T&amp;Cs</t>
  </si>
  <si>
    <t>MOU</t>
  </si>
  <si>
    <t>Grant T&amp;Cs</t>
  </si>
  <si>
    <t>Framework T&amp;Cs</t>
  </si>
  <si>
    <t>DH T&amp;Cs</t>
  </si>
  <si>
    <t>Cabinet Offcie T&amp;Cs</t>
  </si>
  <si>
    <t>Service Level Agreement (SLA)</t>
  </si>
  <si>
    <t>Other (Please Specify Below)</t>
  </si>
  <si>
    <t>If applicable please state other terms and conditions used</t>
  </si>
  <si>
    <t>Variations</t>
  </si>
  <si>
    <t>Level of spend approval was required:</t>
  </si>
  <si>
    <t>Not Required</t>
  </si>
  <si>
    <t>Commercial Panel</t>
  </si>
  <si>
    <t>CEG</t>
  </si>
  <si>
    <t>CEG &amp; DH</t>
  </si>
  <si>
    <t>CEG, DH &amp; Ministers</t>
  </si>
  <si>
    <t>CEG, DH, Ministers &amp; Treasury</t>
  </si>
  <si>
    <t>Treasury</t>
  </si>
  <si>
    <t>Full approval obtained where needed:</t>
  </si>
  <si>
    <t>Required Signatory</t>
  </si>
  <si>
    <t>Board &amp; Chair/Chief Exec/CFO</t>
  </si>
  <si>
    <t>Chair/Chief Exec/CFO</t>
  </si>
  <si>
    <t>National/Regional/Area Director</t>
  </si>
  <si>
    <t>Director (VSM)</t>
  </si>
  <si>
    <t>Budget Holder</t>
  </si>
  <si>
    <t>1.Evaluation Tab</t>
  </si>
  <si>
    <t xml:space="preserve">Project Title - </t>
  </si>
  <si>
    <t xml:space="preserve">Evaluation Date - </t>
  </si>
  <si>
    <t xml:space="preserve">Quality Weighting - </t>
  </si>
  <si>
    <t>Quality Criteria and Weighting %</t>
  </si>
  <si>
    <t>How to Evaluate</t>
  </si>
  <si>
    <t xml:space="preserve">1 - Each member of the Evaluation Panel will evaluate each of the 'Quality Criteria' individually. </t>
  </si>
  <si>
    <t>4- The evaluation document will calculate the weighted score for each question (weighted score column) and add the score of the supplier at the bottom of each supplier column</t>
  </si>
  <si>
    <t>Low Value Procurement Evaluation Guidance</t>
  </si>
  <si>
    <t>Evaluation Comments</t>
  </si>
  <si>
    <t>Evaluators Names</t>
  </si>
  <si>
    <t>What do you need to do?</t>
  </si>
  <si>
    <t>Question</t>
  </si>
  <si>
    <t>3.Contract Award Report</t>
  </si>
  <si>
    <t>3 - Please score each suppliers 'Quality Criteria' responses by entering a percentage score into the 'Evaluator Scores 0-100% column. Evaluators scores should follow the criteria outlined in the table below.</t>
  </si>
  <si>
    <r>
      <rPr>
        <b/>
        <sz val="10"/>
        <rFont val="Arial"/>
        <family val="2"/>
      </rPr>
      <t>Important</t>
    </r>
    <r>
      <rPr>
        <sz val="10"/>
        <rFont val="Arial"/>
        <family val="2"/>
      </rPr>
      <t xml:space="preserve"> - All evaluators must read the conflict of interest question and provide a response of either Yes or No.</t>
    </r>
  </si>
  <si>
    <t>Weighted Score</t>
  </si>
  <si>
    <t>Total Contract Spend (Exc VAT):</t>
  </si>
  <si>
    <t>Routine</t>
  </si>
  <si>
    <t>Leveraged</t>
  </si>
  <si>
    <t>Focused</t>
  </si>
  <si>
    <t>Strategic</t>
  </si>
  <si>
    <t>Post Award VRM</t>
  </si>
  <si>
    <t>VRM Uploaded to Bravo</t>
  </si>
  <si>
    <t>Business Contract Owner:</t>
  </si>
  <si>
    <t>Business Contract Manager:</t>
  </si>
  <si>
    <t>Supplier Primary Contact:</t>
  </si>
  <si>
    <t>Full Name:</t>
  </si>
  <si>
    <t>Email Addresss:</t>
  </si>
  <si>
    <t>Telephone Number</t>
  </si>
  <si>
    <t>Financial Year 1 Contract Value (£)</t>
  </si>
  <si>
    <t>Financial Year 2 Contract Value (£)</t>
  </si>
  <si>
    <t>Financial Year 3 Contract Value (£)</t>
  </si>
  <si>
    <t>Financial Year 4 Contract Value (£)</t>
  </si>
  <si>
    <t>NHS England and NHS Improvement Commercial</t>
  </si>
  <si>
    <t>Pre-populated by Procurement Team</t>
  </si>
  <si>
    <t>The Contract Award Report (CAR) will be completed by NHSE/I Procurement Team Lead and presented to Commercial Panel for approval.  Notification of evaluation outcome cannot take place until the Commercial Panel approves the CAR.</t>
  </si>
  <si>
    <t>Satisfactory</t>
  </si>
  <si>
    <t xml:space="preserve">Poor </t>
  </si>
  <si>
    <t xml:space="preserve">
Excellent</t>
  </si>
  <si>
    <t xml:space="preserve">No response and / or little information or evidence provided and unable to merit a score </t>
  </si>
  <si>
    <t>There are weaknesses (or inconsistency) in the Tenderer’s understanding of the services and/or Tenderer's response fails to address some or all of the requirements set out in the question.</t>
  </si>
  <si>
    <t xml:space="preserve">Satisfies the requirement with minor additional benefits. The Tenderer’s response provides a good level of confidence that the Tenderer understands and can deliver the services and the Tenderer's response addresses all or most of the requirements set out in the question. </t>
  </si>
  <si>
    <t>Exceeds the requirement.  The Tenderer’s response provides full confidence that the Tenderer understands and can deliver the Requirements well and addresses all of the requirements set out in the question.  The Tenderer's response includes value add elements of benefit to the Requirement.</t>
  </si>
  <si>
    <t>2 - To complete your evaluation, you need to complete the 'Evaluators scores 0-4' column and the 'Comments' column</t>
  </si>
  <si>
    <r>
      <t xml:space="preserve">In all instances where a conflict interest has been identified, evaluators must complete a conflict of interest form. All completed conflict of </t>
    </r>
    <r>
      <rPr>
        <sz val="10"/>
        <color rgb="FFFF0000"/>
        <rFont val="Arial"/>
        <family val="2"/>
      </rPr>
      <t>interest forms</t>
    </r>
    <r>
      <rPr>
        <sz val="10"/>
        <rFont val="Arial"/>
        <family val="2"/>
      </rPr>
      <t xml:space="preserve"> must be returned to NHSE/I Commercial along with the completed evaluation template.</t>
    </r>
  </si>
  <si>
    <t>Cost Criteria and Weighting %</t>
  </si>
  <si>
    <r>
      <t xml:space="preserve">5 - </t>
    </r>
    <r>
      <rPr>
        <b/>
        <sz val="10"/>
        <rFont val="Arial"/>
        <family val="2"/>
      </rPr>
      <t>Please Note:</t>
    </r>
    <r>
      <rPr>
        <sz val="10"/>
        <rFont val="Arial"/>
        <family val="2"/>
      </rPr>
      <t>- Only one score is required per question, per supplier. Once all evaluators have completed their evaluation. The Lead evaluator should take the scores and work out an average score for each supplier per question and enter them into the final version that will be returned to the Procurement lead</t>
    </r>
  </si>
  <si>
    <t>Poor</t>
  </si>
  <si>
    <r>
      <rPr>
        <b/>
        <sz val="10"/>
        <rFont val="Arial"/>
        <family val="2"/>
      </rPr>
      <t>Notes to Evaluator:</t>
    </r>
    <r>
      <rPr>
        <sz val="10"/>
        <rFont val="Arial"/>
        <family val="2"/>
      </rPr>
      <t xml:space="preserve">
 - To complete your evaluation, you need to complete the Evaluators scores (Consensus Score of evaluation) column and the comments column.      
 - The evaluation document will calculate the weighted score for each question (weighted score column) and add the score of the supplier at the bottom of each supplier column.      
 - Only one score is required per question, per supplier. Once all evaluators have completed their evaluation. The Lead evaluator should take the scores and work out an average score for each supplier per question and enter them below.</t>
    </r>
  </si>
  <si>
    <t>Score out of 4</t>
  </si>
  <si>
    <r>
      <rPr>
        <b/>
        <sz val="11"/>
        <rFont val="Arial"/>
        <family val="2"/>
      </rPr>
      <t xml:space="preserve">What is a conflict of interest (COI)? </t>
    </r>
    <r>
      <rPr>
        <sz val="11"/>
        <rFont val="Arial"/>
        <family val="2"/>
      </rPr>
      <t xml:space="preserve">
A COI can occur when you (or your employer or sponsor) have a financial, commercial, legal, or professional relationship with other organizations, or with the people working with them, that could influence an outcome of the activity. All evaluators are required to answer the COI question below and subsequent action based on their response.  </t>
    </r>
  </si>
  <si>
    <t>Please complete an NHSE/I COI Form and return to Procurement</t>
  </si>
  <si>
    <t>Cost Weighting (%)</t>
  </si>
  <si>
    <t>Total Price (£)</t>
  </si>
  <si>
    <t>Supplier Score (%)</t>
  </si>
  <si>
    <r>
      <rPr>
        <b/>
        <sz val="10"/>
        <rFont val="Arial"/>
        <family val="2"/>
      </rPr>
      <t>Notes to Evaluator:</t>
    </r>
    <r>
      <rPr>
        <sz val="10"/>
        <rFont val="Arial"/>
        <family val="2"/>
      </rPr>
      <t xml:space="preserve">
 - This will be completed by the Commercial Lead, this is an inversion proportion price of lowest bidder / suppliers price * cost weighting
- Double check the formula in H15, J15, L15, N15</t>
    </r>
  </si>
  <si>
    <t>Atamis Reference Number</t>
  </si>
  <si>
    <t>Post Award Contract Segmentation Tool Outcome:</t>
  </si>
  <si>
    <t>Atamis Reference Number:</t>
  </si>
  <si>
    <t>Purchase Order</t>
  </si>
  <si>
    <t>Business Area:</t>
  </si>
  <si>
    <t>Commercial</t>
  </si>
  <si>
    <t>People</t>
  </si>
  <si>
    <t>Improvement</t>
  </si>
  <si>
    <t>Bidders costs will be evaluated using the Lowest Price Inverse Proportion (LPIP) methodology. The following formula will be used to evaluate price submission:  Cost criteria weighting x (a / b) = score .  Where a = price of lowest bidder submission and b = price of tender (RFQ) being evaluated</t>
  </si>
  <si>
    <t>2.Conflict of Interest</t>
  </si>
  <si>
    <t>Contracting Authority</t>
  </si>
  <si>
    <r>
      <t xml:space="preserve">Proposed Contract to be Awarded to:
</t>
    </r>
    <r>
      <rPr>
        <i/>
        <sz val="8"/>
        <rFont val="Arial"/>
        <family val="2"/>
      </rPr>
      <t>Details of scoring are available on previous tabs</t>
    </r>
  </si>
  <si>
    <t>Review Date</t>
  </si>
  <si>
    <t>Reviewed By</t>
  </si>
  <si>
    <t>Evaluation</t>
  </si>
  <si>
    <t>Technical (Quality)</t>
  </si>
  <si>
    <t xml:space="preserve">Cost </t>
  </si>
  <si>
    <t>Weighting %</t>
  </si>
  <si>
    <t xml:space="preserve">Total </t>
  </si>
  <si>
    <t>%</t>
  </si>
  <si>
    <t>Weighted Score (%)</t>
  </si>
  <si>
    <t>Rank</t>
  </si>
  <si>
    <t>East of England</t>
  </si>
  <si>
    <t>London</t>
  </si>
  <si>
    <t>North West &amp; Greater Manchester</t>
  </si>
  <si>
    <t>North East &amp; Yorkshire</t>
  </si>
  <si>
    <t>South East</t>
  </si>
  <si>
    <t>South West</t>
  </si>
  <si>
    <t>Chair &amp; Chief Executives office</t>
  </si>
  <si>
    <t>Chief Operating Officer</t>
  </si>
  <si>
    <t>Finance Planning &amp; Performance</t>
  </si>
  <si>
    <t>Emergency &amp; Elective Care</t>
  </si>
  <si>
    <t>NHSX</t>
  </si>
  <si>
    <t>HSIB</t>
  </si>
  <si>
    <t>Strategy</t>
  </si>
  <si>
    <t>Provider Strategy</t>
  </si>
  <si>
    <t>Spend and Procurement processed in line with Standing Financial Instructions and Procurement Policy</t>
  </si>
  <si>
    <r>
      <rPr>
        <b/>
        <sz val="10"/>
        <rFont val="Arial"/>
        <family val="2"/>
      </rPr>
      <t>Notes to Evaluator:</t>
    </r>
    <r>
      <rPr>
        <sz val="10"/>
        <rFont val="Arial"/>
        <family val="2"/>
      </rPr>
      <t xml:space="preserve">
This will be completed by the Procurement lead, they will review the technical and commercial evaluation to create a final overall score and ranking of supplier against the evaluation criteria</t>
    </r>
  </si>
  <si>
    <t>n/a</t>
  </si>
  <si>
    <t>Technical 70%  / Commercial 30%</t>
  </si>
  <si>
    <t>Meena Valambhia</t>
  </si>
  <si>
    <t xml:space="preserve">NHSEI Purchase Order Terms &amp; Conditions </t>
  </si>
  <si>
    <t>NHS England</t>
  </si>
  <si>
    <t xml:space="preserve">Routine </t>
  </si>
  <si>
    <t xml:space="preserve">New Contract </t>
  </si>
  <si>
    <t>?</t>
  </si>
  <si>
    <t>Evaluator 6</t>
  </si>
  <si>
    <t>Evaluator 7</t>
  </si>
  <si>
    <t>Evaluator 8</t>
  </si>
  <si>
    <t>tbc</t>
  </si>
  <si>
    <t>`</t>
  </si>
  <si>
    <t xml:space="preserve">k </t>
  </si>
  <si>
    <t>,</t>
  </si>
  <si>
    <t xml:space="preserve">Yes </t>
  </si>
  <si>
    <t>Patient and System Engagement &amp; Comms</t>
  </si>
  <si>
    <t>BC - 13533</t>
  </si>
  <si>
    <t>Level of spend approval was required (excluding VAT):</t>
  </si>
  <si>
    <t>How do you meet the essential criteria outlined in the standards and service specifications requirements?</t>
  </si>
  <si>
    <t>How do you meet the desirable criteria outlined in the standards and service specifications requirements?</t>
  </si>
  <si>
    <t>Please outline your approach to deliver the deliverables outlined in the standards and service specifications requirements?</t>
  </si>
  <si>
    <t>Please include an outline of how you propose to validate and quality assure the work.</t>
  </si>
  <si>
    <t>Can you describe how procuring from your organisation will deliver Social Value and Sustainability?</t>
  </si>
  <si>
    <t>Brin Hodgskiss</t>
  </si>
  <si>
    <t>Issy Gill</t>
  </si>
  <si>
    <t>Jacob Lant</t>
  </si>
  <si>
    <t>brin.hodgskiss@nhsx.ns.uk</t>
  </si>
  <si>
    <t>C-76961 / BC-13533</t>
  </si>
  <si>
    <t>2 Months</t>
  </si>
  <si>
    <t>Job Titles</t>
  </si>
  <si>
    <t>Day Rate</t>
  </si>
  <si>
    <t>Number of Days</t>
  </si>
  <si>
    <t>GRAND TOTAL (exclusive of VAT)</t>
  </si>
  <si>
    <t>Assumptions if applicable:</t>
  </si>
  <si>
    <t>None</t>
  </si>
  <si>
    <t xml:space="preserve">1.	Basis Social </t>
  </si>
  <si>
    <t>2.	Eastern Academic Health Science Network (Eastern AHSN)</t>
  </si>
  <si>
    <t>3.	C M Monitor (Britain Thinks) Ltd</t>
  </si>
  <si>
    <t>4.	NHS Arden &amp; Greater East Midlands Commissioning Support Unit (AGCSU) in partnership with Midlands &amp; Lancashire Commissioning Support Unit (MLCSU)</t>
  </si>
  <si>
    <t>6.	ICE Creates Ltd</t>
  </si>
  <si>
    <t>4. NHS Arden &amp; Greater East Midlands Commissioning Support Unit (AGCSU)</t>
  </si>
  <si>
    <t xml:space="preserve">Lowest Bid </t>
  </si>
  <si>
    <t>Basis Social</t>
  </si>
  <si>
    <t>Managing Partner</t>
  </si>
  <si>
    <t>Associate Director</t>
  </si>
  <si>
    <t>Research Manager</t>
  </si>
  <si>
    <t>Research Executive</t>
  </si>
  <si>
    <t>Research Assistant</t>
  </si>
  <si>
    <t>Travel costs</t>
  </si>
  <si>
    <t>Recrtuiment and incentive costs</t>
  </si>
  <si>
    <t>Assumes that NHS venues are able to be used for face-to-face events. We have allowed room in the budget ceiling if not.</t>
  </si>
  <si>
    <t>The Curious Research Centre</t>
  </si>
  <si>
    <t>Lead user researcher</t>
  </si>
  <si>
    <t xml:space="preserve">Second lead user researcher (for peer review, coding the data for QA etc.) </t>
  </si>
  <si>
    <t>University placement user researcher</t>
  </si>
  <si>
    <t xml:space="preserve">Total for human resources </t>
  </si>
  <si>
    <t xml:space="preserve">Other costs </t>
  </si>
  <si>
    <t xml:space="preserve">Item description </t>
  </si>
  <si>
    <t>Cost/items</t>
  </si>
  <si>
    <t># of items</t>
  </si>
  <si>
    <t xml:space="preserve">Travel and accommodation </t>
  </si>
  <si>
    <t>Event space</t>
  </si>
  <si>
    <t>Incentives for research participants</t>
  </si>
  <si>
    <t xml:space="preserve">Recruitment agency </t>
  </si>
  <si>
    <t xml:space="preserve">Total for other costs </t>
  </si>
  <si>
    <t xml:space="preserve">Grand total (excluding VAT) </t>
  </si>
  <si>
    <t>Eastern AHSN</t>
  </si>
  <si>
    <t>Project SRO (CEO)</t>
  </si>
  <si>
    <t xml:space="preserve">Overall Programme Director (Dep CEO) </t>
  </si>
  <si>
    <t>Admin (including venue costs)</t>
  </si>
  <si>
    <t>Assumptions if applicable: none</t>
  </si>
  <si>
    <t xml:space="preserve">PEP Health </t>
  </si>
  <si>
    <t>Project Oversight (CEO)</t>
  </si>
  <si>
    <t>Project Director</t>
  </si>
  <si>
    <t>Data Scientist</t>
  </si>
  <si>
    <t>Frontend Engineer</t>
  </si>
  <si>
    <t xml:space="preserve">Patient Experience Library  </t>
  </si>
  <si>
    <t xml:space="preserve">Project Oversight (Co-founder) </t>
  </si>
  <si>
    <t xml:space="preserve">Research Assistant </t>
  </si>
  <si>
    <t>Assumptions if applicable: None</t>
  </si>
  <si>
    <t>Traverse</t>
  </si>
  <si>
    <t>Associate director</t>
  </si>
  <si>
    <t>Senior Consultant</t>
  </si>
  <si>
    <t>Consultant</t>
  </si>
  <si>
    <t>Project coordinator / tech support / note taker</t>
  </si>
  <si>
    <t>Ethnic Opinions</t>
  </si>
  <si>
    <t xml:space="preserve">Recruitment </t>
  </si>
  <si>
    <t>Project Management</t>
  </si>
  <si>
    <t xml:space="preserve">Payment of respondents (AYDA) </t>
  </si>
  <si>
    <t>Assumptions if applicable: Payment of respondents @10% of remuneration total</t>
  </si>
  <si>
    <t xml:space="preserve">Remuneration of respondents </t>
  </si>
  <si>
    <t>Assumptions if applicable: Based on NHS England £150 day rate. Then a flat rate equivalent of 2.5 hours (to incorporate travel). Paid via Ethnic minorities within 5days of fieldwork and with a choice around method e.g. voucher, cash.</t>
  </si>
  <si>
    <t xml:space="preserve">Eastern Academic Health Science Network </t>
  </si>
  <si>
    <t>BritainThinks</t>
  </si>
  <si>
    <t>Associate Partner</t>
  </si>
  <si>
    <t>Research Director</t>
  </si>
  <si>
    <t>Research Lead</t>
  </si>
  <si>
    <t>Senior Research Executive</t>
  </si>
  <si>
    <t xml:space="preserve">Fieldwork Assistant </t>
  </si>
  <si>
    <t>Direct Costs</t>
  </si>
  <si>
    <t>N/A</t>
  </si>
  <si>
    <t xml:space="preserve">Assumptions if applicable: </t>
  </si>
  <si>
    <t>NHS Arden &amp; GEM CSU</t>
  </si>
  <si>
    <t>Head of Engagement , Communications &amp; Marketing</t>
  </si>
  <si>
    <t>Engagement, Communications &amp; Marketing Manager</t>
  </si>
  <si>
    <t>Senior Engagement, Communications &amp; Marketing Officer</t>
  </si>
  <si>
    <t>Engagement, Communications &amp; Marketing Support Officer</t>
  </si>
  <si>
    <t>Engagement, Communications &amp; Marketing Admin Assistant</t>
  </si>
  <si>
    <t xml:space="preserve">Graphic Designer </t>
  </si>
  <si>
    <t xml:space="preserve">Patient Expenses </t>
  </si>
  <si>
    <t>Voluntary Sector Organisations Support / Partnership</t>
  </si>
  <si>
    <t>Social Media Advertising</t>
  </si>
  <si>
    <t xml:space="preserve">Interpreting &amp; Translation </t>
  </si>
  <si>
    <t>Social Listening Tool</t>
  </si>
  <si>
    <t>5.	ESRO Ltd (Trading as Revealing Reality)</t>
  </si>
  <si>
    <t>Director (1 team member)</t>
  </si>
  <si>
    <t>Associate Director (1 team member)</t>
  </si>
  <si>
    <t>Senior Researcher (2 team members)</t>
  </si>
  <si>
    <t>Researcher (2 team members)</t>
  </si>
  <si>
    <t>Junior researcher (1 team member)</t>
  </si>
  <si>
    <t>Outcosts (recruiter fees, travel, event space hire, incentives)</t>
  </si>
  <si>
    <t>ESRO Ltd (Trading as Revealing Reality)</t>
  </si>
  <si>
    <t>Project Team - Job Titles</t>
  </si>
  <si>
    <t>ICE Creates Ltd</t>
  </si>
  <si>
    <t>Director of Behaviour Change Agency (executive project sponsor)</t>
  </si>
  <si>
    <t xml:space="preserve">Head of Insights (project manager) </t>
  </si>
  <si>
    <t xml:space="preserve">Senior researcher </t>
  </si>
  <si>
    <t xml:space="preserve">Research practitioner </t>
  </si>
  <si>
    <t xml:space="preserve">Engagement and Recruitment Lead </t>
  </si>
  <si>
    <t xml:space="preserve">Research support </t>
  </si>
  <si>
    <t xml:space="preserve">Additional costs </t>
  </si>
  <si>
    <t>Incentives (£40 x 168 participants)</t>
  </si>
  <si>
    <t xml:space="preserve">Third-party recruitment agency </t>
  </si>
  <si>
    <t xml:space="preserve">Travel and expenses </t>
  </si>
  <si>
    <t>GRAND TOTAL (inclusive of VAT)</t>
  </si>
  <si>
    <t>NHS South Central &amp; West Commissioning Support Unit (SCW)</t>
  </si>
  <si>
    <t>Head of User Centred Design and UCD SME</t>
  </si>
  <si>
    <t>Associate Director Comms and Engagement and SRO</t>
  </si>
  <si>
    <t>Beavioural Insight SME</t>
  </si>
  <si>
    <t>Senior Communications and Engagement Managers x 2</t>
  </si>
  <si>
    <t>Communications and Engagement Manager</t>
  </si>
  <si>
    <t>Call Centre Supervisior</t>
  </si>
  <si>
    <t>Call Centre Interviewers</t>
  </si>
  <si>
    <t>GIS Mapping Team</t>
  </si>
  <si>
    <t xml:space="preserve">Non pay costs:  </t>
  </si>
  <si>
    <t xml:space="preserve">Remuneration of patents attending x4 focus groups, 10  participants per group@ £75 </t>
  </si>
  <si>
    <t>Remuneration of attendees to online events x 4 events of 40 people per event @ £40</t>
  </si>
  <si>
    <t>Room hire for  4 focus groups @£300 per room</t>
  </si>
  <si>
    <t>Recruitment of paticipants</t>
  </si>
  <si>
    <t xml:space="preserve">Travel by SCW staff to attend x 4 focus groups x 2 members of staff and 2 overnight stays factored in for 2 focus groups @ £150 per stay </t>
  </si>
  <si>
    <t>Remuneration of travel by patients to focus groups X 40 people</t>
  </si>
  <si>
    <t>7.	NHS South, Central and West Commissioning Support Unit (SCW)</t>
  </si>
  <si>
    <t>8.	The Curious Research Centre Ltd</t>
  </si>
  <si>
    <t>Brin Hodgskiss, Issy Gill, Yvonne Baffour-Otchere, Jacob Lant</t>
  </si>
  <si>
    <t>Yvonne Baffour-Otchere</t>
  </si>
  <si>
    <t>Y</t>
  </si>
  <si>
    <t>N</t>
  </si>
  <si>
    <t>Previous Associate of Eastern AHSN</t>
  </si>
  <si>
    <t>Previous employee of C M Monitor (Britain Thinks)</t>
  </si>
  <si>
    <t>7.	Moorhouse Consulting</t>
  </si>
  <si>
    <t>8.	NHS South, Central and West Commissioning Support Unit (SCW)</t>
  </si>
  <si>
    <t>9.	The Curious Research Centre Ltd</t>
  </si>
  <si>
    <t>Isabel GILL</t>
  </si>
  <si>
    <t>Yvonne Baffour</t>
  </si>
  <si>
    <t>Fully confidence that the Tenderer can deliver the essential critieria 
- Regularly conducts REAs, including for NHSE, references gov guidelines for standardised process 
- extensive experience of delivering research into patient experience for PHE, NHSE, UKHSA, BMA, GOSH
- strong of knowledge of digital offers, channels and digital inequalities, including conducted public dialogue for NICE on wider determinants of health inequalities. 
- has additional expertise in behaviour change highlighting value add</t>
  </si>
  <si>
    <t xml:space="preserve">Basis Social provided a good level of confidence in their ability to deliver and their response addressed all or most of the requirements set out in the question. 
They showed good knowledge and experience of research into patient experience; and running patient engagement events. Knowledge of existing digital offers or challenges, including digital inequalities. 
In addition they had experience with working on behavioural change and analysising self reported behaviours which would be an additonal benefit to the project. They did not however explain their budget management plan that would have provided more confidence in their ability to manage the fund of the project, </t>
  </si>
  <si>
    <r>
      <t>Good knowledge of digital inclusion; and behavioural factors effecting digital uptake. Meets ability to conduct literature review. Exceeding would include more than basis REA (e.g. social listening). 
Meets requirement for running patient engagement events (and has knowledge in UEC and digital space). Demonstrates a nuanced understanding of digital inclusion and inequalities, including evidence of previous research in the UEC  / 111 online space. Their knowledge of behavioural science methods likely exceeds what we would need</t>
    </r>
    <r>
      <rPr>
        <b/>
        <sz val="10"/>
        <color theme="1"/>
        <rFont val="Arial"/>
        <family val="2"/>
      </rPr>
      <t xml:space="preserve"> </t>
    </r>
    <r>
      <rPr>
        <sz val="10"/>
        <color theme="1"/>
        <rFont val="Arial"/>
        <family val="2"/>
      </rPr>
      <t>Has not stated will keep to budget</t>
    </r>
  </si>
  <si>
    <t xml:space="preserve">Strong partnership proposal, with clear added value of each organisation
- literature review by Patient Experience Library (have delivered lit reviews for House of Commons, NHSD, etc)
- deep knowledge of patient experience across the organisations involved 
- Strong understanding of digital offers/challenges/inequalities 
Value add - Patient Experience Library and PEP Health: a pioneering patient experience platform using machine learning to combine online feedback in real-time with data from other NHS sources
</t>
  </si>
  <si>
    <t xml:space="preserve">Eastern AHSN answer gave full confidence that they understand and can deliver the requirements well and addressed all of the requirements set out in the question. 
Impressed with their capabilities and experience in undertaking and commissioning literature reviews too. Patient Experience Libray, that produces weekly research-based summaries which are collated into a quarterly journal, which has  over 1,600.  
Great response on knowledge of research into patient experience through of running patient engagement events. They also demonstrated how they will enagge with us internally through the UEC steering groups and demonstrated stakeholder managemenet expertise. 
</t>
  </si>
  <si>
    <t>Like the collaborative appaoch, and exceeds requirements for literature review (the partnership with the Patient Experience library itself is over and above what I would expect; as is the social listening element of PEP Health). Demonstrates knowledge of digital inclusion. Knowledge of existing digital offers or challenges, including digital inequalities, and plausible budget plan
Given more points here, as is substantial value add to PEP health and Patient Library work</t>
  </si>
  <si>
    <t xml:space="preserve">Strong coalition. Like the KLOES. Making best use of grey lit is also a positive. And the reach out to more diverse communities also positive. 
NHSD lit review on patient data was very good. </t>
  </si>
  <si>
    <t xml:space="preserve">Satisfies, but no additional benefit demonstrated 
Evidenced experience of conducting lit reviewes both in and outside health sector
Wide range of experience delivering both patient research and patient engagement for CMA, Joined up Derbyshire Health Foundation, NHS UCLH, NHSE, Abbot
Weakly evidence knowledge of existing digital offers and challenges, in additon no explicit reference to health inequalities in response </t>
  </si>
  <si>
    <t xml:space="preserve">The demonstrated the ability to review, synthesise and make recommendations from previous literature. They have extensive experience of delivering robust and timely evidence reviews, both to inform research projects. This was demonstrated in their very detiled response with examples from projects they have worked on with delivery outcomes. 
Knowledge and experience of patient experience research and of running patient engagement events:Knowledge of existing digital offers or challenges: 
</t>
  </si>
  <si>
    <t>Speaks to each of the essential criteria with a clear answer. Might lack some experience in the UEC and digital areas; and on a national scale. Good experience of both patient engagement and research, using methods we were considering. Does mention that "fees may change if scope of work does", which may be of concern given the incremental nature of the work (and I would prefer extending the timeline, rather than increasing cost)</t>
  </si>
  <si>
    <t xml:space="preserve">Overall solid. Like the spilt by age and socio-economic status. Think that works. 
Also validation seemed sensible based on their existing work.
Also nice coproduction 
</t>
  </si>
  <si>
    <t xml:space="preserve">No demonstrable evidence of conducting literature reviews/rapid evidence assessments - notes that they have experience obtaining patient views and reviewing documentation and technical information, but not academic-style lit reviews. No literature reviews refererced as part of the case study projects selected. 
</t>
  </si>
  <si>
    <t xml:space="preserve">
Good examples of work wihin UEC with examples such as UEC in Coventry and Warwickshire. Urgent and emergency care service consultation in Leicestershire/Leicester/Rutland, NHSE/I review of access to to GP services in the Midlands. Good knowlege on the Digital  UEC programme and the UEC system as a whole. 
Demonstrated good abilty to review patient experience literature within policy but not so much patient experience literature. </t>
  </si>
  <si>
    <t>Solid answer, with a good knowledge of the NHS. Does seem vague of specific examples of literature / research initiatives designed and delivered by the CSU independently, which made this element 'feel' generic; did have good UEC patient experience evidence.</t>
  </si>
  <si>
    <t>Weakest of all them so far I thought. Recuitment seemed vague. And came across as like we know it all already. Also 111 first promotion is very sketchy, no detail provided on this.</t>
  </si>
  <si>
    <t xml:space="preserve">Extensive experience of delivering lit reviews, patient experience research, engagement events and digital offers/channels
Demonstrable knowledge of urgent care digital solutions e.g. queue management, check in solutions, home based triage 
Expertise conducting research for health related digital tools - i.e. a new app for families with children who have epilepsy 
Expertise in deliberative - value add 
Some concern about whether they have correct permissions to use photos in the way they have though!?
</t>
  </si>
  <si>
    <t xml:space="preserve">ESRO provided a good level of confidence in their ability to deliver and their response addressed all or most of the requirements set out in the question. Nicely presented and very clear. 
Good konwelege of UEC and the patient journey.  
They demonstrated the ability to review, synthesise, and make recommendations of
from previous literature in the area. Good working examples. Good Knowledge and experience of research into patient experience, with  a  range of examples. 
Demonstrated the ability to meet budgets. Answers were very deailed and varied. </t>
  </si>
  <si>
    <t>Has domain knowledge of UEC. Has experience of literature review, liked the use of experts to identify gaps, would have liked more on lit review method. Has knowledge of patient experience, and liked depth of examples. Lacked slightly in saying how this would be applied to 'our' research, and in depth of knowledge around UEC / UEC digital</t>
  </si>
  <si>
    <t>This response is poorly structured with no signposting - hard to read!
Strong qual research experience but no limited experience of lit reviews - just one reference to a desk-based review 
Limited reference existing digital offers or challenges, including digital inequalities.
No reference to keeping to budget (please see the maximum capped budget)
Expertise in behaviour change - value add</t>
  </si>
  <si>
    <t xml:space="preserve">Like the emphasis on behavioural change, and how people make the decisions they do - with a very good reflection back of what we are trying to achieve. Gave evidence of where had delivered what we may wish to achieve with this work. Meets requirement for running patient engagement events (and has knowledge in UEC and digital space). Demonstrates a nuanced understanding of digital inclusion and inequalities, including evidence of previous research in the UEC  /  online space Would have liked more detail on how thet would complete a literature review for us, on this work. </t>
  </si>
  <si>
    <t>WITHDREW</t>
  </si>
  <si>
    <t xml:space="preserve">Strong lit review experience, researching patient experiences, running events 
Join the conversation platform is value add
Extensive experience of understanding digital offers and challenges / subject matter experts - particulatly relevant project working on Digital Urgent and Emergency Care Programme
</t>
  </si>
  <si>
    <t xml:space="preserve">SCW provided a satisfactory level of confidence in their ability to deliver and their response. All questions were addressed however there was a limited demonstration of experience of delivering the requirments. 
They showed good knowledge and experience of research into patient experience; and running patient engagement events.
Being an NHS organisiation they showed good konwelege of the UEC system, good knowledge on Digital UEC products, health and social care technology and data. 
There was limited examples of literature review work conducted. </t>
  </si>
  <si>
    <t>Not impressed that the CSU claimed to have completed a literature review of benefits for my team, when all we have had is a discussion; undermines my confidence in the bid. Otherwise seems to be an adequate response, with a sound previous experience</t>
  </si>
  <si>
    <t>Good list of sources for the lit review. Approach to engagement didn’t seem very creative compated to some of the others.</t>
  </si>
  <si>
    <t xml:space="preserve">Confident they can deliver lit reviews - though examples provided aren't named (by client) nor do they go into much detail about what the lit review was about. List of suggested sources seems ok, though not comprehensive 
Concerns -  only two years’ experience in conducting qualitative research with patients 
Under budget - slightly concerning for scale of work required 
</t>
  </si>
  <si>
    <t xml:space="preserve">Little demonstration of running patient engagement events. Did not demostrate any experince of managing a project at this scale project in response. </t>
  </si>
  <si>
    <t>The respondent evidenced some knowledge and expertise in the field, yet not to the depth required (e.g. 2 years qualitative research experience) The respondent outlines a research process, although does not acknowledge the national scale of the work (or outline sample sizes etc.) and so the volume of work they would have to undertake. The return implied there was only one person working on this, which made the plan proposed implausible. No evidence of having previously completed work of this scale was given.</t>
  </si>
  <si>
    <t>Really like the lit review done already (healthwatch ;)) 
But I have questions on whether they have the capacity to deliver, espeically given timescales. 50 1-2-1 interviews potentiall massive.</t>
  </si>
  <si>
    <t xml:space="preserve">Fully confidence that the Tenderer can deliver the desirable critieria 
- experience of conducting research in support of digital inclusion, project of particular relevance with NHS England, in partnership with the digital inclusion charity the Good Things Foundation 
- highly experienced qual team 
- decades of experience  working with multi-stakeholder teams and convening/engaging stakeholders
- clear plan for manaing risk and delivering engaement within 12 weeks </t>
  </si>
  <si>
    <t>Good examples of how they would manage project risks.
They could have provided more eveidence to support their reponses, particularly around how they plan to conduct qualitataive research. 
In my opinon the reponse to qualitive research relied heavily on one or two indviuals which could be a risk. They could have included a response to how they will mitigate the challenges in recruitment or the recruitment of appropriate respondents.</t>
  </si>
  <si>
    <t xml:space="preserve">Nuanced understanding of the digital inclusion, and good evidence of having conducted this type of work before. Good understanding of qualitative methodologies, and evidence of having used them. Can work with stakeholders (unclear whether can flex in meet incremental change). Plausible plan for recruiting people, with robust risk mitigating in place </t>
  </si>
  <si>
    <t>Good things</t>
  </si>
  <si>
    <t xml:space="preserve">Demonstrable knowledge of digital exclusion/inclusion, ability to work with multiple stakeholders, mitigate time and recruitment risks
Qualitative research expertise poorly evidenced/substantiated
Didn't provide specific examples to demonstrate qualitative research credentials 
Not much indo provided on individual team members and their qualitative research experience 
</t>
  </si>
  <si>
    <t xml:space="preserve">Very detailed demonstratinon of  knowledge of qualitative research methodology, again including literture reviews (grey literture). 
They presented good examples of how they would mitigate the challenges in recruiting appropriate respondents. Great examples of how they will work alongside multiple stakeholders in a multi-disciplinary way.
They could have gone into more details about how they would manage project risks particulary how their project packages would help manage this. 
</t>
  </si>
  <si>
    <r>
      <t>Provides a sound responses, though is perhaops a but light on details of the qualitative research method to be followed. Sound mitigation for time pressures; and very good mitigation for recruitment of hard to reach groups .</t>
    </r>
    <r>
      <rPr>
        <b/>
        <sz val="10"/>
        <color theme="1"/>
        <rFont val="Arial"/>
        <family val="2"/>
      </rPr>
      <t xml:space="preserve"> </t>
    </r>
    <r>
      <rPr>
        <sz val="10"/>
        <color theme="1"/>
        <rFont val="Arial"/>
        <family val="2"/>
      </rPr>
      <t>liked the MDT approach</t>
    </r>
  </si>
  <si>
    <t xml:space="preserve">Fails to reference a combination of knowledge of digital exclusion / inclusion; qualitative research methodology; alongside the ability to work alongside multiple stakeholders in a multi-disciplinary way. 
</t>
  </si>
  <si>
    <t xml:space="preserve">
A satisfactory response to the question. Very little detail into their research approach. 
A lot of focus on mitigating time pressures and challenges in recruitment but not so much of a comphensive answer to other service specification requirements.  
No reponsonse to how they plan on managing project risks or accommodate time pressures.</t>
  </si>
  <si>
    <t xml:space="preserve">Clear measures in place to help manage the risks and issues that may emerge. Clear response to how would be flexible inaccomodating challenges; and would close the project meeting the minimum I woiuld expect </t>
  </si>
  <si>
    <t>Understanding of digital inclusion seems limited -  states that "we are aware that some groups prefer not to use digital tools and this is often because they don’t have the money, the ability or the language skills to use them" which feels rather simplistic/basic 
Weak description of qualitative research experience - beyond agreeing questions, and using accessible language in surveys, interviews and focus groups 
No reference to some of the desirable criteria - Include plausible mitigations to accommodate time pressures, and challenges in recruiting appropriate respondents. Be iterative, be able to flex to accommodate incremental change and emerging findings Be clear on when enquiry will stop, and what criteria will be used</t>
  </si>
  <si>
    <t xml:space="preserve">A satisfactory response to the question. Very little detail into their research approach, however they were able to demonstrate how they will present finding . 
No reponsonse to how they plan on managing project risks or accommodate time pressures. Question was not fully answered to meet all requirements. 
</t>
  </si>
  <si>
    <t>Solid answer. Felt the supplier could meet the brief, though did not evidence specialist knowledge; understanding of digital exclusion / inclusion and qualitative research felt basic. Details of mitigations felt 'light' on detail</t>
  </si>
  <si>
    <t>Strong stakeholder management experience in health sector i.e. managed a large evaluation for NHS England working with over 15 hospital trusts, encompassing over 60 interventions.
Qual research - convincing response with case studies, good description of methods to get beyond surperifcial answers
Knowledge of digital exlusion demonstrated through research projects on the topic, and references to appropriate recruitment methods to reach and engage digitally excluded audiences 
Strong response for being iterative - Having a short download and reflection session, Sharing emerging findings and involving the NHSE/NHSD team and wider stakeholders in analysis sessions, monitoring emerging literature</t>
  </si>
  <si>
    <t xml:space="preserve">Ability to work with multiple stakeholders in a multi-disciplinary way. Great knowledge of digital exclusion and inclusion.
Detailed presentation of a project management plan that shows they will keep to timescales
Being iterative and clear on where enquiry will stop- Demonstration of Use of agile project management 
Would have been good to see more exaqmples within health and social care. Particularly around reasrch and methology. More details into how qualiotive research would be conducted. More details and examples to show the ability to review literature. </t>
  </si>
  <si>
    <t xml:space="preserve">Sound answer. Has done work with multiple stakeholders, in complex environment. Have not been clear about how they would do this, with our project. Would have liked more depth on qualitative research methodologies to be followed and a more nuanced understanding being demonstrated of digital inclusion. Like timeline </t>
  </si>
  <si>
    <t xml:space="preserve">Richmond Group and Stroke Association </t>
  </si>
  <si>
    <t xml:space="preserve">Solid qualitative expertise - with a focus on behavioural science and economics (value add) 
Recruitment - have an in-house panel they can draw on 
Limited reference to their ways of engaging and working with stakeholders - beyond having 22 years of experience 
</t>
  </si>
  <si>
    <t xml:space="preserve">Sound answer, and demonstrates the necessary knowledge and skills. Would have liked more depth / detail / structure around the iterative process they would follow, </t>
  </si>
  <si>
    <t xml:space="preserve">No references to digital exclusion/inclusion
Stakeholder engagement and management is weakly evidence - the case study references are mainly to comms to the wider public to invie them to mass vaccination
No references to qualitative expertise, accomdating time pressures, being clear on when enquiry will stop etc </t>
  </si>
  <si>
    <t xml:space="preserve">Good examples of alongside multiple stakeholders in a multi-disciplinary way.
They could have provided more eveidence to support their planned qualitative research methodology. 
Very little tangable examples of how they will present findings. </t>
  </si>
  <si>
    <t>Gave a good outline of a flexible and iterative approach, is a little light on the detail of what they would specifically do in this project (the e.g. of the IMS seemed a very different challenge from that in this programme). Good example of impactive presentation, would like it be m,ade specific to our programme</t>
  </si>
  <si>
    <t xml:space="preserve">Aims to include 250 respondents in research
Approach
- a public consultation
- 14 focus grouos
- 14 group workshops
- 51 semistructured interviews
Unclear whether this is going to be delivered in it's entirity by her!? one person?
Claims about working iteratively and accomodating time pressures are generally unsubstantiated </t>
  </si>
  <si>
    <t>Very little tangable examples of how they will present findings.
No reponsonse to how they plan on managing project risks or accommodate time pressures. Question was not fully answered to meet all requirements. 
No reponsonse to how they plan on managing project risks or accommodate time pressures.</t>
  </si>
  <si>
    <t>The methodology presented was plausible, covered the requirements, and addressed many of the core issues and concerns. No evidence of having previously completed work of this scale was given; with the implication throughout that this was a single person research team. No recgnition of the timescale was given here; or how risks would be mitigated.</t>
  </si>
  <si>
    <t>Questions over recuitment if they intend to access 111 data. That will never happen in the time available even if we had consent.</t>
  </si>
  <si>
    <t xml:space="preserve">Scoping - REA and 3.5 hr workshop with steering group (value add, not suggested by others)
Patient engagement - 125 patients engaged
5 x 2.5 hr F2F (10 patients per session)
5 x 2.5 hr online (10 patients per session)
25 x 1.5 hr interviews with vulnerable 
Recruitment delivered by Acumen - really high quality recruiter 
Output - written report (detailing findings, customer journeys and outputs from creative activities in engagement events), video/talking heads, 4 x 2 page summary docs 
Dissemination via network - i.e. Good Things Foundation
Ongoing engagement - can advise on this 
Value add - Have an in-house studio with experts in video, animation and graphic design. </t>
  </si>
  <si>
    <t xml:space="preserve">A good level of confidence in their ability to deliver and their response addressed all or most of the requirements set out in the question. 
They presented a good phased approch that included scoping,pateient engagement and ongoing engagement. They did not however present a response to how they will present findings from theses in an impactful way.  </t>
  </si>
  <si>
    <r>
      <t xml:space="preserve"> </t>
    </r>
    <r>
      <rPr>
        <sz val="10"/>
        <color theme="1"/>
        <rFont val="Arial"/>
        <family val="2"/>
      </rPr>
      <t>The REA plan appears robust, albeit they may need some steering in terms of who to engage with in the digital space, and I'd like more than 1 Steering group event. Patient Engagement sounds solid and very well thought-through.</t>
    </r>
    <r>
      <rPr>
        <b/>
        <sz val="10"/>
        <color theme="1"/>
        <rFont val="Arial"/>
        <family val="2"/>
      </rPr>
      <t xml:space="preserve"> </t>
    </r>
    <r>
      <rPr>
        <sz val="10"/>
        <color theme="1"/>
        <rFont val="Arial"/>
        <family val="2"/>
      </rPr>
      <t>Impactive presentation was especially strong.</t>
    </r>
  </si>
  <si>
    <t xml:space="preserve">Scoping - initial scoping workshops to agree research questions 
REA - clear sense of what literature will be included in the review as a starter for ten
Events - 
PEP health (analysis of online views - social listening?)
patient survey (unclear how many people they aim to reach?) 
6 x 1.5 hr focus groups (3 in person, 3 online) and 10 interviews (80 people recruited)
Outputs:
Rapid review, raw results, summary infographic, thematic summary report, dynamic data set, intro to sample of respondants, briefing for stakeholders
No larger engagement workshops, no videos
</t>
  </si>
  <si>
    <r>
      <t xml:space="preserve">Gives a very detailed responses, and is clear they have had advantage of discussons with the steering group. The key lines of enquiry 'feel' a bit broad, though this may be a reflection of the current state of discissions. Again, literature review is strength; as is a very clear research process. May want to revisit the scale and scope of the patient engagement, as this feels 'lighter' then in other respondents. Sound impactice way, and </t>
    </r>
    <r>
      <rPr>
        <i/>
        <sz val="10"/>
        <color theme="1"/>
        <rFont val="Arial"/>
        <family val="2"/>
      </rPr>
      <t>liked</t>
    </r>
    <r>
      <rPr>
        <sz val="10"/>
        <color theme="1"/>
        <rFont val="Arial"/>
        <family val="2"/>
      </rPr>
      <t xml:space="preserve"> the PEP dynamic data set. </t>
    </r>
  </si>
  <si>
    <t xml:space="preserve">Kick off session and note
REA - reviewing 30-40 papers, creating an evidence grid, 5 interviews with experts, summary note
Qualitative research - 164 engaged
14 x online focus groups with people who have used UEC in the last 2 months; 90 mins in duration, 6 - 7 participants in each, 2 groups per NHS region
10 x telephone depth interviews with people who have used UEC in the last 2 months who are not digitally enabled; 45 mins in duration, spread across NHS regions
4 x in-person engagement events, 180 mins in duration, 14 participants in each, across 4 NHS regions
Outputs 
REA note, interim reports, data set
A full report in PPT
A professionally edited video 
</t>
  </si>
  <si>
    <t xml:space="preserve">A good level of confidence in their ability to deliver and their response addressed all or most of the requirements set out in the question.
They presented a very detiled plan that was easy to understand with timings. They were able to demonstrate how they will present their findings in two different ways with one being a full report in PPT including detailed analysis, fully supported by verbatim quotes and case studies  and another being a professionally edited video that can be shared with stakeholders, so that they can hear from participants in their own words. </t>
  </si>
  <si>
    <t xml:space="preserve">Clear patient engagement plans, and a plausible plan for delivering a wide range of responses from a well selected sample. More depth in the qualitative methods to be used would be have been desirable. Did mention impactive delivery of findings </t>
  </si>
  <si>
    <t xml:space="preserve">Approach to conducting literature review seems very basic - no reference to the types of literature that will be reviewed
Unclear what their recruitment method would be - are they using a recruiment agency at all. they mention working with voluntary organisations to help reach target audiences, but don't specify what types of organisations etc.
Would be interested to hear more about the social listening tool - they don't go into very much detail at all 
Proposed method:
online survey
14 focus groups with up to 10 participants - I think it's strange they specify 15 open ended questions at this stage! qual discussion should be open and discursive in nature
50 interviews 
Reporting - seems minimal! They mention a report and an exec summary but don't much beyond that </t>
  </si>
  <si>
    <t xml:space="preserve">A good level of confidence in their ability to deliver and their response addressed all or most of the requirements set out in the question.
Good  comprehensive examples of how they will presenti findings from these events in an impactive way. This included  including a de-briefing to stakeholders within NHSD / NHSE., reports, presentations and engagaement through social media . </t>
  </si>
  <si>
    <r>
      <t xml:space="preserve">The plans lacked the detail, and were less ambitious in terms of scale and scope, then other bidders. Adequate, but only just. </t>
    </r>
    <r>
      <rPr>
        <b/>
        <sz val="10"/>
        <color theme="1"/>
        <rFont val="Arial"/>
        <family val="2"/>
      </rPr>
      <t>Drop to 1??</t>
    </r>
  </si>
  <si>
    <t>Solid plan for delivering was presented. Liked the scale and scope of the patient engagement events, and thought patient engagement session flow very interesting. Could have done with mnore depth on how would manage permissions, payment, and individual conversations.  No extra points were awarded for visuals (as would have exceeded wordcount)</t>
  </si>
  <si>
    <t>Best one so far. I like the use of experts to design the initial stages, and also the exploring of new pathways. Seemed to get it more.</t>
  </si>
  <si>
    <t xml:space="preserve">Approach:
Rapid desk review - no reference to types of literature that will be reviewed as part of this
Qualitative research - 168 sample
18 x virtual workshops, 6-8 participants
4 x F2F workshops with those who face barriers to online engagement
Concerns - no 1-1 engagement 
Reporting:
- interim presentation, report and execctuve summary, final presentation
No references to visualisation, patient stories, videos etc </t>
  </si>
  <si>
    <t>The time being given to the literature review seems too little, and feel more time would need to be given to this with a robust method outlined. Evidence was presented, however, of where they have done this before. Plan is clear, and seems achievable, though are some gaps in terms of how online recruitment</t>
  </si>
  <si>
    <t xml:space="preserve">Questions on how wide their recruitment would actuall be. </t>
  </si>
  <si>
    <t>Approach -
Lit review - Comprehensive plan for lit review - with lengthy list of suggested sources 
Online survey - hosted on Join the Conversation (what are the limitations of this i.e. self-selecting survey audience?)
Call centre survey - 
Qualitative research
4 x workshops (2 F2F, 2 online, 10 per group) 
No in-depth interviews? this feels concerning given highly personal nature of health
Not clear on the specifics of output - i.e. don't specify report, videos etc</t>
  </si>
  <si>
    <t xml:space="preserve">Satisfactory answers. Good example of approach tried-and-trusted ‘rapid review’ methodology; recognised best practice for systematic literature searching and evidence appraisal where a flexible approach. 
Research aims and methodologies were basic. More details regarding outcomes of approach. 
Findings will be presented in a reported. 
</t>
  </si>
  <si>
    <t>Sound response, and gives a plausible plan. Tends to depend a preferred way of working the bidder is used to (e.g, large use of online survey; and showing on map) and is lighter on qualitative methodology and explict details around iteration</t>
  </si>
  <si>
    <t>Unclear exactly what 'the public consultation' will involve in practice?
Unclear what the outputs are - simple says 'i will present the findings in an impactful way' and that she will 'create interesting research artifacts'</t>
  </si>
  <si>
    <t>More details on research methodology, seemed very limiting. 
Risks around who will be delivering this work. Will there be enough resource to manage the project.</t>
  </si>
  <si>
    <t xml:space="preserve">No timeline was presented, not was there clarity on expected governance arrangements. The reporting section was light on detail. </t>
  </si>
  <si>
    <t xml:space="preserve">Strong quality assurance procedure: Project plan, risk register, timeline, incident log, weekly progress calls, director level sign off on key docs, director level briefing, director reporting sign off, 1 day query response time 
Have checked that there is no legal or policy requirement for REC review
Validation conducted over duration of project - i.e. comparisons between locations and groups to validate findings
Data transparency - data shared with steering group for review and interrogation
1 page summaries shared with participants for comments - really like this! 
</t>
  </si>
  <si>
    <t xml:space="preserve">Good examples for how they will quality assure. Examples such as using a Project Inception Document (PID), including a risk register, a detailed timeline in Gantt chart format, to ensure interdependencies between tasks are identified, monitored and managed were all good project managing tools they would use in quality assuring.
Again quality assurance and delivery relied heavily on one or two individuals which could be a risk. 
</t>
  </si>
  <si>
    <t>Very clear, robust process for managing programme processes / risks / capacioty; as well as for engaging with NHSE and managing patient consent. Exceeds what I was expecting. Understanding of qualtitaive approaches to validation was reassuring.</t>
  </si>
  <si>
    <t xml:space="preserve">Thought they could have put forward some ways of extrapolating from the qual to assess how widescale certain behaviour are. </t>
  </si>
  <si>
    <t>Sound response, with the additional reassurance of two of the partner agencies being research specialists, and novel use of social media. Would have benefitted from more detail on managing patient permissions etc,</t>
  </si>
  <si>
    <t xml:space="preserve">Strong response to quality and validation
Senior-level input and oversight: Partner oversigt
Close senior review of research materials and outputs:
Constant communication with you, our client:
Tight management of recruitment:
Clearly evidenced analysis and reporting
Validating the findings against other data sources:
</t>
  </si>
  <si>
    <t xml:space="preserve">They loosely covered the main points in the questions. Very detailed response to how they would validate the findings against other data sources. More detail could have been included to how they plan on quality assuring their work with mention of some tools they would use.  Answer were very generic and could have been tailored more towards the project or project plan.  </t>
  </si>
  <si>
    <t>Meets minimum standards, and reassures me that this could be met by them; with adequate risk maangement and oversight in place</t>
  </si>
  <si>
    <t>Quite a simplistic approach to quality and no reference to how they intend on validating findings</t>
  </si>
  <si>
    <t xml:space="preserve">Very brief. The question was not entirely answered. They could have gone into much more detail, very little evidence into how they will validate their work. 
Answer were very generic and could have been tailored more towards the project or project plan. 
</t>
  </si>
  <si>
    <t>Basic response, lacked depth of detail in explaining the quality control standards and methods ro be used.</t>
  </si>
  <si>
    <t xml:space="preserve">Strong response to quality and validity assurance - specifying both external and internal procedures
External - expert interviews, involving key people from NHSE/I in analysis sessions, appointing external digital care expert (added value)
Internal - senior involvement, client sign off on materials, working with trusted partners, screening respondants, senior presence at events, use of analysis grid, rounds of amends (I'd say a lot of internal process is good, but standard practice)
</t>
  </si>
  <si>
    <t xml:space="preserve">They demonstrated two elements to their quality assurance and validation plans for this work: external input from
experts, combined with our internal quality assurance processes. 
</t>
  </si>
  <si>
    <t xml:space="preserve">Solid strategies in place for validity and quality insurance - members of MRS society in insights team, reference MRS code of conduct, trigulation of data sources, iteractive thematic analysis of qual data sets (themes identified directly from data - induction - and from prior knowledge - abduction), use PRINCE2 methodology for project management 
Though no external validation, don't involve project stakeholders in progress of validation and quality assurance (i.e. involving NHSE/I stakeholder in brainstorms, sharing outputs early etc) </t>
  </si>
  <si>
    <t xml:space="preserve">Good answer: giving me assurance on the methodological roots to their process (which was more robust than I'd have expected). Could have had more depth on risk mitigation. </t>
  </si>
  <si>
    <t xml:space="preserve">Strategies to ensure quality and validity include - open communication, setting shared goals, engagement experts accredited by the Consultation Institute, project dashboard created on Join the Conversation, maintaining a risk register 
</t>
  </si>
  <si>
    <t xml:space="preserve">Good basic delivery outline. Answer were very generic and could have been tailored more towards the project or project plan. </t>
  </si>
  <si>
    <t>Sound answer, and it meets minimum standards. Would have liked more depth to methodological  answers / risk mitigation approach (e.g. how would manage resource limitations)</t>
  </si>
  <si>
    <t>Approaches to validation seem limited/simplistic, and concern about their ability to do this given it's just one person conducting the research
Triangulating data sources
hold additional sessions with stakeholders and participants to validate research artifacts (i.e. personas, mind maps)
Ensure data is coded by 2 people
Keep a reflexive diary</t>
  </si>
  <si>
    <t>Basic delivery outline. 
Plan on creating user research artifacts based on initial qualitative research, such as personas, experience maps, mind maps etc.
The question was not entirely answered. They could have gone into much more detail to answer the question, there was very little evidence into how they will validate their work.</t>
  </si>
  <si>
    <t>The validation and quality assurance methodology suggested would be suitable for an individual research thesis; and would need to be scaled up for this programme. The supplier gave no indication of how they have done this previously at the scale needed.</t>
  </si>
  <si>
    <t>Really like the validation approach using external data.</t>
  </si>
  <si>
    <t xml:space="preserve">Satisfactory response with minor benefits
Consideration of SV in relation to Social Value Model award criteria and the NHS Long Term Plan.
Response focuses on impact for: employment &amp; skills, health &amp; wellbeing, environmental benefits, supporting economic growth
</t>
  </si>
  <si>
    <t xml:space="preserve">Good responses on health and well being and environmental benefits. Would have like to see more of a direct response to sustainability and further details on employment and skills development, equal opportunities and health inequalities. </t>
  </si>
  <si>
    <t>Looks to be a carefully considered response, with some social value / sustainability beyond that delivered by the research results themselves (e.g. recruitment of apprentices; and carbon reduction commitments) . Liked emphasis on policy change, hence 3</t>
  </si>
  <si>
    <t>Satisfactory response with minor benefits
Response focuses on impact for: climate change, wellbeing, equal opportunity, economic inequality, covid recovery</t>
  </si>
  <si>
    <t xml:space="preserve">Good response to sustainability. They provided details on employment and skills development, equal opportunities and health inequalities. Great understanding and demonstration on how they will deliver social value as well as sustainability. Well rounded answers with examples of Eastern AHSN organisational credentials to support responses.  </t>
  </si>
  <si>
    <t>Names the domains of the model, and spoke to how they would deliver against each of these. Lacked detail in specific organisational activities (e.g. recuitment of apprentices) to meet commitments</t>
  </si>
  <si>
    <t>Strong organisation response on impact for: climate change (signed MRS net zero pledge), wellbeing (flexible working, 19/20), equal opportunity (paid internship &amp; access programme), covid recovery (research into patient experiences)</t>
  </si>
  <si>
    <t>Well rounded response. Covered all points. Great understanding and demonstration on how they will deliver social value as well as sustainability.</t>
  </si>
  <si>
    <t xml:space="preserve">Names all the domain areas for the social and sustainabiluty model, which I liked and gave 3, and shows how meets and exceeds these. </t>
  </si>
  <si>
    <t xml:space="preserve">No reference to social value model themes 
Social impact seems passive, rather than active i.e. through all social impact occures indirectly through the research project, nothing on what else they are doing as an organisation
their research they will education and improve knowledge of patients, increase NHS understanding of patient needs, empower patients, and will spend taxpayer money wisely. </t>
  </si>
  <si>
    <t>Satisfactory response. Covered points on deliver ing social value and a sense of citizenship by empowering patients and well being.  Further examples on environmental benefits, sustainability and inequalities would have provided much more of a well rounded answer.</t>
  </si>
  <si>
    <t>Basic response, lacked depth of detail in explaining how social and sustainability commitments would be meant, beyond the inherent social value in doing this research (no mentin of recruitment practices, carbon reduction etc.)</t>
  </si>
  <si>
    <t xml:space="preserve">Satisfactory response, consideration for - local empowerment, addressing local issues, sustainability, health and wellbeing of research workforce </t>
  </si>
  <si>
    <t>Basic response, lacked depth of detail in explaining how social and sustainability commitments would be met although the plans presented were plausible and practical, and seem adequate for a small organisatin</t>
  </si>
  <si>
    <t xml:space="preserve">Good coverage of social value themes (employment, skills, community, environment etc), though no reference to social value model and don't substantiate claims with evidence i.e. they just say they promote fairmess, inclusion and response but don't say how they do this. </t>
  </si>
  <si>
    <t>Gave a good example of conducting a social value project; albeit the rest of responses seems 'light' and is a series of aspiational comments</t>
  </si>
  <si>
    <t xml:space="preserve">Commitment to sustainability well evidences - adopted the multi-award-winning Care Without Carbon framework to maximise commitment
Social values referenced - covid-19 recovery tackling economic inequality
Response is mainly focused on what the project will/could do, rather than what they as an organisation are doing 
</t>
  </si>
  <si>
    <t xml:space="preserve">Good all rounded response to question. They showed understanding  of the benefits of suitability and social values. It would have been good to see working examples. </t>
  </si>
  <si>
    <t>Basic response, although it does mention some of the standards. Does not however mentioned sustainability / social value of the organisation, and explicitly depends on the NHSE steering group to assure itself of this</t>
  </si>
  <si>
    <t>Limited engagement with the social values model
- monthly training opportunities for unemployed people on conducting research
- one paid experience placement for someone who is still in university
- offer employment to a disadvantaged member of society
- 1000 pound donation to Cancer Research UK</t>
  </si>
  <si>
    <t>Satisfactory response. Further examples on environmental benefits, sustainability and inequalities would have provided much more of a well rounded answer.</t>
  </si>
  <si>
    <t>Sincere and heartfelt response. Does not however look at the social and sustainability issues in the depth / according to the guidance required; and is all presented as aspirations versus current practice</t>
  </si>
  <si>
    <t xml:space="preserve">Basis Social </t>
  </si>
  <si>
    <t>Eastern Academic Health Science Network (Eastern AHSN)</t>
  </si>
  <si>
    <t>C M Monitor (Britain Thinks) Ltd</t>
  </si>
  <si>
    <r>
      <t xml:space="preserve">They presented a very good level of confidence in their ability to deliver and their response addressed all or most of the requirements set out in the question. 
They were able to demonstarte an approach to preseneting findings from these events which included a de-briefing to stakeholders within NHSD / NHSE. This included •	The Patient Experience Library Rapid Review. •A thematic summary report and a briefing. They could have demonstrate much more of a varied approach to presenting findings. 
</t>
    </r>
    <r>
      <rPr>
        <sz val="10"/>
        <color theme="4"/>
        <rFont val="Arial"/>
        <family val="2"/>
      </rPr>
      <t>Moderation Meeting Amendment Q3: Yvonne: having reviewed the literature review response, and specifically the resourcing plan presented in the commercial evaluation, I recommend changing score from 3 to 4.</t>
    </r>
    <r>
      <rPr>
        <sz val="10"/>
        <color theme="1"/>
        <rFont val="Arial"/>
        <family val="2"/>
      </rPr>
      <t xml:space="preserve"> </t>
    </r>
  </si>
  <si>
    <r>
      <t xml:space="preserve">Detailed quality and validity assurance for rapid review and for analysis of online views, but lacking for patient engagement (i.e. not using same respondants twice meets basic expectations)
Only mitigation from Eastern AHSN is that Chief Executive will provide a review of all deliverables before submission - this feels limited.
</t>
    </r>
    <r>
      <rPr>
        <sz val="10"/>
        <color theme="4"/>
        <rFont val="Arial"/>
        <family val="2"/>
      </rPr>
      <t>Moderation Meeting Amendment Q4: (Isabel) "having seen resourcing plan presented, and the senior oversight in the other bidders, my feeling was that I was also harsh" Recommend change score from 2 to 3</t>
    </r>
  </si>
  <si>
    <r>
      <t xml:space="preserve">Satisfactory examples for how they will quality assure. They did not go into much detail into how they would manage the project from start to finish. They showed examples of outcomes that will come from the assurance process such as the rapid reviews and analysis of data but not necessarily a plan of action to quality assure. The question was not entirely answered. They could have gone into much more detail to answer the question, there was very little evidence into how they will validate their work. 
</t>
    </r>
    <r>
      <rPr>
        <sz val="10"/>
        <color theme="4"/>
        <rFont val="Arial"/>
        <family val="2"/>
      </rPr>
      <t>Moderation Meeting Amendment Q4: (Yvonne) "having read all the other bidders proposals, and the results of the commercial evaluation, my feeling was that I was harsh" Recommend change score from 2 to 3.</t>
    </r>
  </si>
  <si>
    <r>
      <t>This was a straightforward procurement process to find a supplier via a over £25k mini competition route. A total of eight bids were received and the winning supplier (Eastern Academic Health Science Network (Eastern AHSN) scored 61.65% from a potential of 70% for technical and 23.09% from a potential of 30% for cost, therefore an overall total  of 84.34%, tanking them first. The business case was approved for £112,000 (excluding VAT) and £134,400 (including VAT) and the winning supplier bids was for £93,143 resulting in a £18,857</t>
    </r>
    <r>
      <rPr>
        <sz val="10"/>
        <color rgb="FFFF0000"/>
        <rFont val="Arial"/>
        <family val="2"/>
      </rPr>
      <t xml:space="preserve"> </t>
    </r>
    <r>
      <rPr>
        <sz val="10"/>
        <rFont val="Arial"/>
        <family val="2"/>
      </rPr>
      <t>saving to report. I forsee no risk with this award. The NHS Purchase Order Terms &amp; Conditions will serve as the contract.</t>
    </r>
  </si>
  <si>
    <r>
      <t xml:space="preserve">Approach:
Literature review and 5 x expert interviews
Patient engagment - 200 sample
6x F2F engagement events (30 in each), 7 x remote events (6 in each), 30x interviews
Good example of flow for patient engagement sessions - logical and comprehensive 
Detailed approach to recruitment 
Outputs - report, presentation/debrief, patient case studies, photos, quotes, audio, films 
Added value of follow up engagement via their platform - connect.
</t>
    </r>
    <r>
      <rPr>
        <sz val="10"/>
        <color rgb="FF0070C0"/>
        <rFont val="Arial"/>
        <family val="2"/>
      </rPr>
      <t>Moderation Meeting Amendment: Q3: (Isabel Gill) Would like to change score for in the literature review, considering they did not name any sources to be used, in contrast to other suppliers, and hence felt was overly generous. Recommend change score from 4 to 3.</t>
    </r>
  </si>
  <si>
    <r>
      <t xml:space="preserve">They presented a very good level of confidence in their ability to deliver and their response addressed all or most of the requirements set out in the question. 
They presented a very detiled plan that was easy to understand with timings. They were able to demonstrate how they will present their findings and outcomes with variation. Briefings, reports, events, multimedia (social media). 
</t>
    </r>
    <r>
      <rPr>
        <sz val="10"/>
        <color rgb="FF0070C0"/>
        <rFont val="Arial"/>
        <family val="2"/>
      </rPr>
      <t>Moderation Meeting Amendment: Q3: (Yvonne) having reviewed my response, the literature review plan is light, and my scoring seemed generous compared to what I scored other providers</t>
    </r>
  </si>
  <si>
    <r>
      <t xml:space="preserve">Sound answer, and it meets minimum standards. Would have liked more depth to methodological  answers / risk mitigation approach (e.g. how would manage resource limitations). Noted also was the possible lack of digital expertise.
</t>
    </r>
    <r>
      <rPr>
        <sz val="10"/>
        <color rgb="FF0070C0"/>
        <rFont val="Arial"/>
        <family val="2"/>
      </rPr>
      <t>Moderation Meeting Amendment: Q4: (Brin) additional comment "No extra points were awarded for visuals (I felt that as would have exceeded wordcount). I felt that some of the additional images / pages presented were included  as a way to avoid summarising achievements concisely and within wordcount"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</si>
</sst>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64" formatCode="&quot;£&quot;#,##0.00"/>
    <numFmt numFmtId="165" formatCode="&quot;£&quot;#,##0"/>
  </numFmts>
  <fonts count="46">
    <font>
      <sz val="11"/>
      <color theme="1"/>
      <name val="Calibri"/>
      <family val="2"/>
      <scheme val="minor"/>
    </font>
    <font>
      <sz val="10"/>
      <name val="Arial"/>
      <family val="2"/>
    </font>
    <font>
      <sz val="10"/>
      <name val="Arial"/>
      <family val="2"/>
    </font>
    <font>
      <sz val="10"/>
      <name val="Symbol"/>
      <family val="1"/>
      <charset val="2"/>
    </font>
    <font>
      <b/>
      <u/>
      <sz val="10"/>
      <name val="Arial"/>
      <family val="2"/>
    </font>
    <font>
      <sz val="9"/>
      <name val="Arial"/>
      <family val="2"/>
    </font>
    <font>
      <b/>
      <sz val="10"/>
      <name val="Arial"/>
      <family val="2"/>
    </font>
    <font>
      <b/>
      <sz val="10"/>
      <color theme="0"/>
      <name val="Arial"/>
      <family val="2"/>
    </font>
    <font>
      <sz val="10"/>
      <color rgb="FFC00000"/>
      <name val="Arial"/>
      <family val="2"/>
    </font>
    <font>
      <b/>
      <sz val="11"/>
      <color theme="0"/>
      <name val="Arial"/>
      <family val="2"/>
    </font>
    <font>
      <sz val="10"/>
      <color theme="0"/>
      <name val="Arial"/>
      <family val="2"/>
    </font>
    <font>
      <sz val="11"/>
      <name val="Arial"/>
      <family val="2"/>
    </font>
    <font>
      <b/>
      <sz val="11"/>
      <name val="Arial"/>
      <family val="2"/>
    </font>
    <font>
      <b/>
      <sz val="12"/>
      <color theme="0"/>
      <name val="Arial"/>
      <family val="2"/>
    </font>
    <font>
      <i/>
      <sz val="9"/>
      <name val="Arial"/>
      <family val="2"/>
    </font>
    <font>
      <sz val="10"/>
      <color theme="5"/>
      <name val="Arial"/>
      <family val="2"/>
    </font>
    <font>
      <b/>
      <sz val="16"/>
      <color theme="3"/>
      <name val="Arial"/>
      <family val="2"/>
    </font>
    <font>
      <b/>
      <sz val="20"/>
      <color theme="3"/>
      <name val="Arial"/>
      <family val="2"/>
    </font>
    <font>
      <b/>
      <sz val="10"/>
      <color indexed="10"/>
      <name val="Arial"/>
      <family val="2"/>
    </font>
    <font>
      <sz val="12"/>
      <name val="Arial"/>
      <family val="2"/>
    </font>
    <font>
      <sz val="8"/>
      <name val="Arial"/>
      <family val="2"/>
    </font>
    <font>
      <b/>
      <sz val="12"/>
      <color rgb="FFFFFFFF"/>
      <name val="Arial"/>
      <family val="2"/>
    </font>
    <font>
      <b/>
      <sz val="11"/>
      <name val="Arial,Bold"/>
    </font>
    <font>
      <b/>
      <sz val="16"/>
      <color rgb="FF2D96FF"/>
      <name val="Arial"/>
      <family val="2"/>
    </font>
    <font>
      <b/>
      <sz val="12"/>
      <name val="Arial"/>
      <family val="2"/>
    </font>
    <font>
      <b/>
      <sz val="16"/>
      <color rgb="FF0066FF"/>
      <name val="Arial"/>
      <family val="2"/>
    </font>
    <font>
      <sz val="11"/>
      <name val="Arial,Bold"/>
    </font>
    <font>
      <i/>
      <sz val="10"/>
      <color theme="0" tint="-0.499984740745262"/>
      <name val="Arial"/>
      <family val="2"/>
    </font>
    <font>
      <sz val="11"/>
      <color theme="1"/>
      <name val="Calibri"/>
      <family val="2"/>
      <scheme val="minor"/>
    </font>
    <font>
      <sz val="10"/>
      <color rgb="FFFF0000"/>
      <name val="Arial"/>
      <family val="2"/>
    </font>
    <font>
      <i/>
      <sz val="11"/>
      <name val="Arial"/>
      <family val="2"/>
    </font>
    <font>
      <i/>
      <sz val="8"/>
      <name val="Arial"/>
      <family val="2"/>
    </font>
    <font>
      <u/>
      <sz val="11"/>
      <color theme="10"/>
      <name val="Calibri"/>
      <family val="2"/>
      <scheme val="minor"/>
    </font>
    <font>
      <b/>
      <sz val="10"/>
      <color theme="1"/>
      <name val="Arial"/>
      <family val="2"/>
    </font>
    <font>
      <sz val="11"/>
      <color rgb="FFC00000"/>
      <name val="Arial"/>
      <family val="2"/>
    </font>
    <font>
      <b/>
      <sz val="11"/>
      <color theme="1"/>
      <name val="Calibri"/>
      <family val="2"/>
      <scheme val="minor"/>
    </font>
    <font>
      <sz val="12"/>
      <color theme="0"/>
      <name val="Arial"/>
      <family val="2"/>
    </font>
    <font>
      <b/>
      <sz val="12"/>
      <color theme="1"/>
      <name val="Arial"/>
      <family val="2"/>
    </font>
    <font>
      <sz val="12"/>
      <color theme="1"/>
      <name val="Arial"/>
      <family val="2"/>
    </font>
    <font>
      <i/>
      <sz val="12"/>
      <color theme="1"/>
      <name val="Arial"/>
      <family val="2"/>
    </font>
    <font>
      <sz val="10"/>
      <color theme="1"/>
      <name val="Arial"/>
      <family val="2"/>
    </font>
    <font>
      <b/>
      <sz val="10"/>
      <color rgb="FFFF0000"/>
      <name val="Arial"/>
      <family val="2"/>
    </font>
    <font>
      <i/>
      <sz val="10"/>
      <color theme="1"/>
      <name val="Arial"/>
      <family val="2"/>
    </font>
    <font>
      <sz val="11"/>
      <color rgb="FF000000"/>
      <name val="Arial"/>
      <family val="2"/>
    </font>
    <font>
      <sz val="10"/>
      <color theme="4"/>
      <name val="Arial"/>
      <family val="2"/>
    </font>
    <font>
      <sz val="10"/>
      <color rgb="FF0070C0"/>
      <name val="Arial"/>
      <family val="2"/>
    </font>
  </fonts>
  <fills count="23">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4"/>
        <bgColor indexed="64"/>
      </patternFill>
    </fill>
    <fill>
      <patternFill patternType="solid">
        <fgColor theme="0" tint="-4.9989318521683403E-2"/>
        <bgColor indexed="64"/>
      </patternFill>
    </fill>
    <fill>
      <patternFill patternType="solid">
        <fgColor theme="4"/>
        <bgColor theme="0"/>
      </patternFill>
    </fill>
    <fill>
      <patternFill patternType="solid">
        <fgColor theme="4" tint="0.59999389629810485"/>
        <bgColor indexed="64"/>
      </patternFill>
    </fill>
    <fill>
      <patternFill patternType="solid">
        <fgColor theme="4" tint="0.79998168889431442"/>
        <bgColor indexed="64"/>
      </patternFill>
    </fill>
    <fill>
      <patternFill patternType="lightGray">
        <fgColor indexed="22"/>
        <bgColor theme="3" tint="0.79998168889431442"/>
      </patternFill>
    </fill>
    <fill>
      <gradientFill degree="180">
        <stop position="0">
          <color theme="0"/>
        </stop>
        <stop position="1">
          <color theme="4"/>
        </stop>
      </gradientFill>
    </fill>
    <fill>
      <patternFill patternType="solid">
        <fgColor rgb="FFFFFF00"/>
        <bgColor indexed="64"/>
      </patternFill>
    </fill>
    <fill>
      <patternFill patternType="solid">
        <fgColor theme="0"/>
        <bgColor theme="0"/>
      </patternFill>
    </fill>
    <fill>
      <patternFill patternType="solid">
        <fgColor theme="0" tint="-0.249977111117893"/>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8" tint="0.39997558519241921"/>
        <bgColor indexed="64"/>
      </patternFill>
    </fill>
    <fill>
      <patternFill patternType="solid">
        <fgColor theme="3" tint="0.39997558519241921"/>
        <bgColor indexed="64"/>
      </patternFill>
    </fill>
    <fill>
      <patternFill patternType="solid">
        <fgColor theme="9" tint="0.39997558519241921"/>
        <bgColor indexed="64"/>
      </patternFill>
    </fill>
    <fill>
      <patternFill patternType="solid">
        <fgColor rgb="FFD9E1F2"/>
        <bgColor indexed="64"/>
      </patternFill>
    </fill>
    <fill>
      <patternFill patternType="solid">
        <fgColor rgb="FFFF0000"/>
        <bgColor indexed="64"/>
      </patternFill>
    </fill>
    <fill>
      <patternFill patternType="solid">
        <fgColor rgb="FFFFFFFF"/>
        <bgColor rgb="FFFFFFFF"/>
      </patternFill>
    </fill>
  </fills>
  <borders count="125">
    <border>
      <left/>
      <right/>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style="thick">
        <color indexed="64"/>
      </right>
      <top style="thin">
        <color indexed="64"/>
      </top>
      <bottom style="thick">
        <color indexed="64"/>
      </bottom>
      <diagonal/>
    </border>
    <border>
      <left style="thin">
        <color indexed="64"/>
      </left>
      <right style="hair">
        <color indexed="64"/>
      </right>
      <top style="thin">
        <color indexed="64"/>
      </top>
      <bottom style="thick">
        <color indexed="64"/>
      </bottom>
      <diagonal/>
    </border>
    <border>
      <left style="hair">
        <color indexed="64"/>
      </left>
      <right style="hair">
        <color indexed="64"/>
      </right>
      <top style="thin">
        <color indexed="64"/>
      </top>
      <bottom style="thick">
        <color indexed="64"/>
      </bottom>
      <diagonal/>
    </border>
    <border>
      <left style="hair">
        <color indexed="64"/>
      </left>
      <right style="thick">
        <color indexed="64"/>
      </right>
      <top style="hair">
        <color indexed="64"/>
      </top>
      <bottom style="thick">
        <color indexed="64"/>
      </bottom>
      <diagonal/>
    </border>
    <border>
      <left style="hair">
        <color indexed="64"/>
      </left>
      <right style="hair">
        <color indexed="64"/>
      </right>
      <top style="hair">
        <color indexed="64"/>
      </top>
      <bottom style="thick">
        <color indexed="64"/>
      </bottom>
      <diagonal/>
    </border>
    <border>
      <left style="thin">
        <color indexed="64"/>
      </left>
      <right style="hair">
        <color indexed="64"/>
      </right>
      <top style="hair">
        <color indexed="64"/>
      </top>
      <bottom style="thick">
        <color indexed="64"/>
      </bottom>
      <diagonal/>
    </border>
    <border>
      <left style="hair">
        <color indexed="64"/>
      </left>
      <right style="thick">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ck">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ck">
        <color indexed="64"/>
      </right>
      <top/>
      <bottom style="thick">
        <color indexed="64"/>
      </bottom>
      <diagonal/>
    </border>
    <border>
      <left style="hair">
        <color indexed="64"/>
      </left>
      <right style="hair">
        <color indexed="64"/>
      </right>
      <top/>
      <bottom style="thick">
        <color indexed="64"/>
      </bottom>
      <diagonal/>
    </border>
    <border>
      <left style="thin">
        <color indexed="64"/>
      </left>
      <right style="hair">
        <color indexed="64"/>
      </right>
      <top/>
      <bottom style="thick">
        <color indexed="64"/>
      </bottom>
      <diagonal/>
    </border>
    <border>
      <left style="hair">
        <color indexed="64"/>
      </left>
      <right style="thick">
        <color indexed="64"/>
      </right>
      <top/>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thick">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diagonal/>
    </border>
    <border>
      <left style="hair">
        <color indexed="64"/>
      </left>
      <right/>
      <top/>
      <bottom/>
      <diagonal/>
    </border>
    <border>
      <left/>
      <right style="hair">
        <color indexed="64"/>
      </right>
      <top style="hair">
        <color indexed="64"/>
      </top>
      <bottom style="thick">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style="hair">
        <color indexed="64"/>
      </left>
      <right style="thick">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thick">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auto="1"/>
      </left>
      <right style="thick">
        <color auto="1"/>
      </right>
      <top style="hair">
        <color auto="1"/>
      </top>
      <bottom style="thick">
        <color auto="1"/>
      </bottom>
      <diagonal/>
    </border>
    <border>
      <left style="thin">
        <color auto="1"/>
      </left>
      <right style="thick">
        <color auto="1"/>
      </right>
      <top style="hair">
        <color auto="1"/>
      </top>
      <bottom style="hair">
        <color auto="1"/>
      </bottom>
      <diagonal/>
    </border>
    <border>
      <left style="thin">
        <color indexed="64"/>
      </left>
      <right style="thick">
        <color indexed="64"/>
      </right>
      <top style="thin">
        <color indexed="64"/>
      </top>
      <bottom style="hair">
        <color indexed="64"/>
      </bottom>
      <diagonal/>
    </border>
    <border>
      <left/>
      <right/>
      <top/>
      <bottom style="hair">
        <color indexed="64"/>
      </bottom>
      <diagonal/>
    </border>
    <border>
      <left/>
      <right style="thick">
        <color auto="1"/>
      </right>
      <top style="hair">
        <color auto="1"/>
      </top>
      <bottom style="thick">
        <color auto="1"/>
      </bottom>
      <diagonal/>
    </border>
    <border>
      <left style="hair">
        <color auto="1"/>
      </left>
      <right/>
      <top style="hair">
        <color auto="1"/>
      </top>
      <bottom style="thick">
        <color auto="1"/>
      </bottom>
      <diagonal/>
    </border>
    <border>
      <left style="thin">
        <color indexed="64"/>
      </left>
      <right style="thick">
        <color indexed="64"/>
      </right>
      <top/>
      <bottom style="thick">
        <color indexed="64"/>
      </bottom>
      <diagonal/>
    </border>
    <border>
      <left style="thin">
        <color indexed="64"/>
      </left>
      <right style="thick">
        <color indexed="64"/>
      </right>
      <top/>
      <bottom/>
      <diagonal/>
    </border>
    <border>
      <left style="thick">
        <color indexed="64"/>
      </left>
      <right/>
      <top/>
      <bottom/>
      <diagonal/>
    </border>
    <border>
      <left style="thin">
        <color indexed="64"/>
      </left>
      <right style="thick">
        <color indexed="64"/>
      </right>
      <top style="thin">
        <color indexed="64"/>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style="medium">
        <color rgb="FFFFFFFF"/>
      </left>
      <right/>
      <top/>
      <bottom/>
      <diagonal/>
    </border>
    <border>
      <left style="thin">
        <color auto="1"/>
      </left>
      <right/>
      <top style="hair">
        <color auto="1"/>
      </top>
      <bottom style="thick">
        <color auto="1"/>
      </bottom>
      <diagonal/>
    </border>
    <border>
      <left/>
      <right style="thick">
        <color theme="1"/>
      </right>
      <top style="thin">
        <color theme="1"/>
      </top>
      <bottom style="thick">
        <color theme="1"/>
      </bottom>
      <diagonal/>
    </border>
    <border>
      <left style="thin">
        <color indexed="64"/>
      </left>
      <right/>
      <top style="hair">
        <color indexed="64"/>
      </top>
      <bottom style="hair">
        <color indexed="64"/>
      </bottom>
      <diagonal/>
    </border>
    <border>
      <left/>
      <right/>
      <top style="thin">
        <color auto="1"/>
      </top>
      <bottom style="thick">
        <color auto="1"/>
      </bottom>
      <diagonal/>
    </border>
    <border>
      <left/>
      <right style="thick">
        <color auto="1"/>
      </right>
      <top style="thin">
        <color auto="1"/>
      </top>
      <bottom style="thick">
        <color auto="1"/>
      </bottom>
      <diagonal/>
    </border>
    <border>
      <left style="thin">
        <color auto="1"/>
      </left>
      <right style="dashed">
        <color theme="1"/>
      </right>
      <top style="thin">
        <color auto="1"/>
      </top>
      <bottom style="hair">
        <color auto="1"/>
      </bottom>
      <diagonal/>
    </border>
    <border>
      <left style="thin">
        <color auto="1"/>
      </left>
      <right style="dashed">
        <color theme="1"/>
      </right>
      <top style="hair">
        <color auto="1"/>
      </top>
      <bottom style="hair">
        <color auto="1"/>
      </bottom>
      <diagonal/>
    </border>
    <border>
      <left/>
      <right style="thick">
        <color auto="1"/>
      </right>
      <top style="hair">
        <color auto="1"/>
      </top>
      <bottom style="hair">
        <color auto="1"/>
      </bottom>
      <diagonal/>
    </border>
    <border>
      <left style="dashed">
        <color theme="1"/>
      </left>
      <right/>
      <top style="thin">
        <color auto="1"/>
      </top>
      <bottom style="hair">
        <color auto="1"/>
      </bottom>
      <diagonal/>
    </border>
    <border>
      <left style="dashed">
        <color theme="1"/>
      </left>
      <right/>
      <top style="hair">
        <color auto="1"/>
      </top>
      <bottom style="hair">
        <color auto="1"/>
      </bottom>
      <diagonal/>
    </border>
    <border>
      <left/>
      <right/>
      <top style="hair">
        <color auto="1"/>
      </top>
      <bottom style="hair">
        <color auto="1"/>
      </bottom>
      <diagonal/>
    </border>
    <border>
      <left/>
      <right/>
      <top style="hair">
        <color auto="1"/>
      </top>
      <bottom style="thick">
        <color auto="1"/>
      </bottom>
      <diagonal/>
    </border>
    <border>
      <left style="hair">
        <color auto="1"/>
      </left>
      <right style="thin">
        <color indexed="64"/>
      </right>
      <top style="thin">
        <color auto="1"/>
      </top>
      <bottom style="hair">
        <color auto="1"/>
      </bottom>
      <diagonal/>
    </border>
    <border>
      <left style="hair">
        <color auto="1"/>
      </left>
      <right style="thin">
        <color indexed="64"/>
      </right>
      <top style="hair">
        <color auto="1"/>
      </top>
      <bottom style="hair">
        <color auto="1"/>
      </bottom>
      <diagonal/>
    </border>
    <border>
      <left style="hair">
        <color auto="1"/>
      </left>
      <right/>
      <top style="hair">
        <color auto="1"/>
      </top>
      <bottom style="hair">
        <color auto="1"/>
      </bottom>
      <diagonal/>
    </border>
    <border>
      <left style="hair">
        <color auto="1"/>
      </left>
      <right style="thin">
        <color indexed="64"/>
      </right>
      <top style="hair">
        <color auto="1"/>
      </top>
      <bottom style="thick">
        <color auto="1"/>
      </bottom>
      <diagonal/>
    </border>
    <border>
      <left style="thin">
        <color auto="1"/>
      </left>
      <right/>
      <top style="thin">
        <color auto="1"/>
      </top>
      <bottom style="thick">
        <color auto="1"/>
      </bottom>
      <diagonal/>
    </border>
    <border>
      <left style="thin">
        <color theme="1"/>
      </left>
      <right/>
      <top style="thin">
        <color theme="1"/>
      </top>
      <bottom style="thick">
        <color theme="1"/>
      </bottom>
      <diagonal/>
    </border>
    <border>
      <left/>
      <right/>
      <top style="thin">
        <color theme="1"/>
      </top>
      <bottom style="thick">
        <color theme="1"/>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style="thin">
        <color auto="1"/>
      </left>
      <right/>
      <top style="hair">
        <color auto="1"/>
      </top>
      <bottom/>
      <diagonal/>
    </border>
    <border>
      <left style="dashed">
        <color theme="1"/>
      </left>
      <right style="hair">
        <color indexed="64"/>
      </right>
      <top style="thin">
        <color auto="1"/>
      </top>
      <bottom style="hair">
        <color auto="1"/>
      </bottom>
      <diagonal/>
    </border>
    <border>
      <left style="dashed">
        <color theme="1"/>
      </left>
      <right style="hair">
        <color indexed="64"/>
      </right>
      <top style="hair">
        <color auto="1"/>
      </top>
      <bottom style="hair">
        <color auto="1"/>
      </bottom>
      <diagonal/>
    </border>
    <border>
      <left style="thin">
        <color auto="1"/>
      </left>
      <right/>
      <top/>
      <bottom style="thick">
        <color auto="1"/>
      </bottom>
      <diagonal/>
    </border>
    <border>
      <left/>
      <right style="hair">
        <color indexed="64"/>
      </right>
      <top/>
      <bottom style="thick">
        <color auto="1"/>
      </bottom>
      <diagonal/>
    </border>
    <border>
      <left style="thin">
        <color indexed="64"/>
      </left>
      <right/>
      <top/>
      <bottom style="hair">
        <color indexed="64"/>
      </bottom>
      <diagonal/>
    </border>
    <border>
      <left/>
      <right/>
      <top style="hair">
        <color auto="1"/>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ck">
        <color indexed="64"/>
      </right>
      <top style="hair">
        <color indexed="64"/>
      </top>
      <bottom/>
      <diagonal/>
    </border>
    <border>
      <left style="thin">
        <color auto="1"/>
      </left>
      <right style="thin">
        <color indexed="64"/>
      </right>
      <top style="thin">
        <color auto="1"/>
      </top>
      <bottom style="thick">
        <color auto="1"/>
      </bottom>
      <diagonal/>
    </border>
    <border>
      <left style="medium">
        <color indexed="64"/>
      </left>
      <right/>
      <top style="medium">
        <color indexed="64"/>
      </top>
      <bottom/>
      <diagonal/>
    </border>
    <border>
      <left style="hair">
        <color auto="1"/>
      </left>
      <right/>
      <top style="thin">
        <color auto="1"/>
      </top>
      <bottom style="hair">
        <color indexed="64"/>
      </bottom>
      <diagonal/>
    </border>
    <border>
      <left/>
      <right style="thin">
        <color indexed="64"/>
      </right>
      <top style="medium">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thick">
        <color indexed="64"/>
      </right>
      <top style="thin">
        <color indexed="64"/>
      </top>
      <bottom/>
      <diagonal/>
    </border>
    <border>
      <left style="thin">
        <color rgb="FF000000"/>
      </left>
      <right style="hair">
        <color rgb="FF000000"/>
      </right>
      <top style="thin">
        <color rgb="FF000000"/>
      </top>
      <bottom style="hair">
        <color rgb="FF000000"/>
      </bottom>
      <diagonal/>
    </border>
    <border>
      <left style="hair">
        <color rgb="FF000000"/>
      </left>
      <right style="thick">
        <color rgb="FF000000"/>
      </right>
      <top style="thin">
        <color rgb="FF000000"/>
      </top>
      <bottom style="hair">
        <color rgb="FF000000"/>
      </bottom>
      <diagonal/>
    </border>
    <border>
      <left style="thin">
        <color indexed="64"/>
      </left>
      <right style="thin">
        <color indexed="64"/>
      </right>
      <top/>
      <bottom/>
      <diagonal/>
    </border>
    <border>
      <left style="hair">
        <color indexed="64"/>
      </left>
      <right/>
      <top style="hair">
        <color indexed="64"/>
      </top>
      <bottom/>
      <diagonal/>
    </border>
    <border>
      <left style="hair">
        <color indexed="64"/>
      </left>
      <right/>
      <top style="thin">
        <color indexed="64"/>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hair">
        <color indexed="64"/>
      </left>
      <right/>
      <top/>
      <bottom style="thick">
        <color indexed="64"/>
      </bottom>
      <diagonal/>
    </border>
    <border>
      <left style="thick">
        <color indexed="64"/>
      </left>
      <right style="thick">
        <color indexed="64"/>
      </right>
      <top/>
      <bottom style="thick">
        <color indexed="64"/>
      </bottom>
      <diagonal/>
    </border>
    <border>
      <left style="hair">
        <color rgb="FF000000"/>
      </left>
      <right/>
      <top style="thin">
        <color rgb="FF000000"/>
      </top>
      <bottom style="hair">
        <color rgb="FF000000"/>
      </bottom>
      <diagonal/>
    </border>
  </borders>
  <cellStyleXfs count="4">
    <xf numFmtId="0" fontId="0" fillId="0" borderId="0"/>
    <xf numFmtId="0" fontId="1" fillId="0" borderId="0"/>
    <xf numFmtId="9" fontId="28" fillId="0" borderId="0" applyFont="0" applyFill="0" applyBorder="0" applyAlignment="0" applyProtection="0"/>
    <xf numFmtId="0" fontId="32" fillId="0" borderId="0" applyNumberFormat="0" applyFill="0" applyBorder="0" applyAlignment="0" applyProtection="0"/>
  </cellStyleXfs>
  <cellXfs count="576">
    <xf numFmtId="0" fontId="0" fillId="0" borderId="0" xfId="0"/>
    <xf numFmtId="0" fontId="2" fillId="0" borderId="3" xfId="1" applyFont="1" applyBorder="1" applyAlignment="1">
      <alignment horizontal="center" vertical="center"/>
    </xf>
    <xf numFmtId="0" fontId="2" fillId="0" borderId="5" xfId="1" applyFont="1" applyBorder="1" applyAlignment="1">
      <alignment horizontal="center" vertical="center"/>
    </xf>
    <xf numFmtId="0" fontId="6" fillId="2" borderId="8" xfId="1" applyFont="1" applyFill="1" applyBorder="1" applyAlignment="1">
      <alignment horizontal="center"/>
    </xf>
    <xf numFmtId="0" fontId="6" fillId="2" borderId="9" xfId="1" applyFont="1" applyFill="1" applyBorder="1" applyAlignment="1">
      <alignment horizontal="center" wrapText="1"/>
    </xf>
    <xf numFmtId="0" fontId="1" fillId="0" borderId="0" xfId="1" applyAlignment="1">
      <alignment horizontal="left"/>
    </xf>
    <xf numFmtId="0" fontId="1" fillId="3" borderId="0" xfId="1" applyFill="1" applyProtection="1">
      <protection hidden="1"/>
    </xf>
    <xf numFmtId="0" fontId="2" fillId="0" borderId="0" xfId="1" applyFont="1" applyFill="1" applyBorder="1" applyAlignment="1" applyProtection="1">
      <alignment vertical="center" wrapText="1"/>
      <protection hidden="1"/>
    </xf>
    <xf numFmtId="0" fontId="7" fillId="4" borderId="11" xfId="1" applyFont="1" applyFill="1" applyBorder="1" applyAlignment="1" applyProtection="1">
      <alignment vertical="center" wrapText="1"/>
      <protection hidden="1"/>
    </xf>
    <xf numFmtId="0" fontId="2" fillId="3" borderId="0" xfId="1" applyFont="1" applyFill="1" applyBorder="1" applyAlignment="1" applyProtection="1">
      <alignment vertical="center" wrapText="1"/>
      <protection hidden="1"/>
    </xf>
    <xf numFmtId="0" fontId="1" fillId="0" borderId="0" xfId="1" applyProtection="1">
      <protection hidden="1"/>
    </xf>
    <xf numFmtId="0" fontId="1" fillId="3" borderId="0" xfId="1" applyFill="1" applyBorder="1" applyProtection="1">
      <protection hidden="1"/>
    </xf>
    <xf numFmtId="10" fontId="6" fillId="3" borderId="0" xfId="1" applyNumberFormat="1" applyFont="1" applyFill="1" applyBorder="1" applyAlignment="1" applyProtection="1">
      <alignment horizontal="center" vertical="center" wrapText="1"/>
      <protection hidden="1"/>
    </xf>
    <xf numFmtId="0" fontId="2" fillId="3" borderId="0" xfId="1" applyFont="1" applyFill="1" applyBorder="1" applyAlignment="1" applyProtection="1">
      <protection hidden="1"/>
    </xf>
    <xf numFmtId="0" fontId="2" fillId="3" borderId="0" xfId="1" applyFont="1" applyFill="1" applyAlignment="1" applyProtection="1">
      <alignment vertical="center" wrapText="1"/>
      <protection hidden="1"/>
    </xf>
    <xf numFmtId="0" fontId="2" fillId="3" borderId="0" xfId="1" applyFont="1" applyFill="1" applyAlignment="1" applyProtection="1">
      <alignment horizontal="center" vertical="center" wrapText="1"/>
      <protection hidden="1"/>
    </xf>
    <xf numFmtId="0" fontId="5" fillId="3" borderId="0" xfId="1" applyFont="1" applyFill="1" applyAlignment="1" applyProtection="1">
      <alignment horizontal="center" vertical="center" wrapText="1"/>
      <protection hidden="1"/>
    </xf>
    <xf numFmtId="0" fontId="11" fillId="3" borderId="13" xfId="1" applyFont="1" applyFill="1" applyBorder="1" applyAlignment="1" applyProtection="1">
      <alignment horizontal="center" vertical="center"/>
      <protection locked="0" hidden="1"/>
    </xf>
    <xf numFmtId="0" fontId="7" fillId="3" borderId="0" xfId="1" applyFont="1" applyFill="1" applyAlignment="1" applyProtection="1">
      <protection hidden="1"/>
    </xf>
    <xf numFmtId="0" fontId="7" fillId="4" borderId="21" xfId="1" applyFont="1" applyFill="1" applyBorder="1" applyAlignment="1" applyProtection="1">
      <alignment horizontal="center" vertical="center" wrapText="1"/>
      <protection hidden="1"/>
    </xf>
    <xf numFmtId="0" fontId="14" fillId="3" borderId="31" xfId="1" applyFont="1" applyFill="1" applyBorder="1" applyAlignment="1" applyProtection="1">
      <alignment horizontal="center" vertical="center" wrapText="1"/>
      <protection hidden="1"/>
    </xf>
    <xf numFmtId="0" fontId="1" fillId="3" borderId="32" xfId="1" applyFill="1" applyBorder="1" applyProtection="1">
      <protection hidden="1"/>
    </xf>
    <xf numFmtId="9" fontId="11" fillId="3" borderId="13" xfId="1" applyNumberFormat="1" applyFont="1" applyFill="1" applyBorder="1" applyAlignment="1" applyProtection="1">
      <alignment horizontal="center" vertical="center"/>
      <protection locked="0" hidden="1"/>
    </xf>
    <xf numFmtId="0" fontId="2" fillId="3" borderId="0" xfId="1" applyFont="1" applyFill="1" applyProtection="1">
      <protection hidden="1"/>
    </xf>
    <xf numFmtId="0" fontId="15" fillId="3" borderId="0" xfId="1" applyFont="1" applyFill="1" applyAlignment="1" applyProtection="1">
      <alignment wrapText="1"/>
      <protection hidden="1"/>
    </xf>
    <xf numFmtId="0" fontId="1" fillId="3" borderId="33" xfId="1" applyFill="1" applyBorder="1" applyProtection="1">
      <protection hidden="1"/>
    </xf>
    <xf numFmtId="14" fontId="11" fillId="3" borderId="16" xfId="1" applyNumberFormat="1" applyFont="1" applyFill="1" applyBorder="1" applyAlignment="1" applyProtection="1">
      <alignment horizontal="center" vertical="center"/>
      <protection locked="0" hidden="1"/>
    </xf>
    <xf numFmtId="0" fontId="1" fillId="3" borderId="34" xfId="1" applyFill="1" applyBorder="1" applyProtection="1">
      <protection hidden="1"/>
    </xf>
    <xf numFmtId="0" fontId="2" fillId="3" borderId="0" xfId="1" applyFont="1" applyFill="1" applyAlignment="1" applyProtection="1">
      <alignment horizontal="left" indent="7"/>
      <protection hidden="1"/>
    </xf>
    <xf numFmtId="0" fontId="17" fillId="3" borderId="0" xfId="1" applyFont="1" applyFill="1" applyAlignment="1" applyProtection="1">
      <alignment horizontal="left" indent="7"/>
      <protection hidden="1"/>
    </xf>
    <xf numFmtId="0" fontId="2" fillId="3" borderId="0" xfId="1" applyFont="1" applyFill="1" applyAlignment="1" applyProtection="1">
      <alignment horizontal="center"/>
      <protection hidden="1"/>
    </xf>
    <xf numFmtId="0" fontId="1" fillId="3" borderId="42" xfId="1" applyFill="1" applyBorder="1" applyAlignment="1" applyProtection="1">
      <alignment horizontal="center" vertical="center" wrapText="1"/>
      <protection hidden="1"/>
    </xf>
    <xf numFmtId="0" fontId="13" fillId="4" borderId="13" xfId="1" applyFont="1" applyFill="1" applyBorder="1" applyAlignment="1" applyProtection="1">
      <alignment horizontal="center"/>
      <protection hidden="1"/>
    </xf>
    <xf numFmtId="0" fontId="13" fillId="3" borderId="0" xfId="1" applyFont="1" applyFill="1" applyAlignment="1" applyProtection="1">
      <alignment horizontal="center"/>
      <protection hidden="1"/>
    </xf>
    <xf numFmtId="0" fontId="1" fillId="3" borderId="49" xfId="1" applyFill="1" applyBorder="1" applyProtection="1">
      <protection hidden="1"/>
    </xf>
    <xf numFmtId="0" fontId="12" fillId="3" borderId="21" xfId="1" applyFont="1" applyFill="1" applyBorder="1" applyAlignment="1" applyProtection="1">
      <alignment horizontal="center" vertical="center"/>
      <protection hidden="1"/>
    </xf>
    <xf numFmtId="0" fontId="2" fillId="0" borderId="0" xfId="1" applyFont="1"/>
    <xf numFmtId="0" fontId="2" fillId="0" borderId="0" xfId="1" applyFont="1" applyAlignment="1">
      <alignment horizontal="center"/>
    </xf>
    <xf numFmtId="0" fontId="2" fillId="0" borderId="0" xfId="1" applyFont="1" applyFill="1" applyBorder="1" applyAlignment="1">
      <alignment vertical="center" wrapText="1"/>
    </xf>
    <xf numFmtId="0" fontId="2" fillId="0" borderId="0" xfId="1" applyFont="1" applyFill="1" applyBorder="1" applyAlignment="1">
      <alignment horizontal="center" vertical="center" wrapText="1"/>
    </xf>
    <xf numFmtId="10" fontId="2" fillId="7" borderId="9" xfId="1" applyNumberFormat="1" applyFont="1" applyFill="1" applyBorder="1" applyAlignment="1">
      <alignment vertical="center" wrapText="1"/>
    </xf>
    <xf numFmtId="0" fontId="2" fillId="7" borderId="9" xfId="1" applyFont="1" applyFill="1" applyBorder="1" applyAlignment="1">
      <alignment vertical="center" wrapText="1"/>
    </xf>
    <xf numFmtId="10" fontId="2" fillId="7" borderId="51" xfId="1" applyNumberFormat="1" applyFont="1" applyFill="1" applyBorder="1" applyAlignment="1">
      <alignment vertical="center" wrapText="1"/>
    </xf>
    <xf numFmtId="10" fontId="2" fillId="7" borderId="52" xfId="1" applyNumberFormat="1" applyFont="1" applyFill="1" applyBorder="1" applyAlignment="1">
      <alignment vertical="center" wrapText="1"/>
    </xf>
    <xf numFmtId="0" fontId="2" fillId="7" borderId="53" xfId="1" applyFont="1" applyFill="1" applyBorder="1" applyAlignment="1">
      <alignment vertical="center" wrapText="1"/>
    </xf>
    <xf numFmtId="9" fontId="6" fillId="0" borderId="54" xfId="1" applyNumberFormat="1" applyFont="1" applyFill="1" applyBorder="1" applyAlignment="1">
      <alignment horizontal="center" vertical="center" wrapText="1"/>
    </xf>
    <xf numFmtId="0" fontId="6" fillId="8" borderId="55" xfId="1" applyFont="1" applyFill="1" applyBorder="1" applyAlignment="1">
      <alignment horizontal="center" vertical="center" wrapText="1"/>
    </xf>
    <xf numFmtId="10" fontId="6" fillId="7" borderId="55" xfId="1" applyNumberFormat="1" applyFont="1" applyFill="1" applyBorder="1" applyAlignment="1">
      <alignment horizontal="center" vertical="center" wrapText="1"/>
    </xf>
    <xf numFmtId="9" fontId="6" fillId="0" borderId="55" xfId="1" applyNumberFormat="1" applyFont="1" applyFill="1" applyBorder="1" applyAlignment="1">
      <alignment horizontal="center" vertical="center" wrapText="1"/>
    </xf>
    <xf numFmtId="0" fontId="6" fillId="0" borderId="0" xfId="1" applyFont="1" applyFill="1" applyBorder="1" applyAlignment="1">
      <alignment horizontal="center" vertical="center" wrapText="1"/>
    </xf>
    <xf numFmtId="0" fontId="6" fillId="8" borderId="56" xfId="1" applyFont="1" applyFill="1" applyBorder="1" applyAlignment="1">
      <alignment horizontal="center" vertical="center" wrapText="1"/>
    </xf>
    <xf numFmtId="10" fontId="6" fillId="7" borderId="57" xfId="1" applyNumberFormat="1" applyFont="1" applyFill="1" applyBorder="1" applyAlignment="1">
      <alignment horizontal="center" vertical="center" wrapText="1"/>
    </xf>
    <xf numFmtId="9" fontId="6" fillId="0" borderId="58" xfId="1" applyNumberFormat="1" applyFont="1" applyFill="1" applyBorder="1" applyAlignment="1">
      <alignment horizontal="center" vertical="center" wrapText="1"/>
    </xf>
    <xf numFmtId="9" fontId="6" fillId="7" borderId="55" xfId="1" applyNumberFormat="1" applyFont="1" applyFill="1" applyBorder="1" applyAlignment="1">
      <alignment horizontal="center" vertical="center" wrapText="1"/>
    </xf>
    <xf numFmtId="0" fontId="6" fillId="8" borderId="62" xfId="1" applyFont="1" applyFill="1" applyBorder="1" applyAlignment="1">
      <alignment horizontal="center" vertical="center" wrapText="1"/>
    </xf>
    <xf numFmtId="9" fontId="6" fillId="0" borderId="63" xfId="1" applyNumberFormat="1" applyFont="1" applyFill="1" applyBorder="1" applyAlignment="1">
      <alignment horizontal="center" vertical="center" wrapText="1"/>
    </xf>
    <xf numFmtId="0" fontId="6" fillId="0" borderId="1" xfId="1" applyFont="1" applyFill="1" applyBorder="1" applyAlignment="1">
      <alignment horizontal="center" vertical="center" wrapText="1"/>
    </xf>
    <xf numFmtId="0" fontId="6" fillId="0" borderId="9" xfId="1" applyFont="1" applyFill="1" applyBorder="1" applyAlignment="1">
      <alignment vertical="center" wrapText="1"/>
    </xf>
    <xf numFmtId="0" fontId="2" fillId="0" borderId="0" xfId="1" applyFont="1" applyAlignment="1">
      <alignment vertical="center" wrapText="1"/>
    </xf>
    <xf numFmtId="0" fontId="2" fillId="0" borderId="0" xfId="1" applyFont="1" applyFill="1" applyAlignment="1">
      <alignment vertical="center" wrapText="1"/>
    </xf>
    <xf numFmtId="0" fontId="2" fillId="0" borderId="0" xfId="1" applyFont="1" applyFill="1" applyBorder="1" applyAlignment="1"/>
    <xf numFmtId="0" fontId="6" fillId="0" borderId="61" xfId="1" applyFont="1" applyFill="1" applyBorder="1" applyAlignment="1">
      <alignment horizontal="center" vertical="center" wrapText="1"/>
    </xf>
    <xf numFmtId="0" fontId="2" fillId="0" borderId="0" xfId="1" applyFont="1" applyAlignment="1">
      <alignment horizontal="center" vertical="center" wrapText="1"/>
    </xf>
    <xf numFmtId="0" fontId="2" fillId="0" borderId="0" xfId="1" applyFont="1" applyAlignment="1">
      <alignment vertical="top" wrapText="1"/>
    </xf>
    <xf numFmtId="0" fontId="2" fillId="0" borderId="0" xfId="1" applyFont="1" applyBorder="1" applyAlignment="1">
      <alignment horizontal="center" vertical="center" wrapText="1"/>
    </xf>
    <xf numFmtId="9" fontId="2" fillId="7" borderId="2" xfId="1" applyNumberFormat="1" applyFont="1" applyFill="1" applyBorder="1" applyAlignment="1">
      <alignment horizontal="center" vertical="center"/>
    </xf>
    <xf numFmtId="9" fontId="2" fillId="7" borderId="4" xfId="1" applyNumberFormat="1" applyFont="1" applyFill="1" applyBorder="1" applyAlignment="1">
      <alignment horizontal="center" vertical="center"/>
    </xf>
    <xf numFmtId="0" fontId="2" fillId="0" borderId="5" xfId="1" applyNumberFormat="1" applyFont="1" applyBorder="1" applyAlignment="1">
      <alignment horizontal="center" vertical="center" wrapText="1"/>
    </xf>
    <xf numFmtId="9" fontId="2" fillId="7" borderId="6" xfId="1" applyNumberFormat="1" applyFont="1" applyFill="1" applyBorder="1" applyAlignment="1">
      <alignment horizontal="center" vertical="center"/>
    </xf>
    <xf numFmtId="0" fontId="2" fillId="0" borderId="7" xfId="1" applyFont="1" applyBorder="1" applyAlignment="1">
      <alignment horizontal="center" vertical="center" wrapText="1"/>
    </xf>
    <xf numFmtId="0" fontId="6" fillId="0" borderId="0" xfId="1" applyFont="1" applyFill="1" applyBorder="1" applyAlignment="1">
      <alignment horizontal="center"/>
    </xf>
    <xf numFmtId="0" fontId="18" fillId="0" borderId="0" xfId="1" applyFont="1" applyFill="1" applyBorder="1" applyAlignment="1">
      <alignment horizontal="center" vertical="center" wrapText="1"/>
    </xf>
    <xf numFmtId="0" fontId="6" fillId="2" borderId="54" xfId="1" applyFont="1" applyFill="1" applyBorder="1" applyAlignment="1">
      <alignment vertical="center" wrapText="1"/>
    </xf>
    <xf numFmtId="0" fontId="6" fillId="0" borderId="72" xfId="1" applyFont="1" applyFill="1" applyBorder="1" applyAlignment="1">
      <alignment vertical="center" wrapText="1"/>
    </xf>
    <xf numFmtId="0" fontId="18" fillId="0" borderId="0" xfId="1" applyFont="1" applyFill="1" applyBorder="1" applyAlignment="1">
      <alignment horizontal="left" vertical="center" wrapText="1"/>
    </xf>
    <xf numFmtId="0" fontId="16" fillId="0" borderId="0" xfId="1" applyFont="1"/>
    <xf numFmtId="0" fontId="17" fillId="0" borderId="0" xfId="1" applyFont="1"/>
    <xf numFmtId="0" fontId="2" fillId="0" borderId="0" xfId="1" applyFont="1" applyAlignment="1">
      <alignment horizontal="left"/>
    </xf>
    <xf numFmtId="0" fontId="4" fillId="0" borderId="0" xfId="1" applyFont="1" applyAlignment="1">
      <alignment horizontal="left"/>
    </xf>
    <xf numFmtId="0" fontId="17" fillId="3" borderId="0" xfId="1" applyFont="1" applyFill="1" applyAlignment="1" applyProtection="1">
      <alignment horizontal="left" indent="17"/>
      <protection hidden="1"/>
    </xf>
    <xf numFmtId="0" fontId="16" fillId="3" borderId="0" xfId="1" applyFont="1" applyFill="1" applyAlignment="1" applyProtection="1">
      <alignment horizontal="left" indent="17"/>
      <protection hidden="1"/>
    </xf>
    <xf numFmtId="0" fontId="19" fillId="3" borderId="0" xfId="1" applyFont="1" applyFill="1" applyAlignment="1" applyProtection="1">
      <alignment vertical="center" wrapText="1"/>
      <protection hidden="1"/>
    </xf>
    <xf numFmtId="0" fontId="25" fillId="3" borderId="0" xfId="1" applyFont="1" applyFill="1" applyAlignment="1" applyProtection="1">
      <alignment horizontal="center" vertical="center"/>
      <protection hidden="1"/>
    </xf>
    <xf numFmtId="0" fontId="23" fillId="3" borderId="0" xfId="1" applyFont="1" applyFill="1" applyAlignment="1" applyProtection="1">
      <alignment vertical="center"/>
      <protection hidden="1"/>
    </xf>
    <xf numFmtId="0" fontId="24" fillId="3" borderId="0" xfId="1" applyFont="1" applyFill="1" applyAlignment="1" applyProtection="1">
      <alignment horizontal="left" vertical="center" indent="4"/>
      <protection hidden="1"/>
    </xf>
    <xf numFmtId="0" fontId="20" fillId="3" borderId="0" xfId="1" applyFont="1" applyFill="1" applyAlignment="1" applyProtection="1">
      <alignment vertical="center"/>
      <protection hidden="1"/>
    </xf>
    <xf numFmtId="0" fontId="19" fillId="3" borderId="0" xfId="1" applyFont="1" applyFill="1" applyAlignment="1" applyProtection="1">
      <alignment horizontal="justify" vertical="center"/>
      <protection hidden="1"/>
    </xf>
    <xf numFmtId="0" fontId="1" fillId="3" borderId="0" xfId="1" applyFill="1" applyAlignment="1" applyProtection="1">
      <alignment horizontal="left"/>
      <protection hidden="1"/>
    </xf>
    <xf numFmtId="0" fontId="22" fillId="3" borderId="73" xfId="1" applyFont="1" applyFill="1" applyBorder="1" applyAlignment="1" applyProtection="1">
      <alignment horizontal="center" vertical="center" wrapText="1"/>
      <protection hidden="1"/>
    </xf>
    <xf numFmtId="0" fontId="1" fillId="3" borderId="93" xfId="1" applyFill="1" applyBorder="1"/>
    <xf numFmtId="0" fontId="1" fillId="3" borderId="59" xfId="1" applyFill="1" applyBorder="1"/>
    <xf numFmtId="0" fontId="1" fillId="3" borderId="60" xfId="1" applyFill="1" applyBorder="1"/>
    <xf numFmtId="0" fontId="7" fillId="4" borderId="19" xfId="1" applyFont="1" applyFill="1" applyBorder="1" applyAlignment="1" applyProtection="1">
      <alignment vertical="center"/>
      <protection hidden="1"/>
    </xf>
    <xf numFmtId="0" fontId="1" fillId="3" borderId="61" xfId="1" applyFill="1" applyBorder="1"/>
    <xf numFmtId="0" fontId="1" fillId="3" borderId="94" xfId="1" applyFill="1" applyBorder="1"/>
    <xf numFmtId="0" fontId="1" fillId="3" borderId="0" xfId="1" applyFill="1"/>
    <xf numFmtId="0" fontId="1" fillId="3" borderId="97" xfId="1" applyFill="1" applyBorder="1"/>
    <xf numFmtId="0" fontId="1" fillId="3" borderId="96" xfId="1" applyFill="1" applyBorder="1"/>
    <xf numFmtId="0" fontId="1" fillId="3" borderId="95" xfId="1" applyFill="1" applyBorder="1"/>
    <xf numFmtId="0" fontId="4" fillId="3" borderId="61" xfId="1" applyFont="1" applyFill="1" applyBorder="1" applyAlignment="1">
      <alignment wrapText="1"/>
    </xf>
    <xf numFmtId="0" fontId="4" fillId="3" borderId="60" xfId="1" applyFont="1" applyFill="1" applyBorder="1" applyAlignment="1">
      <alignment wrapText="1"/>
    </xf>
    <xf numFmtId="0" fontId="1" fillId="3" borderId="96" xfId="1" applyFill="1" applyBorder="1" applyAlignment="1">
      <alignment vertical="center"/>
    </xf>
    <xf numFmtId="0" fontId="1" fillId="3" borderId="0" xfId="1" applyFill="1" applyAlignment="1">
      <alignment vertical="center"/>
    </xf>
    <xf numFmtId="0" fontId="6" fillId="0" borderId="18" xfId="1" applyFont="1" applyBorder="1" applyAlignment="1" applyProtection="1">
      <alignment horizontal="center" vertical="center" wrapText="1"/>
      <protection hidden="1"/>
    </xf>
    <xf numFmtId="0" fontId="6" fillId="0" borderId="18" xfId="1" applyFont="1" applyBorder="1" applyAlignment="1" applyProtection="1">
      <alignment horizontal="center" vertical="center"/>
      <protection hidden="1"/>
    </xf>
    <xf numFmtId="0" fontId="15" fillId="3" borderId="0" xfId="1" applyFont="1" applyFill="1" applyAlignment="1" applyProtection="1">
      <alignment wrapText="1"/>
      <protection locked="0" hidden="1"/>
    </xf>
    <xf numFmtId="0" fontId="13" fillId="4" borderId="50" xfId="1" applyFont="1" applyFill="1" applyBorder="1" applyAlignment="1" applyProtection="1">
      <alignment horizontal="center" vertical="center" wrapText="1"/>
      <protection locked="0" hidden="1"/>
    </xf>
    <xf numFmtId="0" fontId="1" fillId="3" borderId="0" xfId="1" applyFill="1" applyProtection="1">
      <protection locked="0" hidden="1"/>
    </xf>
    <xf numFmtId="0" fontId="11" fillId="5" borderId="33" xfId="1" applyFont="1" applyFill="1" applyBorder="1" applyAlignment="1" applyProtection="1">
      <alignment vertical="center" wrapText="1"/>
      <protection hidden="1"/>
    </xf>
    <xf numFmtId="0" fontId="11" fillId="3" borderId="104" xfId="1" applyFont="1" applyFill="1" applyBorder="1" applyAlignment="1" applyProtection="1">
      <alignment horizontal="center" vertical="center" wrapText="1"/>
      <protection hidden="1"/>
    </xf>
    <xf numFmtId="0" fontId="11" fillId="3" borderId="104" xfId="1" applyFont="1" applyFill="1" applyBorder="1" applyAlignment="1" applyProtection="1">
      <alignment horizontal="center" vertical="center" wrapText="1"/>
      <protection locked="0" hidden="1"/>
    </xf>
    <xf numFmtId="0" fontId="11" fillId="3" borderId="84" xfId="1" applyFont="1" applyFill="1" applyBorder="1" applyAlignment="1" applyProtection="1">
      <alignment horizontal="center" vertical="center" wrapText="1"/>
      <protection hidden="1"/>
    </xf>
    <xf numFmtId="3" fontId="26" fillId="3" borderId="84" xfId="1" applyNumberFormat="1" applyFont="1" applyFill="1" applyBorder="1" applyAlignment="1" applyProtection="1">
      <alignment horizontal="center" vertical="center" wrapText="1"/>
      <protection locked="0" hidden="1"/>
    </xf>
    <xf numFmtId="164" fontId="26" fillId="3" borderId="84" xfId="1" applyNumberFormat="1" applyFont="1" applyFill="1" applyBorder="1" applyAlignment="1" applyProtection="1">
      <alignment horizontal="center" vertical="center" wrapText="1"/>
      <protection locked="0" hidden="1"/>
    </xf>
    <xf numFmtId="0" fontId="26" fillId="3" borderId="84" xfId="1" applyFont="1" applyFill="1" applyBorder="1" applyAlignment="1" applyProtection="1">
      <alignment horizontal="center" vertical="center" wrapText="1"/>
      <protection locked="0" hidden="1"/>
    </xf>
    <xf numFmtId="0" fontId="6" fillId="3" borderId="0" xfId="1" applyFont="1" applyFill="1" applyBorder="1" applyAlignment="1" applyProtection="1">
      <alignment horizontal="center" vertical="center" wrapText="1"/>
      <protection hidden="1"/>
    </xf>
    <xf numFmtId="0" fontId="2" fillId="0" borderId="0" xfId="1" applyFont="1" applyBorder="1" applyAlignment="1" applyProtection="1">
      <alignment horizontal="left" vertical="top" wrapText="1"/>
      <protection hidden="1"/>
    </xf>
    <xf numFmtId="0" fontId="6" fillId="3" borderId="0" xfId="1" applyFont="1" applyFill="1" applyBorder="1" applyAlignment="1" applyProtection="1">
      <alignment horizontal="center" vertical="center" wrapText="1"/>
      <protection hidden="1"/>
    </xf>
    <xf numFmtId="9" fontId="6" fillId="3" borderId="16" xfId="2" applyFont="1" applyFill="1" applyBorder="1" applyAlignment="1" applyProtection="1">
      <alignment horizontal="center" vertical="center" wrapText="1"/>
      <protection locked="0" hidden="1"/>
    </xf>
    <xf numFmtId="1" fontId="10" fillId="4" borderId="106" xfId="1" applyNumberFormat="1" applyFont="1" applyFill="1" applyBorder="1" applyAlignment="1" applyProtection="1">
      <alignment horizontal="center" vertical="center"/>
      <protection hidden="1"/>
    </xf>
    <xf numFmtId="0" fontId="1" fillId="0" borderId="0" xfId="1" applyFont="1" applyAlignment="1">
      <alignment horizontal="left"/>
    </xf>
    <xf numFmtId="0" fontId="2" fillId="0" borderId="0" xfId="1" applyFont="1" applyFill="1" applyBorder="1" applyAlignment="1" applyProtection="1">
      <alignment horizontal="center" vertical="center" wrapText="1"/>
      <protection hidden="1"/>
    </xf>
    <xf numFmtId="9" fontId="6" fillId="0" borderId="0" xfId="1" applyNumberFormat="1" applyFont="1" applyFill="1" applyBorder="1" applyAlignment="1" applyProtection="1">
      <alignment horizontal="center" vertical="center" wrapText="1"/>
      <protection hidden="1"/>
    </xf>
    <xf numFmtId="0" fontId="9" fillId="0" borderId="0" xfId="1" applyFont="1" applyFill="1" applyBorder="1" applyAlignment="1" applyProtection="1">
      <alignment horizontal="center" vertical="center" wrapText="1"/>
      <protection hidden="1"/>
    </xf>
    <xf numFmtId="0" fontId="1" fillId="0" borderId="0" xfId="1" applyFill="1" applyBorder="1" applyProtection="1">
      <protection hidden="1"/>
    </xf>
    <xf numFmtId="0" fontId="6" fillId="0" borderId="0" xfId="1" applyFont="1" applyFill="1" applyBorder="1" applyAlignment="1" applyProtection="1">
      <alignment horizontal="center" vertical="center" wrapText="1"/>
      <protection hidden="1"/>
    </xf>
    <xf numFmtId="0" fontId="7" fillId="0" borderId="0" xfId="1" applyFont="1" applyFill="1" applyBorder="1" applyAlignment="1" applyProtection="1">
      <alignment horizontal="center"/>
      <protection hidden="1"/>
    </xf>
    <xf numFmtId="0" fontId="8" fillId="0" borderId="0" xfId="1" applyFont="1" applyFill="1" applyBorder="1" applyAlignment="1" applyProtection="1">
      <alignment horizontal="center" vertical="center" wrapText="1"/>
      <protection locked="0" hidden="1"/>
    </xf>
    <xf numFmtId="9" fontId="6" fillId="0" borderId="0" xfId="2" applyFont="1" applyFill="1" applyBorder="1" applyAlignment="1" applyProtection="1">
      <alignment horizontal="center" vertical="center" wrapText="1"/>
      <protection locked="0" hidden="1"/>
    </xf>
    <xf numFmtId="0" fontId="7" fillId="0" borderId="0" xfId="1" applyFont="1" applyFill="1" applyBorder="1" applyAlignment="1" applyProtection="1">
      <alignment horizontal="right" vertical="center" wrapText="1" indent="1"/>
      <protection hidden="1"/>
    </xf>
    <xf numFmtId="0" fontId="6" fillId="0" borderId="67" xfId="1" applyFont="1" applyFill="1" applyBorder="1" applyAlignment="1" applyProtection="1">
      <alignment vertical="center" wrapText="1"/>
      <protection hidden="1"/>
    </xf>
    <xf numFmtId="0" fontId="2" fillId="0" borderId="0" xfId="1" applyFont="1" applyFill="1" applyBorder="1" applyAlignment="1" applyProtection="1">
      <alignment vertical="center"/>
      <protection hidden="1"/>
    </xf>
    <xf numFmtId="0" fontId="6" fillId="0" borderId="0" xfId="1" applyFont="1" applyFill="1" applyBorder="1" applyAlignment="1" applyProtection="1">
      <alignment horizontal="center" vertical="center"/>
      <protection hidden="1"/>
    </xf>
    <xf numFmtId="9" fontId="6" fillId="0" borderId="0" xfId="1" applyNumberFormat="1" applyFont="1" applyFill="1" applyBorder="1" applyAlignment="1" applyProtection="1">
      <alignment horizontal="center" vertical="center"/>
      <protection hidden="1"/>
    </xf>
    <xf numFmtId="10" fontId="6" fillId="0" borderId="0" xfId="1" applyNumberFormat="1" applyFont="1" applyFill="1" applyBorder="1" applyAlignment="1" applyProtection="1">
      <alignment horizontal="center" vertical="center"/>
      <protection hidden="1"/>
    </xf>
    <xf numFmtId="0" fontId="7" fillId="0" borderId="0" xfId="1" applyFont="1" applyFill="1" applyBorder="1" applyAlignment="1" applyProtection="1">
      <alignment vertical="center"/>
      <protection hidden="1"/>
    </xf>
    <xf numFmtId="0" fontId="1" fillId="0" borderId="0" xfId="1" applyFill="1" applyBorder="1" applyAlignment="1" applyProtection="1">
      <protection hidden="1"/>
    </xf>
    <xf numFmtId="1" fontId="6" fillId="0" borderId="0" xfId="1" applyNumberFormat="1" applyFont="1" applyFill="1" applyBorder="1" applyAlignment="1" applyProtection="1">
      <alignment vertical="center"/>
      <protection locked="0" hidden="1"/>
    </xf>
    <xf numFmtId="10" fontId="7" fillId="0" borderId="0" xfId="1" applyNumberFormat="1" applyFont="1" applyFill="1" applyBorder="1" applyAlignment="1" applyProtection="1">
      <alignment horizontal="center" vertical="center"/>
      <protection hidden="1"/>
    </xf>
    <xf numFmtId="0" fontId="6" fillId="0" borderId="0" xfId="1" applyFont="1" applyFill="1" applyBorder="1" applyAlignment="1" applyProtection="1">
      <alignment horizontal="center" vertical="center"/>
      <protection locked="0" hidden="1"/>
    </xf>
    <xf numFmtId="1" fontId="6" fillId="0" borderId="0" xfId="1" applyNumberFormat="1" applyFont="1" applyFill="1" applyBorder="1" applyAlignment="1" applyProtection="1">
      <alignment horizontal="center" vertical="center"/>
      <protection locked="0" hidden="1"/>
    </xf>
    <xf numFmtId="1" fontId="11" fillId="3" borderId="13" xfId="1" applyNumberFormat="1" applyFont="1" applyFill="1" applyBorder="1" applyAlignment="1" applyProtection="1">
      <alignment horizontal="center" vertical="center"/>
      <protection locked="0" hidden="1"/>
    </xf>
    <xf numFmtId="2" fontId="6" fillId="0" borderId="108" xfId="1" applyNumberFormat="1" applyFont="1" applyFill="1" applyBorder="1" applyAlignment="1" applyProtection="1">
      <alignment vertical="center" wrapText="1"/>
      <protection hidden="1"/>
    </xf>
    <xf numFmtId="0" fontId="4" fillId="3" borderId="59" xfId="1" applyFont="1" applyFill="1" applyBorder="1" applyAlignment="1">
      <alignment wrapText="1"/>
    </xf>
    <xf numFmtId="0" fontId="2" fillId="0" borderId="0" xfId="1" applyFont="1" applyBorder="1" applyAlignment="1" applyProtection="1">
      <alignment vertical="top" wrapText="1"/>
      <protection hidden="1"/>
    </xf>
    <xf numFmtId="0" fontId="6" fillId="0" borderId="0" xfId="1" applyFont="1" applyFill="1" applyBorder="1" applyAlignment="1" applyProtection="1">
      <alignment vertical="center" wrapText="1"/>
      <protection hidden="1"/>
    </xf>
    <xf numFmtId="2" fontId="7" fillId="4" borderId="20" xfId="1" applyNumberFormat="1" applyFont="1" applyFill="1" applyBorder="1" applyAlignment="1" applyProtection="1">
      <alignment horizontal="center" vertical="center" wrapText="1"/>
      <protection hidden="1"/>
    </xf>
    <xf numFmtId="2" fontId="6" fillId="3" borderId="10" xfId="1" applyNumberFormat="1" applyFont="1" applyFill="1" applyBorder="1" applyAlignment="1" applyProtection="1">
      <alignment horizontal="center" vertical="center" wrapText="1"/>
      <protection hidden="1"/>
    </xf>
    <xf numFmtId="0" fontId="12" fillId="0" borderId="0" xfId="1" applyFont="1" applyFill="1" applyBorder="1" applyAlignment="1" applyProtection="1">
      <alignment horizontal="center" vertical="center" wrapText="1"/>
      <protection hidden="1"/>
    </xf>
    <xf numFmtId="1" fontId="6" fillId="0" borderId="55" xfId="1" applyNumberFormat="1" applyFont="1" applyFill="1" applyBorder="1" applyAlignment="1" applyProtection="1">
      <alignment horizontal="center" vertical="center"/>
      <protection locked="0" hidden="1"/>
    </xf>
    <xf numFmtId="0" fontId="6" fillId="0" borderId="55" xfId="1" applyFont="1" applyFill="1" applyBorder="1" applyAlignment="1" applyProtection="1">
      <alignment horizontal="center" vertical="center"/>
      <protection locked="0" hidden="1"/>
    </xf>
    <xf numFmtId="0" fontId="11" fillId="3" borderId="35" xfId="1" applyFont="1" applyFill="1" applyBorder="1" applyAlignment="1" applyProtection="1">
      <alignment horizontal="center" vertical="center" wrapText="1"/>
      <protection locked="0" hidden="1"/>
    </xf>
    <xf numFmtId="0" fontId="11" fillId="3" borderId="19" xfId="1" applyFont="1" applyFill="1" applyBorder="1" applyAlignment="1" applyProtection="1">
      <alignment horizontal="center" wrapText="1"/>
      <protection hidden="1"/>
    </xf>
    <xf numFmtId="14" fontId="14" fillId="3" borderId="31" xfId="1" applyNumberFormat="1" applyFont="1" applyFill="1" applyBorder="1" applyAlignment="1" applyProtection="1">
      <alignment horizontal="center" vertical="center" wrapText="1"/>
      <protection hidden="1"/>
    </xf>
    <xf numFmtId="0" fontId="6" fillId="3" borderId="55" xfId="1" applyFont="1" applyFill="1" applyBorder="1" applyAlignment="1" applyProtection="1">
      <alignment horizontal="center" vertical="center"/>
      <protection hidden="1"/>
    </xf>
    <xf numFmtId="2" fontId="6" fillId="0" borderId="67" xfId="1" applyNumberFormat="1" applyFont="1" applyFill="1" applyBorder="1" applyAlignment="1" applyProtection="1">
      <alignment horizontal="center" vertical="center" wrapText="1"/>
      <protection hidden="1"/>
    </xf>
    <xf numFmtId="2" fontId="6" fillId="0" borderId="108" xfId="1" applyNumberFormat="1" applyFont="1" applyFill="1" applyBorder="1" applyAlignment="1" applyProtection="1">
      <alignment horizontal="center" vertical="center" wrapText="1"/>
      <protection hidden="1"/>
    </xf>
    <xf numFmtId="0" fontId="6" fillId="3" borderId="0" xfId="1" applyFont="1" applyFill="1" applyBorder="1" applyAlignment="1" applyProtection="1">
      <alignment horizontal="center" vertical="center" wrapText="1"/>
      <protection hidden="1"/>
    </xf>
    <xf numFmtId="0" fontId="9" fillId="0" borderId="0" xfId="1" applyFont="1" applyFill="1" applyBorder="1" applyAlignment="1" applyProtection="1">
      <alignment horizontal="center" vertical="center" wrapText="1"/>
      <protection hidden="1"/>
    </xf>
    <xf numFmtId="3" fontId="6" fillId="0" borderId="3" xfId="1" applyNumberFormat="1" applyFont="1" applyFill="1" applyBorder="1" applyAlignment="1" applyProtection="1">
      <alignment vertical="center" wrapText="1"/>
      <protection hidden="1"/>
    </xf>
    <xf numFmtId="0" fontId="16" fillId="3" borderId="0" xfId="1" applyFont="1" applyFill="1" applyAlignment="1" applyProtection="1">
      <alignment horizontal="left"/>
      <protection hidden="1"/>
    </xf>
    <xf numFmtId="0" fontId="17" fillId="3" borderId="0" xfId="1" applyFont="1" applyFill="1" applyAlignment="1" applyProtection="1">
      <alignment horizontal="left"/>
      <protection hidden="1"/>
    </xf>
    <xf numFmtId="1" fontId="10" fillId="4" borderId="17" xfId="1" applyNumberFormat="1" applyFont="1" applyFill="1" applyBorder="1" applyAlignment="1" applyProtection="1">
      <alignment horizontal="center" vertical="center"/>
      <protection hidden="1"/>
    </xf>
    <xf numFmtId="0" fontId="7" fillId="4" borderId="20" xfId="1" applyFont="1" applyFill="1" applyBorder="1" applyAlignment="1" applyProtection="1">
      <alignment horizontal="center" vertical="center"/>
      <protection hidden="1"/>
    </xf>
    <xf numFmtId="0" fontId="6" fillId="3" borderId="0" xfId="1" applyFont="1" applyFill="1" applyBorder="1" applyAlignment="1" applyProtection="1">
      <alignment horizontal="center" vertical="center" wrapText="1"/>
      <protection hidden="1"/>
    </xf>
    <xf numFmtId="0" fontId="12" fillId="3" borderId="18" xfId="1" applyFont="1" applyFill="1" applyBorder="1" applyAlignment="1" applyProtection="1">
      <alignment horizontal="center" vertical="center"/>
      <protection hidden="1"/>
    </xf>
    <xf numFmtId="0" fontId="12" fillId="3" borderId="15" xfId="1" applyFont="1" applyFill="1" applyBorder="1" applyAlignment="1" applyProtection="1">
      <alignment horizontal="center" vertical="center"/>
      <protection hidden="1"/>
    </xf>
    <xf numFmtId="0" fontId="11" fillId="3" borderId="0" xfId="1" applyFont="1" applyFill="1" applyAlignment="1" applyProtection="1">
      <alignment horizontal="left" vertical="center" wrapText="1"/>
      <protection hidden="1"/>
    </xf>
    <xf numFmtId="2" fontId="6" fillId="0" borderId="0" xfId="1" applyNumberFormat="1" applyFont="1" applyFill="1" applyBorder="1" applyAlignment="1" applyProtection="1">
      <alignment horizontal="center" vertical="center"/>
      <protection hidden="1"/>
    </xf>
    <xf numFmtId="2" fontId="6" fillId="3" borderId="0" xfId="1" applyNumberFormat="1" applyFont="1" applyFill="1" applyBorder="1" applyAlignment="1" applyProtection="1">
      <alignment horizontal="center" vertical="center" wrapText="1"/>
      <protection hidden="1"/>
    </xf>
    <xf numFmtId="2" fontId="6" fillId="0" borderId="3" xfId="1" applyNumberFormat="1" applyFont="1" applyFill="1" applyBorder="1" applyAlignment="1" applyProtection="1">
      <alignment horizontal="center" vertical="center" wrapText="1"/>
      <protection hidden="1"/>
    </xf>
    <xf numFmtId="0" fontId="1" fillId="3" borderId="0" xfId="1" applyFill="1" applyAlignment="1" applyProtection="1">
      <alignment horizontal="center" vertical="center"/>
      <protection hidden="1"/>
    </xf>
    <xf numFmtId="9" fontId="1" fillId="0" borderId="55" xfId="1" applyNumberFormat="1" applyFill="1" applyBorder="1" applyAlignment="1" applyProtection="1">
      <alignment horizontal="center" vertical="center"/>
      <protection hidden="1"/>
    </xf>
    <xf numFmtId="0" fontId="7" fillId="4" borderId="11" xfId="1" applyFont="1" applyFill="1" applyBorder="1" applyAlignment="1" applyProtection="1">
      <alignment horizontal="center" vertical="center" wrapText="1"/>
      <protection hidden="1"/>
    </xf>
    <xf numFmtId="0" fontId="1" fillId="3" borderId="0" xfId="1" applyFill="1" applyBorder="1" applyAlignment="1" applyProtection="1">
      <alignment horizontal="center" vertical="center"/>
      <protection hidden="1"/>
    </xf>
    <xf numFmtId="0" fontId="6" fillId="3" borderId="0" xfId="1" applyFont="1" applyFill="1" applyAlignment="1">
      <alignment wrapText="1"/>
    </xf>
    <xf numFmtId="0" fontId="1" fillId="3" borderId="0" xfId="1" applyFill="1" applyAlignment="1">
      <alignment horizontal="left"/>
    </xf>
    <xf numFmtId="0" fontId="3" fillId="3" borderId="0" xfId="1" applyFont="1" applyFill="1" applyAlignment="1">
      <alignment horizontal="left" indent="6"/>
    </xf>
    <xf numFmtId="0" fontId="4" fillId="3" borderId="0" xfId="1" applyFont="1" applyFill="1"/>
    <xf numFmtId="0" fontId="1" fillId="3" borderId="0" xfId="1" applyFill="1" applyAlignment="1" applyProtection="1">
      <alignment horizontal="left" vertical="center"/>
      <protection hidden="1"/>
    </xf>
    <xf numFmtId="0" fontId="4" fillId="3" borderId="0" xfId="1" applyFont="1" applyFill="1" applyAlignment="1">
      <alignment wrapText="1"/>
    </xf>
    <xf numFmtId="0" fontId="1" fillId="3" borderId="59" xfId="1" applyFill="1" applyBorder="1" applyAlignment="1">
      <alignment wrapText="1"/>
    </xf>
    <xf numFmtId="0" fontId="27" fillId="3" borderId="0" xfId="1" applyFont="1" applyFill="1" applyAlignment="1">
      <alignment horizontal="left" wrapText="1"/>
    </xf>
    <xf numFmtId="0" fontId="1" fillId="3" borderId="0" xfId="1" applyFill="1" applyAlignment="1">
      <alignment horizontal="left" wrapText="1"/>
    </xf>
    <xf numFmtId="0" fontId="1" fillId="0" borderId="16" xfId="1" applyBorder="1" applyAlignment="1" applyProtection="1">
      <alignment vertical="center" wrapText="1"/>
      <protection hidden="1"/>
    </xf>
    <xf numFmtId="0" fontId="1" fillId="3" borderId="59" xfId="1" applyFill="1" applyBorder="1" applyAlignment="1">
      <alignment vertical="center" wrapText="1"/>
    </xf>
    <xf numFmtId="0" fontId="1" fillId="3" borderId="0" xfId="1" applyFill="1" applyAlignment="1">
      <alignment wrapText="1"/>
    </xf>
    <xf numFmtId="0" fontId="1" fillId="3" borderId="94" xfId="1" applyFill="1" applyBorder="1" applyAlignment="1">
      <alignment wrapText="1"/>
    </xf>
    <xf numFmtId="0" fontId="1" fillId="3" borderId="61" xfId="1" applyFill="1" applyBorder="1" applyAlignment="1">
      <alignment wrapText="1"/>
    </xf>
    <xf numFmtId="0" fontId="1" fillId="3" borderId="0" xfId="1" applyFill="1" applyAlignment="1" applyProtection="1">
      <alignment horizontal="left" indent="7"/>
      <protection hidden="1"/>
    </xf>
    <xf numFmtId="0" fontId="1" fillId="3" borderId="0" xfId="1" applyFill="1" applyAlignment="1" applyProtection="1">
      <alignment horizontal="center"/>
      <protection hidden="1"/>
    </xf>
    <xf numFmtId="0" fontId="1" fillId="3" borderId="0" xfId="1" applyFill="1" applyAlignment="1" applyProtection="1">
      <alignment horizontal="center" vertical="center" wrapText="1"/>
      <protection hidden="1"/>
    </xf>
    <xf numFmtId="0" fontId="1" fillId="0" borderId="0" xfId="1" applyAlignment="1">
      <alignment horizontal="left" wrapText="1"/>
    </xf>
    <xf numFmtId="0" fontId="1" fillId="11" borderId="43" xfId="1" applyFill="1" applyBorder="1" applyAlignment="1" applyProtection="1">
      <alignment horizontal="center" vertical="center" wrapText="1"/>
      <protection locked="0" hidden="1"/>
    </xf>
    <xf numFmtId="0" fontId="7" fillId="3" borderId="0" xfId="1" applyFont="1" applyFill="1" applyProtection="1">
      <protection hidden="1"/>
    </xf>
    <xf numFmtId="0" fontId="13" fillId="3" borderId="44" xfId="1" applyFont="1" applyFill="1" applyBorder="1" applyProtection="1">
      <protection hidden="1"/>
    </xf>
    <xf numFmtId="0" fontId="14" fillId="3" borderId="0" xfId="1" applyFont="1" applyFill="1" applyAlignment="1" applyProtection="1">
      <alignment horizontal="center" vertical="center" wrapText="1"/>
      <protection hidden="1"/>
    </xf>
    <xf numFmtId="0" fontId="13" fillId="3" borderId="0" xfId="1" applyFont="1" applyFill="1" applyProtection="1">
      <protection hidden="1"/>
    </xf>
    <xf numFmtId="0" fontId="1" fillId="3" borderId="73" xfId="1" applyFill="1" applyBorder="1" applyAlignment="1" applyProtection="1">
      <alignment horizontal="center" vertical="center" wrapText="1"/>
      <protection hidden="1"/>
    </xf>
    <xf numFmtId="14" fontId="11" fillId="3" borderId="0" xfId="1" applyNumberFormat="1" applyFont="1" applyFill="1" applyAlignment="1" applyProtection="1">
      <alignment horizontal="center" vertical="center" wrapText="1"/>
      <protection locked="0" hidden="1"/>
    </xf>
    <xf numFmtId="0" fontId="11" fillId="3" borderId="0" xfId="1" applyFont="1" applyFill="1" applyAlignment="1" applyProtection="1">
      <alignment horizontal="center" vertical="center" wrapText="1"/>
      <protection locked="0" hidden="1"/>
    </xf>
    <xf numFmtId="0" fontId="13" fillId="3" borderId="0" xfId="1" applyFont="1" applyFill="1" applyAlignment="1" applyProtection="1">
      <alignment horizontal="left" vertical="center"/>
      <protection hidden="1"/>
    </xf>
    <xf numFmtId="0" fontId="1" fillId="3" borderId="0" xfId="1" applyFill="1" applyAlignment="1" applyProtection="1">
      <alignment horizontal="center" vertical="center" wrapText="1"/>
      <protection locked="0" hidden="1"/>
    </xf>
    <xf numFmtId="0" fontId="21" fillId="3" borderId="0" xfId="1" applyFont="1" applyFill="1" applyAlignment="1" applyProtection="1">
      <alignment horizontal="left" vertical="center" wrapText="1"/>
      <protection hidden="1"/>
    </xf>
    <xf numFmtId="0" fontId="22" fillId="3" borderId="0" xfId="1" applyFont="1" applyFill="1" applyAlignment="1" applyProtection="1">
      <alignment horizontal="center" vertical="center" wrapText="1"/>
      <protection hidden="1"/>
    </xf>
    <xf numFmtId="0" fontId="26" fillId="3" borderId="0" xfId="1" applyFont="1" applyFill="1" applyAlignment="1" applyProtection="1">
      <alignment horizontal="center" vertical="center" wrapText="1"/>
      <protection locked="0" hidden="1"/>
    </xf>
    <xf numFmtId="0" fontId="13" fillId="3" borderId="0" xfId="1" applyFont="1" applyFill="1" applyAlignment="1" applyProtection="1">
      <alignment horizontal="center" vertical="center" wrapText="1"/>
      <protection hidden="1"/>
    </xf>
    <xf numFmtId="0" fontId="17" fillId="3" borderId="0" xfId="1" applyFont="1" applyFill="1" applyProtection="1">
      <protection hidden="1"/>
    </xf>
    <xf numFmtId="0" fontId="7" fillId="6" borderId="30" xfId="1" applyFont="1" applyFill="1" applyBorder="1" applyAlignment="1" applyProtection="1">
      <alignment horizontal="center" vertical="center" wrapText="1"/>
      <protection hidden="1"/>
    </xf>
    <xf numFmtId="0" fontId="7" fillId="0" borderId="30" xfId="1" applyFont="1" applyFill="1" applyBorder="1" applyAlignment="1" applyProtection="1">
      <alignment horizontal="center" vertical="center" wrapText="1"/>
      <protection hidden="1"/>
    </xf>
    <xf numFmtId="14" fontId="11" fillId="11" borderId="16" xfId="1" applyNumberFormat="1" applyFont="1" applyFill="1" applyBorder="1" applyAlignment="1" applyProtection="1">
      <alignment horizontal="center" vertical="center"/>
      <protection locked="0" hidden="1"/>
    </xf>
    <xf numFmtId="0" fontId="11" fillId="11" borderId="16" xfId="1" applyFont="1" applyFill="1" applyBorder="1" applyAlignment="1" applyProtection="1">
      <alignment horizontal="center" vertical="center"/>
      <protection locked="0" hidden="1"/>
    </xf>
    <xf numFmtId="14" fontId="11" fillId="11" borderId="16" xfId="1" applyNumberFormat="1" applyFont="1" applyFill="1" applyBorder="1" applyAlignment="1" applyProtection="1">
      <alignment horizontal="center" vertical="center" wrapText="1"/>
      <protection locked="0" hidden="1"/>
    </xf>
    <xf numFmtId="0" fontId="8" fillId="5" borderId="20" xfId="1" applyFont="1" applyFill="1" applyBorder="1" applyAlignment="1" applyProtection="1">
      <alignment horizontal="center" vertical="center" wrapText="1"/>
      <protection locked="0" hidden="1"/>
    </xf>
    <xf numFmtId="0" fontId="6" fillId="3" borderId="0" xfId="1" applyFont="1" applyFill="1" applyBorder="1" applyAlignment="1" applyProtection="1">
      <alignment horizontal="center" vertical="center" wrapText="1"/>
      <protection hidden="1"/>
    </xf>
    <xf numFmtId="9" fontId="12" fillId="0" borderId="55" xfId="1" applyNumberFormat="1" applyFont="1" applyFill="1" applyBorder="1" applyAlignment="1" applyProtection="1">
      <alignment horizontal="center" vertical="center"/>
      <protection hidden="1"/>
    </xf>
    <xf numFmtId="14" fontId="11" fillId="3" borderId="19" xfId="1" applyNumberFormat="1" applyFont="1" applyFill="1" applyBorder="1" applyAlignment="1" applyProtection="1">
      <alignment horizontal="center" wrapText="1"/>
      <protection hidden="1"/>
    </xf>
    <xf numFmtId="0" fontId="6" fillId="3" borderId="0" xfId="1" applyFont="1" applyFill="1" applyAlignment="1">
      <alignment horizontal="left" wrapText="1"/>
    </xf>
    <xf numFmtId="1" fontId="33" fillId="0" borderId="115" xfId="0" applyNumberFormat="1" applyFont="1" applyBorder="1" applyAlignment="1">
      <alignment horizontal="center" vertical="center" wrapText="1"/>
    </xf>
    <xf numFmtId="0" fontId="33" fillId="12" borderId="116" xfId="0" applyFont="1" applyFill="1" applyBorder="1" applyAlignment="1">
      <alignment horizontal="left" vertical="top" wrapText="1"/>
    </xf>
    <xf numFmtId="0" fontId="7" fillId="4" borderId="21" xfId="1" applyFont="1" applyFill="1" applyBorder="1" applyAlignment="1" applyProtection="1">
      <alignment horizontal="center" vertical="center"/>
      <protection hidden="1"/>
    </xf>
    <xf numFmtId="0" fontId="7" fillId="6" borderId="30" xfId="1" applyFont="1" applyFill="1" applyBorder="1" applyAlignment="1" applyProtection="1">
      <alignment horizontal="center" vertical="center" wrapText="1"/>
      <protection hidden="1"/>
    </xf>
    <xf numFmtId="0" fontId="2" fillId="0" borderId="0" xfId="1" applyFont="1" applyBorder="1" applyAlignment="1" applyProtection="1">
      <alignment horizontal="left" vertical="top" wrapText="1"/>
      <protection hidden="1"/>
    </xf>
    <xf numFmtId="0" fontId="12" fillId="13" borderId="18" xfId="1" applyFont="1" applyFill="1" applyBorder="1" applyAlignment="1" applyProtection="1">
      <alignment horizontal="center" vertical="center"/>
      <protection hidden="1"/>
    </xf>
    <xf numFmtId="0" fontId="11" fillId="13" borderId="13" xfId="1" applyFont="1" applyFill="1" applyBorder="1" applyAlignment="1" applyProtection="1">
      <alignment horizontal="center" vertical="center"/>
      <protection locked="0" hidden="1"/>
    </xf>
    <xf numFmtId="0" fontId="1" fillId="13" borderId="0" xfId="1" applyFill="1" applyProtection="1">
      <protection hidden="1"/>
    </xf>
    <xf numFmtId="0" fontId="1" fillId="13" borderId="0" xfId="1" applyFill="1" applyAlignment="1">
      <alignment horizontal="left" wrapText="1"/>
    </xf>
    <xf numFmtId="0" fontId="1" fillId="13" borderId="43" xfId="1" applyFill="1" applyBorder="1" applyAlignment="1" applyProtection="1">
      <alignment horizontal="center" vertical="center" wrapText="1"/>
      <protection locked="0" hidden="1"/>
    </xf>
    <xf numFmtId="0" fontId="1" fillId="13" borderId="0" xfId="1" applyFill="1" applyAlignment="1" applyProtection="1">
      <alignment horizontal="center" vertical="center" wrapText="1"/>
      <protection hidden="1"/>
    </xf>
    <xf numFmtId="0" fontId="1" fillId="13" borderId="42" xfId="1" applyFill="1" applyBorder="1" applyAlignment="1" applyProtection="1">
      <alignment horizontal="center" vertical="center" wrapText="1"/>
      <protection hidden="1"/>
    </xf>
    <xf numFmtId="0" fontId="12" fillId="13" borderId="15" xfId="1" applyFont="1" applyFill="1" applyBorder="1" applyAlignment="1" applyProtection="1">
      <alignment horizontal="center" vertical="center"/>
      <protection hidden="1"/>
    </xf>
    <xf numFmtId="0" fontId="1" fillId="13" borderId="41" xfId="1" applyFill="1" applyBorder="1" applyAlignment="1" applyProtection="1">
      <alignment horizontal="center" vertical="center" wrapText="1"/>
      <protection hidden="1"/>
    </xf>
    <xf numFmtId="0" fontId="0" fillId="0" borderId="55" xfId="0" applyBorder="1"/>
    <xf numFmtId="0" fontId="37" fillId="0" borderId="55" xfId="0" applyFont="1" applyBorder="1"/>
    <xf numFmtId="0" fontId="38" fillId="8" borderId="55" xfId="0" applyFont="1" applyFill="1" applyBorder="1"/>
    <xf numFmtId="6" fontId="38" fillId="8" borderId="55" xfId="0" applyNumberFormat="1" applyFont="1" applyFill="1" applyBorder="1" applyAlignment="1">
      <alignment horizontal="center"/>
    </xf>
    <xf numFmtId="6" fontId="38" fillId="8" borderId="55" xfId="0" applyNumberFormat="1" applyFont="1" applyFill="1" applyBorder="1"/>
    <xf numFmtId="165" fontId="24" fillId="8" borderId="55" xfId="0" applyNumberFormat="1" applyFont="1" applyFill="1" applyBorder="1"/>
    <xf numFmtId="0" fontId="38" fillId="8" borderId="55" xfId="0" applyFont="1" applyFill="1" applyBorder="1" applyAlignment="1">
      <alignment horizontal="left"/>
    </xf>
    <xf numFmtId="0" fontId="7" fillId="6" borderId="30" xfId="1" applyFont="1" applyFill="1" applyBorder="1" applyAlignment="1" applyProtection="1">
      <alignment horizontal="center" vertical="center" wrapText="1"/>
      <protection hidden="1"/>
    </xf>
    <xf numFmtId="1" fontId="10" fillId="4" borderId="17" xfId="1" applyNumberFormat="1" applyFont="1" applyFill="1" applyBorder="1" applyAlignment="1" applyProtection="1">
      <alignment horizontal="center" vertical="center"/>
      <protection hidden="1"/>
    </xf>
    <xf numFmtId="0" fontId="7" fillId="4" borderId="20" xfId="1" applyFont="1" applyFill="1" applyBorder="1" applyAlignment="1" applyProtection="1">
      <alignment horizontal="center" vertical="center"/>
      <protection hidden="1"/>
    </xf>
    <xf numFmtId="0" fontId="1" fillId="3" borderId="0" xfId="1" applyFill="1" applyAlignment="1" applyProtection="1">
      <alignment horizontal="center" vertical="center" wrapText="1"/>
      <protection hidden="1"/>
    </xf>
    <xf numFmtId="0" fontId="38" fillId="14" borderId="55" xfId="0" applyFont="1" applyFill="1" applyBorder="1"/>
    <xf numFmtId="6" fontId="38" fillId="14" borderId="55" xfId="0" applyNumberFormat="1" applyFont="1" applyFill="1" applyBorder="1" applyAlignment="1">
      <alignment horizontal="center"/>
    </xf>
    <xf numFmtId="165" fontId="24" fillId="14" borderId="55" xfId="0" applyNumberFormat="1" applyFont="1" applyFill="1" applyBorder="1"/>
    <xf numFmtId="3" fontId="0" fillId="0" borderId="0" xfId="0" applyNumberFormat="1"/>
    <xf numFmtId="165" fontId="0" fillId="0" borderId="0" xfId="0" applyNumberFormat="1"/>
    <xf numFmtId="3" fontId="35" fillId="0" borderId="0" xfId="0" applyNumberFormat="1" applyFont="1"/>
    <xf numFmtId="0" fontId="35" fillId="0" borderId="0" xfId="0" applyFont="1"/>
    <xf numFmtId="0" fontId="19" fillId="8" borderId="55" xfId="0" applyFont="1" applyFill="1" applyBorder="1" applyAlignment="1">
      <alignment horizontal="right"/>
    </xf>
    <xf numFmtId="0" fontId="0" fillId="15" borderId="55" xfId="0" applyFill="1" applyBorder="1"/>
    <xf numFmtId="0" fontId="37" fillId="15" borderId="55" xfId="0" applyFont="1" applyFill="1" applyBorder="1"/>
    <xf numFmtId="0" fontId="38" fillId="15" borderId="55" xfId="0" applyFont="1" applyFill="1" applyBorder="1"/>
    <xf numFmtId="6" fontId="38" fillId="15" borderId="55" xfId="0" applyNumberFormat="1" applyFont="1" applyFill="1" applyBorder="1" applyAlignment="1">
      <alignment horizontal="center"/>
    </xf>
    <xf numFmtId="6" fontId="38" fillId="15" borderId="55" xfId="0" applyNumberFormat="1" applyFont="1" applyFill="1" applyBorder="1"/>
    <xf numFmtId="165" fontId="24" fillId="15" borderId="55" xfId="0" applyNumberFormat="1" applyFont="1" applyFill="1" applyBorder="1"/>
    <xf numFmtId="0" fontId="0" fillId="15" borderId="0" xfId="0" applyFill="1"/>
    <xf numFmtId="0" fontId="38" fillId="15" borderId="55" xfId="0" applyFont="1" applyFill="1" applyBorder="1" applyAlignment="1">
      <alignment wrapText="1"/>
    </xf>
    <xf numFmtId="0" fontId="0" fillId="16" borderId="0" xfId="0" applyFill="1"/>
    <xf numFmtId="0" fontId="0" fillId="16" borderId="55" xfId="0" applyFill="1" applyBorder="1"/>
    <xf numFmtId="0" fontId="37" fillId="16" borderId="55" xfId="0" applyFont="1" applyFill="1" applyBorder="1"/>
    <xf numFmtId="0" fontId="38" fillId="16" borderId="55" xfId="0" applyFont="1" applyFill="1" applyBorder="1"/>
    <xf numFmtId="6" fontId="38" fillId="16" borderId="55" xfId="0" applyNumberFormat="1" applyFont="1" applyFill="1" applyBorder="1" applyAlignment="1">
      <alignment horizontal="center"/>
    </xf>
    <xf numFmtId="6" fontId="38" fillId="16" borderId="55" xfId="0" applyNumberFormat="1" applyFont="1" applyFill="1" applyBorder="1"/>
    <xf numFmtId="0" fontId="38" fillId="16" borderId="55" xfId="0" applyFont="1" applyFill="1" applyBorder="1" applyAlignment="1">
      <alignment horizontal="right"/>
    </xf>
    <xf numFmtId="165" fontId="24" fillId="16" borderId="55" xfId="0" applyNumberFormat="1" applyFont="1" applyFill="1" applyBorder="1"/>
    <xf numFmtId="0" fontId="37" fillId="17" borderId="55" xfId="0" applyFont="1" applyFill="1" applyBorder="1"/>
    <xf numFmtId="0" fontId="38" fillId="17" borderId="55" xfId="0" applyFont="1" applyFill="1" applyBorder="1"/>
    <xf numFmtId="6" fontId="38" fillId="17" borderId="55" xfId="0" applyNumberFormat="1" applyFont="1" applyFill="1" applyBorder="1" applyAlignment="1">
      <alignment horizontal="center"/>
    </xf>
    <xf numFmtId="6" fontId="38" fillId="17" borderId="55" xfId="0" applyNumberFormat="1" applyFont="1" applyFill="1" applyBorder="1"/>
    <xf numFmtId="165" fontId="24" fillId="17" borderId="55" xfId="0" applyNumberFormat="1" applyFont="1" applyFill="1" applyBorder="1"/>
    <xf numFmtId="0" fontId="37" fillId="18" borderId="55" xfId="0" applyFont="1" applyFill="1" applyBorder="1"/>
    <xf numFmtId="0" fontId="38" fillId="18" borderId="55" xfId="0" applyFont="1" applyFill="1" applyBorder="1"/>
    <xf numFmtId="6" fontId="38" fillId="18" borderId="55" xfId="0" applyNumberFormat="1" applyFont="1" applyFill="1" applyBorder="1" applyAlignment="1">
      <alignment horizontal="center"/>
    </xf>
    <xf numFmtId="6" fontId="38" fillId="18" borderId="55" xfId="0" applyNumberFormat="1" applyFont="1" applyFill="1" applyBorder="1"/>
    <xf numFmtId="0" fontId="39" fillId="18" borderId="55" xfId="0" applyFont="1" applyFill="1" applyBorder="1"/>
    <xf numFmtId="165" fontId="24" fillId="18" borderId="55" xfId="0" applyNumberFormat="1" applyFont="1" applyFill="1" applyBorder="1"/>
    <xf numFmtId="0" fontId="37" fillId="19" borderId="55" xfId="0" applyFont="1" applyFill="1" applyBorder="1"/>
    <xf numFmtId="0" fontId="38" fillId="19" borderId="55" xfId="0" applyFont="1" applyFill="1" applyBorder="1"/>
    <xf numFmtId="6" fontId="38" fillId="19" borderId="55" xfId="0" applyNumberFormat="1" applyFont="1" applyFill="1" applyBorder="1" applyAlignment="1">
      <alignment horizontal="center"/>
    </xf>
    <xf numFmtId="6" fontId="38" fillId="19" borderId="55" xfId="0" applyNumberFormat="1" applyFont="1" applyFill="1" applyBorder="1"/>
    <xf numFmtId="0" fontId="38" fillId="19" borderId="117" xfId="0" applyFont="1" applyFill="1" applyBorder="1"/>
    <xf numFmtId="165" fontId="24" fillId="19" borderId="55" xfId="0" applyNumberFormat="1" applyFont="1" applyFill="1" applyBorder="1"/>
    <xf numFmtId="164" fontId="37" fillId="0" borderId="55" xfId="0" applyNumberFormat="1" applyFont="1" applyBorder="1" applyAlignment="1">
      <alignment horizontal="right" vertical="center"/>
    </xf>
    <xf numFmtId="164" fontId="38" fillId="8" borderId="55" xfId="0" applyNumberFormat="1" applyFont="1" applyFill="1" applyBorder="1" applyAlignment="1">
      <alignment horizontal="right" vertical="center"/>
    </xf>
    <xf numFmtId="165" fontId="19" fillId="8" borderId="55" xfId="0" applyNumberFormat="1" applyFont="1" applyFill="1" applyBorder="1" applyAlignment="1">
      <alignment horizontal="center"/>
    </xf>
    <xf numFmtId="164" fontId="19" fillId="8" borderId="55" xfId="0" applyNumberFormat="1" applyFont="1" applyFill="1" applyBorder="1" applyAlignment="1">
      <alignment horizontal="right" vertical="center"/>
    </xf>
    <xf numFmtId="0" fontId="38" fillId="8" borderId="0" xfId="0" applyFont="1" applyFill="1"/>
    <xf numFmtId="6" fontId="19" fillId="8" borderId="55" xfId="0" applyNumberFormat="1" applyFont="1" applyFill="1" applyBorder="1" applyAlignment="1">
      <alignment horizontal="center"/>
    </xf>
    <xf numFmtId="0" fontId="37" fillId="8" borderId="55" xfId="0" applyFont="1" applyFill="1" applyBorder="1" applyAlignment="1">
      <alignment horizontal="left" vertical="center" wrapText="1"/>
    </xf>
    <xf numFmtId="0" fontId="38" fillId="8" borderId="55" xfId="0" applyFont="1" applyFill="1" applyBorder="1" applyAlignment="1">
      <alignment horizontal="left" vertical="top" wrapText="1"/>
    </xf>
    <xf numFmtId="6" fontId="38" fillId="8" borderId="55" xfId="0" applyNumberFormat="1" applyFont="1" applyFill="1" applyBorder="1" applyAlignment="1">
      <alignment horizontal="center" vertical="center"/>
    </xf>
    <xf numFmtId="0" fontId="0" fillId="20" borderId="0" xfId="0" applyFill="1"/>
    <xf numFmtId="0" fontId="37" fillId="8" borderId="55" xfId="0" applyFont="1" applyFill="1" applyBorder="1" applyAlignment="1">
      <alignment horizontal="left" vertical="top" wrapText="1"/>
    </xf>
    <xf numFmtId="0" fontId="0" fillId="8" borderId="0" xfId="0" applyFill="1"/>
    <xf numFmtId="0" fontId="0" fillId="8" borderId="55" xfId="0" applyFill="1" applyBorder="1"/>
    <xf numFmtId="0" fontId="38" fillId="8" borderId="97" xfId="0" applyFont="1" applyFill="1" applyBorder="1" applyAlignment="1"/>
    <xf numFmtId="0" fontId="38" fillId="8" borderId="61" xfId="0" applyFont="1" applyFill="1" applyBorder="1" applyAlignment="1"/>
    <xf numFmtId="0" fontId="1" fillId="21" borderId="43" xfId="1" applyFill="1" applyBorder="1" applyAlignment="1" applyProtection="1">
      <alignment horizontal="center" vertical="center" wrapText="1"/>
      <protection hidden="1"/>
    </xf>
    <xf numFmtId="0" fontId="1" fillId="21" borderId="42" xfId="1" applyFill="1" applyBorder="1" applyAlignment="1" applyProtection="1">
      <alignment horizontal="center" vertical="center" wrapText="1"/>
      <protection hidden="1"/>
    </xf>
    <xf numFmtId="0" fontId="1" fillId="21" borderId="43" xfId="1" applyFill="1" applyBorder="1" applyAlignment="1" applyProtection="1">
      <alignment horizontal="center" vertical="center" wrapText="1"/>
      <protection locked="0" hidden="1"/>
    </xf>
    <xf numFmtId="0" fontId="7" fillId="0" borderId="21" xfId="1" applyFont="1" applyBorder="1" applyAlignment="1" applyProtection="1">
      <alignment horizontal="center" vertical="center" wrapText="1"/>
      <protection hidden="1"/>
    </xf>
    <xf numFmtId="0" fontId="7" fillId="0" borderId="20" xfId="1" applyFont="1" applyBorder="1" applyAlignment="1" applyProtection="1">
      <alignment horizontal="center" vertical="center"/>
      <protection hidden="1"/>
    </xf>
    <xf numFmtId="1" fontId="10" fillId="0" borderId="17" xfId="1" applyNumberFormat="1" applyFont="1" applyBorder="1" applyAlignment="1" applyProtection="1">
      <alignment horizontal="center" vertical="center"/>
      <protection hidden="1"/>
    </xf>
    <xf numFmtId="0" fontId="1" fillId="0" borderId="18" xfId="1" applyBorder="1" applyAlignment="1" applyProtection="1">
      <alignment horizontal="center" vertical="center"/>
      <protection hidden="1"/>
    </xf>
    <xf numFmtId="0" fontId="1" fillId="0" borderId="18" xfId="1" applyBorder="1" applyAlignment="1" applyProtection="1">
      <alignment horizontal="center" vertical="center" wrapText="1"/>
      <protection hidden="1"/>
    </xf>
    <xf numFmtId="0" fontId="1" fillId="0" borderId="105" xfId="1" applyBorder="1" applyAlignment="1" applyProtection="1">
      <alignment horizontal="center" vertical="center"/>
      <protection hidden="1"/>
    </xf>
    <xf numFmtId="1" fontId="10" fillId="0" borderId="106" xfId="1" applyNumberFormat="1" applyFont="1" applyBorder="1" applyAlignment="1" applyProtection="1">
      <alignment horizontal="center" vertical="center"/>
      <protection hidden="1"/>
    </xf>
    <xf numFmtId="0" fontId="1" fillId="0" borderId="0" xfId="1" applyAlignment="1" applyProtection="1">
      <alignment horizontal="center" vertical="center"/>
      <protection hidden="1"/>
    </xf>
    <xf numFmtId="9" fontId="10" fillId="0" borderId="0" xfId="1" applyNumberFormat="1" applyFont="1" applyAlignment="1" applyProtection="1">
      <alignment horizontal="center" vertical="center"/>
      <protection hidden="1"/>
    </xf>
    <xf numFmtId="0" fontId="1" fillId="0" borderId="0" xfId="1" applyAlignment="1" applyProtection="1">
      <alignment horizontal="center" vertical="center" wrapText="1"/>
      <protection hidden="1"/>
    </xf>
    <xf numFmtId="0" fontId="1" fillId="3" borderId="0" xfId="1" applyFill="1" applyAlignment="1" applyProtection="1">
      <alignment vertical="center" wrapText="1"/>
      <protection hidden="1"/>
    </xf>
    <xf numFmtId="0" fontId="6" fillId="3" borderId="0" xfId="1" applyFont="1" applyFill="1" applyAlignment="1" applyProtection="1">
      <alignment horizontal="center" vertical="center" wrapText="1"/>
      <protection hidden="1"/>
    </xf>
    <xf numFmtId="0" fontId="40" fillId="12" borderId="116" xfId="0" applyFont="1" applyFill="1" applyBorder="1" applyAlignment="1">
      <alignment horizontal="left" vertical="top" wrapText="1"/>
    </xf>
    <xf numFmtId="0" fontId="1" fillId="12" borderId="116" xfId="0" applyFont="1" applyFill="1" applyBorder="1" applyAlignment="1">
      <alignment horizontal="left" vertical="top" wrapText="1"/>
    </xf>
    <xf numFmtId="0" fontId="40" fillId="12" borderId="124" xfId="0" applyFont="1" applyFill="1" applyBorder="1" applyAlignment="1">
      <alignment horizontal="left" vertical="top" wrapText="1"/>
    </xf>
    <xf numFmtId="2" fontId="7" fillId="0" borderId="55" xfId="1" applyNumberFormat="1" applyFont="1" applyBorder="1" applyAlignment="1" applyProtection="1">
      <alignment horizontal="center" vertical="center" wrapText="1"/>
      <protection hidden="1"/>
    </xf>
    <xf numFmtId="0" fontId="40" fillId="12" borderId="55" xfId="0" applyFont="1" applyFill="1" applyBorder="1" applyAlignment="1">
      <alignment horizontal="left" vertical="top" wrapText="1"/>
    </xf>
    <xf numFmtId="0" fontId="41" fillId="12" borderId="116" xfId="0" applyFont="1" applyFill="1" applyBorder="1" applyAlignment="1">
      <alignment horizontal="left" vertical="top" wrapText="1"/>
    </xf>
    <xf numFmtId="0" fontId="6" fillId="3" borderId="0" xfId="1" applyFont="1" applyFill="1" applyAlignment="1" applyProtection="1">
      <alignment wrapText="1"/>
      <protection hidden="1"/>
    </xf>
    <xf numFmtId="0" fontId="41" fillId="3" borderId="0" xfId="1" applyFont="1" applyFill="1" applyProtection="1">
      <protection hidden="1"/>
    </xf>
    <xf numFmtId="0" fontId="43" fillId="22" borderId="0" xfId="0" applyFont="1" applyFill="1" applyAlignment="1">
      <alignment horizontal="left" wrapText="1"/>
    </xf>
    <xf numFmtId="0" fontId="7" fillId="3" borderId="0" xfId="1" applyFont="1" applyFill="1" applyAlignment="1" applyProtection="1">
      <alignment horizontal="center"/>
      <protection hidden="1"/>
    </xf>
    <xf numFmtId="9" fontId="6" fillId="3" borderId="0" xfId="1" applyNumberFormat="1" applyFont="1" applyFill="1" applyAlignment="1" applyProtection="1">
      <alignment horizontal="center" vertical="center" wrapText="1"/>
      <protection hidden="1"/>
    </xf>
    <xf numFmtId="10" fontId="6" fillId="3" borderId="0" xfId="1" applyNumberFormat="1" applyFont="1" applyFill="1" applyAlignment="1" applyProtection="1">
      <alignment horizontal="center" vertical="center" wrapText="1"/>
      <protection hidden="1"/>
    </xf>
    <xf numFmtId="0" fontId="1" fillId="0" borderId="0" xfId="1" applyAlignment="1" applyProtection="1">
      <alignment vertical="center" wrapText="1"/>
      <protection hidden="1"/>
    </xf>
    <xf numFmtId="9" fontId="6" fillId="0" borderId="10" xfId="1" applyNumberFormat="1" applyFont="1" applyBorder="1" applyAlignment="1" applyProtection="1">
      <alignment horizontal="center" vertical="center" wrapText="1"/>
      <protection hidden="1"/>
    </xf>
    <xf numFmtId="2" fontId="6" fillId="3" borderId="0" xfId="1" applyNumberFormat="1" applyFont="1" applyFill="1" applyAlignment="1" applyProtection="1">
      <alignment horizontal="center" vertical="center" wrapText="1"/>
      <protection hidden="1"/>
    </xf>
    <xf numFmtId="0" fontId="43" fillId="22" borderId="0" xfId="0" applyFont="1" applyFill="1" applyAlignment="1">
      <alignment horizontal="left" vertical="top" wrapText="1"/>
    </xf>
    <xf numFmtId="0" fontId="1" fillId="3" borderId="0" xfId="1" applyFill="1" applyAlignment="1">
      <alignment horizontal="left" vertical="top" wrapText="1"/>
    </xf>
    <xf numFmtId="0" fontId="16" fillId="3" borderId="0" xfId="1" applyFont="1" applyFill="1" applyAlignment="1" applyProtection="1">
      <alignment horizontal="left"/>
      <protection hidden="1"/>
    </xf>
    <xf numFmtId="0" fontId="17" fillId="3" borderId="0" xfId="1" applyFont="1" applyFill="1" applyAlignment="1" applyProtection="1">
      <alignment horizontal="left"/>
      <protection hidden="1"/>
    </xf>
    <xf numFmtId="0" fontId="1" fillId="3" borderId="0" xfId="1" applyFill="1" applyAlignment="1">
      <alignment horizontal="left" wrapText="1"/>
    </xf>
    <xf numFmtId="0" fontId="27" fillId="3" borderId="0" xfId="1" applyFont="1" applyFill="1" applyAlignment="1">
      <alignment horizontal="left" wrapText="1"/>
    </xf>
    <xf numFmtId="14" fontId="1" fillId="11" borderId="0" xfId="1" applyNumberFormat="1" applyFill="1" applyAlignment="1">
      <alignment horizontal="left" wrapText="1"/>
    </xf>
    <xf numFmtId="0" fontId="1" fillId="11" borderId="0" xfId="1" applyFill="1" applyAlignment="1">
      <alignment horizontal="left" wrapText="1"/>
    </xf>
    <xf numFmtId="0" fontId="7" fillId="10" borderId="0" xfId="1" applyFont="1" applyFill="1" applyAlignment="1">
      <alignment horizontal="left" wrapText="1"/>
    </xf>
    <xf numFmtId="0" fontId="6" fillId="3" borderId="0" xfId="1" applyFont="1" applyFill="1" applyAlignment="1">
      <alignment horizontal="left" wrapText="1"/>
    </xf>
    <xf numFmtId="0" fontId="1" fillId="3" borderId="0" xfId="1" applyFill="1" applyAlignment="1">
      <alignment horizontal="left" vertical="center" wrapText="1"/>
    </xf>
    <xf numFmtId="0" fontId="4" fillId="3" borderId="0" xfId="1" applyFont="1" applyFill="1" applyAlignment="1">
      <alignment horizontal="left"/>
    </xf>
    <xf numFmtId="14" fontId="27" fillId="3" borderId="0" xfId="1" applyNumberFormat="1" applyFont="1" applyFill="1" applyAlignment="1">
      <alignment horizontal="left"/>
    </xf>
    <xf numFmtId="0" fontId="27" fillId="3" borderId="0" xfId="1" applyFont="1" applyFill="1" applyAlignment="1">
      <alignment horizontal="left"/>
    </xf>
    <xf numFmtId="0" fontId="1" fillId="3" borderId="94" xfId="1" applyFill="1" applyBorder="1" applyAlignment="1">
      <alignment horizontal="left" vertical="top" wrapText="1"/>
    </xf>
    <xf numFmtId="0" fontId="1" fillId="3" borderId="0" xfId="1" applyFill="1" applyAlignment="1">
      <alignment horizontal="left"/>
    </xf>
    <xf numFmtId="0" fontId="13" fillId="4" borderId="46" xfId="1" applyFont="1" applyFill="1" applyBorder="1" applyAlignment="1" applyProtection="1">
      <alignment horizontal="center"/>
      <protection hidden="1"/>
    </xf>
    <xf numFmtId="0" fontId="13" fillId="4" borderId="45" xfId="1" applyFont="1" applyFill="1" applyBorder="1" applyAlignment="1" applyProtection="1">
      <alignment horizontal="center"/>
      <protection hidden="1"/>
    </xf>
    <xf numFmtId="0" fontId="13" fillId="4" borderId="46" xfId="1" applyFont="1" applyFill="1" applyBorder="1" applyAlignment="1" applyProtection="1">
      <alignment horizontal="left"/>
      <protection hidden="1"/>
    </xf>
    <xf numFmtId="0" fontId="13" fillId="4" borderId="45" xfId="1" applyFont="1" applyFill="1" applyBorder="1" applyAlignment="1" applyProtection="1">
      <alignment horizontal="left"/>
      <protection hidden="1"/>
    </xf>
    <xf numFmtId="0" fontId="15" fillId="3" borderId="48" xfId="1" applyFont="1" applyFill="1" applyBorder="1" applyAlignment="1" applyProtection="1">
      <alignment horizontal="center" vertical="center" wrapText="1"/>
      <protection locked="0" hidden="1"/>
    </xf>
    <xf numFmtId="0" fontId="15" fillId="3" borderId="47" xfId="1" applyFont="1" applyFill="1" applyBorder="1" applyAlignment="1" applyProtection="1">
      <alignment horizontal="center" vertical="center" wrapText="1"/>
      <protection locked="0" hidden="1"/>
    </xf>
    <xf numFmtId="0" fontId="11" fillId="3" borderId="0" xfId="1" applyFont="1" applyFill="1" applyAlignment="1" applyProtection="1">
      <alignment horizontal="left" vertical="top" wrapText="1"/>
      <protection hidden="1"/>
    </xf>
    <xf numFmtId="0" fontId="2" fillId="7" borderId="0" xfId="1" applyFont="1" applyFill="1" applyBorder="1" applyAlignment="1">
      <alignment horizontal="center" vertical="center" wrapText="1"/>
    </xf>
    <xf numFmtId="0" fontId="2" fillId="7" borderId="59" xfId="1" applyFont="1" applyFill="1" applyBorder="1" applyAlignment="1">
      <alignment horizontal="center" vertical="center" wrapText="1"/>
    </xf>
    <xf numFmtId="0" fontId="6" fillId="0" borderId="68" xfId="1" applyFont="1" applyFill="1" applyBorder="1" applyAlignment="1">
      <alignment horizontal="center" vertical="center" wrapText="1"/>
    </xf>
    <xf numFmtId="0" fontId="6" fillId="0" borderId="67" xfId="1" applyFont="1" applyFill="1" applyBorder="1" applyAlignment="1">
      <alignment horizontal="center" vertical="center" wrapText="1"/>
    </xf>
    <xf numFmtId="0" fontId="6" fillId="0" borderId="66" xfId="1" applyFont="1" applyFill="1" applyBorder="1" applyAlignment="1">
      <alignment horizontal="center" vertical="center" wrapText="1"/>
    </xf>
    <xf numFmtId="0" fontId="6" fillId="9" borderId="8" xfId="1" applyFont="1" applyFill="1" applyBorder="1" applyAlignment="1">
      <alignment horizontal="center" vertical="center" wrapText="1"/>
    </xf>
    <xf numFmtId="0" fontId="6" fillId="9" borderId="69" xfId="1" applyFont="1" applyFill="1" applyBorder="1" applyAlignment="1">
      <alignment horizontal="center" vertical="center" wrapText="1"/>
    </xf>
    <xf numFmtId="0" fontId="6" fillId="9" borderId="51" xfId="1" applyFont="1" applyFill="1" applyBorder="1" applyAlignment="1">
      <alignment horizontal="center" vertical="center" wrapText="1"/>
    </xf>
    <xf numFmtId="0" fontId="2" fillId="7" borderId="65" xfId="1" applyFont="1" applyFill="1" applyBorder="1" applyAlignment="1">
      <alignment horizontal="center" vertical="center" wrapText="1"/>
    </xf>
    <xf numFmtId="0" fontId="2" fillId="7" borderId="64" xfId="1" applyFont="1" applyFill="1" applyBorder="1" applyAlignment="1">
      <alignment horizontal="center" vertical="center" wrapText="1"/>
    </xf>
    <xf numFmtId="0" fontId="2" fillId="7" borderId="61" xfId="1" applyFont="1" applyFill="1" applyBorder="1" applyAlignment="1">
      <alignment horizontal="center" vertical="center" wrapText="1"/>
    </xf>
    <xf numFmtId="0" fontId="2" fillId="7" borderId="60" xfId="1" applyFont="1" applyFill="1" applyBorder="1" applyAlignment="1">
      <alignment horizontal="center" vertical="center" wrapText="1"/>
    </xf>
    <xf numFmtId="0" fontId="6" fillId="2" borderId="0" xfId="1" applyFont="1" applyFill="1" applyBorder="1" applyAlignment="1">
      <alignment horizontal="center" vertical="center" wrapText="1"/>
    </xf>
    <xf numFmtId="0" fontId="6" fillId="2" borderId="59" xfId="1" applyFont="1" applyFill="1" applyBorder="1" applyAlignment="1">
      <alignment horizontal="center" vertical="center" wrapText="1"/>
    </xf>
    <xf numFmtId="0" fontId="2" fillId="0" borderId="0" xfId="1" applyFont="1" applyAlignment="1">
      <alignment horizontal="center" vertical="top" wrapText="1"/>
    </xf>
    <xf numFmtId="0" fontId="2" fillId="0" borderId="71" xfId="1" applyFont="1" applyBorder="1" applyAlignment="1">
      <alignment horizontal="center" vertical="center" wrapText="1"/>
    </xf>
    <xf numFmtId="0" fontId="2" fillId="0" borderId="70" xfId="1" applyFont="1" applyBorder="1" applyAlignment="1">
      <alignment horizontal="center" vertical="center" wrapText="1"/>
    </xf>
    <xf numFmtId="0" fontId="18" fillId="0" borderId="55" xfId="1" applyFont="1" applyFill="1" applyBorder="1" applyAlignment="1">
      <alignment horizontal="center" vertical="center" wrapText="1"/>
    </xf>
    <xf numFmtId="0" fontId="18" fillId="0" borderId="65" xfId="1" applyFont="1" applyFill="1" applyBorder="1" applyAlignment="1">
      <alignment horizontal="left" vertical="center" wrapText="1"/>
    </xf>
    <xf numFmtId="0" fontId="18" fillId="0" borderId="72" xfId="1" applyFont="1" applyFill="1" applyBorder="1" applyAlignment="1">
      <alignment horizontal="left" vertical="center" wrapText="1"/>
    </xf>
    <xf numFmtId="0" fontId="18" fillId="0" borderId="64" xfId="1" applyFont="1" applyFill="1" applyBorder="1" applyAlignment="1">
      <alignment horizontal="left" vertical="center" wrapText="1"/>
    </xf>
    <xf numFmtId="0" fontId="2" fillId="0" borderId="55" xfId="1" applyFont="1" applyBorder="1" applyAlignment="1">
      <alignment horizontal="center" vertical="center" wrapText="1"/>
    </xf>
    <xf numFmtId="0" fontId="2" fillId="0" borderId="56" xfId="1" applyFont="1" applyBorder="1" applyAlignment="1">
      <alignment horizontal="center" vertical="center" wrapText="1"/>
    </xf>
    <xf numFmtId="0" fontId="18" fillId="0" borderId="65" xfId="1" applyFont="1" applyFill="1" applyBorder="1" applyAlignment="1">
      <alignment horizontal="center" vertical="center" wrapText="1"/>
    </xf>
    <xf numFmtId="0" fontId="18" fillId="0" borderId="72" xfId="1" applyFont="1" applyFill="1" applyBorder="1" applyAlignment="1">
      <alignment horizontal="center" vertical="center" wrapText="1"/>
    </xf>
    <xf numFmtId="0" fontId="18" fillId="0" borderId="64" xfId="1" applyFont="1" applyFill="1" applyBorder="1" applyAlignment="1">
      <alignment horizontal="center" vertical="center" wrapText="1"/>
    </xf>
    <xf numFmtId="0" fontId="6" fillId="0" borderId="8" xfId="1" applyFont="1" applyFill="1" applyBorder="1" applyAlignment="1">
      <alignment horizontal="center" vertical="center" wrapText="1"/>
    </xf>
    <xf numFmtId="0" fontId="6" fillId="0" borderId="51" xfId="1" applyFont="1" applyFill="1" applyBorder="1" applyAlignment="1">
      <alignment horizontal="center" vertical="center" wrapText="1"/>
    </xf>
    <xf numFmtId="0" fontId="6" fillId="2" borderId="57" xfId="1" applyFont="1" applyFill="1" applyBorder="1" applyAlignment="1">
      <alignment horizontal="center"/>
    </xf>
    <xf numFmtId="0" fontId="6" fillId="2" borderId="62" xfId="1" applyFont="1" applyFill="1" applyBorder="1" applyAlignment="1">
      <alignment horizontal="center"/>
    </xf>
    <xf numFmtId="0" fontId="16" fillId="3" borderId="0" xfId="1" applyFont="1" applyFill="1" applyAlignment="1" applyProtection="1">
      <alignment horizontal="left" indent="7"/>
      <protection hidden="1"/>
    </xf>
    <xf numFmtId="0" fontId="13" fillId="4" borderId="40" xfId="1" applyFont="1" applyFill="1" applyBorder="1" applyAlignment="1" applyProtection="1">
      <alignment horizontal="left"/>
      <protection hidden="1"/>
    </xf>
    <xf numFmtId="0" fontId="13" fillId="4" borderId="39" xfId="1" applyFont="1" applyFill="1" applyBorder="1" applyAlignment="1" applyProtection="1">
      <alignment horizontal="left"/>
      <protection hidden="1"/>
    </xf>
    <xf numFmtId="0" fontId="13" fillId="4" borderId="38" xfId="1" applyFont="1" applyFill="1" applyBorder="1" applyAlignment="1" applyProtection="1">
      <alignment horizontal="left"/>
      <protection hidden="1"/>
    </xf>
    <xf numFmtId="0" fontId="1" fillId="0" borderId="0" xfId="1" applyAlignment="1" applyProtection="1">
      <alignment horizontal="left" vertical="top" wrapText="1"/>
      <protection hidden="1"/>
    </xf>
    <xf numFmtId="0" fontId="12" fillId="3" borderId="37" xfId="1" applyFont="1" applyFill="1" applyBorder="1" applyAlignment="1" applyProtection="1">
      <alignment horizontal="center" vertical="center"/>
      <protection hidden="1"/>
    </xf>
    <xf numFmtId="0" fontId="12" fillId="3" borderId="36" xfId="1" applyFont="1" applyFill="1" applyBorder="1" applyAlignment="1" applyProtection="1">
      <alignment horizontal="center" vertical="center"/>
      <protection hidden="1"/>
    </xf>
    <xf numFmtId="0" fontId="12" fillId="3" borderId="18" xfId="1" applyFont="1" applyFill="1" applyBorder="1" applyAlignment="1" applyProtection="1">
      <alignment horizontal="center" vertical="center"/>
      <protection hidden="1"/>
    </xf>
    <xf numFmtId="0" fontId="12" fillId="3" borderId="17" xfId="1" applyFont="1" applyFill="1" applyBorder="1" applyAlignment="1" applyProtection="1">
      <alignment horizontal="center" vertical="center"/>
      <protection hidden="1"/>
    </xf>
    <xf numFmtId="0" fontId="1" fillId="0" borderId="18" xfId="1" applyBorder="1" applyAlignment="1" applyProtection="1">
      <alignment horizontal="center" vertical="center" wrapText="1"/>
      <protection hidden="1"/>
    </xf>
    <xf numFmtId="1" fontId="10" fillId="0" borderId="17" xfId="1" applyNumberFormat="1" applyFont="1" applyBorder="1" applyAlignment="1" applyProtection="1">
      <alignment horizontal="center" vertical="center"/>
      <protection hidden="1"/>
    </xf>
    <xf numFmtId="0" fontId="1" fillId="0" borderId="17" xfId="1" applyBorder="1" applyAlignment="1" applyProtection="1">
      <alignment horizontal="center" vertical="center" wrapText="1"/>
      <protection hidden="1"/>
    </xf>
    <xf numFmtId="0" fontId="1" fillId="0" borderId="88" xfId="1" applyBorder="1" applyAlignment="1" applyProtection="1">
      <alignment horizontal="center" vertical="center" wrapText="1"/>
      <protection hidden="1"/>
    </xf>
    <xf numFmtId="0" fontId="1" fillId="0" borderId="16" xfId="1" applyBorder="1" applyAlignment="1" applyProtection="1">
      <alignment horizontal="center" vertical="center" wrapText="1"/>
      <protection hidden="1"/>
    </xf>
    <xf numFmtId="0" fontId="13" fillId="4" borderId="21" xfId="1" applyFont="1" applyFill="1" applyBorder="1" applyAlignment="1" applyProtection="1">
      <alignment horizontal="left"/>
      <protection hidden="1"/>
    </xf>
    <xf numFmtId="0" fontId="13" fillId="4" borderId="20" xfId="1" applyFont="1" applyFill="1" applyBorder="1" applyAlignment="1" applyProtection="1">
      <alignment horizontal="left"/>
      <protection hidden="1"/>
    </xf>
    <xf numFmtId="0" fontId="13" fillId="4" borderId="19" xfId="1" applyFont="1" applyFill="1" applyBorder="1" applyAlignment="1" applyProtection="1">
      <alignment horizontal="left"/>
      <protection hidden="1"/>
    </xf>
    <xf numFmtId="0" fontId="12" fillId="3" borderId="76" xfId="1" applyFont="1" applyFill="1" applyBorder="1" applyAlignment="1" applyProtection="1">
      <alignment horizontal="center" vertical="center"/>
      <protection hidden="1"/>
    </xf>
    <xf numFmtId="0" fontId="12" fillId="3" borderId="33" xfId="1" applyFont="1" applyFill="1" applyBorder="1" applyAlignment="1" applyProtection="1">
      <alignment horizontal="center" vertical="center"/>
      <protection hidden="1"/>
    </xf>
    <xf numFmtId="0" fontId="1" fillId="0" borderId="17" xfId="1" applyBorder="1" applyAlignment="1" applyProtection="1">
      <alignment horizontal="left" vertical="center" wrapText="1"/>
      <protection hidden="1"/>
    </xf>
    <xf numFmtId="0" fontId="1" fillId="0" borderId="88" xfId="1" applyBorder="1" applyAlignment="1" applyProtection="1">
      <alignment horizontal="left" vertical="center" wrapText="1"/>
      <protection hidden="1"/>
    </xf>
    <xf numFmtId="0" fontId="12" fillId="3" borderId="15" xfId="1" applyFont="1" applyFill="1" applyBorder="1" applyAlignment="1" applyProtection="1">
      <alignment horizontal="center" vertical="center"/>
      <protection hidden="1"/>
    </xf>
    <xf numFmtId="0" fontId="12" fillId="3" borderId="14" xfId="1" applyFont="1" applyFill="1" applyBorder="1" applyAlignment="1" applyProtection="1">
      <alignment horizontal="center" vertical="center"/>
      <protection hidden="1"/>
    </xf>
    <xf numFmtId="0" fontId="7" fillId="4" borderId="20" xfId="1" applyFont="1" applyFill="1" applyBorder="1" applyAlignment="1" applyProtection="1">
      <alignment horizontal="center" vertical="center"/>
      <protection hidden="1"/>
    </xf>
    <xf numFmtId="0" fontId="7" fillId="4" borderId="110" xfId="1" applyFont="1" applyFill="1" applyBorder="1" applyAlignment="1" applyProtection="1">
      <alignment horizontal="center" vertical="center"/>
      <protection hidden="1"/>
    </xf>
    <xf numFmtId="0" fontId="7" fillId="0" borderId="20" xfId="1" applyFont="1" applyBorder="1" applyAlignment="1" applyProtection="1">
      <alignment horizontal="center" vertical="center"/>
      <protection hidden="1"/>
    </xf>
    <xf numFmtId="0" fontId="7" fillId="0" borderId="110" xfId="1" applyFont="1" applyBorder="1" applyAlignment="1" applyProtection="1">
      <alignment horizontal="center" vertical="center"/>
      <protection hidden="1"/>
    </xf>
    <xf numFmtId="0" fontId="7" fillId="0" borderId="19" xfId="1" applyFont="1" applyBorder="1" applyAlignment="1" applyProtection="1">
      <alignment horizontal="center" vertical="center"/>
      <protection hidden="1"/>
    </xf>
    <xf numFmtId="1" fontId="10" fillId="4" borderId="17" xfId="1" applyNumberFormat="1" applyFont="1" applyFill="1" applyBorder="1" applyAlignment="1" applyProtection="1">
      <alignment horizontal="center" vertical="center"/>
      <protection hidden="1"/>
    </xf>
    <xf numFmtId="0" fontId="1" fillId="0" borderId="106" xfId="1" applyBorder="1" applyAlignment="1" applyProtection="1">
      <alignment horizontal="left" vertical="center" wrapText="1"/>
      <protection hidden="1"/>
    </xf>
    <xf numFmtId="0" fontId="1" fillId="0" borderId="118" xfId="1" applyBorder="1" applyAlignment="1" applyProtection="1">
      <alignment horizontal="left" vertical="center" wrapText="1"/>
      <protection hidden="1"/>
    </xf>
    <xf numFmtId="0" fontId="1" fillId="0" borderId="106" xfId="1" applyBorder="1" applyAlignment="1" applyProtection="1">
      <alignment horizontal="center" vertical="center" wrapText="1"/>
      <protection hidden="1"/>
    </xf>
    <xf numFmtId="0" fontId="1" fillId="0" borderId="118" xfId="1" applyBorder="1" applyAlignment="1" applyProtection="1">
      <alignment horizontal="center" vertical="center" wrapText="1"/>
      <protection hidden="1"/>
    </xf>
    <xf numFmtId="0" fontId="1" fillId="0" borderId="107" xfId="1" applyBorder="1" applyAlignment="1" applyProtection="1">
      <alignment horizontal="center" vertical="center" wrapText="1"/>
      <protection hidden="1"/>
    </xf>
    <xf numFmtId="0" fontId="1" fillId="0" borderId="0" xfId="1" applyAlignment="1" applyProtection="1">
      <alignment horizontal="center" vertical="center" wrapText="1"/>
      <protection hidden="1"/>
    </xf>
    <xf numFmtId="0" fontId="7" fillId="6" borderId="97" xfId="1" applyFont="1" applyFill="1" applyBorder="1" applyAlignment="1" applyProtection="1">
      <alignment horizontal="center" vertical="center" wrapText="1"/>
      <protection hidden="1"/>
    </xf>
    <xf numFmtId="0" fontId="7" fillId="6" borderId="61" xfId="1" applyFont="1" applyFill="1" applyBorder="1" applyAlignment="1" applyProtection="1">
      <alignment horizontal="center" vertical="center" wrapText="1"/>
      <protection hidden="1"/>
    </xf>
    <xf numFmtId="0" fontId="7" fillId="6" borderId="114" xfId="1" applyFont="1" applyFill="1" applyBorder="1" applyAlignment="1" applyProtection="1">
      <alignment horizontal="center" vertical="center" wrapText="1"/>
      <protection hidden="1"/>
    </xf>
    <xf numFmtId="0" fontId="7" fillId="6" borderId="30" xfId="1" applyFont="1" applyFill="1" applyBorder="1" applyAlignment="1" applyProtection="1">
      <alignment horizontal="center" vertical="center" wrapText="1"/>
      <protection hidden="1"/>
    </xf>
    <xf numFmtId="0" fontId="7" fillId="6" borderId="29" xfId="1" applyFont="1" applyFill="1" applyBorder="1" applyAlignment="1" applyProtection="1">
      <alignment horizontal="center" vertical="center" wrapText="1"/>
      <protection hidden="1"/>
    </xf>
    <xf numFmtId="0" fontId="7" fillId="6" borderId="119" xfId="1" applyFont="1" applyFill="1" applyBorder="1" applyAlignment="1" applyProtection="1">
      <alignment horizontal="center" vertical="center" wrapText="1"/>
      <protection hidden="1"/>
    </xf>
    <xf numFmtId="0" fontId="7" fillId="6" borderId="28" xfId="1" applyFont="1" applyFill="1" applyBorder="1" applyAlignment="1" applyProtection="1">
      <alignment horizontal="center" vertical="center" wrapText="1"/>
      <protection hidden="1"/>
    </xf>
    <xf numFmtId="0" fontId="12" fillId="13" borderId="76" xfId="1" applyFont="1" applyFill="1" applyBorder="1" applyAlignment="1" applyProtection="1">
      <alignment horizontal="center" vertical="center"/>
      <protection hidden="1"/>
    </xf>
    <xf numFmtId="0" fontId="12" fillId="13" borderId="33" xfId="1" applyFont="1" applyFill="1" applyBorder="1" applyAlignment="1" applyProtection="1">
      <alignment horizontal="center" vertical="center"/>
      <protection hidden="1"/>
    </xf>
    <xf numFmtId="0" fontId="7" fillId="6" borderId="96" xfId="1" applyFont="1" applyFill="1" applyBorder="1" applyAlignment="1" applyProtection="1">
      <alignment horizontal="center" vertical="center" wrapText="1"/>
      <protection hidden="1"/>
    </xf>
    <xf numFmtId="0" fontId="7" fillId="6" borderId="0" xfId="1" applyFont="1" applyFill="1" applyAlignment="1" applyProtection="1">
      <alignment horizontal="center" vertical="center" wrapText="1"/>
      <protection hidden="1"/>
    </xf>
    <xf numFmtId="0" fontId="6" fillId="0" borderId="120" xfId="1" applyFont="1" applyBorder="1" applyAlignment="1" applyProtection="1">
      <alignment horizontal="center" vertical="center" wrapText="1"/>
      <protection hidden="1"/>
    </xf>
    <xf numFmtId="0" fontId="6" fillId="0" borderId="121" xfId="1" applyFont="1" applyBorder="1" applyAlignment="1" applyProtection="1">
      <alignment horizontal="center" vertical="center" wrapText="1"/>
      <protection hidden="1"/>
    </xf>
    <xf numFmtId="0" fontId="6" fillId="0" borderId="123" xfId="1" applyFont="1" applyBorder="1" applyAlignment="1" applyProtection="1">
      <alignment horizontal="center" vertical="center" wrapText="1"/>
      <protection hidden="1"/>
    </xf>
    <xf numFmtId="0" fontId="6" fillId="0" borderId="27" xfId="1" applyFont="1" applyBorder="1" applyAlignment="1" applyProtection="1">
      <alignment horizontal="center" vertical="center" wrapText="1"/>
      <protection hidden="1"/>
    </xf>
    <xf numFmtId="0" fontId="6" fillId="0" borderId="24" xfId="1" applyFont="1" applyBorder="1" applyAlignment="1" applyProtection="1">
      <alignment horizontal="center" vertical="center" wrapText="1"/>
      <protection hidden="1"/>
    </xf>
    <xf numFmtId="0" fontId="6" fillId="0" borderId="26" xfId="1" applyFont="1" applyBorder="1" applyAlignment="1" applyProtection="1">
      <alignment horizontal="center" vertical="center" wrapText="1"/>
      <protection hidden="1"/>
    </xf>
    <xf numFmtId="0" fontId="6" fillId="0" borderId="23" xfId="1" applyFont="1" applyBorder="1" applyAlignment="1" applyProtection="1">
      <alignment horizontal="center" vertical="center" wrapText="1"/>
      <protection hidden="1"/>
    </xf>
    <xf numFmtId="0" fontId="6" fillId="3" borderId="94" xfId="1" applyFont="1" applyFill="1" applyBorder="1" applyAlignment="1" applyProtection="1">
      <alignment horizontal="center" vertical="center" wrapText="1"/>
      <protection hidden="1"/>
    </xf>
    <xf numFmtId="0" fontId="6" fillId="0" borderId="31" xfId="1" applyFont="1" applyBorder="1" applyAlignment="1" applyProtection="1">
      <alignment horizontal="center" vertical="center" wrapText="1"/>
      <protection hidden="1"/>
    </xf>
    <xf numFmtId="0" fontId="6" fillId="0" borderId="122" xfId="1" applyFont="1" applyBorder="1" applyAlignment="1" applyProtection="1">
      <alignment horizontal="center" vertical="center" wrapText="1"/>
      <protection hidden="1"/>
    </xf>
    <xf numFmtId="0" fontId="9" fillId="4" borderId="30" xfId="1" applyFont="1" applyFill="1" applyBorder="1" applyAlignment="1" applyProtection="1">
      <alignment horizontal="center" vertical="center"/>
      <protection hidden="1"/>
    </xf>
    <xf numFmtId="0" fontId="9" fillId="4" borderId="24" xfId="1" applyFont="1" applyFill="1" applyBorder="1" applyAlignment="1" applyProtection="1">
      <alignment horizontal="center" vertical="center"/>
      <protection hidden="1"/>
    </xf>
    <xf numFmtId="0" fontId="9" fillId="4" borderId="29" xfId="1" applyFont="1" applyFill="1" applyBorder="1" applyAlignment="1" applyProtection="1">
      <alignment horizontal="center" vertical="center" wrapText="1"/>
      <protection hidden="1"/>
    </xf>
    <xf numFmtId="0" fontId="9" fillId="4" borderId="23" xfId="1" applyFont="1" applyFill="1" applyBorder="1" applyAlignment="1" applyProtection="1">
      <alignment horizontal="center" vertical="center" wrapText="1"/>
      <protection hidden="1"/>
    </xf>
    <xf numFmtId="0" fontId="9" fillId="4" borderId="28" xfId="1" applyFont="1" applyFill="1" applyBorder="1" applyAlignment="1" applyProtection="1">
      <alignment horizontal="center" vertical="center" wrapText="1"/>
      <protection hidden="1"/>
    </xf>
    <xf numFmtId="0" fontId="9" fillId="4" borderId="22" xfId="1" applyFont="1" applyFill="1" applyBorder="1" applyAlignment="1" applyProtection="1">
      <alignment horizontal="center" vertical="center" wrapText="1"/>
      <protection hidden="1"/>
    </xf>
    <xf numFmtId="0" fontId="6" fillId="0" borderId="25" xfId="1" applyFont="1" applyBorder="1" applyAlignment="1" applyProtection="1">
      <alignment horizontal="center" vertical="center" wrapText="1"/>
      <protection hidden="1"/>
    </xf>
    <xf numFmtId="0" fontId="6" fillId="0" borderId="22" xfId="1" applyFont="1" applyBorder="1" applyAlignment="1" applyProtection="1">
      <alignment horizontal="center" vertical="center" wrapText="1"/>
      <protection hidden="1"/>
    </xf>
    <xf numFmtId="0" fontId="34" fillId="5" borderId="112" xfId="1" applyFont="1" applyFill="1" applyBorder="1" applyAlignment="1" applyProtection="1">
      <alignment horizontal="center" vertical="center" wrapText="1"/>
      <protection locked="0" hidden="1"/>
    </xf>
    <xf numFmtId="0" fontId="34" fillId="5" borderId="113" xfId="1" applyFont="1" applyFill="1" applyBorder="1" applyAlignment="1" applyProtection="1">
      <alignment horizontal="center" vertical="center" wrapText="1"/>
      <protection locked="0" hidden="1"/>
    </xf>
    <xf numFmtId="0" fontId="34" fillId="5" borderId="110" xfId="1" applyFont="1" applyFill="1" applyBorder="1" applyAlignment="1" applyProtection="1">
      <alignment horizontal="center" vertical="center" wrapText="1"/>
      <protection locked="0" hidden="1"/>
    </xf>
    <xf numFmtId="0" fontId="34" fillId="5" borderId="34" xfId="1" applyFont="1" applyFill="1" applyBorder="1" applyAlignment="1" applyProtection="1">
      <alignment horizontal="center" vertical="center" wrapText="1"/>
      <protection locked="0" hidden="1"/>
    </xf>
    <xf numFmtId="0" fontId="7" fillId="4" borderId="11" xfId="1" applyFont="1" applyFill="1" applyBorder="1" applyAlignment="1" applyProtection="1">
      <alignment horizontal="right" vertical="center" wrapText="1" indent="1"/>
      <protection hidden="1"/>
    </xf>
    <xf numFmtId="0" fontId="7" fillId="4" borderId="12" xfId="1" applyFont="1" applyFill="1" applyBorder="1" applyAlignment="1" applyProtection="1">
      <alignment horizontal="right" vertical="center" wrapText="1" indent="1"/>
      <protection hidden="1"/>
    </xf>
    <xf numFmtId="0" fontId="7" fillId="0" borderId="0" xfId="1" applyFont="1" applyFill="1" applyBorder="1" applyAlignment="1" applyProtection="1">
      <alignment horizontal="right" vertical="center" wrapText="1" indent="1"/>
      <protection hidden="1"/>
    </xf>
    <xf numFmtId="0" fontId="8" fillId="0" borderId="0" xfId="1" applyFont="1" applyFill="1" applyBorder="1" applyAlignment="1" applyProtection="1">
      <alignment horizontal="center" vertical="center" wrapText="1"/>
      <protection locked="0" hidden="1"/>
    </xf>
    <xf numFmtId="0" fontId="9" fillId="0" borderId="0" xfId="1" applyFont="1" applyFill="1" applyBorder="1" applyAlignment="1" applyProtection="1">
      <alignment horizontal="center" vertical="center" wrapText="1"/>
      <protection hidden="1"/>
    </xf>
    <xf numFmtId="0" fontId="9" fillId="0" borderId="0" xfId="1" applyFont="1" applyFill="1" applyBorder="1" applyAlignment="1" applyProtection="1">
      <alignment horizontal="center" vertical="center"/>
      <protection hidden="1"/>
    </xf>
    <xf numFmtId="0" fontId="1" fillId="0" borderId="0" xfId="1" applyFont="1" applyBorder="1" applyAlignment="1" applyProtection="1">
      <alignment horizontal="left" vertical="top" wrapText="1"/>
      <protection hidden="1"/>
    </xf>
    <xf numFmtId="0" fontId="2" fillId="0" borderId="0" xfId="1" applyFont="1" applyBorder="1" applyAlignment="1" applyProtection="1">
      <alignment horizontal="left" vertical="top" wrapText="1"/>
      <protection hidden="1"/>
    </xf>
    <xf numFmtId="0" fontId="6" fillId="0" borderId="65" xfId="1" applyFont="1" applyFill="1" applyBorder="1" applyAlignment="1" applyProtection="1">
      <alignment horizontal="center" vertical="center" wrapText="1"/>
      <protection hidden="1"/>
    </xf>
    <xf numFmtId="0" fontId="6" fillId="0" borderId="72" xfId="1" applyFont="1" applyFill="1" applyBorder="1" applyAlignment="1" applyProtection="1">
      <alignment horizontal="center" vertical="center" wrapText="1"/>
      <protection hidden="1"/>
    </xf>
    <xf numFmtId="0" fontId="6" fillId="0" borderId="64" xfId="1" applyFont="1" applyFill="1" applyBorder="1" applyAlignment="1" applyProtection="1">
      <alignment horizontal="center" vertical="center" wrapText="1"/>
      <protection hidden="1"/>
    </xf>
    <xf numFmtId="0" fontId="7" fillId="6" borderId="109" xfId="1" applyFont="1" applyFill="1" applyBorder="1" applyAlignment="1" applyProtection="1">
      <alignment horizontal="center" vertical="center" wrapText="1"/>
      <protection hidden="1"/>
    </xf>
    <xf numFmtId="0" fontId="7" fillId="6" borderId="51" xfId="1" applyFont="1" applyFill="1" applyBorder="1" applyAlignment="1" applyProtection="1">
      <alignment horizontal="center" vertical="center" wrapText="1"/>
      <protection hidden="1"/>
    </xf>
    <xf numFmtId="0" fontId="13" fillId="0" borderId="0" xfId="1" applyFont="1" applyFill="1" applyBorder="1" applyAlignment="1" applyProtection="1">
      <alignment horizontal="left"/>
      <protection hidden="1"/>
    </xf>
    <xf numFmtId="0" fontId="7" fillId="6" borderId="8" xfId="1" applyFont="1" applyFill="1" applyBorder="1" applyAlignment="1" applyProtection="1">
      <alignment horizontal="center" vertical="center" wrapText="1"/>
      <protection hidden="1"/>
    </xf>
    <xf numFmtId="0" fontId="6" fillId="0" borderId="6" xfId="1" applyFont="1" applyFill="1" applyBorder="1" applyAlignment="1" applyProtection="1">
      <alignment horizontal="center" vertical="center" wrapText="1"/>
      <protection hidden="1"/>
    </xf>
    <xf numFmtId="0" fontId="6" fillId="0" borderId="111" xfId="1" applyFont="1" applyFill="1" applyBorder="1" applyAlignment="1" applyProtection="1">
      <alignment horizontal="center" vertical="center" wrapText="1"/>
      <protection hidden="1"/>
    </xf>
    <xf numFmtId="0" fontId="1" fillId="3" borderId="88" xfId="1" applyFill="1" applyBorder="1" applyAlignment="1" applyProtection="1">
      <alignment horizontal="center"/>
      <protection hidden="1"/>
    </xf>
    <xf numFmtId="0" fontId="1" fillId="3" borderId="84" xfId="1" applyFill="1" applyBorder="1" applyAlignment="1" applyProtection="1">
      <alignment horizontal="center"/>
      <protection hidden="1"/>
    </xf>
    <xf numFmtId="0" fontId="1" fillId="3" borderId="73" xfId="1" applyFill="1" applyBorder="1" applyAlignment="1" applyProtection="1">
      <alignment horizontal="center" vertical="center" wrapText="1"/>
      <protection hidden="1"/>
    </xf>
    <xf numFmtId="0" fontId="1" fillId="3" borderId="0" xfId="1" applyFill="1" applyAlignment="1" applyProtection="1">
      <alignment horizontal="center" vertical="center" wrapText="1"/>
      <protection hidden="1"/>
    </xf>
    <xf numFmtId="0" fontId="11" fillId="0" borderId="88" xfId="1" applyFont="1" applyFill="1" applyBorder="1" applyAlignment="1" applyProtection="1">
      <alignment horizontal="center" vertical="center" wrapText="1"/>
      <protection locked="0" hidden="1"/>
    </xf>
    <xf numFmtId="0" fontId="11" fillId="0" borderId="81" xfId="1" applyFont="1" applyFill="1" applyBorder="1" applyAlignment="1" applyProtection="1">
      <alignment horizontal="center" vertical="center" wrapText="1"/>
      <protection locked="0" hidden="1"/>
    </xf>
    <xf numFmtId="0" fontId="11" fillId="5" borderId="76" xfId="1" applyFont="1" applyFill="1" applyBorder="1" applyAlignment="1" applyProtection="1">
      <alignment horizontal="center" vertical="center" wrapText="1"/>
      <protection hidden="1"/>
    </xf>
    <xf numFmtId="0" fontId="11" fillId="5" borderId="33" xfId="1" applyFont="1" applyFill="1" applyBorder="1" applyAlignment="1" applyProtection="1">
      <alignment horizontal="center" vertical="center" wrapText="1"/>
      <protection hidden="1"/>
    </xf>
    <xf numFmtId="0" fontId="30" fillId="0" borderId="88" xfId="1" applyFont="1" applyFill="1" applyBorder="1" applyAlignment="1" applyProtection="1">
      <alignment horizontal="center" vertical="center" wrapText="1"/>
      <protection locked="0" hidden="1"/>
    </xf>
    <xf numFmtId="0" fontId="30" fillId="0" borderId="81" xfId="1" applyFont="1" applyFill="1" applyBorder="1" applyAlignment="1" applyProtection="1">
      <alignment horizontal="center" vertical="center" wrapText="1"/>
      <protection locked="0" hidden="1"/>
    </xf>
    <xf numFmtId="0" fontId="11" fillId="5" borderId="74" xfId="1" applyFont="1" applyFill="1" applyBorder="1" applyAlignment="1" applyProtection="1">
      <alignment horizontal="center" vertical="center" wrapText="1"/>
      <protection hidden="1"/>
    </xf>
    <xf numFmtId="0" fontId="11" fillId="5" borderId="85" xfId="1" applyFont="1" applyFill="1" applyBorder="1" applyAlignment="1" applyProtection="1">
      <alignment horizontal="center" vertical="center" wrapText="1"/>
      <protection hidden="1"/>
    </xf>
    <xf numFmtId="14" fontId="11" fillId="0" borderId="89" xfId="1" applyNumberFormat="1" applyFont="1" applyFill="1" applyBorder="1" applyAlignment="1" applyProtection="1">
      <alignment horizontal="center" vertical="center" wrapText="1"/>
      <protection locked="0" hidden="1"/>
    </xf>
    <xf numFmtId="14" fontId="11" fillId="0" borderId="41" xfId="1" applyNumberFormat="1" applyFont="1" applyFill="1" applyBorder="1" applyAlignment="1" applyProtection="1">
      <alignment horizontal="center" vertical="center" wrapText="1"/>
      <protection locked="0" hidden="1"/>
    </xf>
    <xf numFmtId="0" fontId="11" fillId="5" borderId="80" xfId="1" applyFont="1" applyFill="1" applyBorder="1" applyAlignment="1" applyProtection="1">
      <alignment horizontal="center" vertical="center" wrapText="1"/>
      <protection hidden="1"/>
    </xf>
    <xf numFmtId="0" fontId="11" fillId="5" borderId="83" xfId="1" applyFont="1" applyFill="1" applyBorder="1" applyAlignment="1" applyProtection="1">
      <alignment horizontal="center" vertical="center" wrapText="1"/>
      <protection hidden="1"/>
    </xf>
    <xf numFmtId="6" fontId="11" fillId="0" borderId="87" xfId="1" applyNumberFormat="1" applyFont="1" applyFill="1" applyBorder="1" applyAlignment="1" applyProtection="1">
      <alignment horizontal="center" vertical="center" wrapText="1"/>
      <protection locked="0" hidden="1"/>
    </xf>
    <xf numFmtId="0" fontId="11" fillId="0" borderId="42" xfId="1" applyFont="1" applyFill="1" applyBorder="1" applyAlignment="1" applyProtection="1">
      <alignment horizontal="center" vertical="center" wrapText="1"/>
      <protection locked="0" hidden="1"/>
    </xf>
    <xf numFmtId="0" fontId="11" fillId="5" borderId="84" xfId="1" applyFont="1" applyFill="1" applyBorder="1" applyAlignment="1" applyProtection="1">
      <alignment horizontal="center" vertical="center" wrapText="1"/>
      <protection hidden="1"/>
    </xf>
    <xf numFmtId="0" fontId="11" fillId="0" borderId="87" xfId="1" applyFont="1" applyFill="1" applyBorder="1" applyAlignment="1" applyProtection="1">
      <alignment horizontal="center" vertical="center" wrapText="1"/>
      <protection locked="0" hidden="1"/>
    </xf>
    <xf numFmtId="0" fontId="11" fillId="0" borderId="86" xfId="1" applyFont="1" applyFill="1" applyBorder="1" applyAlignment="1" applyProtection="1">
      <alignment horizontal="center" vertical="center" wrapText="1"/>
      <protection locked="0" hidden="1"/>
    </xf>
    <xf numFmtId="0" fontId="11" fillId="0" borderId="43" xfId="1" applyFont="1" applyFill="1" applyBorder="1" applyAlignment="1" applyProtection="1">
      <alignment horizontal="center" vertical="center" wrapText="1"/>
      <protection locked="0" hidden="1"/>
    </xf>
    <xf numFmtId="0" fontId="11" fillId="5" borderId="79" xfId="1" applyFont="1" applyFill="1" applyBorder="1" applyAlignment="1" applyProtection="1">
      <alignment horizontal="center" vertical="center" wrapText="1"/>
      <protection hidden="1"/>
    </xf>
    <xf numFmtId="0" fontId="11" fillId="5" borderId="82" xfId="1" applyFont="1" applyFill="1" applyBorder="1" applyAlignment="1" applyProtection="1">
      <alignment horizontal="center" vertical="center" wrapText="1"/>
      <protection hidden="1"/>
    </xf>
    <xf numFmtId="0" fontId="17" fillId="3" borderId="0" xfId="1" applyFont="1" applyFill="1" applyAlignment="1" applyProtection="1">
      <alignment horizontal="center"/>
      <protection hidden="1"/>
    </xf>
    <xf numFmtId="0" fontId="16" fillId="3" borderId="0" xfId="1" applyFont="1" applyFill="1" applyAlignment="1" applyProtection="1">
      <alignment horizontal="left" indent="15"/>
      <protection hidden="1"/>
    </xf>
    <xf numFmtId="164" fontId="26" fillId="0" borderId="88" xfId="1" applyNumberFormat="1" applyFont="1" applyFill="1" applyBorder="1" applyAlignment="1" applyProtection="1">
      <alignment horizontal="center" vertical="center" wrapText="1"/>
      <protection locked="0" hidden="1"/>
    </xf>
    <xf numFmtId="164" fontId="26" fillId="0" borderId="81" xfId="1" applyNumberFormat="1" applyFont="1" applyFill="1" applyBorder="1" applyAlignment="1" applyProtection="1">
      <alignment horizontal="center" vertical="center" wrapText="1"/>
      <protection locked="0" hidden="1"/>
    </xf>
    <xf numFmtId="14" fontId="11" fillId="0" borderId="87" xfId="1" applyNumberFormat="1" applyFont="1" applyFill="1" applyBorder="1" applyAlignment="1" applyProtection="1">
      <alignment horizontal="center" vertical="center" wrapText="1"/>
      <protection locked="0" hidden="1"/>
    </xf>
    <xf numFmtId="0" fontId="13" fillId="4" borderId="90" xfId="1" applyFont="1" applyFill="1" applyBorder="1" applyAlignment="1" applyProtection="1">
      <alignment horizontal="left"/>
      <protection hidden="1"/>
    </xf>
    <xf numFmtId="0" fontId="13" fillId="4" borderId="77" xfId="1" applyFont="1" applyFill="1" applyBorder="1" applyAlignment="1" applyProtection="1">
      <alignment horizontal="left"/>
      <protection hidden="1"/>
    </xf>
    <xf numFmtId="0" fontId="13" fillId="4" borderId="78" xfId="1" applyFont="1" applyFill="1" applyBorder="1" applyAlignment="1" applyProtection="1">
      <alignment horizontal="left"/>
      <protection hidden="1"/>
    </xf>
    <xf numFmtId="0" fontId="30" fillId="0" borderId="14" xfId="1" applyFont="1" applyFill="1" applyBorder="1" applyAlignment="1" applyProtection="1">
      <alignment horizontal="center" vertical="center"/>
      <protection locked="0" hidden="1"/>
    </xf>
    <xf numFmtId="0" fontId="12" fillId="0" borderId="13" xfId="1" applyFont="1" applyFill="1" applyBorder="1" applyAlignment="1" applyProtection="1">
      <alignment horizontal="center" vertical="center"/>
      <protection locked="0" hidden="1"/>
    </xf>
    <xf numFmtId="0" fontId="12" fillId="3" borderId="17" xfId="1" applyFont="1" applyFill="1" applyBorder="1" applyAlignment="1" applyProtection="1">
      <alignment horizontal="center" vertical="center"/>
      <protection locked="0" hidden="1"/>
    </xf>
    <xf numFmtId="0" fontId="12" fillId="3" borderId="16" xfId="1" applyFont="1" applyFill="1" applyBorder="1" applyAlignment="1" applyProtection="1">
      <alignment horizontal="center" vertical="center"/>
      <protection locked="0" hidden="1"/>
    </xf>
    <xf numFmtId="0" fontId="12" fillId="3" borderId="20" xfId="1" applyFont="1" applyFill="1" applyBorder="1" applyAlignment="1" applyProtection="1">
      <alignment horizontal="center" vertical="center" wrapText="1"/>
      <protection hidden="1"/>
    </xf>
    <xf numFmtId="0" fontId="12" fillId="3" borderId="19" xfId="1" applyFont="1" applyFill="1" applyBorder="1" applyAlignment="1" applyProtection="1">
      <alignment horizontal="center" vertical="center" wrapText="1"/>
      <protection hidden="1"/>
    </xf>
    <xf numFmtId="0" fontId="11" fillId="3" borderId="0" xfId="1" applyFont="1" applyFill="1" applyAlignment="1" applyProtection="1">
      <alignment horizontal="left" vertical="center" wrapText="1"/>
      <protection hidden="1"/>
    </xf>
    <xf numFmtId="0" fontId="26" fillId="0" borderId="88" xfId="1" applyFont="1" applyFill="1" applyBorder="1" applyAlignment="1" applyProtection="1">
      <alignment horizontal="center" vertical="center" wrapText="1"/>
      <protection locked="0" hidden="1"/>
    </xf>
    <xf numFmtId="0" fontId="26" fillId="0" borderId="81" xfId="1" applyFont="1" applyFill="1" applyBorder="1" applyAlignment="1" applyProtection="1">
      <alignment horizontal="center" vertical="center" wrapText="1"/>
      <protection locked="0" hidden="1"/>
    </xf>
    <xf numFmtId="0" fontId="13" fillId="4" borderId="90" xfId="1" applyFont="1" applyFill="1" applyBorder="1" applyAlignment="1" applyProtection="1">
      <alignment horizontal="left" vertical="center"/>
      <protection hidden="1"/>
    </xf>
    <xf numFmtId="0" fontId="13" fillId="4" borderId="77" xfId="1" applyFont="1" applyFill="1" applyBorder="1" applyAlignment="1" applyProtection="1">
      <alignment horizontal="left" vertical="center"/>
      <protection hidden="1"/>
    </xf>
    <xf numFmtId="0" fontId="13" fillId="4" borderId="78" xfId="1" applyFont="1" applyFill="1" applyBorder="1" applyAlignment="1" applyProtection="1">
      <alignment horizontal="left" vertical="center"/>
      <protection hidden="1"/>
    </xf>
    <xf numFmtId="0" fontId="11" fillId="3" borderId="110" xfId="1" applyFont="1" applyFill="1" applyBorder="1" applyAlignment="1" applyProtection="1">
      <alignment horizontal="center" vertical="center" wrapText="1"/>
      <protection locked="0" hidden="1"/>
    </xf>
    <xf numFmtId="0" fontId="11" fillId="3" borderId="38" xfId="1" applyFont="1" applyFill="1" applyBorder="1" applyAlignment="1" applyProtection="1">
      <alignment horizontal="center" vertical="center" wrapText="1"/>
      <protection locked="0" hidden="1"/>
    </xf>
    <xf numFmtId="0" fontId="11" fillId="5" borderId="100" xfId="1" applyFont="1" applyFill="1" applyBorder="1" applyAlignment="1" applyProtection="1">
      <alignment horizontal="center" vertical="center" wrapText="1"/>
      <protection hidden="1"/>
    </xf>
    <xf numFmtId="0" fontId="11" fillId="5" borderId="99" xfId="1" applyFont="1" applyFill="1" applyBorder="1" applyAlignment="1" applyProtection="1">
      <alignment horizontal="center" vertical="center" wrapText="1"/>
      <protection hidden="1"/>
    </xf>
    <xf numFmtId="0" fontId="21" fillId="4" borderId="90" xfId="1" applyFont="1" applyFill="1" applyBorder="1" applyAlignment="1" applyProtection="1">
      <alignment horizontal="left" vertical="center" wrapText="1"/>
      <protection hidden="1"/>
    </xf>
    <xf numFmtId="0" fontId="21" fillId="4" borderId="77" xfId="1" applyFont="1" applyFill="1" applyBorder="1" applyAlignment="1" applyProtection="1">
      <alignment horizontal="left" vertical="center" wrapText="1"/>
      <protection hidden="1"/>
    </xf>
    <xf numFmtId="0" fontId="21" fillId="4" borderId="78" xfId="1" applyFont="1" applyFill="1" applyBorder="1" applyAlignment="1" applyProtection="1">
      <alignment horizontal="left" vertical="center" wrapText="1"/>
      <protection hidden="1"/>
    </xf>
    <xf numFmtId="0" fontId="32" fillId="0" borderId="88" xfId="3" applyFill="1" applyBorder="1" applyAlignment="1" applyProtection="1">
      <alignment horizontal="center" vertical="center" wrapText="1"/>
      <protection locked="0" hidden="1"/>
    </xf>
    <xf numFmtId="0" fontId="32" fillId="0" borderId="81" xfId="3" applyFill="1" applyBorder="1" applyAlignment="1" applyProtection="1">
      <alignment horizontal="center" vertical="center" wrapText="1"/>
      <protection locked="0" hidden="1"/>
    </xf>
    <xf numFmtId="0" fontId="11" fillId="5" borderId="98" xfId="1" applyFont="1" applyFill="1" applyBorder="1" applyAlignment="1" applyProtection="1">
      <alignment horizontal="center" vertical="center" wrapText="1"/>
      <protection hidden="1"/>
    </xf>
    <xf numFmtId="0" fontId="11" fillId="5" borderId="96" xfId="1" applyFont="1" applyFill="1" applyBorder="1" applyAlignment="1" applyProtection="1">
      <alignment horizontal="center" vertical="center" wrapText="1"/>
      <protection hidden="1"/>
    </xf>
    <xf numFmtId="0" fontId="11" fillId="5" borderId="103" xfId="1" applyFont="1" applyFill="1" applyBorder="1" applyAlignment="1" applyProtection="1">
      <alignment horizontal="center" vertical="center" wrapText="1"/>
      <protection hidden="1"/>
    </xf>
    <xf numFmtId="0" fontId="1" fillId="0" borderId="91" xfId="1" applyFill="1" applyBorder="1" applyAlignment="1" applyProtection="1">
      <alignment horizontal="left" vertical="center" wrapText="1"/>
      <protection locked="0" hidden="1"/>
    </xf>
    <xf numFmtId="0" fontId="1" fillId="0" borderId="92" xfId="1" applyFill="1" applyBorder="1" applyAlignment="1" applyProtection="1">
      <alignment horizontal="left" vertical="center" wrapText="1"/>
      <protection locked="0" hidden="1"/>
    </xf>
    <xf numFmtId="0" fontId="1" fillId="0" borderId="75" xfId="1" applyFill="1" applyBorder="1" applyAlignment="1" applyProtection="1">
      <alignment horizontal="left" vertical="center" wrapText="1"/>
      <protection locked="0" hidden="1"/>
    </xf>
    <xf numFmtId="0" fontId="35" fillId="8" borderId="0" xfId="0" applyFont="1" applyFill="1" applyBorder="1" applyAlignment="1">
      <alignment horizontal="center" vertical="center" textRotation="90" wrapText="1"/>
    </xf>
    <xf numFmtId="0" fontId="24" fillId="14" borderId="55" xfId="0" applyFont="1" applyFill="1" applyBorder="1" applyAlignment="1">
      <alignment horizontal="right"/>
    </xf>
    <xf numFmtId="0" fontId="35" fillId="14" borderId="0" xfId="0" applyFont="1" applyFill="1" applyBorder="1" applyAlignment="1">
      <alignment horizontal="center" vertical="center" textRotation="90"/>
    </xf>
    <xf numFmtId="0" fontId="35" fillId="14" borderId="59" xfId="0" applyFont="1" applyFill="1" applyBorder="1" applyAlignment="1">
      <alignment horizontal="center" vertical="center" textRotation="90"/>
    </xf>
    <xf numFmtId="0" fontId="24" fillId="19" borderId="65" xfId="0" applyFont="1" applyFill="1" applyBorder="1" applyAlignment="1">
      <alignment horizontal="right"/>
    </xf>
    <xf numFmtId="0" fontId="24" fillId="19" borderId="72" xfId="0" applyFont="1" applyFill="1" applyBorder="1" applyAlignment="1">
      <alignment horizontal="right"/>
    </xf>
    <xf numFmtId="0" fontId="24" fillId="19" borderId="64" xfId="0" applyFont="1" applyFill="1" applyBorder="1" applyAlignment="1">
      <alignment horizontal="right"/>
    </xf>
    <xf numFmtId="0" fontId="38" fillId="19" borderId="65" xfId="0" applyFont="1" applyFill="1" applyBorder="1" applyAlignment="1">
      <alignment horizontal="left"/>
    </xf>
    <xf numFmtId="0" fontId="38" fillId="19" borderId="72" xfId="0" applyFont="1" applyFill="1" applyBorder="1" applyAlignment="1">
      <alignment horizontal="left"/>
    </xf>
    <xf numFmtId="0" fontId="38" fillId="19" borderId="64" xfId="0" applyFont="1" applyFill="1" applyBorder="1" applyAlignment="1">
      <alignment horizontal="left"/>
    </xf>
    <xf numFmtId="0" fontId="35" fillId="19" borderId="0" xfId="0" applyFont="1" applyFill="1" applyBorder="1" applyAlignment="1">
      <alignment horizontal="center" vertical="center" textRotation="90"/>
    </xf>
    <xf numFmtId="0" fontId="35" fillId="19" borderId="59" xfId="0" applyFont="1" applyFill="1" applyBorder="1" applyAlignment="1">
      <alignment horizontal="center" vertical="center" textRotation="90"/>
    </xf>
    <xf numFmtId="0" fontId="24" fillId="18" borderId="55" xfId="0" applyFont="1" applyFill="1" applyBorder="1" applyAlignment="1">
      <alignment horizontal="right"/>
    </xf>
    <xf numFmtId="0" fontId="38" fillId="18" borderId="55" xfId="0" applyFont="1" applyFill="1" applyBorder="1" applyAlignment="1">
      <alignment horizontal="left"/>
    </xf>
    <xf numFmtId="0" fontId="35" fillId="18" borderId="0" xfId="0" applyFont="1" applyFill="1" applyBorder="1" applyAlignment="1">
      <alignment horizontal="center" vertical="center" textRotation="90" wrapText="1"/>
    </xf>
    <xf numFmtId="0" fontId="35" fillId="18" borderId="59" xfId="0" applyFont="1" applyFill="1" applyBorder="1" applyAlignment="1">
      <alignment horizontal="center" vertical="center" textRotation="90" wrapText="1"/>
    </xf>
    <xf numFmtId="0" fontId="24" fillId="17" borderId="55" xfId="0" applyFont="1" applyFill="1" applyBorder="1" applyAlignment="1">
      <alignment horizontal="right"/>
    </xf>
    <xf numFmtId="0" fontId="38" fillId="17" borderId="55" xfId="0" applyFont="1" applyFill="1" applyBorder="1" applyAlignment="1">
      <alignment horizontal="left"/>
    </xf>
    <xf numFmtId="0" fontId="35" fillId="17" borderId="0" xfId="0" applyFont="1" applyFill="1" applyBorder="1" applyAlignment="1">
      <alignment horizontal="center" vertical="center" textRotation="90"/>
    </xf>
    <xf numFmtId="0" fontId="35" fillId="17" borderId="59" xfId="0" applyFont="1" applyFill="1" applyBorder="1" applyAlignment="1">
      <alignment horizontal="center" vertical="center" textRotation="90"/>
    </xf>
    <xf numFmtId="0" fontId="24" fillId="16" borderId="55" xfId="0" applyFont="1" applyFill="1" applyBorder="1" applyAlignment="1">
      <alignment horizontal="right"/>
    </xf>
    <xf numFmtId="0" fontId="38" fillId="16" borderId="55" xfId="0" applyFont="1" applyFill="1" applyBorder="1" applyAlignment="1">
      <alignment horizontal="left"/>
    </xf>
    <xf numFmtId="0" fontId="35" fillId="16" borderId="0" xfId="0" applyFont="1" applyFill="1" applyBorder="1" applyAlignment="1">
      <alignment horizontal="center" vertical="center" textRotation="90"/>
    </xf>
    <xf numFmtId="0" fontId="35" fillId="16" borderId="59" xfId="0" applyFont="1" applyFill="1" applyBorder="1" applyAlignment="1">
      <alignment horizontal="center" vertical="center" textRotation="90"/>
    </xf>
    <xf numFmtId="0" fontId="38" fillId="15" borderId="55" xfId="0" applyFont="1" applyFill="1" applyBorder="1" applyAlignment="1">
      <alignment horizontal="left" wrapText="1"/>
    </xf>
    <xf numFmtId="0" fontId="24" fillId="15" borderId="55" xfId="0" applyFont="1" applyFill="1" applyBorder="1" applyAlignment="1">
      <alignment horizontal="right"/>
    </xf>
    <xf numFmtId="0" fontId="35" fillId="8" borderId="0" xfId="0" applyFont="1" applyFill="1" applyBorder="1" applyAlignment="1">
      <alignment horizontal="center" vertical="center" textRotation="90"/>
    </xf>
    <xf numFmtId="0" fontId="35" fillId="8" borderId="59" xfId="0" applyFont="1" applyFill="1" applyBorder="1" applyAlignment="1">
      <alignment horizontal="center" vertical="center" textRotation="90"/>
    </xf>
    <xf numFmtId="0" fontId="35" fillId="15" borderId="0" xfId="0" applyFont="1" applyFill="1" applyAlignment="1">
      <alignment horizontal="center" vertical="center" textRotation="90"/>
    </xf>
    <xf numFmtId="0" fontId="38" fillId="15" borderId="55" xfId="0" applyFont="1" applyFill="1" applyBorder="1" applyAlignment="1">
      <alignment horizontal="left"/>
    </xf>
    <xf numFmtId="0" fontId="35" fillId="15" borderId="55" xfId="0" applyFont="1" applyFill="1" applyBorder="1" applyAlignment="1">
      <alignment horizontal="center" vertical="center" textRotation="90"/>
    </xf>
    <xf numFmtId="0" fontId="35" fillId="15" borderId="55" xfId="0" applyFont="1" applyFill="1" applyBorder="1" applyAlignment="1">
      <alignment horizontal="center" vertical="center" textRotation="90" wrapText="1"/>
    </xf>
    <xf numFmtId="0" fontId="36" fillId="4" borderId="55" xfId="0" applyFont="1" applyFill="1" applyBorder="1" applyAlignment="1">
      <alignment horizontal="center" vertical="center"/>
    </xf>
    <xf numFmtId="0" fontId="37" fillId="0" borderId="55" xfId="0" applyFont="1" applyBorder="1" applyAlignment="1">
      <alignment horizontal="center" vertical="center"/>
    </xf>
    <xf numFmtId="0" fontId="24" fillId="8" borderId="55" xfId="0" applyFont="1" applyFill="1" applyBorder="1" applyAlignment="1">
      <alignment horizontal="right"/>
    </xf>
    <xf numFmtId="0" fontId="38" fillId="8" borderId="55" xfId="0" applyFont="1" applyFill="1" applyBorder="1" applyAlignment="1">
      <alignment horizontal="left"/>
    </xf>
    <xf numFmtId="0" fontId="38" fillId="8" borderId="55" xfId="0" applyFont="1" applyFill="1" applyBorder="1" applyAlignment="1">
      <alignment horizontal="left" vertical="top" wrapText="1"/>
    </xf>
    <xf numFmtId="0" fontId="11" fillId="11" borderId="98" xfId="1" applyFont="1" applyFill="1" applyBorder="1" applyAlignment="1" applyProtection="1">
      <alignment horizontal="center" vertical="center" wrapText="1"/>
      <protection hidden="1"/>
    </xf>
    <xf numFmtId="0" fontId="11" fillId="11" borderId="33" xfId="1" applyFont="1" applyFill="1" applyBorder="1" applyAlignment="1" applyProtection="1">
      <alignment vertical="center" wrapText="1"/>
      <protection hidden="1"/>
    </xf>
    <xf numFmtId="0" fontId="11" fillId="11" borderId="17" xfId="1" applyFont="1" applyFill="1" applyBorder="1" applyAlignment="1" applyProtection="1">
      <alignment horizontal="center" vertical="center" wrapText="1"/>
      <protection locked="0" hidden="1"/>
    </xf>
    <xf numFmtId="0" fontId="11" fillId="11" borderId="16" xfId="1" applyFont="1" applyFill="1" applyBorder="1" applyAlignment="1" applyProtection="1">
      <alignment horizontal="center" vertical="center" wrapText="1"/>
      <protection locked="0" hidden="1"/>
    </xf>
    <xf numFmtId="0" fontId="11" fillId="11" borderId="96" xfId="1" applyFont="1" applyFill="1" applyBorder="1" applyAlignment="1" applyProtection="1">
      <alignment horizontal="center" vertical="center" wrapText="1"/>
      <protection hidden="1"/>
    </xf>
    <xf numFmtId="0" fontId="32" fillId="11" borderId="17" xfId="3" applyFill="1" applyBorder="1" applyAlignment="1" applyProtection="1">
      <alignment horizontal="center" vertical="center" wrapText="1"/>
      <protection locked="0" hidden="1"/>
    </xf>
    <xf numFmtId="0" fontId="11" fillId="11" borderId="103" xfId="1" applyFont="1" applyFill="1" applyBorder="1" applyAlignment="1" applyProtection="1">
      <alignment horizontal="center" vertical="center" wrapText="1"/>
      <protection hidden="1"/>
    </xf>
    <xf numFmtId="0" fontId="11" fillId="11" borderId="88" xfId="1" applyFont="1" applyFill="1" applyBorder="1" applyAlignment="1" applyProtection="1">
      <alignment horizontal="center" vertical="center" wrapText="1"/>
      <protection locked="0" hidden="1"/>
    </xf>
    <xf numFmtId="0" fontId="11" fillId="11" borderId="81" xfId="1" applyFont="1" applyFill="1" applyBorder="1" applyAlignment="1" applyProtection="1">
      <alignment horizontal="center" vertical="center" wrapText="1"/>
      <protection locked="0" hidden="1"/>
    </xf>
    <xf numFmtId="0" fontId="32" fillId="11" borderId="88" xfId="3" applyFill="1" applyBorder="1" applyAlignment="1" applyProtection="1">
      <alignment horizontal="center" vertical="center" wrapText="1"/>
      <protection locked="0" hidden="1"/>
    </xf>
    <xf numFmtId="0" fontId="32" fillId="11" borderId="81" xfId="3" applyFill="1" applyBorder="1" applyAlignment="1" applyProtection="1">
      <alignment horizontal="center" vertical="center" wrapText="1"/>
      <protection locked="0" hidden="1"/>
    </xf>
    <xf numFmtId="0" fontId="11" fillId="11" borderId="101" xfId="1" applyFont="1" applyFill="1" applyBorder="1" applyAlignment="1" applyProtection="1">
      <alignment horizontal="center" vertical="center" wrapText="1"/>
      <protection hidden="1"/>
    </xf>
    <xf numFmtId="0" fontId="11" fillId="11" borderId="102" xfId="1" applyFont="1" applyFill="1" applyBorder="1" applyAlignment="1" applyProtection="1">
      <alignment vertical="center" wrapText="1"/>
      <protection hidden="1"/>
    </xf>
  </cellXfs>
  <cellStyles count="4">
    <cellStyle name="Hyperlink" xfId="3" builtinId="8"/>
    <cellStyle name="Normal" xfId="0" builtinId="0"/>
    <cellStyle name="Normal 2" xfId="1" xr:uid="{00000000-0005-0000-0000-000001000000}"/>
    <cellStyle name="Percent" xfId="2" builtinId="5"/>
  </cellStyles>
  <dxfs count="14">
    <dxf>
      <font>
        <color theme="0"/>
      </font>
    </dxf>
    <dxf>
      <font>
        <b val="0"/>
        <i/>
        <color rgb="FFC00000"/>
      </font>
    </dxf>
    <dxf>
      <font>
        <color auto="1"/>
      </font>
      <fill>
        <patternFill>
          <bgColor theme="8" tint="0.79998168889431442"/>
        </patternFill>
      </fill>
      <border>
        <left style="hair">
          <color auto="1"/>
        </left>
        <right style="hair">
          <color auto="1"/>
        </right>
        <top style="hair">
          <color auto="1"/>
        </top>
        <bottom style="hair">
          <color auto="1"/>
        </bottom>
        <vertical/>
        <horizontal/>
      </border>
    </dxf>
    <dxf>
      <font>
        <b val="0"/>
        <i/>
        <color rgb="FFC00000"/>
      </font>
    </dxf>
    <dxf>
      <fill>
        <patternFill>
          <bgColor theme="8" tint="0.79998168889431442"/>
        </patternFill>
      </fill>
      <border>
        <left style="hair">
          <color auto="1"/>
        </left>
        <right style="hair">
          <color auto="1"/>
        </right>
        <top style="hair">
          <color auto="1"/>
        </top>
        <bottom style="hair">
          <color auto="1"/>
        </bottom>
      </border>
    </dxf>
    <dxf>
      <font>
        <b val="0"/>
        <i/>
        <color rgb="FFC00000"/>
      </font>
    </dxf>
    <dxf>
      <font>
        <color theme="0"/>
      </font>
    </dxf>
    <dxf>
      <font>
        <b val="0"/>
        <i/>
        <color rgb="FFC00000"/>
      </font>
    </dxf>
    <dxf>
      <font>
        <color theme="0"/>
      </font>
    </dxf>
    <dxf>
      <font>
        <b val="0"/>
        <i/>
        <color rgb="FFC0000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2</xdr:col>
      <xdr:colOff>106680</xdr:colOff>
      <xdr:row>2</xdr:row>
      <xdr:rowOff>1270</xdr:rowOff>
    </xdr:from>
    <xdr:ext cx="1074420" cy="405130"/>
    <xdr:pic>
      <xdr:nvPicPr>
        <xdr:cNvPr id="2" name="Picture 1">
          <a:extLst>
            <a:ext uri="{FF2B5EF4-FFF2-40B4-BE49-F238E27FC236}">
              <a16:creationId xmlns:a16="http://schemas.microsoft.com/office/drawing/2014/main" id="{00000000-0008-0000-00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40262"/>
        <a:stretch/>
      </xdr:blipFill>
      <xdr:spPr>
        <a:xfrm>
          <a:off x="1341755" y="363220"/>
          <a:ext cx="1074420" cy="40513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202565</xdr:colOff>
      <xdr:row>1</xdr:row>
      <xdr:rowOff>0</xdr:rowOff>
    </xdr:from>
    <xdr:ext cx="1074420" cy="359833"/>
    <xdr:pic>
      <xdr:nvPicPr>
        <xdr:cNvPr id="2" name="Picture 1">
          <a:extLst>
            <a:ext uri="{FF2B5EF4-FFF2-40B4-BE49-F238E27FC236}">
              <a16:creationId xmlns:a16="http://schemas.microsoft.com/office/drawing/2014/main" id="{00000000-0008-0000-01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44877"/>
        <a:stretch/>
      </xdr:blipFill>
      <xdr:spPr>
        <a:xfrm>
          <a:off x="818515" y="180975"/>
          <a:ext cx="1074420" cy="359833"/>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9</xdr:col>
          <xdr:colOff>342900</xdr:colOff>
          <xdr:row>4</xdr:row>
          <xdr:rowOff>69850</xdr:rowOff>
        </xdr:from>
        <xdr:to>
          <xdr:col>9</xdr:col>
          <xdr:colOff>1079500</xdr:colOff>
          <xdr:row>6</xdr:row>
          <xdr:rowOff>419100</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100-0000012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10</xdr:col>
      <xdr:colOff>0</xdr:colOff>
      <xdr:row>5</xdr:row>
      <xdr:rowOff>0</xdr:rowOff>
    </xdr:from>
    <xdr:ext cx="1395730" cy="861060"/>
    <xdr:pic>
      <xdr:nvPicPr>
        <xdr:cNvPr id="2" name="Pictur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6000" y="838200"/>
          <a:ext cx="1395730" cy="86106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140335</xdr:colOff>
      <xdr:row>0</xdr:row>
      <xdr:rowOff>152400</xdr:rowOff>
    </xdr:from>
    <xdr:ext cx="1074420" cy="366183"/>
    <xdr:pic>
      <xdr:nvPicPr>
        <xdr:cNvPr id="2" name="Picture 1">
          <a:extLst>
            <a:ext uri="{FF2B5EF4-FFF2-40B4-BE49-F238E27FC236}">
              <a16:creationId xmlns:a16="http://schemas.microsoft.com/office/drawing/2014/main" id="{00000000-0008-0000-03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44049"/>
        <a:stretch/>
      </xdr:blipFill>
      <xdr:spPr>
        <a:xfrm>
          <a:off x="318135" y="152400"/>
          <a:ext cx="1074420" cy="366183"/>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140335</xdr:colOff>
      <xdr:row>0</xdr:row>
      <xdr:rowOff>152400</xdr:rowOff>
    </xdr:from>
    <xdr:ext cx="1074420" cy="366183"/>
    <xdr:pic>
      <xdr:nvPicPr>
        <xdr:cNvPr id="2" name="Picture 1">
          <a:extLst>
            <a:ext uri="{FF2B5EF4-FFF2-40B4-BE49-F238E27FC236}">
              <a16:creationId xmlns:a16="http://schemas.microsoft.com/office/drawing/2014/main" id="{00000000-0008-0000-04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44049"/>
        <a:stretch/>
      </xdr:blipFill>
      <xdr:spPr>
        <a:xfrm>
          <a:off x="324485" y="152400"/>
          <a:ext cx="1074420" cy="366183"/>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140335</xdr:colOff>
      <xdr:row>0</xdr:row>
      <xdr:rowOff>152400</xdr:rowOff>
    </xdr:from>
    <xdr:ext cx="1074420" cy="366183"/>
    <xdr:pic>
      <xdr:nvPicPr>
        <xdr:cNvPr id="2" name="Picture 1">
          <a:extLst>
            <a:ext uri="{FF2B5EF4-FFF2-40B4-BE49-F238E27FC236}">
              <a16:creationId xmlns:a16="http://schemas.microsoft.com/office/drawing/2014/main" id="{00000000-0008-0000-05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44049"/>
        <a:stretch/>
      </xdr:blipFill>
      <xdr:spPr>
        <a:xfrm>
          <a:off x="324485" y="152400"/>
          <a:ext cx="1074420" cy="366183"/>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546697</xdr:colOff>
      <xdr:row>0</xdr:row>
      <xdr:rowOff>123190</xdr:rowOff>
    </xdr:from>
    <xdr:ext cx="1074420" cy="366694"/>
    <xdr:pic>
      <xdr:nvPicPr>
        <xdr:cNvPr id="2" name="Picture 1">
          <a:extLst>
            <a:ext uri="{FF2B5EF4-FFF2-40B4-BE49-F238E27FC236}">
              <a16:creationId xmlns:a16="http://schemas.microsoft.com/office/drawing/2014/main" id="{00000000-0008-0000-06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43826"/>
        <a:stretch/>
      </xdr:blipFill>
      <xdr:spPr>
        <a:xfrm>
          <a:off x="543522" y="126365"/>
          <a:ext cx="1074420" cy="366694"/>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valuation%20re%20%20NHS%20111%20Paediatric%20CAS%20pilot%20evaluation%20-%2023%20Jun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meena.valambhia\AppData\Local\Microsoft\Windows\INetCache\Content.Outlook\BA115FE5\TECHNICAL%20EVALUATION%20SUMMARY%20re%20Patient%20and%20System%20Engagement%20%20Comm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ance"/>
      <sheetName val="1.Conflict of Interest"/>
      <sheetName val="2.Technical Evaluation"/>
      <sheetName val="Evaluation (Old)"/>
      <sheetName val="4. Combined Evaluation"/>
      <sheetName val="3. Commercial Evaluation"/>
      <sheetName val="5.Contract Award Report"/>
      <sheetName val="Validation"/>
    </sheetNames>
    <sheetDataSet>
      <sheetData sheetId="0"/>
      <sheetData sheetId="1"/>
      <sheetData sheetId="2">
        <row r="12">
          <cell r="D12"/>
        </row>
        <row r="13">
          <cell r="D13" t="str">
            <v xml:space="preserve">Esther Mwangi </v>
          </cell>
        </row>
        <row r="14">
          <cell r="D14" t="str">
            <v xml:space="preserve">Katherine Stevenson </v>
          </cell>
        </row>
        <row r="15">
          <cell r="D15" t="str">
            <v>n/a</v>
          </cell>
        </row>
        <row r="16">
          <cell r="D16" t="str">
            <v>n/a</v>
          </cell>
        </row>
        <row r="18">
          <cell r="D18"/>
        </row>
        <row r="19">
          <cell r="D19"/>
        </row>
      </sheetData>
      <sheetData sheetId="3"/>
      <sheetData sheetId="4"/>
      <sheetData sheetId="5"/>
      <sheetData sheetId="6"/>
      <sheetData sheetId="7">
        <row r="21">
          <cell r="B21" t="str">
            <v>Please Select</v>
          </cell>
          <cell r="C21">
            <v>0</v>
          </cell>
        </row>
        <row r="22">
          <cell r="B22" t="str">
            <v>Yes</v>
          </cell>
          <cell r="C22" t="str">
            <v>Please complete an NHSE/I COI Form and return to Procurement</v>
          </cell>
        </row>
        <row r="23">
          <cell r="B23" t="str">
            <v>No</v>
          </cell>
          <cell r="C23" t="str">
            <v>No Further Action</v>
          </cell>
        </row>
        <row r="26">
          <cell r="B26" t="str">
            <v>Please Select</v>
          </cell>
        </row>
        <row r="27">
          <cell r="B27" t="str">
            <v>Yes</v>
          </cell>
          <cell r="C27" t="str">
            <v>Response Required</v>
          </cell>
        </row>
        <row r="28">
          <cell r="B28" t="str">
            <v>No</v>
          </cell>
          <cell r="C28" t="str">
            <v>No Response Required</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ance "/>
      <sheetName val="1.Conflict of Interest"/>
      <sheetName val="2.Technical Evaluation"/>
      <sheetName val="Evaluation (Old)"/>
      <sheetName val="3. Commercial Evaluation"/>
      <sheetName val="4. Combined Evaluation"/>
      <sheetName val="5.Contract Award Report"/>
      <sheetName val="Commercial Breakdown "/>
      <sheetName val="Validation"/>
    </sheetNames>
    <sheetDataSet>
      <sheetData sheetId="0"/>
      <sheetData sheetId="1">
        <row r="7">
          <cell r="C7" t="str">
            <v>Patient and System Engagement &amp; Comms</v>
          </cell>
        </row>
        <row r="14">
          <cell r="C14" t="str">
            <v>Brin Hodgskiss</v>
          </cell>
        </row>
        <row r="15">
          <cell r="C15" t="str">
            <v>Issy Gill</v>
          </cell>
        </row>
        <row r="16">
          <cell r="C16" t="str">
            <v>Yvonne Baffour-Otchere</v>
          </cell>
        </row>
        <row r="17">
          <cell r="C17" t="str">
            <v>Jacob Lant</v>
          </cell>
        </row>
        <row r="19">
          <cell r="C19" t="str">
            <v>tbc</v>
          </cell>
        </row>
        <row r="20">
          <cell r="C20" t="str">
            <v>tbc</v>
          </cell>
        </row>
        <row r="21">
          <cell r="C21" t="str">
            <v>tbc</v>
          </cell>
        </row>
      </sheetData>
      <sheetData sheetId="2"/>
      <sheetData sheetId="3"/>
      <sheetData sheetId="4"/>
      <sheetData sheetId="5"/>
      <sheetData sheetId="6"/>
      <sheetData sheetId="7"/>
      <sheetData sheetId="8">
        <row r="4">
          <cell r="B4" t="b">
            <v>1</v>
          </cell>
          <cell r="C4" t="str">
            <v>Enter the Project Title</v>
          </cell>
        </row>
        <row r="5">
          <cell r="B5" t="b">
            <v>0</v>
          </cell>
          <cell r="C5">
            <v>0</v>
          </cell>
        </row>
        <row r="8">
          <cell r="B8" t="b">
            <v>1</v>
          </cell>
          <cell r="C8" t="str">
            <v>Enter Quality Weighting %</v>
          </cell>
        </row>
        <row r="9">
          <cell r="B9" t="b">
            <v>0</v>
          </cell>
          <cell r="C9">
            <v>0</v>
          </cell>
        </row>
        <row r="12">
          <cell r="B12" t="b">
            <v>1</v>
          </cell>
          <cell r="C12" t="str">
            <v>Enter Evaluators Name</v>
          </cell>
        </row>
        <row r="13">
          <cell r="B13" t="b">
            <v>0</v>
          </cell>
          <cell r="C13" t="str">
            <v>Refer to the Conflict of Interest tab</v>
          </cell>
        </row>
        <row r="14">
          <cell r="B14" t="b">
            <v>1</v>
          </cell>
          <cell r="C14" t="str">
            <v>Enter Evaluators Name (if applicable)</v>
          </cell>
        </row>
        <row r="15">
          <cell r="B15" t="b">
            <v>0</v>
          </cell>
          <cell r="C15" t="str">
            <v>Refer to the Conflict of Interest tab</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2.emf"/><Relationship Id="rId4" Type="http://schemas.openxmlformats.org/officeDocument/2006/relationships/oleObject" Target="../embeddings/Microsoft_Word_97_-_2003_Document.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mailto:brin.hodgskiss@nhsx.ns.uk" TargetMode="External"/><Relationship Id="rId2" Type="http://schemas.openxmlformats.org/officeDocument/2006/relationships/hyperlink" Target="mailto:brin.hodgskiss@nhsx.ns.uk" TargetMode="External"/><Relationship Id="rId1" Type="http://schemas.openxmlformats.org/officeDocument/2006/relationships/hyperlink" Target="mailto:brin.hodgskiss@nhsx.ns.uk" TargetMode="External"/><Relationship Id="rId5" Type="http://schemas.openxmlformats.org/officeDocument/2006/relationships/drawing" Target="../drawings/drawing7.xm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8074A-A3AE-42A0-A208-E23A18260002}">
  <sheetPr>
    <tabColor rgb="FFC00000"/>
  </sheetPr>
  <dimension ref="B1:T75"/>
  <sheetViews>
    <sheetView showRowColHeaders="0" topLeftCell="A4" workbookViewId="0">
      <selection activeCell="D19" sqref="D19:E19"/>
    </sheetView>
  </sheetViews>
  <sheetFormatPr defaultColWidth="8.81640625" defaultRowHeight="12.5"/>
  <cols>
    <col min="1" max="2" width="1.81640625" style="95" customWidth="1"/>
    <col min="3" max="3" width="18.453125" style="95" customWidth="1"/>
    <col min="4" max="4" width="8.81640625" style="95"/>
    <col min="5" max="5" width="90.81640625" style="95" customWidth="1"/>
    <col min="6" max="6" width="1.81640625" style="95" customWidth="1"/>
    <col min="7" max="16384" width="8.81640625" style="95"/>
  </cols>
  <sheetData>
    <row r="1" spans="2:20" ht="6" customHeight="1"/>
    <row r="2" spans="2:20" s="6" customFormat="1">
      <c r="G2" s="190"/>
    </row>
    <row r="3" spans="2:20" s="6" customFormat="1" ht="25">
      <c r="D3" s="332" t="s">
        <v>145</v>
      </c>
      <c r="E3" s="332"/>
      <c r="F3" s="189"/>
      <c r="G3" s="189"/>
    </row>
    <row r="4" spans="2:20" s="6" customFormat="1" ht="20">
      <c r="D4" s="331" t="s">
        <v>171</v>
      </c>
      <c r="E4" s="331"/>
    </row>
    <row r="5" spans="2:20" s="6" customFormat="1" ht="13.4" customHeight="1">
      <c r="I5" s="24"/>
      <c r="J5" s="24"/>
      <c r="K5" s="24"/>
      <c r="L5" s="24"/>
      <c r="M5" s="24"/>
      <c r="N5" s="24"/>
      <c r="O5" s="24"/>
      <c r="P5" s="24"/>
      <c r="Q5" s="24"/>
      <c r="R5" s="24"/>
      <c r="S5" s="24"/>
      <c r="T5" s="24"/>
    </row>
    <row r="6" spans="2:20" ht="8.5" customHeight="1">
      <c r="B6" s="96"/>
      <c r="C6" s="188"/>
      <c r="D6" s="188"/>
      <c r="E6" s="93"/>
      <c r="F6" s="91"/>
    </row>
    <row r="7" spans="2:20" ht="12.75" customHeight="1">
      <c r="B7" s="97"/>
      <c r="C7" s="337" t="s">
        <v>246</v>
      </c>
      <c r="D7" s="337"/>
      <c r="E7" s="337"/>
      <c r="F7" s="90"/>
    </row>
    <row r="8" spans="2:20" ht="7.4" customHeight="1">
      <c r="B8" s="97"/>
      <c r="C8" s="186"/>
      <c r="D8" s="186"/>
      <c r="F8" s="90"/>
    </row>
    <row r="9" spans="2:20" ht="30" customHeight="1">
      <c r="B9" s="97"/>
      <c r="C9" s="333" t="s">
        <v>18</v>
      </c>
      <c r="D9" s="333"/>
      <c r="E9" s="333"/>
      <c r="F9" s="181"/>
    </row>
    <row r="10" spans="2:20" ht="12.75" customHeight="1">
      <c r="B10" s="97"/>
      <c r="C10" s="186"/>
      <c r="D10" s="186"/>
      <c r="F10" s="90"/>
    </row>
    <row r="11" spans="2:20" ht="26.15" customHeight="1">
      <c r="B11" s="97"/>
      <c r="C11" s="333" t="s">
        <v>17</v>
      </c>
      <c r="D11" s="333"/>
      <c r="E11" s="333"/>
      <c r="F11" s="181"/>
    </row>
    <row r="12" spans="2:20" ht="12.75" customHeight="1">
      <c r="B12" s="98"/>
      <c r="C12" s="187"/>
      <c r="D12" s="187"/>
      <c r="E12" s="94"/>
      <c r="F12" s="89"/>
    </row>
    <row r="13" spans="2:20" ht="12.75" customHeight="1">
      <c r="C13" s="186"/>
      <c r="D13" s="186"/>
    </row>
    <row r="14" spans="2:20" ht="13">
      <c r="B14" s="96"/>
      <c r="C14" s="99"/>
      <c r="D14" s="99"/>
      <c r="E14" s="99"/>
      <c r="F14" s="100"/>
    </row>
    <row r="15" spans="2:20" ht="12.75" customHeight="1">
      <c r="B15" s="97"/>
      <c r="C15" s="337" t="s">
        <v>137</v>
      </c>
      <c r="D15" s="337"/>
      <c r="E15" s="337"/>
      <c r="F15" s="90"/>
    </row>
    <row r="16" spans="2:20" ht="12.75" customHeight="1">
      <c r="B16" s="97"/>
      <c r="C16" s="175"/>
      <c r="D16" s="175"/>
      <c r="F16" s="90"/>
    </row>
    <row r="17" spans="2:6" ht="12.75" customHeight="1">
      <c r="B17" s="97"/>
      <c r="C17" s="338" t="s">
        <v>43</v>
      </c>
      <c r="D17" s="338"/>
      <c r="E17" s="338"/>
      <c r="F17" s="90"/>
    </row>
    <row r="18" spans="2:6" ht="12.75" customHeight="1">
      <c r="B18" s="97"/>
      <c r="C18" s="186" t="s">
        <v>138</v>
      </c>
      <c r="D18" s="334" t="s">
        <v>248</v>
      </c>
      <c r="E18" s="334"/>
      <c r="F18" s="90"/>
    </row>
    <row r="19" spans="2:6" ht="12.75" customHeight="1">
      <c r="B19" s="97"/>
      <c r="C19" s="186" t="s">
        <v>139</v>
      </c>
      <c r="D19" s="335">
        <v>44706</v>
      </c>
      <c r="E19" s="336"/>
      <c r="F19" s="90"/>
    </row>
    <row r="20" spans="2:6" ht="12.75" customHeight="1">
      <c r="B20" s="97"/>
      <c r="C20" s="186" t="s">
        <v>140</v>
      </c>
      <c r="D20" s="334" t="s">
        <v>233</v>
      </c>
      <c r="E20" s="334"/>
      <c r="F20" s="90"/>
    </row>
    <row r="21" spans="2:6" ht="12.75" customHeight="1">
      <c r="B21" s="97"/>
      <c r="C21" s="175"/>
      <c r="D21" s="175"/>
      <c r="F21" s="90"/>
    </row>
    <row r="22" spans="2:6" ht="12.75" customHeight="1">
      <c r="B22" s="97"/>
      <c r="C22" s="338" t="s">
        <v>39</v>
      </c>
      <c r="D22" s="338"/>
      <c r="E22" s="338"/>
      <c r="F22" s="90"/>
    </row>
    <row r="23" spans="2:6" ht="12.75" customHeight="1">
      <c r="B23" s="97"/>
      <c r="C23" s="336" t="s">
        <v>386</v>
      </c>
      <c r="D23" s="336"/>
      <c r="E23" s="336"/>
      <c r="F23" s="90"/>
    </row>
    <row r="24" spans="2:6" ht="12.75" customHeight="1">
      <c r="B24" s="97"/>
      <c r="C24" s="175"/>
      <c r="D24" s="175"/>
      <c r="F24" s="90"/>
    </row>
    <row r="25" spans="2:6" ht="12.75" customHeight="1">
      <c r="B25" s="97"/>
      <c r="C25" s="338" t="s">
        <v>141</v>
      </c>
      <c r="D25" s="338"/>
      <c r="E25" s="338"/>
      <c r="F25" s="90"/>
    </row>
    <row r="26" spans="2:6" ht="13">
      <c r="B26" s="97"/>
      <c r="C26" s="334" t="s">
        <v>233</v>
      </c>
      <c r="D26" s="334"/>
      <c r="E26" s="334"/>
      <c r="F26" s="181"/>
    </row>
    <row r="27" spans="2:6" ht="13">
      <c r="B27" s="97"/>
      <c r="C27" s="182"/>
      <c r="D27" s="182"/>
      <c r="E27" s="182"/>
      <c r="F27" s="181"/>
    </row>
    <row r="28" spans="2:6" ht="13">
      <c r="B28" s="97"/>
      <c r="C28" s="180" t="s">
        <v>142</v>
      </c>
      <c r="D28" s="182"/>
      <c r="E28" s="182"/>
      <c r="F28" s="181"/>
    </row>
    <row r="29" spans="2:6" ht="13">
      <c r="B29" s="97"/>
      <c r="C29" s="182"/>
      <c r="D29" s="182"/>
      <c r="E29" s="182"/>
      <c r="F29" s="181"/>
    </row>
    <row r="30" spans="2:6" s="102" customFormat="1">
      <c r="B30" s="101"/>
      <c r="C30" s="339" t="s">
        <v>143</v>
      </c>
      <c r="D30" s="339"/>
      <c r="E30" s="339"/>
      <c r="F30" s="185"/>
    </row>
    <row r="31" spans="2:6" s="102" customFormat="1">
      <c r="B31" s="101"/>
      <c r="C31" s="339" t="s">
        <v>181</v>
      </c>
      <c r="D31" s="339"/>
      <c r="E31" s="339"/>
      <c r="F31" s="185"/>
    </row>
    <row r="32" spans="2:6" s="102" customFormat="1" ht="27.65" customHeight="1">
      <c r="B32" s="101"/>
      <c r="C32" s="339" t="s">
        <v>151</v>
      </c>
      <c r="D32" s="339"/>
      <c r="E32" s="339"/>
      <c r="F32" s="185"/>
    </row>
    <row r="33" spans="2:6">
      <c r="B33" s="97"/>
      <c r="C33" s="183"/>
      <c r="D33" s="183"/>
      <c r="E33" s="183"/>
      <c r="F33" s="181"/>
    </row>
    <row r="34" spans="2:6" ht="30.65" customHeight="1">
      <c r="B34" s="97"/>
      <c r="C34" s="19" t="s">
        <v>16</v>
      </c>
      <c r="D34" s="163" t="s">
        <v>15</v>
      </c>
      <c r="E34" s="92" t="s">
        <v>14</v>
      </c>
      <c r="F34" s="90"/>
    </row>
    <row r="35" spans="2:6" ht="37.5">
      <c r="B35" s="97"/>
      <c r="C35" s="103" t="s">
        <v>176</v>
      </c>
      <c r="D35" s="162">
        <v>4</v>
      </c>
      <c r="E35" s="184" t="s">
        <v>180</v>
      </c>
      <c r="F35" s="90"/>
    </row>
    <row r="36" spans="2:6" ht="37.5">
      <c r="B36" s="97"/>
      <c r="C36" s="104" t="s">
        <v>11</v>
      </c>
      <c r="D36" s="162">
        <v>3</v>
      </c>
      <c r="E36" s="184" t="s">
        <v>179</v>
      </c>
      <c r="F36" s="90"/>
    </row>
    <row r="37" spans="2:6" ht="25">
      <c r="B37" s="97"/>
      <c r="C37" s="103" t="s">
        <v>174</v>
      </c>
      <c r="D37" s="162">
        <v>2</v>
      </c>
      <c r="E37" s="184" t="s">
        <v>9</v>
      </c>
      <c r="F37" s="90"/>
    </row>
    <row r="38" spans="2:6" ht="25">
      <c r="B38" s="97"/>
      <c r="C38" s="104" t="s">
        <v>175</v>
      </c>
      <c r="D38" s="162">
        <v>1</v>
      </c>
      <c r="E38" s="184" t="s">
        <v>178</v>
      </c>
      <c r="F38" s="90"/>
    </row>
    <row r="39" spans="2:6" ht="13">
      <c r="B39" s="97"/>
      <c r="C39" s="104" t="s">
        <v>4</v>
      </c>
      <c r="D39" s="162">
        <v>0</v>
      </c>
      <c r="E39" s="184" t="s">
        <v>177</v>
      </c>
      <c r="F39" s="90"/>
    </row>
    <row r="40" spans="2:6">
      <c r="B40" s="97"/>
      <c r="C40" s="183"/>
      <c r="D40" s="183"/>
      <c r="E40" s="183"/>
      <c r="F40" s="181"/>
    </row>
    <row r="41" spans="2:6" ht="28.4" customHeight="1">
      <c r="B41" s="97"/>
      <c r="C41" s="333" t="s">
        <v>144</v>
      </c>
      <c r="D41" s="333"/>
      <c r="E41" s="333"/>
      <c r="F41" s="181"/>
    </row>
    <row r="42" spans="2:6" ht="42.65" customHeight="1">
      <c r="B42" s="97"/>
      <c r="C42" s="333" t="s">
        <v>184</v>
      </c>
      <c r="D42" s="333"/>
      <c r="E42" s="333"/>
      <c r="F42" s="181"/>
    </row>
    <row r="43" spans="2:6" ht="13">
      <c r="B43" s="97"/>
      <c r="C43" s="182"/>
      <c r="D43" s="182"/>
      <c r="E43" s="182"/>
      <c r="F43" s="181"/>
    </row>
    <row r="44" spans="2:6" ht="12.75" customHeight="1">
      <c r="B44" s="97"/>
      <c r="C44" s="340" t="s">
        <v>146</v>
      </c>
      <c r="D44" s="340"/>
      <c r="F44" s="90"/>
    </row>
    <row r="45" spans="2:6" ht="12.75" customHeight="1">
      <c r="B45" s="97"/>
      <c r="C45" s="176" t="s">
        <v>2</v>
      </c>
      <c r="D45" s="176"/>
      <c r="E45" s="176"/>
      <c r="F45" s="90"/>
    </row>
    <row r="46" spans="2:6" ht="41.25" customHeight="1">
      <c r="B46" s="97"/>
      <c r="C46" s="333" t="s">
        <v>1</v>
      </c>
      <c r="D46" s="333"/>
      <c r="E46" s="333"/>
      <c r="F46" s="90"/>
    </row>
    <row r="47" spans="2:6" ht="40.5" customHeight="1">
      <c r="B47" s="97"/>
      <c r="C47" s="333" t="s">
        <v>0</v>
      </c>
      <c r="D47" s="333"/>
      <c r="E47" s="333"/>
      <c r="F47" s="90"/>
    </row>
    <row r="48" spans="2:6">
      <c r="B48" s="97"/>
      <c r="F48" s="90"/>
    </row>
    <row r="49" spans="2:6" ht="13">
      <c r="B49" s="97"/>
      <c r="C49" s="338" t="s">
        <v>183</v>
      </c>
      <c r="D49" s="338"/>
      <c r="E49" s="338"/>
      <c r="F49" s="90"/>
    </row>
    <row r="50" spans="2:6" ht="13">
      <c r="B50" s="97"/>
      <c r="C50" s="334" t="s">
        <v>172</v>
      </c>
      <c r="D50" s="334"/>
      <c r="E50" s="334"/>
      <c r="F50" s="143"/>
    </row>
    <row r="51" spans="2:6" ht="12.75" customHeight="1">
      <c r="B51" s="97"/>
      <c r="C51" s="330" t="s">
        <v>202</v>
      </c>
      <c r="D51" s="330"/>
      <c r="E51" s="330"/>
      <c r="F51" s="90"/>
    </row>
    <row r="52" spans="2:6" ht="12.75" customHeight="1">
      <c r="B52" s="97"/>
      <c r="C52" s="330"/>
      <c r="D52" s="330"/>
      <c r="E52" s="330"/>
      <c r="F52" s="90"/>
    </row>
    <row r="53" spans="2:6" ht="12.75" customHeight="1">
      <c r="B53" s="98"/>
      <c r="C53" s="343"/>
      <c r="D53" s="343"/>
      <c r="E53" s="343"/>
      <c r="F53" s="90"/>
    </row>
    <row r="54" spans="2:6" ht="13">
      <c r="C54" s="180"/>
      <c r="F54" s="90"/>
    </row>
    <row r="55" spans="2:6" ht="12.75" customHeight="1">
      <c r="B55" s="96"/>
      <c r="C55" s="99"/>
      <c r="D55" s="99"/>
      <c r="E55" s="99"/>
      <c r="F55" s="90"/>
    </row>
    <row r="56" spans="2:6" ht="13">
      <c r="B56" s="97"/>
      <c r="C56" s="337" t="s">
        <v>203</v>
      </c>
      <c r="D56" s="337"/>
      <c r="E56" s="337"/>
      <c r="F56" s="90"/>
    </row>
    <row r="57" spans="2:6" ht="12.75" customHeight="1">
      <c r="B57" s="97"/>
      <c r="C57" s="175"/>
      <c r="D57" s="175"/>
      <c r="F57" s="90"/>
    </row>
    <row r="58" spans="2:6" ht="13">
      <c r="B58" s="97"/>
      <c r="C58" s="175" t="s">
        <v>43</v>
      </c>
      <c r="D58" s="175"/>
      <c r="F58" s="90"/>
    </row>
    <row r="59" spans="2:6" ht="12.75" customHeight="1">
      <c r="B59" s="97"/>
      <c r="C59" s="179" t="s">
        <v>138</v>
      </c>
      <c r="D59" s="334" t="str">
        <f>D18</f>
        <v>Patient and System Engagement &amp; Comms</v>
      </c>
      <c r="E59" s="334"/>
      <c r="F59" s="90"/>
    </row>
    <row r="60" spans="2:6" ht="12.75" customHeight="1">
      <c r="B60" s="97"/>
      <c r="C60" s="179" t="s">
        <v>139</v>
      </c>
      <c r="D60" s="341">
        <f>D19</f>
        <v>44706</v>
      </c>
      <c r="E60" s="342"/>
      <c r="F60" s="90"/>
    </row>
    <row r="61" spans="2:6" ht="12.75" customHeight="1">
      <c r="B61" s="97"/>
      <c r="C61" s="333"/>
      <c r="D61" s="333"/>
      <c r="E61" s="333"/>
      <c r="F61" s="90"/>
    </row>
    <row r="62" spans="2:6" ht="13">
      <c r="B62" s="97"/>
      <c r="C62" s="217" t="s">
        <v>147</v>
      </c>
      <c r="D62" s="342" t="str">
        <f>C23</f>
        <v>Brin Hodgskiss, Issy Gill, Yvonne Baffour-Otchere, Jacob Lant</v>
      </c>
      <c r="E62" s="342"/>
      <c r="F62" s="90"/>
    </row>
    <row r="63" spans="2:6" ht="26.5" customHeight="1">
      <c r="B63" s="97"/>
      <c r="C63" s="177"/>
      <c r="F63" s="90"/>
    </row>
    <row r="64" spans="2:6" ht="13">
      <c r="B64" s="97"/>
      <c r="C64" s="178" t="s">
        <v>148</v>
      </c>
      <c r="F64" s="89"/>
    </row>
    <row r="65" spans="2:6">
      <c r="B65" s="97"/>
      <c r="C65" s="177"/>
    </row>
    <row r="66" spans="2:6" ht="13">
      <c r="B66" s="97"/>
      <c r="C66" s="344" t="s">
        <v>152</v>
      </c>
      <c r="D66" s="344"/>
      <c r="E66" s="344"/>
      <c r="F66" s="100"/>
    </row>
    <row r="67" spans="2:6" ht="12.75" customHeight="1">
      <c r="B67" s="97"/>
      <c r="C67" s="176"/>
      <c r="D67" s="176"/>
      <c r="E67" s="176"/>
      <c r="F67" s="90"/>
    </row>
    <row r="68" spans="2:6" ht="12.75" customHeight="1">
      <c r="B68" s="97"/>
      <c r="C68" s="333" t="s">
        <v>182</v>
      </c>
      <c r="D68" s="333"/>
      <c r="E68" s="333"/>
      <c r="F68" s="90"/>
    </row>
    <row r="69" spans="2:6" ht="125.15" customHeight="1">
      <c r="B69" s="98"/>
      <c r="C69" s="94"/>
      <c r="D69" s="94"/>
      <c r="E69" s="94"/>
      <c r="F69" s="90"/>
    </row>
    <row r="70" spans="2:6">
      <c r="C70" s="333"/>
      <c r="D70" s="333"/>
      <c r="E70" s="333"/>
      <c r="F70" s="89"/>
    </row>
    <row r="71" spans="2:6" ht="13">
      <c r="B71" s="96"/>
      <c r="C71" s="99"/>
      <c r="D71" s="99"/>
      <c r="E71" s="99"/>
    </row>
    <row r="72" spans="2:6" ht="13">
      <c r="B72" s="97"/>
      <c r="C72" s="337" t="s">
        <v>150</v>
      </c>
      <c r="D72" s="337"/>
      <c r="E72" s="337"/>
    </row>
    <row r="73" spans="2:6" ht="13">
      <c r="B73" s="97"/>
      <c r="C73" s="175"/>
      <c r="D73" s="175"/>
    </row>
    <row r="74" spans="2:6">
      <c r="B74" s="97"/>
      <c r="C74" s="330" t="s">
        <v>173</v>
      </c>
      <c r="D74" s="330"/>
      <c r="E74" s="330"/>
    </row>
    <row r="75" spans="2:6">
      <c r="B75" s="98"/>
      <c r="C75" s="94"/>
      <c r="D75" s="94"/>
      <c r="E75" s="94"/>
    </row>
  </sheetData>
  <mergeCells count="35">
    <mergeCell ref="C72:E72"/>
    <mergeCell ref="C47:E47"/>
    <mergeCell ref="C70:E70"/>
    <mergeCell ref="C66:E66"/>
    <mergeCell ref="C68:E68"/>
    <mergeCell ref="C44:D44"/>
    <mergeCell ref="D59:E59"/>
    <mergeCell ref="D60:E60"/>
    <mergeCell ref="D62:E62"/>
    <mergeCell ref="C46:E46"/>
    <mergeCell ref="C56:E56"/>
    <mergeCell ref="C49:E49"/>
    <mergeCell ref="C50:E50"/>
    <mergeCell ref="C51:E53"/>
    <mergeCell ref="D20:E20"/>
    <mergeCell ref="C23:E23"/>
    <mergeCell ref="C26:E26"/>
    <mergeCell ref="C25:E25"/>
    <mergeCell ref="C22:E22"/>
    <mergeCell ref="C74:E74"/>
    <mergeCell ref="D4:E4"/>
    <mergeCell ref="D3:E3"/>
    <mergeCell ref="C9:E9"/>
    <mergeCell ref="C11:E11"/>
    <mergeCell ref="C61:E61"/>
    <mergeCell ref="D18:E18"/>
    <mergeCell ref="D19:E19"/>
    <mergeCell ref="C15:E15"/>
    <mergeCell ref="C7:E7"/>
    <mergeCell ref="C17:E17"/>
    <mergeCell ref="C31:E31"/>
    <mergeCell ref="C41:E41"/>
    <mergeCell ref="C42:E42"/>
    <mergeCell ref="C30:E30"/>
    <mergeCell ref="C32:E32"/>
  </mergeCells>
  <pageMargins left="0.75" right="0.75" top="1" bottom="1" header="0.5" footer="0.5"/>
  <pageSetup paperSize="9" orientation="portrait" r:id="rId1"/>
  <headerFooter alignWithMargins="0">
    <oddFooter>&amp;C&amp;P of &amp;N
© NHS Business Services Authority 2010</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5054A-7931-4EC9-840D-107D4672CE0E}">
  <sheetPr>
    <tabColor theme="4" tint="0.39997558519241921"/>
  </sheetPr>
  <dimension ref="B2:S22"/>
  <sheetViews>
    <sheetView showRowColHeaders="0" zoomScaleNormal="100" workbookViewId="0">
      <selection activeCell="H14" sqref="H14:H15"/>
    </sheetView>
  </sheetViews>
  <sheetFormatPr defaultColWidth="8.81640625" defaultRowHeight="12.5"/>
  <cols>
    <col min="1" max="1" width="4.54296875" style="6" customWidth="1"/>
    <col min="2" max="2" width="22.453125" style="6" bestFit="1" customWidth="1"/>
    <col min="3" max="3" width="32" style="6" customWidth="1"/>
    <col min="4" max="4" width="1" style="6" customWidth="1"/>
    <col min="5" max="5" width="6.54296875" style="6" hidden="1" customWidth="1"/>
    <col min="6" max="6" width="90.1796875" style="6" customWidth="1"/>
    <col min="7" max="7" width="1" style="6" customWidth="1"/>
    <col min="8" max="8" width="11.453125" style="6" customWidth="1"/>
    <col min="9" max="9" width="2.54296875" style="6" customWidth="1"/>
    <col min="10" max="10" width="26.81640625" style="6" customWidth="1"/>
    <col min="11" max="11" width="6.453125" style="6" customWidth="1"/>
    <col min="12" max="16384" width="8.81640625" style="6"/>
  </cols>
  <sheetData>
    <row r="2" spans="2:19" ht="25">
      <c r="C2" s="161" t="s">
        <v>51</v>
      </c>
      <c r="D2" s="161"/>
      <c r="E2" s="161"/>
      <c r="F2" s="189"/>
    </row>
    <row r="3" spans="2:19" ht="20">
      <c r="C3" s="331"/>
      <c r="D3" s="331"/>
      <c r="E3" s="160"/>
      <c r="I3" s="107"/>
      <c r="J3" s="107"/>
    </row>
    <row r="4" spans="2:19" ht="17.149999999999999" customHeight="1">
      <c r="G4" s="24"/>
      <c r="H4" s="24"/>
      <c r="I4" s="105"/>
      <c r="J4" s="106" t="s">
        <v>50</v>
      </c>
      <c r="K4" s="24"/>
      <c r="L4" s="24"/>
      <c r="M4" s="24"/>
      <c r="N4" s="24"/>
      <c r="O4" s="24"/>
      <c r="P4" s="24"/>
      <c r="Q4" s="24"/>
      <c r="R4" s="24"/>
      <c r="S4" s="24"/>
    </row>
    <row r="5" spans="2:19" ht="15.65" customHeight="1" thickBot="1">
      <c r="B5" s="347" t="s">
        <v>43</v>
      </c>
      <c r="C5" s="348"/>
      <c r="D5" s="194"/>
      <c r="E5" s="194"/>
      <c r="F5" s="194"/>
      <c r="I5" s="107"/>
      <c r="J5" s="349"/>
    </row>
    <row r="6" spans="2:19" ht="10.4" customHeight="1" thickTop="1">
      <c r="B6" s="197"/>
      <c r="C6" s="197"/>
      <c r="D6" s="194"/>
      <c r="E6" s="194"/>
      <c r="F6" s="194"/>
      <c r="I6" s="107"/>
      <c r="J6" s="349"/>
    </row>
    <row r="7" spans="2:19" ht="28">
      <c r="B7" s="35" t="s">
        <v>42</v>
      </c>
      <c r="C7" s="152" t="str" cm="1">
        <f t="array" ref="C7:D7">'Guidance '!D59:E59</f>
        <v>Patient and System Engagement &amp; Comms</v>
      </c>
      <c r="D7" s="34">
        <v>0</v>
      </c>
      <c r="F7" s="196"/>
      <c r="I7" s="107"/>
      <c r="J7" s="349"/>
    </row>
    <row r="8" spans="2:19" ht="14.5" thickBot="1">
      <c r="B8" s="166" t="s">
        <v>41</v>
      </c>
      <c r="C8" s="216" cm="1">
        <f t="array" ref="C8:D8">'Guidance '!D19:E19</f>
        <v>44706</v>
      </c>
      <c r="D8" s="34">
        <v>0</v>
      </c>
      <c r="F8" s="196"/>
      <c r="I8" s="107"/>
      <c r="J8" s="349"/>
    </row>
    <row r="9" spans="2:19" ht="13.4" customHeight="1" thickTop="1" thickBot="1">
      <c r="I9" s="107"/>
      <c r="J9" s="350"/>
    </row>
    <row r="10" spans="2:19" ht="47.5" customHeight="1" thickTop="1">
      <c r="B10" s="351" t="s">
        <v>188</v>
      </c>
      <c r="C10" s="351"/>
      <c r="D10" s="351"/>
      <c r="E10" s="351"/>
      <c r="F10" s="351"/>
      <c r="G10" s="351"/>
      <c r="H10" s="351"/>
      <c r="I10" s="351"/>
      <c r="J10" s="351"/>
    </row>
    <row r="11" spans="2:19" ht="13.4" customHeight="1"/>
    <row r="12" spans="2:19" ht="16" thickBot="1">
      <c r="B12" s="345" t="s">
        <v>49</v>
      </c>
      <c r="C12" s="346"/>
      <c r="D12" s="194"/>
      <c r="E12" s="194"/>
      <c r="F12" s="32" t="s">
        <v>149</v>
      </c>
      <c r="H12" s="32" t="s">
        <v>48</v>
      </c>
      <c r="I12" s="33"/>
      <c r="J12" s="32" t="s">
        <v>47</v>
      </c>
    </row>
    <row r="13" spans="2:19" ht="10.4" customHeight="1" thickTop="1">
      <c r="B13" s="195"/>
      <c r="C13" s="195"/>
      <c r="D13" s="194"/>
      <c r="E13" s="194"/>
      <c r="F13" s="194"/>
    </row>
    <row r="14" spans="2:19" ht="36.65" customHeight="1" thickBot="1">
      <c r="B14" s="165" t="s">
        <v>38</v>
      </c>
      <c r="C14" s="17" t="s">
        <v>256</v>
      </c>
      <c r="E14" s="6" t="b">
        <f>EXACT(C14,'[1]2.Technical Evaluation'!D12)</f>
        <v>0</v>
      </c>
      <c r="F14" s="192" t="s">
        <v>69</v>
      </c>
      <c r="H14" s="301" t="s">
        <v>388</v>
      </c>
      <c r="I14" s="191" t="s">
        <v>244</v>
      </c>
      <c r="J14" s="299" t="s">
        <v>390</v>
      </c>
    </row>
    <row r="15" spans="2:19" ht="36.65" customHeight="1" thickTop="1" thickBot="1">
      <c r="B15" s="165" t="s">
        <v>36</v>
      </c>
      <c r="C15" s="17" t="s">
        <v>257</v>
      </c>
      <c r="E15" s="6" t="b">
        <f>EXACT(C15,'[1]2.Technical Evaluation'!D13)</f>
        <v>0</v>
      </c>
      <c r="F15" s="192" t="s">
        <v>69</v>
      </c>
      <c r="H15" s="301" t="s">
        <v>388</v>
      </c>
      <c r="I15" s="191"/>
      <c r="J15" s="300" t="s">
        <v>391</v>
      </c>
    </row>
    <row r="16" spans="2:19" ht="36.65" customHeight="1" thickTop="1" thickBot="1">
      <c r="B16" s="165" t="s">
        <v>35</v>
      </c>
      <c r="C16" s="17" t="s">
        <v>387</v>
      </c>
      <c r="E16" s="6" t="b">
        <f>EXACT(C16,'[1]2.Technical Evaluation'!D14)</f>
        <v>0</v>
      </c>
      <c r="F16" s="192" t="s">
        <v>69</v>
      </c>
      <c r="H16" s="193" t="s">
        <v>389</v>
      </c>
      <c r="I16" s="191"/>
      <c r="J16" s="31" t="e">
        <f>VLOOKUP(H16,[1]Validation!$B$21:$C$23,2,FALSE)</f>
        <v>#N/A</v>
      </c>
    </row>
    <row r="17" spans="2:10" ht="36.65" customHeight="1" thickTop="1" thickBot="1">
      <c r="B17" s="165" t="s">
        <v>34</v>
      </c>
      <c r="C17" s="17" t="s">
        <v>258</v>
      </c>
      <c r="E17" s="6" t="b">
        <f>EXACT(C17,'[1]2.Technical Evaluation'!D15)</f>
        <v>0</v>
      </c>
      <c r="F17" s="192" t="s">
        <v>69</v>
      </c>
      <c r="H17" s="193" t="s">
        <v>389</v>
      </c>
      <c r="I17" s="191"/>
      <c r="J17" s="31" t="e">
        <f>VLOOKUP(H17,[1]Validation!$B$21:$C$23,2,FALSE)</f>
        <v>#N/A</v>
      </c>
    </row>
    <row r="18" spans="2:10" ht="36.65" customHeight="1" thickTop="1" thickBot="1">
      <c r="B18" s="230" t="s">
        <v>33</v>
      </c>
      <c r="C18" s="224" t="s">
        <v>243</v>
      </c>
      <c r="D18" s="225"/>
      <c r="E18" s="225" t="b">
        <f>EXACT(C18,'[1]2.Technical Evaluation'!D16)</f>
        <v>0</v>
      </c>
      <c r="F18" s="226" t="s">
        <v>69</v>
      </c>
      <c r="G18" s="225"/>
      <c r="H18" s="227" t="s">
        <v>239</v>
      </c>
      <c r="I18" s="228"/>
      <c r="J18" s="231" t="e">
        <f>VLOOKUP(H18,[1]Validation!$B$21:$C$23,2,FALSE)</f>
        <v>#N/A</v>
      </c>
    </row>
    <row r="19" spans="2:10" ht="26" thickTop="1" thickBot="1">
      <c r="B19" s="223" t="s">
        <v>240</v>
      </c>
      <c r="C19" s="224" t="s">
        <v>243</v>
      </c>
      <c r="D19" s="225"/>
      <c r="E19" s="225" t="b">
        <f>EXACT(C19,'[1]2.Technical Evaluation'!D17)</f>
        <v>0</v>
      </c>
      <c r="F19" s="226" t="s">
        <v>69</v>
      </c>
      <c r="G19" s="225"/>
      <c r="H19" s="227" t="s">
        <v>239</v>
      </c>
      <c r="I19" s="228"/>
      <c r="J19" s="229" t="e">
        <f>VLOOKUP(H19,[1]Validation!$B$21:$C$23,2,FALSE)</f>
        <v>#N/A</v>
      </c>
    </row>
    <row r="20" spans="2:10" ht="26" thickTop="1" thickBot="1">
      <c r="B20" s="223" t="s">
        <v>241</v>
      </c>
      <c r="C20" s="224" t="s">
        <v>243</v>
      </c>
      <c r="D20" s="225"/>
      <c r="E20" s="225" t="b">
        <f>EXACT(C20,'[1]2.Technical Evaluation'!D18)</f>
        <v>0</v>
      </c>
      <c r="F20" s="226" t="s">
        <v>69</v>
      </c>
      <c r="G20" s="225"/>
      <c r="H20" s="227" t="s">
        <v>239</v>
      </c>
      <c r="I20" s="228"/>
      <c r="J20" s="229" t="e">
        <f>VLOOKUP(H20,[1]Validation!$B$21:$C$23,2,FALSE)</f>
        <v>#N/A</v>
      </c>
    </row>
    <row r="21" spans="2:10" ht="26" thickTop="1" thickBot="1">
      <c r="B21" s="230" t="s">
        <v>242</v>
      </c>
      <c r="C21" s="224" t="s">
        <v>243</v>
      </c>
      <c r="D21" s="225"/>
      <c r="E21" s="225" t="b">
        <f>EXACT(C21,'[1]2.Technical Evaluation'!D19)</f>
        <v>0</v>
      </c>
      <c r="F21" s="226" t="s">
        <v>69</v>
      </c>
      <c r="G21" s="225"/>
      <c r="H21" s="227" t="s">
        <v>239</v>
      </c>
      <c r="I21" s="228"/>
      <c r="J21" s="231" t="e">
        <f>VLOOKUP(H21,[1]Validation!$B$21:$C$23,2,FALSE)</f>
        <v>#N/A</v>
      </c>
    </row>
    <row r="22" spans="2:10" ht="13" thickTop="1"/>
  </sheetData>
  <mergeCells count="5">
    <mergeCell ref="B12:C12"/>
    <mergeCell ref="B5:C5"/>
    <mergeCell ref="J5:J9"/>
    <mergeCell ref="B10:J10"/>
    <mergeCell ref="C3:D3"/>
  </mergeCells>
  <conditionalFormatting sqref="C7:C8">
    <cfRule type="cellIs" dxfId="13" priority="5" stopIfTrue="1" operator="equal">
      <formula>0</formula>
    </cfRule>
  </conditionalFormatting>
  <conditionalFormatting sqref="F14:F18">
    <cfRule type="cellIs" dxfId="12" priority="4" stopIfTrue="1" operator="equal">
      <formula>0</formula>
    </cfRule>
  </conditionalFormatting>
  <conditionalFormatting sqref="F19:F21">
    <cfRule type="cellIs" dxfId="11" priority="2" stopIfTrue="1" operator="equal">
      <formula>0</formula>
    </cfRule>
  </conditionalFormatting>
  <pageMargins left="0.7" right="0.7" top="0.75" bottom="0.75" header="0.3" footer="0.3"/>
  <pageSetup paperSize="9" scale="66" orientation="landscape" r:id="rId1"/>
  <drawing r:id="rId2"/>
  <legacyDrawing r:id="rId3"/>
  <oleObjects>
    <mc:AlternateContent xmlns:mc="http://schemas.openxmlformats.org/markup-compatibility/2006">
      <mc:Choice Requires="x14">
        <oleObject progId="Document" dvAspect="DVASPECT_ICON" shapeId="10241" r:id="rId4">
          <objectPr defaultSize="0" autoPict="0" r:id="rId5">
            <anchor moveWithCells="1">
              <from>
                <xdr:col>9</xdr:col>
                <xdr:colOff>342900</xdr:colOff>
                <xdr:row>4</xdr:row>
                <xdr:rowOff>69850</xdr:rowOff>
              </from>
              <to>
                <xdr:col>9</xdr:col>
                <xdr:colOff>1079500</xdr:colOff>
                <xdr:row>6</xdr:row>
                <xdr:rowOff>419100</xdr:rowOff>
              </to>
            </anchor>
          </objectPr>
        </oleObject>
      </mc:Choice>
      <mc:Fallback>
        <oleObject progId="Document" dvAspect="DVASPECT_ICON" shapeId="10241"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W32"/>
  <sheetViews>
    <sheetView zoomScale="60" zoomScaleNormal="60" workbookViewId="0">
      <selection activeCell="E17" sqref="E17"/>
    </sheetView>
  </sheetViews>
  <sheetFormatPr defaultColWidth="8.81640625" defaultRowHeight="12.5"/>
  <cols>
    <col min="1" max="2" width="8.81640625" style="36"/>
    <col min="3" max="3" width="9.54296875" style="36" customWidth="1"/>
    <col min="4" max="4" width="60.54296875" style="36" customWidth="1"/>
    <col min="5" max="5" width="28.453125" style="37" customWidth="1"/>
    <col min="6" max="6" width="12.1796875" style="36" customWidth="1"/>
    <col min="7" max="7" width="30.453125" style="36" customWidth="1"/>
    <col min="8" max="8" width="21.54296875" style="36" customWidth="1"/>
    <col min="9" max="9" width="34" style="36" customWidth="1"/>
    <col min="10" max="10" width="4.453125" style="36" customWidth="1"/>
    <col min="11" max="11" width="28.54296875" style="36" customWidth="1"/>
    <col min="12" max="12" width="21.1796875" style="36" customWidth="1"/>
    <col min="13" max="13" width="30.453125" style="36" customWidth="1"/>
    <col min="14" max="14" width="4" style="36" customWidth="1"/>
    <col min="15" max="15" width="28.453125" style="36" customWidth="1"/>
    <col min="16" max="16" width="19.54296875" style="36" customWidth="1"/>
    <col min="17" max="17" width="30.453125" style="36" customWidth="1"/>
    <col min="18" max="18" width="3.81640625" style="36" customWidth="1"/>
    <col min="19" max="19" width="29.81640625" style="36" customWidth="1"/>
    <col min="20" max="20" width="19.81640625" style="36" customWidth="1"/>
    <col min="21" max="21" width="33.81640625" style="36" customWidth="1"/>
    <col min="22" max="22" width="3.453125" style="36" customWidth="1"/>
    <col min="23" max="16384" width="8.81640625" style="36"/>
  </cols>
  <sheetData>
    <row r="3" spans="2:22" ht="25">
      <c r="D3" s="76" t="s">
        <v>45</v>
      </c>
    </row>
    <row r="4" spans="2:22" ht="20">
      <c r="D4" s="75" t="s">
        <v>44</v>
      </c>
    </row>
    <row r="6" spans="2:22" ht="26.5" customHeight="1">
      <c r="B6" s="364" t="s">
        <v>60</v>
      </c>
      <c r="C6" s="364"/>
      <c r="D6" s="365"/>
      <c r="E6" s="370" t="s">
        <v>59</v>
      </c>
      <c r="F6" s="371"/>
      <c r="G6" s="372"/>
      <c r="H6" s="74"/>
    </row>
    <row r="7" spans="2:22" ht="39.65" customHeight="1">
      <c r="B7" s="364" t="s">
        <v>58</v>
      </c>
      <c r="C7" s="364"/>
      <c r="D7" s="365"/>
      <c r="E7" s="369">
        <v>80</v>
      </c>
      <c r="F7" s="369"/>
      <c r="G7" s="369"/>
      <c r="H7" s="71"/>
    </row>
    <row r="8" spans="2:22" ht="13">
      <c r="D8" s="73"/>
      <c r="E8" s="49"/>
    </row>
    <row r="9" spans="2:22" ht="38.25" customHeight="1">
      <c r="D9" s="72" t="s">
        <v>57</v>
      </c>
      <c r="E9" s="375"/>
      <c r="F9" s="376"/>
      <c r="G9" s="377"/>
      <c r="H9" s="71"/>
    </row>
    <row r="10" spans="2:22" ht="13" thickBot="1"/>
    <row r="11" spans="2:22" s="58" customFormat="1" ht="34.5" customHeight="1" thickBot="1">
      <c r="D11" s="4" t="s">
        <v>16</v>
      </c>
      <c r="E11" s="3" t="s">
        <v>15</v>
      </c>
      <c r="F11" s="380" t="s">
        <v>14</v>
      </c>
      <c r="G11" s="380"/>
      <c r="H11" s="380"/>
      <c r="I11" s="380"/>
      <c r="J11" s="380"/>
      <c r="K11" s="380"/>
      <c r="L11" s="380"/>
      <c r="M11" s="380"/>
      <c r="N11" s="380"/>
      <c r="O11" s="381"/>
      <c r="P11" s="70"/>
      <c r="Q11" s="366" t="s">
        <v>56</v>
      </c>
      <c r="R11" s="366"/>
      <c r="S11" s="366"/>
      <c r="T11" s="366"/>
      <c r="U11" s="366"/>
      <c r="V11" s="63"/>
    </row>
    <row r="12" spans="2:22" s="58" customFormat="1" ht="77.25" customHeight="1">
      <c r="D12" s="69" t="s">
        <v>13</v>
      </c>
      <c r="E12" s="68">
        <v>1</v>
      </c>
      <c r="F12" s="373" t="s">
        <v>12</v>
      </c>
      <c r="G12" s="373"/>
      <c r="H12" s="373"/>
      <c r="I12" s="373"/>
      <c r="J12" s="373"/>
      <c r="K12" s="373"/>
      <c r="L12" s="373"/>
      <c r="M12" s="373"/>
      <c r="N12" s="373"/>
      <c r="O12" s="374"/>
      <c r="P12" s="64"/>
      <c r="Q12" s="366"/>
      <c r="R12" s="366"/>
      <c r="S12" s="366"/>
      <c r="T12" s="366"/>
      <c r="U12" s="366"/>
      <c r="V12" s="63"/>
    </row>
    <row r="13" spans="2:22" s="58" customFormat="1" ht="77.25" customHeight="1">
      <c r="D13" s="2" t="s">
        <v>11</v>
      </c>
      <c r="E13" s="66">
        <v>0.8</v>
      </c>
      <c r="F13" s="373" t="s">
        <v>37</v>
      </c>
      <c r="G13" s="373"/>
      <c r="H13" s="373"/>
      <c r="I13" s="373"/>
      <c r="J13" s="373"/>
      <c r="K13" s="373"/>
      <c r="L13" s="373"/>
      <c r="M13" s="373"/>
      <c r="N13" s="373"/>
      <c r="O13" s="374"/>
      <c r="P13" s="64"/>
      <c r="Q13" s="366" t="s">
        <v>55</v>
      </c>
      <c r="R13" s="366"/>
      <c r="S13" s="366"/>
      <c r="T13" s="366"/>
      <c r="U13" s="366"/>
      <c r="V13" s="63"/>
    </row>
    <row r="14" spans="2:22" s="58" customFormat="1" ht="77.25" customHeight="1">
      <c r="D14" s="67" t="s">
        <v>10</v>
      </c>
      <c r="E14" s="66">
        <v>0.6</v>
      </c>
      <c r="F14" s="373" t="s">
        <v>9</v>
      </c>
      <c r="G14" s="373"/>
      <c r="H14" s="373"/>
      <c r="I14" s="373"/>
      <c r="J14" s="373"/>
      <c r="K14" s="373"/>
      <c r="L14" s="373"/>
      <c r="M14" s="373"/>
      <c r="N14" s="373"/>
      <c r="O14" s="374"/>
      <c r="P14" s="64"/>
      <c r="Q14" s="366"/>
      <c r="R14" s="366"/>
      <c r="S14" s="366"/>
      <c r="T14" s="366"/>
      <c r="U14" s="366"/>
      <c r="V14" s="63"/>
    </row>
    <row r="15" spans="2:22" s="58" customFormat="1" ht="77.25" customHeight="1">
      <c r="D15" s="2" t="s">
        <v>8</v>
      </c>
      <c r="E15" s="66">
        <v>0.4</v>
      </c>
      <c r="F15" s="373" t="s">
        <v>7</v>
      </c>
      <c r="G15" s="373"/>
      <c r="H15" s="373"/>
      <c r="I15" s="373"/>
      <c r="J15" s="373"/>
      <c r="K15" s="373"/>
      <c r="L15" s="373"/>
      <c r="M15" s="373"/>
      <c r="N15" s="373"/>
      <c r="O15" s="374"/>
      <c r="P15" s="64"/>
      <c r="Q15" s="366" t="s">
        <v>54</v>
      </c>
      <c r="R15" s="366"/>
      <c r="S15" s="366"/>
      <c r="T15" s="366"/>
      <c r="U15" s="366"/>
      <c r="V15" s="63"/>
    </row>
    <row r="16" spans="2:22" s="58" customFormat="1" ht="77.25" customHeight="1">
      <c r="D16" s="2" t="s">
        <v>6</v>
      </c>
      <c r="E16" s="66">
        <v>0.2</v>
      </c>
      <c r="F16" s="373" t="s">
        <v>5</v>
      </c>
      <c r="G16" s="373"/>
      <c r="H16" s="373"/>
      <c r="I16" s="373"/>
      <c r="J16" s="373"/>
      <c r="K16" s="373"/>
      <c r="L16" s="373"/>
      <c r="M16" s="373"/>
      <c r="N16" s="373"/>
      <c r="O16" s="374"/>
      <c r="P16" s="64"/>
      <c r="Q16" s="366"/>
      <c r="R16" s="366"/>
      <c r="S16" s="366"/>
      <c r="T16" s="366"/>
      <c r="U16" s="366"/>
      <c r="V16" s="63"/>
    </row>
    <row r="17" spans="2:23" s="58" customFormat="1" ht="77.25" customHeight="1" thickBot="1">
      <c r="D17" s="1" t="s">
        <v>4</v>
      </c>
      <c r="E17" s="65">
        <v>0</v>
      </c>
      <c r="F17" s="367" t="s">
        <v>3</v>
      </c>
      <c r="G17" s="367"/>
      <c r="H17" s="367"/>
      <c r="I17" s="367"/>
      <c r="J17" s="367"/>
      <c r="K17" s="367"/>
      <c r="L17" s="367"/>
      <c r="M17" s="367"/>
      <c r="N17" s="367"/>
      <c r="O17" s="368"/>
      <c r="P17" s="64"/>
      <c r="Q17" s="366"/>
      <c r="R17" s="366"/>
      <c r="S17" s="366"/>
      <c r="T17" s="366"/>
      <c r="U17" s="366"/>
      <c r="V17" s="63"/>
    </row>
    <row r="18" spans="2:23" ht="30.75" customHeight="1" thickBot="1"/>
    <row r="19" spans="2:23" s="58" customFormat="1" ht="69.75" customHeight="1" thickBot="1">
      <c r="D19" s="62"/>
      <c r="E19" s="62"/>
      <c r="G19" s="357" t="s">
        <v>32</v>
      </c>
      <c r="H19" s="358"/>
      <c r="I19" s="359"/>
      <c r="K19" s="357" t="s">
        <v>31</v>
      </c>
      <c r="L19" s="358"/>
      <c r="M19" s="359"/>
      <c r="O19" s="357" t="s">
        <v>30</v>
      </c>
      <c r="P19" s="358"/>
      <c r="Q19" s="359"/>
      <c r="S19" s="357" t="s">
        <v>29</v>
      </c>
      <c r="T19" s="358"/>
      <c r="U19" s="359"/>
    </row>
    <row r="20" spans="2:23" s="58" customFormat="1" ht="39.75" customHeight="1" thickBot="1">
      <c r="C20" s="59"/>
      <c r="D20" s="378" t="s">
        <v>53</v>
      </c>
      <c r="E20" s="379"/>
      <c r="F20" s="49"/>
      <c r="G20" s="354" t="s">
        <v>28</v>
      </c>
      <c r="H20" s="354" t="s">
        <v>27</v>
      </c>
      <c r="I20" s="354" t="s">
        <v>26</v>
      </c>
      <c r="J20" s="61"/>
      <c r="K20" s="354" t="s">
        <v>28</v>
      </c>
      <c r="L20" s="354" t="s">
        <v>27</v>
      </c>
      <c r="M20" s="354" t="s">
        <v>26</v>
      </c>
      <c r="N20" s="61"/>
      <c r="O20" s="354" t="s">
        <v>28</v>
      </c>
      <c r="P20" s="354" t="s">
        <v>27</v>
      </c>
      <c r="Q20" s="354" t="s">
        <v>26</v>
      </c>
      <c r="R20" s="59"/>
      <c r="S20" s="354" t="s">
        <v>28</v>
      </c>
      <c r="T20" s="354" t="s">
        <v>27</v>
      </c>
      <c r="U20" s="354" t="s">
        <v>26</v>
      </c>
      <c r="V20" s="59"/>
      <c r="W20" s="59"/>
    </row>
    <row r="21" spans="2:23" s="58" customFormat="1" ht="44.25" customHeight="1" thickBot="1">
      <c r="C21" s="59"/>
      <c r="D21" s="378" t="s">
        <v>24</v>
      </c>
      <c r="E21" s="379"/>
      <c r="F21" s="60"/>
      <c r="G21" s="355"/>
      <c r="H21" s="355"/>
      <c r="I21" s="355"/>
      <c r="J21" s="49"/>
      <c r="K21" s="355"/>
      <c r="L21" s="355"/>
      <c r="M21" s="355"/>
      <c r="N21" s="49"/>
      <c r="O21" s="355"/>
      <c r="P21" s="355"/>
      <c r="Q21" s="355"/>
      <c r="R21" s="59"/>
      <c r="S21" s="355"/>
      <c r="T21" s="355"/>
      <c r="U21" s="355"/>
      <c r="V21" s="59"/>
      <c r="W21" s="59"/>
    </row>
    <row r="22" spans="2:23" s="38" customFormat="1" ht="24.75" customHeight="1" thickBot="1">
      <c r="D22" s="57"/>
      <c r="E22" s="56" t="s">
        <v>23</v>
      </c>
      <c r="F22" s="49"/>
      <c r="G22" s="356"/>
      <c r="H22" s="356"/>
      <c r="I22" s="356"/>
      <c r="J22" s="49"/>
      <c r="K22" s="356"/>
      <c r="L22" s="356"/>
      <c r="M22" s="356"/>
      <c r="N22" s="49"/>
      <c r="O22" s="356"/>
      <c r="P22" s="356"/>
      <c r="Q22" s="356"/>
      <c r="S22" s="356"/>
      <c r="T22" s="356"/>
      <c r="U22" s="356"/>
    </row>
    <row r="23" spans="2:23" s="38" customFormat="1" ht="28.5" customHeight="1" thickBot="1">
      <c r="C23" s="39"/>
      <c r="D23" s="49" t="s">
        <v>22</v>
      </c>
      <c r="E23" s="49"/>
      <c r="F23" s="49" t="s">
        <v>21</v>
      </c>
      <c r="G23" s="49" t="s">
        <v>21</v>
      </c>
      <c r="H23" s="49"/>
      <c r="I23" s="49" t="s">
        <v>21</v>
      </c>
      <c r="J23" s="49" t="s">
        <v>21</v>
      </c>
      <c r="K23" s="49" t="s">
        <v>21</v>
      </c>
      <c r="L23" s="49"/>
      <c r="M23" s="49" t="s">
        <v>21</v>
      </c>
      <c r="N23" s="49" t="s">
        <v>21</v>
      </c>
      <c r="O23" s="49" t="s">
        <v>21</v>
      </c>
      <c r="P23" s="49"/>
      <c r="Q23" s="49" t="s">
        <v>21</v>
      </c>
      <c r="S23" s="49" t="s">
        <v>21</v>
      </c>
      <c r="T23" s="49"/>
      <c r="U23" s="49" t="s">
        <v>21</v>
      </c>
    </row>
    <row r="24" spans="2:23" s="38" customFormat="1" ht="151.5" customHeight="1" thickBot="1">
      <c r="B24" s="39">
        <v>1</v>
      </c>
      <c r="C24" s="360" t="s">
        <v>52</v>
      </c>
      <c r="D24" s="361"/>
      <c r="E24" s="53">
        <v>0.1</v>
      </c>
      <c r="F24" s="49"/>
      <c r="G24" s="55"/>
      <c r="H24" s="51">
        <f t="shared" ref="H24:H29" si="0">E24/10*G24*10</f>
        <v>0</v>
      </c>
      <c r="I24" s="54"/>
      <c r="J24" s="49"/>
      <c r="K24" s="48"/>
      <c r="L24" s="47">
        <f t="shared" ref="L24:L29" si="1">E24/10*K24*10</f>
        <v>0</v>
      </c>
      <c r="M24" s="46"/>
      <c r="N24" s="49"/>
      <c r="O24" s="48"/>
      <c r="P24" s="47">
        <f t="shared" ref="P24:P29" si="2">E24/10*O24*10</f>
        <v>0</v>
      </c>
      <c r="Q24" s="46"/>
      <c r="S24" s="48"/>
      <c r="T24" s="47">
        <f t="shared" ref="T24:T29" si="3">E24/10*S24*10</f>
        <v>0</v>
      </c>
      <c r="U24" s="46"/>
    </row>
    <row r="25" spans="2:23" s="38" customFormat="1" ht="221.25" customHeight="1" thickBot="1">
      <c r="B25" s="39">
        <v>2</v>
      </c>
      <c r="C25" s="362" t="s">
        <v>52</v>
      </c>
      <c r="D25" s="363"/>
      <c r="E25" s="53">
        <v>0.1</v>
      </c>
      <c r="F25" s="49"/>
      <c r="G25" s="52"/>
      <c r="H25" s="51">
        <f t="shared" si="0"/>
        <v>0</v>
      </c>
      <c r="I25" s="50"/>
      <c r="J25" s="49"/>
      <c r="K25" s="48"/>
      <c r="L25" s="47">
        <f t="shared" si="1"/>
        <v>0</v>
      </c>
      <c r="M25" s="46"/>
      <c r="N25" s="49"/>
      <c r="O25" s="48"/>
      <c r="P25" s="47">
        <f t="shared" si="2"/>
        <v>0</v>
      </c>
      <c r="Q25" s="46"/>
      <c r="S25" s="48"/>
      <c r="T25" s="47">
        <f t="shared" si="3"/>
        <v>0</v>
      </c>
      <c r="U25" s="46"/>
    </row>
    <row r="26" spans="2:23" s="38" customFormat="1" ht="392.25" customHeight="1" thickBot="1">
      <c r="B26" s="39">
        <v>3</v>
      </c>
      <c r="C26" s="352" t="s">
        <v>52</v>
      </c>
      <c r="D26" s="353"/>
      <c r="E26" s="53">
        <v>0.1</v>
      </c>
      <c r="F26" s="49"/>
      <c r="G26" s="52"/>
      <c r="H26" s="51">
        <f t="shared" si="0"/>
        <v>0</v>
      </c>
      <c r="I26" s="50"/>
      <c r="J26" s="49"/>
      <c r="K26" s="48"/>
      <c r="L26" s="47">
        <f t="shared" si="1"/>
        <v>0</v>
      </c>
      <c r="M26" s="46"/>
      <c r="N26" s="49"/>
      <c r="O26" s="48"/>
      <c r="P26" s="47">
        <f t="shared" si="2"/>
        <v>0</v>
      </c>
      <c r="Q26" s="46"/>
      <c r="S26" s="48"/>
      <c r="T26" s="47">
        <f t="shared" si="3"/>
        <v>0</v>
      </c>
      <c r="U26" s="46"/>
    </row>
    <row r="27" spans="2:23" s="38" customFormat="1" ht="408.75" customHeight="1" thickBot="1">
      <c r="B27" s="39">
        <v>4</v>
      </c>
      <c r="C27" s="352" t="s">
        <v>52</v>
      </c>
      <c r="D27" s="353"/>
      <c r="E27" s="53">
        <v>0.5</v>
      </c>
      <c r="F27" s="49"/>
      <c r="G27" s="52"/>
      <c r="H27" s="51">
        <f t="shared" si="0"/>
        <v>0</v>
      </c>
      <c r="I27" s="50"/>
      <c r="J27" s="49"/>
      <c r="K27" s="48"/>
      <c r="L27" s="47">
        <f t="shared" si="1"/>
        <v>0</v>
      </c>
      <c r="M27" s="46"/>
      <c r="N27" s="49"/>
      <c r="O27" s="48"/>
      <c r="P27" s="47">
        <f t="shared" si="2"/>
        <v>0</v>
      </c>
      <c r="Q27" s="46"/>
      <c r="S27" s="48"/>
      <c r="T27" s="47">
        <f t="shared" si="3"/>
        <v>0</v>
      </c>
      <c r="U27" s="46"/>
    </row>
    <row r="28" spans="2:23" s="38" customFormat="1" ht="408.75" customHeight="1" thickBot="1">
      <c r="B28" s="39">
        <v>5</v>
      </c>
      <c r="C28" s="352" t="s">
        <v>52</v>
      </c>
      <c r="D28" s="353"/>
      <c r="E28" s="53">
        <v>0.1</v>
      </c>
      <c r="F28" s="49"/>
      <c r="G28" s="52"/>
      <c r="H28" s="51">
        <f t="shared" si="0"/>
        <v>0</v>
      </c>
      <c r="I28" s="50"/>
      <c r="J28" s="49"/>
      <c r="K28" s="48"/>
      <c r="L28" s="47">
        <f t="shared" si="1"/>
        <v>0</v>
      </c>
      <c r="M28" s="46"/>
      <c r="N28" s="49"/>
      <c r="O28" s="48"/>
      <c r="P28" s="47">
        <f t="shared" si="2"/>
        <v>0</v>
      </c>
      <c r="Q28" s="46"/>
      <c r="S28" s="48"/>
      <c r="T28" s="47">
        <f t="shared" si="3"/>
        <v>0</v>
      </c>
      <c r="U28" s="46"/>
    </row>
    <row r="29" spans="2:23" s="38" customFormat="1" ht="408.75" customHeight="1" thickBot="1">
      <c r="B29" s="39">
        <v>6</v>
      </c>
      <c r="C29" s="352" t="s">
        <v>52</v>
      </c>
      <c r="D29" s="353"/>
      <c r="E29" s="53">
        <v>0.1</v>
      </c>
      <c r="F29" s="49"/>
      <c r="G29" s="52"/>
      <c r="H29" s="51">
        <f t="shared" si="0"/>
        <v>0</v>
      </c>
      <c r="I29" s="50"/>
      <c r="J29" s="49"/>
      <c r="K29" s="48"/>
      <c r="L29" s="47">
        <f t="shared" si="1"/>
        <v>0</v>
      </c>
      <c r="M29" s="46"/>
      <c r="N29" s="49"/>
      <c r="O29" s="48"/>
      <c r="P29" s="47">
        <f t="shared" si="2"/>
        <v>0</v>
      </c>
      <c r="Q29" s="46"/>
      <c r="S29" s="48"/>
      <c r="T29" s="47">
        <f t="shared" si="3"/>
        <v>0</v>
      </c>
      <c r="U29" s="46"/>
    </row>
    <row r="30" spans="2:23" s="38" customFormat="1" ht="38.25" customHeight="1" thickBot="1">
      <c r="D30" s="38" t="s">
        <v>20</v>
      </c>
      <c r="E30" s="45">
        <f>SUM(E24:E29)</f>
        <v>1</v>
      </c>
      <c r="G30" s="44" t="s">
        <v>19</v>
      </c>
      <c r="H30" s="43">
        <f>SUM(H24:H29)</f>
        <v>0</v>
      </c>
      <c r="K30" s="41" t="s">
        <v>19</v>
      </c>
      <c r="L30" s="42">
        <f>SUM(L24:L29)</f>
        <v>0</v>
      </c>
      <c r="O30" s="41" t="s">
        <v>19</v>
      </c>
      <c r="P30" s="40">
        <f>SUM(P24:P29)</f>
        <v>0</v>
      </c>
      <c r="S30" s="41" t="s">
        <v>19</v>
      </c>
      <c r="T30" s="40">
        <f>SUM(T24:T29)</f>
        <v>0</v>
      </c>
    </row>
    <row r="31" spans="2:23" s="38" customFormat="1" ht="20.25" customHeight="1">
      <c r="E31" s="39"/>
    </row>
    <row r="32" spans="2:23" s="38" customFormat="1" ht="7.5" customHeight="1">
      <c r="E32" s="39"/>
      <c r="G32" s="36"/>
      <c r="H32" s="36"/>
      <c r="I32" s="36"/>
      <c r="J32" s="36"/>
      <c r="K32" s="36"/>
      <c r="L32" s="36"/>
      <c r="M32" s="36"/>
      <c r="N32" s="36"/>
      <c r="O32" s="36"/>
      <c r="P32" s="36"/>
      <c r="Q32" s="36"/>
    </row>
  </sheetData>
  <mergeCells count="39">
    <mergeCell ref="Q11:U12"/>
    <mergeCell ref="Q13:U14"/>
    <mergeCell ref="D20:E20"/>
    <mergeCell ref="O19:Q19"/>
    <mergeCell ref="P20:P22"/>
    <mergeCell ref="F11:O11"/>
    <mergeCell ref="I20:I22"/>
    <mergeCell ref="H20:H22"/>
    <mergeCell ref="G19:I19"/>
    <mergeCell ref="K19:M19"/>
    <mergeCell ref="D21:E21"/>
    <mergeCell ref="F14:O14"/>
    <mergeCell ref="F15:O15"/>
    <mergeCell ref="F16:O16"/>
    <mergeCell ref="B6:D6"/>
    <mergeCell ref="B7:D7"/>
    <mergeCell ref="S20:S22"/>
    <mergeCell ref="Q15:U17"/>
    <mergeCell ref="T20:T22"/>
    <mergeCell ref="F17:O17"/>
    <mergeCell ref="G20:G22"/>
    <mergeCell ref="E7:G7"/>
    <mergeCell ref="K20:K22"/>
    <mergeCell ref="E6:G6"/>
    <mergeCell ref="F12:O12"/>
    <mergeCell ref="F13:O13"/>
    <mergeCell ref="E9:G9"/>
    <mergeCell ref="M20:M22"/>
    <mergeCell ref="O20:O22"/>
    <mergeCell ref="Q20:Q22"/>
    <mergeCell ref="C28:D28"/>
    <mergeCell ref="C29:D29"/>
    <mergeCell ref="U20:U22"/>
    <mergeCell ref="L20:L22"/>
    <mergeCell ref="S19:U19"/>
    <mergeCell ref="C24:D24"/>
    <mergeCell ref="C25:D25"/>
    <mergeCell ref="C26:D26"/>
    <mergeCell ref="C27:D27"/>
  </mergeCells>
  <pageMargins left="0.75" right="0.75" top="1" bottom="1" header="0.5" footer="0.5"/>
  <pageSetup paperSize="9" scale="66" orientation="portrait" r:id="rId1"/>
  <headerFooter alignWithMargins="0">
    <oddFooter xml:space="preserve">&amp;C&amp;P of &amp;N
© NHS Business Services Authority 2010 </oddFooter>
  </headerFooter>
  <rowBreaks count="1" manualBreakCount="1">
    <brk id="17" max="16383" man="1"/>
  </rowBreaks>
  <colBreaks count="1" manualBreakCount="1">
    <brk id="9"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87468-BBBB-45B0-82E7-7BEC50E006E6}">
  <sheetPr>
    <tabColor theme="4" tint="-0.249977111117893"/>
  </sheetPr>
  <dimension ref="B1:BO33"/>
  <sheetViews>
    <sheetView topLeftCell="A10" zoomScale="70" zoomScaleNormal="70" workbookViewId="0">
      <selection activeCell="AX10" sqref="AX1:AZ1048576"/>
    </sheetView>
  </sheetViews>
  <sheetFormatPr defaultColWidth="8.81640625" defaultRowHeight="12.5"/>
  <cols>
    <col min="1" max="1" width="2.54296875" style="6" customWidth="1"/>
    <col min="2" max="2" width="8.81640625" style="6"/>
    <col min="3" max="3" width="19.1796875" style="6" bestFit="1" customWidth="1"/>
    <col min="4" max="4" width="38.54296875" style="6" customWidth="1"/>
    <col min="5" max="5" width="5.54296875" style="6" hidden="1" customWidth="1"/>
    <col min="6" max="6" width="19.453125" style="6" customWidth="1"/>
    <col min="7" max="7" width="2.453125" style="6" customWidth="1"/>
    <col min="8" max="8" width="18.54296875" style="6" hidden="1" customWidth="1"/>
    <col min="9" max="9" width="10.453125" style="6" hidden="1" customWidth="1"/>
    <col min="10" max="13" width="39.453125" style="6" hidden="1" customWidth="1"/>
    <col min="14" max="14" width="2.54296875" style="6" customWidth="1"/>
    <col min="15" max="15" width="18.54296875" style="6" customWidth="1"/>
    <col min="16" max="16" width="10.453125" style="6" customWidth="1"/>
    <col min="17" max="17" width="55.90625" style="6" customWidth="1"/>
    <col min="18" max="18" width="62.08984375" style="6" customWidth="1"/>
    <col min="19" max="19" width="49.26953125" style="6" customWidth="1"/>
    <col min="20" max="20" width="39.453125" style="6" customWidth="1"/>
    <col min="21" max="21" width="2.54296875" style="6" customWidth="1"/>
    <col min="22" max="22" width="18.54296875" style="6" customWidth="1"/>
    <col min="23" max="23" width="10.453125" style="6" customWidth="1"/>
    <col min="24" max="24" width="29.08984375" style="6" customWidth="1"/>
    <col min="25" max="25" width="30.36328125" style="6" customWidth="1"/>
    <col min="26" max="26" width="23.90625" style="6" customWidth="1"/>
    <col min="27" max="27" width="42.81640625" style="6" customWidth="1"/>
    <col min="28" max="28" width="2.453125" style="6" customWidth="1"/>
    <col min="29" max="29" width="18.54296875" style="6" customWidth="1"/>
    <col min="30" max="30" width="10.453125" style="6" customWidth="1"/>
    <col min="31" max="31" width="26.54296875" style="6" customWidth="1"/>
    <col min="32" max="32" width="30.81640625" style="6" customWidth="1"/>
    <col min="33" max="33" width="36.1796875" style="6" customWidth="1"/>
    <col min="34" max="34" width="34.36328125" style="6" customWidth="1"/>
    <col min="35" max="35" width="2.54296875" style="6" customWidth="1"/>
    <col min="36" max="36" width="18.54296875" style="6" customWidth="1"/>
    <col min="37" max="37" width="10.453125" style="6" customWidth="1"/>
    <col min="38" max="38" width="40.6328125" style="6" customWidth="1"/>
    <col min="39" max="39" width="33.90625" style="6" customWidth="1"/>
    <col min="40" max="40" width="41.08984375" style="6" customWidth="1"/>
    <col min="41" max="41" width="31" style="6" customWidth="1"/>
    <col min="42" max="42" width="2.54296875" style="6" customWidth="1"/>
    <col min="43" max="43" width="18.54296875" style="6" customWidth="1"/>
    <col min="44" max="44" width="10.453125" style="6" customWidth="1"/>
    <col min="45" max="45" width="24.36328125" style="6" customWidth="1"/>
    <col min="46" max="46" width="31.36328125" style="6" customWidth="1"/>
    <col min="47" max="47" width="41" style="6" customWidth="1"/>
    <col min="48" max="48" width="38.90625" style="6" customWidth="1"/>
    <col min="49" max="49" width="2.453125" style="6" customWidth="1"/>
    <col min="50" max="50" width="18.54296875" style="6" customWidth="1"/>
    <col min="51" max="51" width="10.453125" style="6" customWidth="1"/>
    <col min="52" max="52" width="39.453125" style="6" customWidth="1"/>
    <col min="53" max="53" width="2.54296875" style="6" customWidth="1"/>
    <col min="54" max="54" width="18.54296875" style="6" customWidth="1"/>
    <col min="55" max="55" width="10.453125" style="6" customWidth="1"/>
    <col min="56" max="56" width="34.453125" style="6" customWidth="1"/>
    <col min="57" max="57" width="33.90625" style="6" customWidth="1"/>
    <col min="58" max="58" width="26.6328125" style="6" customWidth="1"/>
    <col min="59" max="59" width="39.453125" style="6" customWidth="1"/>
    <col min="60" max="60" width="2.54296875" style="6" customWidth="1"/>
    <col min="61" max="61" width="18.54296875" style="6" customWidth="1"/>
    <col min="62" max="62" width="10.453125" style="6" customWidth="1"/>
    <col min="63" max="63" width="32.81640625" style="6" customWidth="1"/>
    <col min="64" max="64" width="30.36328125" style="6" customWidth="1"/>
    <col min="65" max="65" width="41.453125" style="6" customWidth="1"/>
    <col min="66" max="66" width="41.08984375" style="6" customWidth="1"/>
    <col min="67" max="67" width="51.6328125" style="6" customWidth="1"/>
    <col min="68" max="16384" width="8.81640625" style="6"/>
  </cols>
  <sheetData>
    <row r="1" spans="2:66">
      <c r="F1" s="190"/>
    </row>
    <row r="2" spans="2:66" ht="25">
      <c r="C2" s="29" t="s">
        <v>45</v>
      </c>
      <c r="D2" s="29"/>
      <c r="E2" s="189"/>
      <c r="F2" s="189"/>
    </row>
    <row r="3" spans="2:66" ht="20">
      <c r="C3" s="382"/>
      <c r="D3" s="382"/>
    </row>
    <row r="4" spans="2:66" ht="13.4" customHeight="1">
      <c r="H4" s="24"/>
      <c r="I4" s="24"/>
      <c r="J4" s="24"/>
      <c r="K4" s="24"/>
      <c r="L4" s="24"/>
      <c r="M4" s="24"/>
      <c r="N4" s="24"/>
      <c r="O4" s="24"/>
      <c r="P4" s="24"/>
      <c r="Q4" s="24"/>
      <c r="R4" s="24"/>
      <c r="S4" s="24"/>
      <c r="T4" s="24"/>
      <c r="U4" s="24"/>
      <c r="V4" s="24"/>
      <c r="W4" s="24"/>
      <c r="X4" s="24"/>
      <c r="Y4" s="24"/>
      <c r="Z4" s="24"/>
      <c r="AA4" s="24"/>
      <c r="AC4" s="24"/>
      <c r="AD4" s="24"/>
      <c r="AE4" s="24"/>
      <c r="AF4" s="24"/>
      <c r="AG4" s="24"/>
      <c r="AH4" s="24"/>
      <c r="AI4" s="24"/>
      <c r="AJ4" s="24"/>
      <c r="AK4" s="24"/>
      <c r="AL4" s="24"/>
      <c r="AM4" s="24"/>
      <c r="AN4" s="24"/>
      <c r="AO4" s="24"/>
      <c r="AP4" s="24"/>
      <c r="AQ4" s="24"/>
      <c r="AR4" s="24"/>
      <c r="AS4" s="24"/>
      <c r="AT4" s="24"/>
      <c r="AU4" s="24"/>
      <c r="AV4" s="24"/>
      <c r="AX4" s="24"/>
      <c r="AY4" s="24"/>
      <c r="AZ4" s="24"/>
      <c r="BA4" s="24"/>
      <c r="BB4" s="24"/>
      <c r="BC4" s="24"/>
      <c r="BD4" s="24"/>
      <c r="BE4" s="24"/>
      <c r="BF4" s="24"/>
      <c r="BG4" s="24"/>
      <c r="BH4" s="24"/>
      <c r="BI4" s="24"/>
      <c r="BJ4" s="24"/>
      <c r="BK4" s="24"/>
      <c r="BL4" s="24"/>
      <c r="BM4" s="24"/>
      <c r="BN4" s="24"/>
    </row>
    <row r="5" spans="2:66" ht="13.4" customHeight="1">
      <c r="H5" s="24"/>
      <c r="I5" s="24"/>
      <c r="J5" s="24"/>
      <c r="K5" s="24"/>
      <c r="L5" s="24"/>
      <c r="M5" s="24"/>
      <c r="N5" s="24"/>
      <c r="O5" s="24"/>
      <c r="P5" s="24"/>
      <c r="Q5" s="24"/>
      <c r="R5" s="24"/>
      <c r="S5" s="24"/>
      <c r="T5" s="24"/>
      <c r="U5" s="24"/>
      <c r="V5" s="24"/>
      <c r="W5" s="24"/>
      <c r="X5" s="24"/>
      <c r="Y5" s="24"/>
      <c r="Z5" s="24"/>
      <c r="AA5" s="24"/>
      <c r="AC5" s="24"/>
      <c r="AD5" s="24"/>
      <c r="AE5" s="24"/>
      <c r="AF5" s="24"/>
      <c r="AG5" s="24"/>
      <c r="AH5" s="24"/>
      <c r="AI5" s="24"/>
      <c r="AJ5" s="24"/>
      <c r="AK5" s="24"/>
      <c r="AL5" s="24"/>
      <c r="AM5" s="24"/>
      <c r="AN5" s="24"/>
      <c r="AO5" s="24"/>
      <c r="AP5" s="24"/>
      <c r="AQ5" s="24"/>
      <c r="AR5" s="24"/>
      <c r="AS5" s="24"/>
      <c r="AT5" s="24"/>
      <c r="AU5" s="24"/>
      <c r="AV5" s="24"/>
      <c r="AX5" s="24"/>
      <c r="AY5" s="24"/>
      <c r="AZ5" s="24"/>
      <c r="BA5" s="24"/>
      <c r="BB5" s="24"/>
      <c r="BC5" s="24"/>
      <c r="BD5" s="24"/>
      <c r="BE5" s="24"/>
      <c r="BF5" s="24"/>
      <c r="BG5" s="24"/>
      <c r="BH5" s="24"/>
      <c r="BI5" s="24"/>
      <c r="BJ5" s="24"/>
      <c r="BK5" s="24"/>
      <c r="BL5" s="24"/>
      <c r="BM5" s="24"/>
      <c r="BN5" s="24"/>
    </row>
    <row r="6" spans="2:66" ht="15.5">
      <c r="B6" s="383" t="s">
        <v>43</v>
      </c>
      <c r="C6" s="384"/>
      <c r="D6" s="385"/>
      <c r="E6" s="194"/>
      <c r="F6" s="194"/>
      <c r="H6" s="386" t="s">
        <v>186</v>
      </c>
      <c r="I6" s="386"/>
      <c r="J6" s="386"/>
      <c r="K6" s="386"/>
      <c r="L6" s="386"/>
      <c r="M6" s="386"/>
      <c r="N6" s="386"/>
      <c r="O6" s="386"/>
      <c r="P6" s="386"/>
      <c r="Q6" s="386"/>
      <c r="R6" s="386"/>
      <c r="S6" s="386"/>
      <c r="T6" s="386"/>
      <c r="U6" s="386"/>
      <c r="V6" s="386"/>
      <c r="W6" s="386"/>
      <c r="X6" s="386"/>
      <c r="Y6" s="386"/>
      <c r="Z6" s="386"/>
      <c r="AA6" s="386"/>
      <c r="AC6" s="386"/>
      <c r="AD6" s="386"/>
      <c r="AE6" s="386"/>
      <c r="AF6" s="386"/>
      <c r="AG6" s="386"/>
      <c r="AH6" s="386"/>
      <c r="AI6" s="386"/>
      <c r="AJ6" s="386"/>
      <c r="AK6" s="386"/>
      <c r="AL6" s="386"/>
      <c r="AM6" s="386"/>
      <c r="AN6" s="386"/>
      <c r="AO6" s="386"/>
      <c r="AP6" s="386"/>
      <c r="AQ6" s="386"/>
      <c r="AR6" s="386"/>
      <c r="AS6" s="386"/>
      <c r="AT6" s="386"/>
      <c r="AU6" s="386"/>
      <c r="AV6" s="386"/>
      <c r="AX6" s="386"/>
      <c r="AY6" s="386"/>
      <c r="AZ6" s="386"/>
      <c r="BA6" s="386"/>
      <c r="BB6" s="386"/>
      <c r="BC6" s="386"/>
      <c r="BD6" s="386"/>
      <c r="BE6" s="386"/>
      <c r="BF6" s="386"/>
      <c r="BG6" s="386"/>
      <c r="BH6" s="386"/>
      <c r="BI6" s="386"/>
      <c r="BJ6" s="386"/>
      <c r="BK6" s="386"/>
      <c r="BL6" s="386"/>
      <c r="BM6" s="386"/>
      <c r="BN6" s="386"/>
    </row>
    <row r="7" spans="2:66" ht="63.65" customHeight="1">
      <c r="B7" s="387" t="s">
        <v>42</v>
      </c>
      <c r="C7" s="388"/>
      <c r="D7" s="151" t="str">
        <f>'[2]1.Conflict of Interest'!C7</f>
        <v>Patient and System Engagement &amp; Comms</v>
      </c>
      <c r="E7" s="27" t="b">
        <f>ISBLANK(D7)</f>
        <v>0</v>
      </c>
      <c r="F7" s="20">
        <f>VLOOKUP(E7,[2]Validation!B4:C5,2,FALSE)</f>
        <v>0</v>
      </c>
      <c r="H7" s="386"/>
      <c r="I7" s="386"/>
      <c r="J7" s="386"/>
      <c r="K7" s="386"/>
      <c r="L7" s="386"/>
      <c r="M7" s="386"/>
      <c r="N7" s="386"/>
      <c r="O7" s="386"/>
      <c r="P7" s="386"/>
      <c r="Q7" s="386"/>
      <c r="R7" s="386"/>
      <c r="S7" s="386"/>
      <c r="T7" s="386"/>
      <c r="U7" s="386"/>
      <c r="V7" s="386"/>
      <c r="W7" s="386"/>
      <c r="X7" s="386"/>
      <c r="Y7" s="386"/>
      <c r="Z7" s="386"/>
      <c r="AA7" s="386"/>
      <c r="AC7" s="386"/>
      <c r="AD7" s="386"/>
      <c r="AE7" s="386"/>
      <c r="AF7" s="386"/>
      <c r="AG7" s="386"/>
      <c r="AH7" s="386"/>
      <c r="AI7" s="386"/>
      <c r="AJ7" s="386"/>
      <c r="AK7" s="386"/>
      <c r="AL7" s="386"/>
      <c r="AM7" s="386"/>
      <c r="AN7" s="386"/>
      <c r="AO7" s="386"/>
      <c r="AP7" s="386"/>
      <c r="AQ7" s="386"/>
      <c r="AR7" s="386"/>
      <c r="AS7" s="386"/>
      <c r="AT7" s="386"/>
      <c r="AU7" s="386"/>
      <c r="AV7" s="386"/>
      <c r="AX7" s="386"/>
      <c r="AY7" s="386"/>
      <c r="AZ7" s="386"/>
      <c r="BA7" s="386"/>
      <c r="BB7" s="386"/>
      <c r="BC7" s="386"/>
      <c r="BD7" s="386"/>
      <c r="BE7" s="386"/>
      <c r="BF7" s="386"/>
      <c r="BG7" s="386"/>
      <c r="BH7" s="386"/>
      <c r="BI7" s="386"/>
      <c r="BJ7" s="386"/>
      <c r="BK7" s="386"/>
      <c r="BL7" s="386"/>
      <c r="BM7" s="386"/>
      <c r="BN7" s="386"/>
    </row>
    <row r="8" spans="2:66" ht="27" customHeight="1">
      <c r="B8" s="389" t="s">
        <v>41</v>
      </c>
      <c r="C8" s="390"/>
      <c r="D8" s="26">
        <v>44706</v>
      </c>
      <c r="E8" s="25" t="b">
        <f>ISBLANK(D8)</f>
        <v>0</v>
      </c>
      <c r="F8" s="153"/>
      <c r="H8" s="386"/>
      <c r="I8" s="386"/>
      <c r="J8" s="386"/>
      <c r="K8" s="386"/>
      <c r="L8" s="386"/>
      <c r="M8" s="386"/>
      <c r="N8" s="386"/>
      <c r="O8" s="386"/>
      <c r="P8" s="386"/>
      <c r="Q8" s="386"/>
      <c r="R8" s="386"/>
      <c r="S8" s="386"/>
      <c r="T8" s="386"/>
      <c r="U8" s="386"/>
      <c r="V8" s="386"/>
      <c r="W8" s="386"/>
      <c r="X8" s="386"/>
      <c r="Y8" s="386"/>
      <c r="Z8" s="386"/>
      <c r="AA8" s="386"/>
      <c r="AC8" s="386"/>
      <c r="AD8" s="386"/>
      <c r="AE8" s="386"/>
      <c r="AF8" s="386"/>
      <c r="AG8" s="386"/>
      <c r="AH8" s="386"/>
      <c r="AI8" s="386"/>
      <c r="AJ8" s="386"/>
      <c r="AK8" s="386"/>
      <c r="AL8" s="386"/>
      <c r="AM8" s="386"/>
      <c r="AN8" s="386"/>
      <c r="AO8" s="386"/>
      <c r="AP8" s="386"/>
      <c r="AQ8" s="386"/>
      <c r="AR8" s="386"/>
      <c r="AS8" s="386"/>
      <c r="AT8" s="386"/>
      <c r="AU8" s="386"/>
      <c r="AV8" s="386"/>
      <c r="AX8" s="386"/>
      <c r="AY8" s="386"/>
      <c r="AZ8" s="386"/>
      <c r="BA8" s="386"/>
      <c r="BB8" s="386"/>
      <c r="BC8" s="386"/>
      <c r="BD8" s="386"/>
      <c r="BE8" s="386"/>
      <c r="BF8" s="386"/>
      <c r="BG8" s="386"/>
      <c r="BH8" s="386"/>
      <c r="BI8" s="386"/>
      <c r="BJ8" s="386"/>
      <c r="BK8" s="386"/>
      <c r="BL8" s="386"/>
      <c r="BM8" s="386"/>
      <c r="BN8" s="386"/>
    </row>
    <row r="9" spans="2:66" ht="27" customHeight="1" thickBot="1">
      <c r="B9" s="403" t="s">
        <v>40</v>
      </c>
      <c r="C9" s="404"/>
      <c r="D9" s="22">
        <v>0.7</v>
      </c>
      <c r="E9" s="21" t="b">
        <f>ISBLANK(D9)</f>
        <v>0</v>
      </c>
      <c r="F9" s="20">
        <f>VLOOKUP(E9,[2]Validation!B8:C9,2,FALSE)</f>
        <v>0</v>
      </c>
      <c r="H9" s="19" t="s">
        <v>16</v>
      </c>
      <c r="I9" s="241" t="s">
        <v>15</v>
      </c>
      <c r="J9" s="405" t="s">
        <v>14</v>
      </c>
      <c r="K9" s="405"/>
      <c r="L9" s="405"/>
      <c r="M9" s="405"/>
      <c r="N9" s="405"/>
      <c r="O9" s="405"/>
      <c r="P9" s="405"/>
      <c r="Q9" s="405"/>
      <c r="R9" s="405"/>
      <c r="S9" s="405"/>
      <c r="T9" s="405"/>
      <c r="U9" s="405"/>
      <c r="V9" s="405"/>
      <c r="W9" s="405"/>
      <c r="X9" s="406"/>
      <c r="Y9" s="406"/>
      <c r="Z9" s="406"/>
      <c r="AA9" s="406"/>
      <c r="AC9" s="302"/>
      <c r="AD9" s="303"/>
      <c r="AE9" s="303"/>
      <c r="AF9" s="303"/>
      <c r="AG9" s="303"/>
      <c r="AH9" s="407"/>
      <c r="AI9" s="407"/>
      <c r="AJ9" s="407"/>
      <c r="AK9" s="407"/>
      <c r="AL9" s="407"/>
      <c r="AM9" s="407"/>
      <c r="AN9" s="407"/>
      <c r="AO9" s="407"/>
      <c r="AP9" s="407"/>
      <c r="AQ9" s="407"/>
      <c r="AR9" s="407"/>
      <c r="AS9" s="408"/>
      <c r="AT9" s="408"/>
      <c r="AU9" s="408"/>
      <c r="AV9" s="409"/>
      <c r="AW9" s="10"/>
      <c r="AX9" s="302"/>
      <c r="AY9" s="303"/>
      <c r="AZ9" s="407"/>
      <c r="BA9" s="407"/>
      <c r="BB9" s="407"/>
      <c r="BC9" s="407"/>
      <c r="BD9" s="407"/>
      <c r="BE9" s="407"/>
      <c r="BF9" s="407"/>
      <c r="BG9" s="407"/>
      <c r="BH9" s="407"/>
      <c r="BI9" s="407"/>
      <c r="BJ9" s="407"/>
      <c r="BK9" s="408"/>
      <c r="BL9" s="408"/>
      <c r="BM9" s="408"/>
      <c r="BN9" s="409"/>
    </row>
    <row r="10" spans="2:66" ht="13.4" customHeight="1" thickTop="1">
      <c r="H10" s="391" t="s">
        <v>13</v>
      </c>
      <c r="I10" s="410">
        <v>4</v>
      </c>
      <c r="J10" s="401" t="s">
        <v>180</v>
      </c>
      <c r="K10" s="401"/>
      <c r="L10" s="401"/>
      <c r="M10" s="401"/>
      <c r="N10" s="401"/>
      <c r="O10" s="401"/>
      <c r="P10" s="401"/>
      <c r="Q10" s="401"/>
      <c r="R10" s="401"/>
      <c r="S10" s="401"/>
      <c r="T10" s="401"/>
      <c r="U10" s="401"/>
      <c r="V10" s="401"/>
      <c r="W10" s="401"/>
      <c r="X10" s="402"/>
      <c r="Y10" s="402"/>
      <c r="Z10" s="402"/>
      <c r="AA10" s="402"/>
      <c r="AC10" s="391"/>
      <c r="AD10" s="392"/>
      <c r="AE10" s="304"/>
      <c r="AF10" s="304"/>
      <c r="AG10" s="304"/>
      <c r="AH10" s="393"/>
      <c r="AI10" s="393"/>
      <c r="AJ10" s="393"/>
      <c r="AK10" s="393"/>
      <c r="AL10" s="393"/>
      <c r="AM10" s="393"/>
      <c r="AN10" s="393"/>
      <c r="AO10" s="393"/>
      <c r="AP10" s="393"/>
      <c r="AQ10" s="393"/>
      <c r="AR10" s="393"/>
      <c r="AS10" s="394"/>
      <c r="AT10" s="394"/>
      <c r="AU10" s="394"/>
      <c r="AV10" s="395"/>
      <c r="AW10" s="10"/>
      <c r="AX10" s="391"/>
      <c r="AY10" s="392"/>
      <c r="AZ10" s="393"/>
      <c r="BA10" s="393"/>
      <c r="BB10" s="393"/>
      <c r="BC10" s="393"/>
      <c r="BD10" s="393"/>
      <c r="BE10" s="393"/>
      <c r="BF10" s="393"/>
      <c r="BG10" s="393"/>
      <c r="BH10" s="393"/>
      <c r="BI10" s="393"/>
      <c r="BJ10" s="393"/>
      <c r="BK10" s="394"/>
      <c r="BL10" s="394"/>
      <c r="BM10" s="394"/>
      <c r="BN10" s="395"/>
    </row>
    <row r="11" spans="2:66" ht="15.5">
      <c r="B11" s="396" t="s">
        <v>39</v>
      </c>
      <c r="C11" s="397"/>
      <c r="D11" s="398"/>
      <c r="E11" s="194"/>
      <c r="F11" s="194"/>
      <c r="H11" s="391"/>
      <c r="I11" s="410"/>
      <c r="J11" s="401"/>
      <c r="K11" s="401"/>
      <c r="L11" s="401"/>
      <c r="M11" s="401"/>
      <c r="N11" s="401"/>
      <c r="O11" s="401"/>
      <c r="P11" s="401"/>
      <c r="Q11" s="401"/>
      <c r="R11" s="401"/>
      <c r="S11" s="401"/>
      <c r="T11" s="401"/>
      <c r="U11" s="401"/>
      <c r="V11" s="401"/>
      <c r="W11" s="401"/>
      <c r="X11" s="402"/>
      <c r="Y11" s="402"/>
      <c r="Z11" s="402"/>
      <c r="AA11" s="402"/>
      <c r="AC11" s="391"/>
      <c r="AD11" s="392"/>
      <c r="AE11" s="304"/>
      <c r="AF11" s="304"/>
      <c r="AG11" s="304"/>
      <c r="AH11" s="393"/>
      <c r="AI11" s="393"/>
      <c r="AJ11" s="393"/>
      <c r="AK11" s="393"/>
      <c r="AL11" s="393"/>
      <c r="AM11" s="393"/>
      <c r="AN11" s="393"/>
      <c r="AO11" s="393"/>
      <c r="AP11" s="393"/>
      <c r="AQ11" s="393"/>
      <c r="AR11" s="393"/>
      <c r="AS11" s="394"/>
      <c r="AT11" s="394"/>
      <c r="AU11" s="394"/>
      <c r="AV11" s="395"/>
      <c r="AW11" s="10"/>
      <c r="AX11" s="391"/>
      <c r="AY11" s="392"/>
      <c r="AZ11" s="393"/>
      <c r="BA11" s="393"/>
      <c r="BB11" s="393"/>
      <c r="BC11" s="393"/>
      <c r="BD11" s="393"/>
      <c r="BE11" s="393"/>
      <c r="BF11" s="393"/>
      <c r="BG11" s="393"/>
      <c r="BH11" s="393"/>
      <c r="BI11" s="393"/>
      <c r="BJ11" s="393"/>
      <c r="BK11" s="394"/>
      <c r="BL11" s="394"/>
      <c r="BM11" s="394"/>
      <c r="BN11" s="395"/>
    </row>
    <row r="12" spans="2:66" ht="27" customHeight="1" thickBot="1">
      <c r="B12" s="399" t="s">
        <v>38</v>
      </c>
      <c r="C12" s="400"/>
      <c r="D12" s="17" t="str">
        <f>'[2]1.Conflict of Interest'!C14</f>
        <v>Brin Hodgskiss</v>
      </c>
      <c r="E12" s="6" t="b">
        <f t="shared" ref="E12:E19" si="0">ISBLANK(D12)</f>
        <v>0</v>
      </c>
      <c r="F12" s="16" t="str">
        <f>VLOOKUP(E12,[2]Validation!B12:C13,2,FALSE)</f>
        <v>Refer to the Conflict of Interest tab</v>
      </c>
      <c r="H12" s="305" t="s">
        <v>11</v>
      </c>
      <c r="I12" s="240">
        <v>3</v>
      </c>
      <c r="J12" s="401" t="s">
        <v>179</v>
      </c>
      <c r="K12" s="401"/>
      <c r="L12" s="401"/>
      <c r="M12" s="401"/>
      <c r="N12" s="401"/>
      <c r="O12" s="401"/>
      <c r="P12" s="401"/>
      <c r="Q12" s="401"/>
      <c r="R12" s="401"/>
      <c r="S12" s="401"/>
      <c r="T12" s="401"/>
      <c r="U12" s="401"/>
      <c r="V12" s="401"/>
      <c r="W12" s="401"/>
      <c r="X12" s="402"/>
      <c r="Y12" s="402"/>
      <c r="Z12" s="402"/>
      <c r="AA12" s="402"/>
      <c r="AC12" s="305"/>
      <c r="AD12" s="304"/>
      <c r="AE12" s="304"/>
      <c r="AF12" s="304"/>
      <c r="AG12" s="304"/>
      <c r="AH12" s="393"/>
      <c r="AI12" s="393"/>
      <c r="AJ12" s="393"/>
      <c r="AK12" s="393"/>
      <c r="AL12" s="393"/>
      <c r="AM12" s="393"/>
      <c r="AN12" s="393"/>
      <c r="AO12" s="393"/>
      <c r="AP12" s="393"/>
      <c r="AQ12" s="393"/>
      <c r="AR12" s="393"/>
      <c r="AS12" s="394"/>
      <c r="AT12" s="394"/>
      <c r="AU12" s="394"/>
      <c r="AV12" s="395"/>
      <c r="AW12" s="10"/>
      <c r="AX12" s="305"/>
      <c r="AY12" s="304"/>
      <c r="AZ12" s="393"/>
      <c r="BA12" s="393"/>
      <c r="BB12" s="393"/>
      <c r="BC12" s="393"/>
      <c r="BD12" s="393"/>
      <c r="BE12" s="393"/>
      <c r="BF12" s="393"/>
      <c r="BG12" s="393"/>
      <c r="BH12" s="393"/>
      <c r="BI12" s="393"/>
      <c r="BJ12" s="393"/>
      <c r="BK12" s="394"/>
      <c r="BL12" s="394"/>
      <c r="BM12" s="394"/>
      <c r="BN12" s="395"/>
    </row>
    <row r="13" spans="2:66" ht="27" customHeight="1" thickTop="1" thickBot="1">
      <c r="B13" s="399" t="s">
        <v>36</v>
      </c>
      <c r="C13" s="400"/>
      <c r="D13" s="17" t="str">
        <f>'[2]1.Conflict of Interest'!C15</f>
        <v>Issy Gill</v>
      </c>
      <c r="E13" s="6" t="b">
        <f t="shared" si="0"/>
        <v>0</v>
      </c>
      <c r="F13" s="16" t="str">
        <f>VLOOKUP(E13,[2]Validation!$B$14:$C$15,2,FALSE)</f>
        <v>Refer to the Conflict of Interest tab</v>
      </c>
      <c r="H13" s="306" t="s">
        <v>174</v>
      </c>
      <c r="I13" s="240">
        <v>2</v>
      </c>
      <c r="J13" s="401" t="s">
        <v>9</v>
      </c>
      <c r="K13" s="401"/>
      <c r="L13" s="401"/>
      <c r="M13" s="401"/>
      <c r="N13" s="401"/>
      <c r="O13" s="401"/>
      <c r="P13" s="401"/>
      <c r="Q13" s="401"/>
      <c r="R13" s="401"/>
      <c r="S13" s="401"/>
      <c r="T13" s="401"/>
      <c r="U13" s="401"/>
      <c r="V13" s="401"/>
      <c r="W13" s="401"/>
      <c r="X13" s="402"/>
      <c r="Y13" s="402"/>
      <c r="Z13" s="402"/>
      <c r="AA13" s="402"/>
      <c r="AC13" s="306"/>
      <c r="AD13" s="304"/>
      <c r="AE13" s="304"/>
      <c r="AF13" s="304"/>
      <c r="AG13" s="304"/>
      <c r="AH13" s="393"/>
      <c r="AI13" s="393"/>
      <c r="AJ13" s="393"/>
      <c r="AK13" s="393"/>
      <c r="AL13" s="393"/>
      <c r="AM13" s="393"/>
      <c r="AN13" s="393"/>
      <c r="AO13" s="393"/>
      <c r="AP13" s="393"/>
      <c r="AQ13" s="393"/>
      <c r="AR13" s="393"/>
      <c r="AS13" s="394"/>
      <c r="AT13" s="394"/>
      <c r="AU13" s="394"/>
      <c r="AV13" s="395"/>
      <c r="AW13" s="10"/>
      <c r="AX13" s="306"/>
      <c r="AY13" s="304"/>
      <c r="AZ13" s="393"/>
      <c r="BA13" s="393"/>
      <c r="BB13" s="393"/>
      <c r="BC13" s="393"/>
      <c r="BD13" s="393"/>
      <c r="BE13" s="393"/>
      <c r="BF13" s="393"/>
      <c r="BG13" s="393"/>
      <c r="BH13" s="393"/>
      <c r="BI13" s="393"/>
      <c r="BJ13" s="393"/>
      <c r="BK13" s="394"/>
      <c r="BL13" s="394"/>
      <c r="BM13" s="394"/>
      <c r="BN13" s="395"/>
    </row>
    <row r="14" spans="2:66" ht="27" customHeight="1" thickTop="1" thickBot="1">
      <c r="B14" s="399" t="s">
        <v>35</v>
      </c>
      <c r="C14" s="400"/>
      <c r="D14" s="17" t="str">
        <f>'[2]1.Conflict of Interest'!C16</f>
        <v>Yvonne Baffour-Otchere</v>
      </c>
      <c r="E14" s="6" t="b">
        <f t="shared" si="0"/>
        <v>0</v>
      </c>
      <c r="F14" s="16" t="str">
        <f>VLOOKUP(E14,[2]Validation!$B$14:$C$15,2,FALSE)</f>
        <v>Refer to the Conflict of Interest tab</v>
      </c>
      <c r="H14" s="305" t="s">
        <v>185</v>
      </c>
      <c r="I14" s="240">
        <v>1</v>
      </c>
      <c r="J14" s="401" t="s">
        <v>178</v>
      </c>
      <c r="K14" s="401"/>
      <c r="L14" s="401"/>
      <c r="M14" s="401"/>
      <c r="N14" s="401"/>
      <c r="O14" s="401"/>
      <c r="P14" s="401"/>
      <c r="Q14" s="401"/>
      <c r="R14" s="401"/>
      <c r="S14" s="401"/>
      <c r="T14" s="401"/>
      <c r="U14" s="401"/>
      <c r="V14" s="401"/>
      <c r="W14" s="401"/>
      <c r="X14" s="402"/>
      <c r="Y14" s="402"/>
      <c r="Z14" s="402"/>
      <c r="AA14" s="402"/>
      <c r="AC14" s="305"/>
      <c r="AD14" s="304"/>
      <c r="AE14" s="304"/>
      <c r="AF14" s="304"/>
      <c r="AG14" s="304"/>
      <c r="AH14" s="393"/>
      <c r="AI14" s="393"/>
      <c r="AJ14" s="393"/>
      <c r="AK14" s="393"/>
      <c r="AL14" s="393"/>
      <c r="AM14" s="393"/>
      <c r="AN14" s="393"/>
      <c r="AO14" s="393"/>
      <c r="AP14" s="393"/>
      <c r="AQ14" s="393"/>
      <c r="AR14" s="393"/>
      <c r="AS14" s="394"/>
      <c r="AT14" s="394"/>
      <c r="AU14" s="394"/>
      <c r="AV14" s="395"/>
      <c r="AW14" s="10"/>
      <c r="AX14" s="305"/>
      <c r="AY14" s="304"/>
      <c r="AZ14" s="393"/>
      <c r="BA14" s="393"/>
      <c r="BB14" s="393"/>
      <c r="BC14" s="393"/>
      <c r="BD14" s="393"/>
      <c r="BE14" s="393"/>
      <c r="BF14" s="393"/>
      <c r="BG14" s="393"/>
      <c r="BH14" s="393"/>
      <c r="BI14" s="393"/>
      <c r="BJ14" s="393"/>
      <c r="BK14" s="394"/>
      <c r="BL14" s="394"/>
      <c r="BM14" s="394"/>
      <c r="BN14" s="395"/>
    </row>
    <row r="15" spans="2:66" ht="27" customHeight="1" thickTop="1" thickBot="1">
      <c r="B15" s="399" t="s">
        <v>34</v>
      </c>
      <c r="C15" s="400"/>
      <c r="D15" s="17" t="str">
        <f>'[2]1.Conflict of Interest'!C17</f>
        <v>Jacob Lant</v>
      </c>
      <c r="E15" s="6" t="b">
        <f t="shared" si="0"/>
        <v>0</v>
      </c>
      <c r="F15" s="16" t="str">
        <f>VLOOKUP(E15,[2]Validation!$B$14:$C$15,2,FALSE)</f>
        <v>Refer to the Conflict of Interest tab</v>
      </c>
      <c r="H15" s="307" t="s">
        <v>4</v>
      </c>
      <c r="I15" s="119">
        <v>0</v>
      </c>
      <c r="J15" s="411" t="s">
        <v>177</v>
      </c>
      <c r="K15" s="411"/>
      <c r="L15" s="411"/>
      <c r="M15" s="411"/>
      <c r="N15" s="411"/>
      <c r="O15" s="411"/>
      <c r="P15" s="411"/>
      <c r="Q15" s="411"/>
      <c r="R15" s="411"/>
      <c r="S15" s="411"/>
      <c r="T15" s="411"/>
      <c r="U15" s="411"/>
      <c r="V15" s="411"/>
      <c r="W15" s="411"/>
      <c r="X15" s="412"/>
      <c r="Y15" s="412"/>
      <c r="Z15" s="412"/>
      <c r="AA15" s="412"/>
      <c r="AC15" s="307"/>
      <c r="AD15" s="308"/>
      <c r="AE15" s="308"/>
      <c r="AF15" s="308"/>
      <c r="AG15" s="308"/>
      <c r="AH15" s="413"/>
      <c r="AI15" s="413"/>
      <c r="AJ15" s="413"/>
      <c r="AK15" s="413"/>
      <c r="AL15" s="413"/>
      <c r="AM15" s="413"/>
      <c r="AN15" s="413"/>
      <c r="AO15" s="413"/>
      <c r="AP15" s="413"/>
      <c r="AQ15" s="413"/>
      <c r="AR15" s="413"/>
      <c r="AS15" s="414"/>
      <c r="AT15" s="414"/>
      <c r="AU15" s="414"/>
      <c r="AV15" s="415"/>
      <c r="AW15" s="10"/>
      <c r="AX15" s="307"/>
      <c r="AY15" s="308"/>
      <c r="AZ15" s="413"/>
      <c r="BA15" s="413"/>
      <c r="BB15" s="413"/>
      <c r="BC15" s="413"/>
      <c r="BD15" s="413"/>
      <c r="BE15" s="413"/>
      <c r="BF15" s="413"/>
      <c r="BG15" s="413"/>
      <c r="BH15" s="413"/>
      <c r="BI15" s="413"/>
      <c r="BJ15" s="413"/>
      <c r="BK15" s="414"/>
      <c r="BL15" s="414"/>
      <c r="BM15" s="414"/>
      <c r="BN15" s="415"/>
    </row>
    <row r="16" spans="2:66" ht="27" customHeight="1" thickTop="1" thickBot="1">
      <c r="B16" s="399" t="s">
        <v>33</v>
      </c>
      <c r="C16" s="400"/>
      <c r="D16" s="17">
        <f>'[2]1.Conflict of Interest'!C18</f>
        <v>0</v>
      </c>
      <c r="E16" s="6" t="b">
        <f t="shared" si="0"/>
        <v>0</v>
      </c>
      <c r="F16" s="16" t="str">
        <f>VLOOKUP(E16,[2]Validation!$B$14:$C$15,2,FALSE)</f>
        <v>Refer to the Conflict of Interest tab</v>
      </c>
      <c r="H16" s="309"/>
      <c r="I16" s="310"/>
      <c r="J16" s="416"/>
      <c r="K16" s="416"/>
      <c r="L16" s="416"/>
      <c r="M16" s="416"/>
      <c r="N16" s="416"/>
      <c r="O16" s="416"/>
      <c r="P16" s="416"/>
      <c r="Q16" s="416"/>
      <c r="R16" s="416"/>
      <c r="S16" s="416"/>
      <c r="T16" s="416"/>
      <c r="U16" s="416"/>
      <c r="V16" s="416"/>
      <c r="W16" s="416"/>
      <c r="X16" s="416"/>
      <c r="Y16" s="416"/>
      <c r="Z16" s="416"/>
      <c r="AA16" s="416"/>
      <c r="AC16" s="309"/>
      <c r="AD16" s="310"/>
      <c r="AE16" s="310"/>
      <c r="AF16" s="310"/>
      <c r="AG16" s="310"/>
      <c r="AH16" s="416"/>
      <c r="AI16" s="416"/>
      <c r="AJ16" s="416"/>
      <c r="AK16" s="416"/>
      <c r="AL16" s="416"/>
      <c r="AM16" s="416"/>
      <c r="AN16" s="416"/>
      <c r="AO16" s="416"/>
      <c r="AP16" s="416"/>
      <c r="AQ16" s="416"/>
      <c r="AR16" s="416"/>
      <c r="AS16" s="416"/>
      <c r="AT16" s="416"/>
      <c r="AU16" s="416"/>
      <c r="AV16" s="416"/>
      <c r="AW16" s="10"/>
      <c r="AX16" s="309"/>
      <c r="AY16" s="310"/>
      <c r="AZ16" s="416"/>
      <c r="BA16" s="416"/>
      <c r="BB16" s="416"/>
      <c r="BC16" s="416"/>
      <c r="BD16" s="416"/>
      <c r="BE16" s="416"/>
      <c r="BF16" s="416"/>
      <c r="BG16" s="416"/>
      <c r="BH16" s="416"/>
      <c r="BI16" s="416"/>
      <c r="BJ16" s="416"/>
      <c r="BK16" s="416"/>
      <c r="BL16" s="416"/>
      <c r="BM16" s="416"/>
      <c r="BN16" s="416"/>
    </row>
    <row r="17" spans="2:67" ht="27" customHeight="1" thickTop="1" thickBot="1">
      <c r="B17" s="424" t="s">
        <v>240</v>
      </c>
      <c r="C17" s="425"/>
      <c r="D17" s="224" t="str">
        <f>'[2]1.Conflict of Interest'!C19</f>
        <v>tbc</v>
      </c>
      <c r="E17" s="6" t="b">
        <f t="shared" si="0"/>
        <v>0</v>
      </c>
      <c r="F17" s="16" t="str">
        <f>VLOOKUP(E17,[2]Validation!$B$14:$C$15,2,FALSE)</f>
        <v>Refer to the Conflict of Interest tab</v>
      </c>
      <c r="H17" s="309"/>
      <c r="I17" s="310"/>
      <c r="J17" s="311"/>
      <c r="K17" s="311"/>
      <c r="L17" s="311"/>
      <c r="M17" s="311"/>
      <c r="N17" s="311"/>
      <c r="O17" s="311"/>
      <c r="P17" s="311"/>
      <c r="Q17" s="311"/>
      <c r="R17" s="311"/>
      <c r="S17" s="311"/>
      <c r="T17" s="311"/>
      <c r="U17" s="311"/>
      <c r="V17" s="311"/>
      <c r="W17" s="311"/>
      <c r="X17" s="311"/>
      <c r="Y17" s="311"/>
      <c r="Z17" s="311"/>
      <c r="AA17" s="311"/>
      <c r="AC17" s="309"/>
      <c r="AD17" s="310"/>
      <c r="AE17" s="310"/>
      <c r="AF17" s="310"/>
      <c r="AG17" s="310"/>
      <c r="AH17" s="311"/>
      <c r="AI17" s="311"/>
      <c r="AJ17" s="311"/>
      <c r="AK17" s="311"/>
      <c r="AL17" s="311"/>
      <c r="AM17" s="311"/>
      <c r="AN17" s="311"/>
      <c r="AO17" s="311"/>
      <c r="AP17" s="311"/>
      <c r="AQ17" s="311"/>
      <c r="AR17" s="311"/>
      <c r="AS17" s="311"/>
      <c r="AT17" s="311"/>
      <c r="AU17" s="311"/>
      <c r="AV17" s="311"/>
      <c r="AX17" s="309"/>
      <c r="AY17" s="310"/>
      <c r="AZ17" s="311"/>
      <c r="BA17" s="311"/>
      <c r="BB17" s="311"/>
      <c r="BC17" s="311"/>
      <c r="BD17" s="311"/>
      <c r="BE17" s="311"/>
      <c r="BF17" s="311"/>
      <c r="BG17" s="311"/>
      <c r="BH17" s="311"/>
      <c r="BI17" s="311"/>
      <c r="BJ17" s="311"/>
      <c r="BK17" s="311"/>
      <c r="BL17" s="311"/>
      <c r="BM17" s="311"/>
      <c r="BN17" s="311"/>
    </row>
    <row r="18" spans="2:67" ht="27" customHeight="1" thickTop="1" thickBot="1">
      <c r="B18" s="424" t="s">
        <v>241</v>
      </c>
      <c r="C18" s="425"/>
      <c r="D18" s="224" t="str">
        <f>'[2]1.Conflict of Interest'!C20</f>
        <v>tbc</v>
      </c>
      <c r="E18" s="6" t="b">
        <f t="shared" si="0"/>
        <v>0</v>
      </c>
      <c r="F18" s="16" t="str">
        <f>VLOOKUP(E18,[2]Validation!$B$14:$C$15,2,FALSE)</f>
        <v>Refer to the Conflict of Interest tab</v>
      </c>
      <c r="H18" s="309"/>
      <c r="I18" s="310"/>
      <c r="J18" s="311"/>
      <c r="K18" s="311"/>
      <c r="L18" s="311"/>
      <c r="M18" s="311"/>
      <c r="N18" s="311"/>
      <c r="O18" s="311"/>
      <c r="P18" s="311"/>
      <c r="Q18" s="311"/>
      <c r="R18" s="311"/>
      <c r="S18" s="311"/>
      <c r="T18" s="311"/>
      <c r="U18" s="311"/>
      <c r="V18" s="311"/>
      <c r="W18" s="311"/>
      <c r="X18" s="311"/>
      <c r="Y18" s="311"/>
      <c r="Z18" s="311"/>
      <c r="AA18" s="311"/>
      <c r="AC18" s="309"/>
      <c r="AD18" s="310"/>
      <c r="AE18" s="310"/>
      <c r="AF18" s="310"/>
      <c r="AG18" s="310"/>
      <c r="AH18" s="311"/>
      <c r="AI18" s="311"/>
      <c r="AJ18" s="311"/>
      <c r="AK18" s="311"/>
      <c r="AL18" s="311"/>
      <c r="AM18" s="311"/>
      <c r="AN18" s="311"/>
      <c r="AO18" s="311"/>
      <c r="AP18" s="311"/>
      <c r="AQ18" s="311"/>
      <c r="AR18" s="311"/>
      <c r="AS18" s="311"/>
      <c r="AT18" s="311"/>
      <c r="AU18" s="311"/>
      <c r="AV18" s="311"/>
      <c r="AX18" s="309"/>
      <c r="AY18" s="310"/>
      <c r="AZ18" s="311"/>
      <c r="BA18" s="311"/>
      <c r="BB18" s="311"/>
      <c r="BC18" s="311"/>
      <c r="BD18" s="311"/>
      <c r="BE18" s="311"/>
      <c r="BF18" s="311"/>
      <c r="BG18" s="311"/>
      <c r="BH18" s="311"/>
      <c r="BI18" s="311"/>
      <c r="BJ18" s="311"/>
      <c r="BK18" s="311"/>
      <c r="BL18" s="311"/>
      <c r="BM18" s="311"/>
      <c r="BN18" s="311"/>
    </row>
    <row r="19" spans="2:67" ht="27" customHeight="1" thickTop="1" thickBot="1">
      <c r="B19" s="424" t="s">
        <v>242</v>
      </c>
      <c r="C19" s="425"/>
      <c r="D19" s="224" t="str">
        <f>'[2]1.Conflict of Interest'!C21</f>
        <v>tbc</v>
      </c>
      <c r="E19" s="6" t="b">
        <f t="shared" si="0"/>
        <v>0</v>
      </c>
      <c r="F19" s="16" t="str">
        <f>VLOOKUP(E19,[2]Validation!$B$14:$C$15,2,FALSE)</f>
        <v>Refer to the Conflict of Interest tab</v>
      </c>
      <c r="H19" s="309"/>
      <c r="I19" s="310"/>
      <c r="J19" s="311"/>
      <c r="K19" s="311"/>
      <c r="L19" s="311"/>
      <c r="M19" s="311"/>
      <c r="N19" s="311"/>
      <c r="O19" s="311"/>
      <c r="P19" s="311"/>
      <c r="Q19" s="311"/>
      <c r="R19" s="311"/>
      <c r="S19" s="311"/>
      <c r="T19" s="311"/>
      <c r="U19" s="311"/>
      <c r="V19" s="311"/>
      <c r="W19" s="311"/>
      <c r="X19" s="311"/>
      <c r="Y19" s="311"/>
      <c r="Z19" s="311"/>
      <c r="AA19" s="311"/>
      <c r="AC19" s="309"/>
      <c r="AD19" s="310"/>
      <c r="AE19" s="310"/>
      <c r="AF19" s="310"/>
      <c r="AG19" s="310"/>
      <c r="AH19" s="311"/>
      <c r="AI19" s="311"/>
      <c r="AJ19" s="311"/>
      <c r="AK19" s="311"/>
      <c r="AL19" s="311"/>
      <c r="AM19" s="311"/>
      <c r="AN19" s="311"/>
      <c r="AO19" s="311"/>
      <c r="AP19" s="311"/>
      <c r="AQ19" s="311"/>
      <c r="AR19" s="311"/>
      <c r="AS19" s="311"/>
      <c r="AT19" s="311"/>
      <c r="AU19" s="311"/>
      <c r="AV19" s="311"/>
      <c r="AX19" s="309"/>
      <c r="AY19" s="310"/>
      <c r="AZ19" s="311"/>
      <c r="BA19" s="311"/>
      <c r="BB19" s="311"/>
      <c r="BC19" s="311"/>
      <c r="BD19" s="311"/>
      <c r="BE19" s="311"/>
      <c r="BF19" s="311"/>
      <c r="BG19" s="311"/>
      <c r="BH19" s="311"/>
      <c r="BI19" s="311"/>
      <c r="BJ19" s="311"/>
      <c r="BK19" s="311"/>
      <c r="BL19" s="311"/>
      <c r="BM19" s="311"/>
      <c r="BN19" s="311"/>
    </row>
    <row r="20" spans="2:67" ht="13" thickTop="1"/>
    <row r="21" spans="2:67" ht="64" customHeight="1" thickBot="1">
      <c r="C21" s="312"/>
      <c r="D21" s="312"/>
      <c r="E21" s="242"/>
      <c r="F21" s="242"/>
      <c r="G21" s="312"/>
      <c r="H21" s="426" t="s">
        <v>268</v>
      </c>
      <c r="I21" s="427"/>
      <c r="J21" s="427"/>
      <c r="K21" s="427"/>
      <c r="L21" s="427"/>
      <c r="M21" s="427"/>
      <c r="N21" s="312"/>
      <c r="O21" s="420" t="s">
        <v>269</v>
      </c>
      <c r="P21" s="421"/>
      <c r="Q21" s="422"/>
      <c r="R21" s="422"/>
      <c r="S21" s="422"/>
      <c r="T21" s="423"/>
      <c r="U21" s="312"/>
      <c r="V21" s="420" t="s">
        <v>270</v>
      </c>
      <c r="W21" s="421"/>
      <c r="X21" s="422"/>
      <c r="Y21" s="422"/>
      <c r="Z21" s="422"/>
      <c r="AA21" s="422"/>
      <c r="AB21" s="312"/>
      <c r="AC21" s="417" t="s">
        <v>271</v>
      </c>
      <c r="AD21" s="418"/>
      <c r="AE21" s="418"/>
      <c r="AF21" s="418"/>
      <c r="AG21" s="418"/>
      <c r="AH21" s="419"/>
      <c r="AI21" s="312"/>
      <c r="AJ21" s="420" t="s">
        <v>347</v>
      </c>
      <c r="AK21" s="421"/>
      <c r="AL21" s="422"/>
      <c r="AM21" s="422"/>
      <c r="AN21" s="422"/>
      <c r="AO21" s="423"/>
      <c r="AP21" s="312"/>
      <c r="AQ21" s="420" t="s">
        <v>272</v>
      </c>
      <c r="AR21" s="421"/>
      <c r="AS21" s="422"/>
      <c r="AT21" s="422"/>
      <c r="AU21" s="422"/>
      <c r="AV21" s="423"/>
      <c r="AW21" s="312"/>
      <c r="AX21" s="417" t="s">
        <v>392</v>
      </c>
      <c r="AY21" s="418"/>
      <c r="AZ21" s="419"/>
      <c r="BA21" s="312"/>
      <c r="BB21" s="420" t="s">
        <v>393</v>
      </c>
      <c r="BC21" s="421"/>
      <c r="BD21" s="422"/>
      <c r="BE21" s="422"/>
      <c r="BF21" s="422"/>
      <c r="BG21" s="423"/>
      <c r="BH21" s="312"/>
      <c r="BI21" s="420" t="s">
        <v>394</v>
      </c>
      <c r="BJ21" s="421"/>
      <c r="BK21" s="422"/>
      <c r="BL21" s="422"/>
      <c r="BM21" s="422"/>
      <c r="BN21" s="423"/>
    </row>
    <row r="22" spans="2:67" ht="13" customHeight="1" thickTop="1">
      <c r="C22" s="312"/>
      <c r="D22" s="312"/>
      <c r="E22" s="435"/>
      <c r="F22" s="435"/>
      <c r="G22" s="313"/>
      <c r="H22" s="431" t="s">
        <v>187</v>
      </c>
      <c r="I22" s="436" t="s">
        <v>214</v>
      </c>
      <c r="J22" s="428" t="s">
        <v>395</v>
      </c>
      <c r="K22" s="428" t="s">
        <v>396</v>
      </c>
      <c r="L22" s="428" t="s">
        <v>256</v>
      </c>
      <c r="M22" s="428" t="s">
        <v>258</v>
      </c>
      <c r="N22" s="313"/>
      <c r="O22" s="431" t="s">
        <v>187</v>
      </c>
      <c r="P22" s="433" t="s">
        <v>153</v>
      </c>
      <c r="Q22" s="428" t="s">
        <v>395</v>
      </c>
      <c r="R22" s="428" t="s">
        <v>396</v>
      </c>
      <c r="S22" s="428" t="s">
        <v>256</v>
      </c>
      <c r="T22" s="428" t="s">
        <v>258</v>
      </c>
      <c r="U22" s="313"/>
      <c r="V22" s="431" t="s">
        <v>187</v>
      </c>
      <c r="W22" s="433" t="s">
        <v>153</v>
      </c>
      <c r="X22" s="428" t="s">
        <v>395</v>
      </c>
      <c r="Y22" s="428" t="s">
        <v>396</v>
      </c>
      <c r="Z22" s="428" t="s">
        <v>256</v>
      </c>
      <c r="AA22" s="428" t="s">
        <v>258</v>
      </c>
      <c r="AB22" s="313"/>
      <c r="AC22" s="431" t="s">
        <v>187</v>
      </c>
      <c r="AD22" s="433" t="s">
        <v>214</v>
      </c>
      <c r="AE22" s="428" t="s">
        <v>395</v>
      </c>
      <c r="AF22" s="428" t="s">
        <v>396</v>
      </c>
      <c r="AG22" s="428" t="s">
        <v>256</v>
      </c>
      <c r="AH22" s="428" t="s">
        <v>258</v>
      </c>
      <c r="AI22" s="313"/>
      <c r="AJ22" s="431" t="s">
        <v>187</v>
      </c>
      <c r="AK22" s="433" t="s">
        <v>153</v>
      </c>
      <c r="AL22" s="428" t="s">
        <v>395</v>
      </c>
      <c r="AM22" s="428" t="s">
        <v>396</v>
      </c>
      <c r="AN22" s="428" t="s">
        <v>256</v>
      </c>
      <c r="AO22" s="428" t="s">
        <v>258</v>
      </c>
      <c r="AP22" s="313"/>
      <c r="AQ22" s="431" t="s">
        <v>187</v>
      </c>
      <c r="AR22" s="433" t="s">
        <v>153</v>
      </c>
      <c r="AS22" s="428" t="s">
        <v>395</v>
      </c>
      <c r="AT22" s="428" t="s">
        <v>396</v>
      </c>
      <c r="AU22" s="428" t="s">
        <v>256</v>
      </c>
      <c r="AV22" s="428" t="s">
        <v>258</v>
      </c>
      <c r="AW22" s="313"/>
      <c r="AX22" s="431" t="s">
        <v>187</v>
      </c>
      <c r="AY22" s="433" t="s">
        <v>214</v>
      </c>
      <c r="AZ22" s="444" t="s">
        <v>26</v>
      </c>
      <c r="BA22" s="313"/>
      <c r="BB22" s="431" t="s">
        <v>187</v>
      </c>
      <c r="BC22" s="433" t="s">
        <v>153</v>
      </c>
      <c r="BD22" s="428" t="s">
        <v>395</v>
      </c>
      <c r="BE22" s="428" t="s">
        <v>396</v>
      </c>
      <c r="BF22" s="428" t="s">
        <v>256</v>
      </c>
      <c r="BG22" s="428" t="s">
        <v>258</v>
      </c>
      <c r="BH22" s="313"/>
      <c r="BI22" s="431" t="s">
        <v>187</v>
      </c>
      <c r="BJ22" s="433" t="s">
        <v>153</v>
      </c>
      <c r="BK22" s="428" t="s">
        <v>395</v>
      </c>
      <c r="BL22" s="428" t="s">
        <v>396</v>
      </c>
      <c r="BM22" s="428" t="s">
        <v>256</v>
      </c>
      <c r="BN22" s="428" t="s">
        <v>258</v>
      </c>
    </row>
    <row r="23" spans="2:67" ht="9" customHeight="1">
      <c r="B23" s="438" t="s">
        <v>25</v>
      </c>
      <c r="C23" s="440" t="s">
        <v>24</v>
      </c>
      <c r="D23" s="440"/>
      <c r="E23" s="440"/>
      <c r="F23" s="442" t="s">
        <v>23</v>
      </c>
      <c r="H23" s="431"/>
      <c r="I23" s="436"/>
      <c r="J23" s="429"/>
      <c r="K23" s="429"/>
      <c r="L23" s="429"/>
      <c r="M23" s="429"/>
      <c r="N23" s="313"/>
      <c r="O23" s="431"/>
      <c r="P23" s="433"/>
      <c r="Q23" s="429"/>
      <c r="R23" s="429"/>
      <c r="S23" s="429"/>
      <c r="T23" s="429"/>
      <c r="U23" s="313"/>
      <c r="V23" s="431"/>
      <c r="W23" s="433"/>
      <c r="X23" s="429"/>
      <c r="Y23" s="429"/>
      <c r="Z23" s="429"/>
      <c r="AA23" s="429"/>
      <c r="AC23" s="431"/>
      <c r="AD23" s="433"/>
      <c r="AE23" s="429"/>
      <c r="AF23" s="429"/>
      <c r="AG23" s="429"/>
      <c r="AH23" s="429"/>
      <c r="AI23" s="313"/>
      <c r="AJ23" s="431"/>
      <c r="AK23" s="433"/>
      <c r="AL23" s="429"/>
      <c r="AM23" s="429"/>
      <c r="AN23" s="429"/>
      <c r="AO23" s="429"/>
      <c r="AP23" s="313"/>
      <c r="AQ23" s="431"/>
      <c r="AR23" s="433"/>
      <c r="AS23" s="429"/>
      <c r="AT23" s="429"/>
      <c r="AU23" s="429"/>
      <c r="AV23" s="429"/>
      <c r="AX23" s="431"/>
      <c r="AY23" s="433"/>
      <c r="AZ23" s="444"/>
      <c r="BA23" s="313"/>
      <c r="BB23" s="431"/>
      <c r="BC23" s="433"/>
      <c r="BD23" s="429"/>
      <c r="BE23" s="429"/>
      <c r="BF23" s="429"/>
      <c r="BG23" s="429"/>
      <c r="BH23" s="313"/>
      <c r="BI23" s="431"/>
      <c r="BJ23" s="433"/>
      <c r="BK23" s="429"/>
      <c r="BL23" s="429"/>
      <c r="BM23" s="429"/>
      <c r="BN23" s="429"/>
    </row>
    <row r="24" spans="2:67" ht="23.5" customHeight="1" thickBot="1">
      <c r="B24" s="439"/>
      <c r="C24" s="441"/>
      <c r="D24" s="441"/>
      <c r="E24" s="441"/>
      <c r="F24" s="443"/>
      <c r="G24" s="313"/>
      <c r="H24" s="432"/>
      <c r="I24" s="437"/>
      <c r="J24" s="430"/>
      <c r="K24" s="430"/>
      <c r="L24" s="430"/>
      <c r="M24" s="430"/>
      <c r="N24" s="313"/>
      <c r="O24" s="432"/>
      <c r="P24" s="434"/>
      <c r="Q24" s="430"/>
      <c r="R24" s="430"/>
      <c r="S24" s="430"/>
      <c r="T24" s="430"/>
      <c r="U24" s="313"/>
      <c r="V24" s="432"/>
      <c r="W24" s="434"/>
      <c r="X24" s="430"/>
      <c r="Y24" s="430"/>
      <c r="Z24" s="430"/>
      <c r="AA24" s="430"/>
      <c r="AB24" s="313"/>
      <c r="AC24" s="432"/>
      <c r="AD24" s="434"/>
      <c r="AE24" s="430"/>
      <c r="AF24" s="430"/>
      <c r="AG24" s="430"/>
      <c r="AH24" s="430"/>
      <c r="AI24" s="313"/>
      <c r="AJ24" s="432"/>
      <c r="AK24" s="434"/>
      <c r="AL24" s="430"/>
      <c r="AM24" s="430"/>
      <c r="AN24" s="430"/>
      <c r="AO24" s="430"/>
      <c r="AP24" s="313"/>
      <c r="AQ24" s="432"/>
      <c r="AR24" s="434"/>
      <c r="AS24" s="430"/>
      <c r="AT24" s="430"/>
      <c r="AU24" s="430"/>
      <c r="AV24" s="430"/>
      <c r="AW24" s="313"/>
      <c r="AX24" s="432"/>
      <c r="AY24" s="434"/>
      <c r="AZ24" s="445"/>
      <c r="BA24" s="313"/>
      <c r="BB24" s="432"/>
      <c r="BC24" s="434"/>
      <c r="BD24" s="430"/>
      <c r="BE24" s="430"/>
      <c r="BF24" s="430"/>
      <c r="BG24" s="430"/>
      <c r="BH24" s="313"/>
      <c r="BI24" s="432"/>
      <c r="BJ24" s="434"/>
      <c r="BK24" s="430"/>
      <c r="BL24" s="430"/>
      <c r="BM24" s="430"/>
      <c r="BN24" s="430"/>
    </row>
    <row r="25" spans="2:67" ht="10.4" customHeight="1" thickTop="1">
      <c r="C25" s="312"/>
      <c r="D25" s="242"/>
      <c r="E25" s="313" t="s">
        <v>22</v>
      </c>
      <c r="F25" s="313"/>
      <c r="G25" s="313" t="s">
        <v>21</v>
      </c>
      <c r="H25" s="313" t="s">
        <v>21</v>
      </c>
      <c r="I25" s="313"/>
      <c r="J25" s="313" t="s">
        <v>21</v>
      </c>
      <c r="K25" s="313"/>
      <c r="L25" s="313"/>
      <c r="M25" s="313"/>
      <c r="N25" s="313" t="s">
        <v>21</v>
      </c>
      <c r="O25" s="313" t="s">
        <v>21</v>
      </c>
      <c r="P25" s="313"/>
      <c r="Q25" s="313" t="s">
        <v>21</v>
      </c>
      <c r="R25" s="313"/>
      <c r="S25" s="313"/>
      <c r="T25" s="313"/>
      <c r="U25" s="313" t="s">
        <v>21</v>
      </c>
      <c r="V25" s="313" t="s">
        <v>21</v>
      </c>
      <c r="W25" s="313"/>
      <c r="X25" s="313" t="s">
        <v>21</v>
      </c>
      <c r="Y25" s="313"/>
      <c r="Z25" s="313"/>
      <c r="AA25" s="313"/>
      <c r="AB25" s="313" t="s">
        <v>21</v>
      </c>
      <c r="AC25" s="313" t="s">
        <v>21</v>
      </c>
      <c r="AD25" s="313"/>
      <c r="AE25" s="313" t="s">
        <v>21</v>
      </c>
      <c r="AF25" s="313"/>
      <c r="AG25" s="313"/>
      <c r="AH25" s="313"/>
      <c r="AI25" s="313" t="s">
        <v>21</v>
      </c>
      <c r="AJ25" s="313" t="s">
        <v>21</v>
      </c>
      <c r="AK25" s="313"/>
      <c r="AL25" s="313"/>
      <c r="AM25" s="313"/>
      <c r="AN25" s="313"/>
      <c r="AO25" s="313" t="s">
        <v>21</v>
      </c>
      <c r="AP25" s="313" t="s">
        <v>21</v>
      </c>
      <c r="AQ25" s="313" t="s">
        <v>21</v>
      </c>
      <c r="AR25" s="313"/>
      <c r="AS25" s="313"/>
      <c r="AT25" s="313"/>
      <c r="AU25" s="313"/>
      <c r="AV25" s="313" t="s">
        <v>21</v>
      </c>
      <c r="AW25" s="313" t="s">
        <v>21</v>
      </c>
      <c r="AX25" s="313" t="s">
        <v>21</v>
      </c>
      <c r="AY25" s="313"/>
      <c r="AZ25" s="313" t="s">
        <v>21</v>
      </c>
      <c r="BA25" s="313" t="s">
        <v>21</v>
      </c>
      <c r="BB25" s="313" t="s">
        <v>21</v>
      </c>
      <c r="BC25" s="313"/>
      <c r="BD25" s="313"/>
      <c r="BE25" s="313"/>
      <c r="BF25" s="313"/>
      <c r="BG25" s="313" t="s">
        <v>21</v>
      </c>
      <c r="BH25" s="313" t="s">
        <v>21</v>
      </c>
      <c r="BI25" s="313" t="s">
        <v>21</v>
      </c>
      <c r="BJ25" s="313"/>
      <c r="BK25" s="313"/>
      <c r="BL25" s="313"/>
      <c r="BM25" s="313"/>
      <c r="BN25" s="313" t="s">
        <v>21</v>
      </c>
    </row>
    <row r="26" spans="2:67" ht="196.75" customHeight="1">
      <c r="B26" s="220">
        <v>1</v>
      </c>
      <c r="C26" s="446" t="s">
        <v>251</v>
      </c>
      <c r="D26" s="447"/>
      <c r="E26" s="213"/>
      <c r="F26" s="118">
        <v>0.15</v>
      </c>
      <c r="G26" s="313"/>
      <c r="H26" s="218">
        <v>3</v>
      </c>
      <c r="I26" s="146">
        <f>(H26/4)*F26*100</f>
        <v>11.249999999999998</v>
      </c>
      <c r="J26" s="314" t="s">
        <v>397</v>
      </c>
      <c r="K26" s="314" t="s">
        <v>398</v>
      </c>
      <c r="L26" s="314" t="s">
        <v>399</v>
      </c>
      <c r="M26" s="314"/>
      <c r="N26" s="313"/>
      <c r="O26" s="218">
        <v>4</v>
      </c>
      <c r="P26" s="146">
        <f>(O26/4)*F26*100</f>
        <v>15</v>
      </c>
      <c r="Q26" s="314" t="s">
        <v>400</v>
      </c>
      <c r="R26" s="314" t="s">
        <v>401</v>
      </c>
      <c r="S26" s="315" t="s">
        <v>402</v>
      </c>
      <c r="T26" s="314" t="s">
        <v>403</v>
      </c>
      <c r="U26" s="313"/>
      <c r="V26" s="218">
        <v>3</v>
      </c>
      <c r="W26" s="146">
        <f>(V26/4)*F26*100</f>
        <v>11.249999999999998</v>
      </c>
      <c r="X26" s="314" t="s">
        <v>404</v>
      </c>
      <c r="Y26" s="314" t="s">
        <v>405</v>
      </c>
      <c r="Z26" s="314" t="s">
        <v>406</v>
      </c>
      <c r="AA26" s="314" t="s">
        <v>407</v>
      </c>
      <c r="AB26" s="313"/>
      <c r="AC26" s="218">
        <v>2</v>
      </c>
      <c r="AD26" s="146">
        <f>(AC26/4)*F26*100</f>
        <v>7.5</v>
      </c>
      <c r="AE26" s="314" t="s">
        <v>408</v>
      </c>
      <c r="AF26" s="314" t="s">
        <v>409</v>
      </c>
      <c r="AG26" s="314" t="s">
        <v>410</v>
      </c>
      <c r="AH26" s="314" t="s">
        <v>411</v>
      </c>
      <c r="AI26" s="313"/>
      <c r="AJ26" s="218">
        <v>4</v>
      </c>
      <c r="AK26" s="146">
        <f>(AJ26/4)*F26*100</f>
        <v>15</v>
      </c>
      <c r="AL26" s="314" t="s">
        <v>412</v>
      </c>
      <c r="AM26" s="314" t="s">
        <v>413</v>
      </c>
      <c r="AN26" s="314" t="s">
        <v>414</v>
      </c>
      <c r="AO26" s="314"/>
      <c r="AP26" s="313"/>
      <c r="AQ26" s="218">
        <v>2</v>
      </c>
      <c r="AR26" s="146">
        <f>(AQ26/4)*F26*100</f>
        <v>7.5</v>
      </c>
      <c r="AS26" s="316" t="s">
        <v>415</v>
      </c>
      <c r="AT26" s="317"/>
      <c r="AU26" s="318" t="s">
        <v>416</v>
      </c>
      <c r="AV26" s="318"/>
      <c r="AW26" s="313"/>
      <c r="AX26" s="218"/>
      <c r="AY26" s="146">
        <f t="shared" ref="AY26:AY30" si="1">(AX26/4)*AV26*100</f>
        <v>0</v>
      </c>
      <c r="AZ26" s="319" t="s">
        <v>417</v>
      </c>
      <c r="BA26" s="313"/>
      <c r="BB26" s="218">
        <v>3</v>
      </c>
      <c r="BC26" s="146">
        <f>(BB26/4)*F26*100</f>
        <v>11.249999999999998</v>
      </c>
      <c r="BD26" s="314" t="s">
        <v>418</v>
      </c>
      <c r="BE26" s="314" t="s">
        <v>419</v>
      </c>
      <c r="BF26" s="314" t="s">
        <v>420</v>
      </c>
      <c r="BG26" s="314" t="s">
        <v>421</v>
      </c>
      <c r="BH26" s="313"/>
      <c r="BI26" s="218">
        <v>2</v>
      </c>
      <c r="BJ26" s="146">
        <f>(BI26/4)*F26*100</f>
        <v>7.5</v>
      </c>
      <c r="BK26" s="314" t="s">
        <v>422</v>
      </c>
      <c r="BL26" s="314" t="s">
        <v>423</v>
      </c>
      <c r="BM26" s="314" t="s">
        <v>424</v>
      </c>
      <c r="BN26" s="314" t="s">
        <v>425</v>
      </c>
      <c r="BO26" s="320"/>
    </row>
    <row r="27" spans="2:67" ht="166" customHeight="1">
      <c r="B27" s="220">
        <v>2</v>
      </c>
      <c r="C27" s="446" t="s">
        <v>252</v>
      </c>
      <c r="D27" s="447"/>
      <c r="E27" s="213"/>
      <c r="F27" s="118">
        <v>0.15</v>
      </c>
      <c r="G27" s="313"/>
      <c r="H27" s="218">
        <v>2</v>
      </c>
      <c r="I27" s="146">
        <f t="shared" ref="I27:I30" si="2">(H27/4)*F27*100</f>
        <v>7.5</v>
      </c>
      <c r="J27" s="314" t="s">
        <v>426</v>
      </c>
      <c r="K27" s="314" t="s">
        <v>427</v>
      </c>
      <c r="L27" s="314" t="s">
        <v>428</v>
      </c>
      <c r="M27" s="314" t="s">
        <v>429</v>
      </c>
      <c r="N27" s="313"/>
      <c r="O27" s="218">
        <v>3</v>
      </c>
      <c r="P27" s="146">
        <f>(O27/4)*F27*100</f>
        <v>11.249999999999998</v>
      </c>
      <c r="Q27" s="314" t="s">
        <v>430</v>
      </c>
      <c r="R27" s="314" t="s">
        <v>431</v>
      </c>
      <c r="S27" s="314" t="s">
        <v>432</v>
      </c>
      <c r="T27" s="314"/>
      <c r="U27" s="313"/>
      <c r="V27" s="218">
        <v>3</v>
      </c>
      <c r="W27" s="146">
        <f>(V27/4)*F27*100</f>
        <v>11.249999999999998</v>
      </c>
      <c r="X27" s="314" t="s">
        <v>433</v>
      </c>
      <c r="Y27" s="314" t="s">
        <v>434</v>
      </c>
      <c r="Z27" s="314" t="s">
        <v>435</v>
      </c>
      <c r="AA27" s="314"/>
      <c r="AB27" s="313"/>
      <c r="AC27" s="218">
        <v>2</v>
      </c>
      <c r="AD27" s="146">
        <f>(AC27/4)*F27*100</f>
        <v>7.5</v>
      </c>
      <c r="AE27" s="314" t="s">
        <v>436</v>
      </c>
      <c r="AF27" s="314" t="s">
        <v>437</v>
      </c>
      <c r="AG27" s="314" t="s">
        <v>438</v>
      </c>
      <c r="AH27" s="314"/>
      <c r="AI27" s="313"/>
      <c r="AJ27" s="218">
        <v>3</v>
      </c>
      <c r="AK27" s="146">
        <f>(AJ27/4)*F27*100</f>
        <v>11.249999999999998</v>
      </c>
      <c r="AL27" s="314" t="s">
        <v>439</v>
      </c>
      <c r="AM27" s="314" t="s">
        <v>440</v>
      </c>
      <c r="AN27" s="314" t="s">
        <v>441</v>
      </c>
      <c r="AO27" s="314" t="s">
        <v>442</v>
      </c>
      <c r="AP27" s="313"/>
      <c r="AQ27" s="218">
        <v>3</v>
      </c>
      <c r="AR27" s="146">
        <f>(AQ27/4)*F27*100</f>
        <v>11.249999999999998</v>
      </c>
      <c r="AS27" s="316" t="s">
        <v>443</v>
      </c>
      <c r="AT27" s="317"/>
      <c r="AU27" s="318" t="s">
        <v>444</v>
      </c>
      <c r="AV27" s="318"/>
      <c r="AW27" s="313"/>
      <c r="AX27" s="218"/>
      <c r="AY27" s="146">
        <f t="shared" si="1"/>
        <v>0</v>
      </c>
      <c r="AZ27" s="219"/>
      <c r="BA27" s="313"/>
      <c r="BB27" s="218">
        <v>2</v>
      </c>
      <c r="BC27" s="146">
        <f>(BB27/4)*F27*100</f>
        <v>7.5</v>
      </c>
      <c r="BD27" s="314" t="s">
        <v>445</v>
      </c>
      <c r="BE27" s="314" t="s">
        <v>446</v>
      </c>
      <c r="BF27" s="314" t="s">
        <v>447</v>
      </c>
      <c r="BG27" s="219"/>
      <c r="BH27" s="313"/>
      <c r="BI27" s="218">
        <v>2</v>
      </c>
      <c r="BJ27" s="146">
        <f>(BI27/4)*F27*100</f>
        <v>7.5</v>
      </c>
      <c r="BK27" s="314" t="s">
        <v>448</v>
      </c>
      <c r="BL27" s="314" t="s">
        <v>449</v>
      </c>
      <c r="BM27" s="314" t="s">
        <v>450</v>
      </c>
      <c r="BN27" s="314" t="s">
        <v>451</v>
      </c>
      <c r="BO27" s="320"/>
    </row>
    <row r="28" spans="2:67" ht="235" customHeight="1">
      <c r="B28" s="220">
        <v>3</v>
      </c>
      <c r="C28" s="446" t="s">
        <v>253</v>
      </c>
      <c r="D28" s="447"/>
      <c r="E28" s="213"/>
      <c r="F28" s="118">
        <v>0.2</v>
      </c>
      <c r="G28" s="313"/>
      <c r="H28" s="218">
        <v>3</v>
      </c>
      <c r="I28" s="146">
        <f t="shared" si="2"/>
        <v>15.000000000000002</v>
      </c>
      <c r="J28" s="314" t="s">
        <v>452</v>
      </c>
      <c r="K28" s="314" t="s">
        <v>453</v>
      </c>
      <c r="L28" s="219" t="s">
        <v>454</v>
      </c>
      <c r="M28" s="314"/>
      <c r="N28" s="313"/>
      <c r="O28" s="218">
        <v>4</v>
      </c>
      <c r="P28" s="146">
        <f>(O28/4)*F28*100</f>
        <v>20</v>
      </c>
      <c r="Q28" s="314" t="s">
        <v>455</v>
      </c>
      <c r="R28" s="314" t="s">
        <v>521</v>
      </c>
      <c r="S28" s="314" t="s">
        <v>456</v>
      </c>
      <c r="T28" s="314"/>
      <c r="U28" s="313"/>
      <c r="V28" s="218">
        <v>3</v>
      </c>
      <c r="W28" s="146">
        <f>(V28/4)*F28*100</f>
        <v>15.000000000000002</v>
      </c>
      <c r="X28" s="314" t="s">
        <v>457</v>
      </c>
      <c r="Y28" s="314" t="s">
        <v>458</v>
      </c>
      <c r="Z28" s="314" t="s">
        <v>459</v>
      </c>
      <c r="AA28" s="314"/>
      <c r="AB28" s="313"/>
      <c r="AC28" s="218">
        <v>2</v>
      </c>
      <c r="AD28" s="146">
        <f>(AC28/4)*F28*100</f>
        <v>10</v>
      </c>
      <c r="AE28" s="314" t="s">
        <v>460</v>
      </c>
      <c r="AF28" s="314" t="s">
        <v>461</v>
      </c>
      <c r="AG28" s="314" t="s">
        <v>462</v>
      </c>
      <c r="AH28" s="314"/>
      <c r="AI28" s="313"/>
      <c r="AJ28" s="218">
        <v>3</v>
      </c>
      <c r="AK28" s="146">
        <f>(AJ28/4)*F28*100</f>
        <v>15.000000000000002</v>
      </c>
      <c r="AL28" s="314" t="s">
        <v>525</v>
      </c>
      <c r="AM28" s="314" t="s">
        <v>526</v>
      </c>
      <c r="AN28" s="314" t="s">
        <v>463</v>
      </c>
      <c r="AO28" s="314" t="s">
        <v>464</v>
      </c>
      <c r="AP28" s="313"/>
      <c r="AQ28" s="218">
        <v>2</v>
      </c>
      <c r="AR28" s="146">
        <f>(AQ28/4)*F28*100</f>
        <v>10</v>
      </c>
      <c r="AS28" s="316" t="s">
        <v>465</v>
      </c>
      <c r="AT28" s="317"/>
      <c r="AU28" s="318" t="s">
        <v>466</v>
      </c>
      <c r="AV28" s="318" t="s">
        <v>467</v>
      </c>
      <c r="AW28" s="313"/>
      <c r="AX28" s="218"/>
      <c r="AY28" s="146" t="e">
        <f t="shared" si="1"/>
        <v>#VALUE!</v>
      </c>
      <c r="AZ28" s="219"/>
      <c r="BA28" s="313"/>
      <c r="BB28" s="218">
        <v>2</v>
      </c>
      <c r="BC28" s="146">
        <f>(BB28/4)*F28*100</f>
        <v>10</v>
      </c>
      <c r="BD28" s="314" t="s">
        <v>468</v>
      </c>
      <c r="BE28" s="314" t="s">
        <v>469</v>
      </c>
      <c r="BF28" s="314" t="s">
        <v>470</v>
      </c>
      <c r="BG28" s="219"/>
      <c r="BH28" s="313"/>
      <c r="BI28" s="218">
        <v>2</v>
      </c>
      <c r="BJ28" s="146">
        <f>(BI28/4)*F28*100</f>
        <v>10</v>
      </c>
      <c r="BK28" s="314" t="s">
        <v>471</v>
      </c>
      <c r="BL28" s="314" t="s">
        <v>472</v>
      </c>
      <c r="BM28" s="314" t="s">
        <v>473</v>
      </c>
      <c r="BN28" s="314"/>
      <c r="BO28" s="320"/>
    </row>
    <row r="29" spans="2:67" ht="189.5" customHeight="1">
      <c r="B29" s="220">
        <v>4</v>
      </c>
      <c r="C29" s="446" t="s">
        <v>254</v>
      </c>
      <c r="D29" s="447"/>
      <c r="E29" s="213"/>
      <c r="F29" s="118">
        <v>0.1</v>
      </c>
      <c r="G29" s="313"/>
      <c r="H29" s="218">
        <v>3</v>
      </c>
      <c r="I29" s="146">
        <f t="shared" si="2"/>
        <v>7.5000000000000009</v>
      </c>
      <c r="J29" s="314" t="s">
        <v>474</v>
      </c>
      <c r="K29" s="314" t="s">
        <v>475</v>
      </c>
      <c r="L29" s="314" t="s">
        <v>476</v>
      </c>
      <c r="M29" s="314" t="s">
        <v>477</v>
      </c>
      <c r="N29" s="313"/>
      <c r="O29" s="218">
        <v>3</v>
      </c>
      <c r="P29" s="146">
        <f>(O29/4)*F29*100</f>
        <v>7.5000000000000009</v>
      </c>
      <c r="Q29" s="314" t="s">
        <v>522</v>
      </c>
      <c r="R29" s="314" t="s">
        <v>523</v>
      </c>
      <c r="S29" s="314" t="s">
        <v>478</v>
      </c>
      <c r="T29" s="314"/>
      <c r="U29" s="313"/>
      <c r="V29" s="218">
        <v>3</v>
      </c>
      <c r="W29" s="146">
        <f>(V29/4)*F29*100</f>
        <v>7.5000000000000009</v>
      </c>
      <c r="X29" s="314" t="s">
        <v>479</v>
      </c>
      <c r="Y29" s="314" t="s">
        <v>480</v>
      </c>
      <c r="Z29" s="314" t="s">
        <v>481</v>
      </c>
      <c r="AA29" s="219"/>
      <c r="AB29" s="313"/>
      <c r="AC29" s="218">
        <v>2</v>
      </c>
      <c r="AD29" s="146">
        <f>(AC29/4)*F29*100</f>
        <v>5</v>
      </c>
      <c r="AE29" s="314" t="s">
        <v>482</v>
      </c>
      <c r="AF29" s="314" t="s">
        <v>483</v>
      </c>
      <c r="AG29" s="315" t="s">
        <v>484</v>
      </c>
      <c r="AH29" s="314"/>
      <c r="AI29" s="313"/>
      <c r="AJ29" s="218">
        <v>3</v>
      </c>
      <c r="AK29" s="146">
        <f>(AJ29/4)*F29*100</f>
        <v>7.5000000000000009</v>
      </c>
      <c r="AL29" s="314" t="s">
        <v>485</v>
      </c>
      <c r="AM29" s="314" t="s">
        <v>486</v>
      </c>
      <c r="AN29" s="314" t="s">
        <v>527</v>
      </c>
      <c r="AO29" s="314"/>
      <c r="AP29" s="313"/>
      <c r="AQ29" s="218">
        <v>3</v>
      </c>
      <c r="AR29" s="146">
        <f>(AQ29/4)*F29*100</f>
        <v>7.5000000000000009</v>
      </c>
      <c r="AS29" s="316" t="s">
        <v>487</v>
      </c>
      <c r="AT29" s="317"/>
      <c r="AU29" s="318" t="s">
        <v>488</v>
      </c>
      <c r="AV29" s="318"/>
      <c r="AW29" s="313"/>
      <c r="AX29" s="218"/>
      <c r="AY29" s="146">
        <f t="shared" si="1"/>
        <v>0</v>
      </c>
      <c r="AZ29" s="219"/>
      <c r="BA29" s="313"/>
      <c r="BB29" s="218">
        <v>3</v>
      </c>
      <c r="BC29" s="146">
        <f>(BB29/4)*F29*100</f>
        <v>7.5000000000000009</v>
      </c>
      <c r="BD29" s="314" t="s">
        <v>489</v>
      </c>
      <c r="BE29" s="314" t="s">
        <v>490</v>
      </c>
      <c r="BF29" s="314" t="s">
        <v>491</v>
      </c>
      <c r="BG29" s="219"/>
      <c r="BH29" s="313"/>
      <c r="BI29" s="218">
        <v>2</v>
      </c>
      <c r="BJ29" s="146">
        <f>(BI29/4)*F29*100</f>
        <v>5</v>
      </c>
      <c r="BK29" s="314" t="s">
        <v>492</v>
      </c>
      <c r="BL29" s="314" t="s">
        <v>493</v>
      </c>
      <c r="BM29" s="314" t="s">
        <v>494</v>
      </c>
      <c r="BN29" s="314" t="s">
        <v>495</v>
      </c>
      <c r="BO29" s="321"/>
    </row>
    <row r="30" spans="2:67" ht="140.5" customHeight="1">
      <c r="B30" s="220">
        <v>5</v>
      </c>
      <c r="C30" s="448" t="s">
        <v>255</v>
      </c>
      <c r="D30" s="449"/>
      <c r="E30" s="213"/>
      <c r="F30" s="118">
        <v>0.1</v>
      </c>
      <c r="G30" s="313"/>
      <c r="H30" s="218">
        <v>3</v>
      </c>
      <c r="I30" s="146">
        <f t="shared" si="2"/>
        <v>7.5000000000000009</v>
      </c>
      <c r="J30" s="314" t="s">
        <v>496</v>
      </c>
      <c r="K30" s="314" t="s">
        <v>497</v>
      </c>
      <c r="L30" s="314" t="s">
        <v>498</v>
      </c>
      <c r="M30" s="314"/>
      <c r="N30" s="313"/>
      <c r="O30" s="218">
        <v>3</v>
      </c>
      <c r="P30" s="146">
        <f>(O30/4)*F30*100</f>
        <v>7.5000000000000009</v>
      </c>
      <c r="Q30" s="329" t="s">
        <v>499</v>
      </c>
      <c r="R30" s="314" t="s">
        <v>500</v>
      </c>
      <c r="S30" s="314" t="s">
        <v>501</v>
      </c>
      <c r="T30" s="314"/>
      <c r="U30" s="313"/>
      <c r="V30" s="218">
        <v>3</v>
      </c>
      <c r="W30" s="146">
        <f>(V30/4)*F30*100</f>
        <v>7.5000000000000009</v>
      </c>
      <c r="X30" s="322" t="s">
        <v>502</v>
      </c>
      <c r="Y30" s="314" t="s">
        <v>503</v>
      </c>
      <c r="Z30" s="314" t="s">
        <v>504</v>
      </c>
      <c r="AA30" s="219"/>
      <c r="AB30" s="313"/>
      <c r="AC30" s="218">
        <v>1</v>
      </c>
      <c r="AD30" s="146">
        <f>(AC30/4)*F30*100</f>
        <v>2.5</v>
      </c>
      <c r="AE30" s="314" t="s">
        <v>505</v>
      </c>
      <c r="AF30" s="314" t="s">
        <v>506</v>
      </c>
      <c r="AG30" s="314" t="s">
        <v>507</v>
      </c>
      <c r="AH30" s="314"/>
      <c r="AI30" s="313"/>
      <c r="AJ30" s="218">
        <v>3</v>
      </c>
      <c r="AK30" s="146">
        <f>(AJ30/4)*F30*100</f>
        <v>7.5000000000000009</v>
      </c>
      <c r="AL30" s="314" t="s">
        <v>508</v>
      </c>
      <c r="AM30" s="314" t="s">
        <v>497</v>
      </c>
      <c r="AN30" s="314" t="s">
        <v>509</v>
      </c>
      <c r="AO30" s="219"/>
      <c r="AP30" s="313"/>
      <c r="AQ30" s="218">
        <v>2</v>
      </c>
      <c r="AR30" s="146">
        <f>(AQ30/4)*F30*100</f>
        <v>5</v>
      </c>
      <c r="AS30" s="316" t="s">
        <v>510</v>
      </c>
      <c r="AT30" s="317"/>
      <c r="AU30" s="318" t="s">
        <v>511</v>
      </c>
      <c r="AV30" s="318"/>
      <c r="AW30" s="313"/>
      <c r="AX30" s="218"/>
      <c r="AY30" s="146">
        <f t="shared" si="1"/>
        <v>0</v>
      </c>
      <c r="AZ30" s="219"/>
      <c r="BA30" s="313"/>
      <c r="BB30" s="218">
        <v>2</v>
      </c>
      <c r="BC30" s="146">
        <f>(BB30/4)*F30*100</f>
        <v>5</v>
      </c>
      <c r="BD30" s="314" t="s">
        <v>512</v>
      </c>
      <c r="BE30" s="314" t="s">
        <v>513</v>
      </c>
      <c r="BF30" s="314" t="s">
        <v>514</v>
      </c>
      <c r="BG30" s="219"/>
      <c r="BH30" s="313"/>
      <c r="BI30" s="218">
        <v>1</v>
      </c>
      <c r="BJ30" s="146">
        <f>(BI30/4)*F30*100</f>
        <v>2.5</v>
      </c>
      <c r="BK30" s="314" t="s">
        <v>515</v>
      </c>
      <c r="BL30" s="314" t="s">
        <v>516</v>
      </c>
      <c r="BM30" s="314" t="s">
        <v>517</v>
      </c>
      <c r="BN30" s="314"/>
    </row>
    <row r="31" spans="2:67" ht="8.15" customHeight="1">
      <c r="B31" s="323"/>
      <c r="C31" s="242"/>
      <c r="D31" s="242"/>
      <c r="E31" s="242"/>
      <c r="F31" s="324"/>
      <c r="G31" s="313"/>
      <c r="H31" s="324"/>
      <c r="I31" s="325"/>
      <c r="J31" s="313"/>
      <c r="K31" s="313"/>
      <c r="L31" s="313"/>
      <c r="M31" s="313"/>
      <c r="N31" s="313"/>
      <c r="O31" s="324"/>
      <c r="P31" s="325"/>
      <c r="Q31" s="325"/>
      <c r="R31" s="325"/>
      <c r="S31" s="325"/>
      <c r="T31" s="313"/>
      <c r="U31" s="313"/>
      <c r="V31" s="324"/>
      <c r="W31" s="325"/>
      <c r="X31" s="325"/>
      <c r="Y31" s="325"/>
      <c r="Z31" s="325"/>
      <c r="AA31" s="325"/>
      <c r="AB31" s="313"/>
      <c r="AC31" s="324"/>
      <c r="AD31" s="325"/>
      <c r="AE31" s="325"/>
      <c r="AF31" s="325"/>
      <c r="AG31" s="325"/>
      <c r="AH31" s="313"/>
      <c r="AI31" s="313"/>
      <c r="AJ31" s="324"/>
      <c r="AK31" s="325"/>
      <c r="AL31" s="325"/>
      <c r="AM31" s="325"/>
      <c r="AN31" s="325"/>
      <c r="AO31" s="313"/>
      <c r="AP31" s="313"/>
      <c r="AQ31" s="324"/>
      <c r="AR31" s="325"/>
      <c r="AS31" s="325"/>
      <c r="AT31" s="325"/>
      <c r="AU31" s="325"/>
      <c r="AV31" s="313"/>
      <c r="AW31" s="313"/>
      <c r="AX31" s="324"/>
      <c r="AY31" s="325"/>
      <c r="AZ31" s="313"/>
      <c r="BA31" s="313"/>
      <c r="BB31" s="324"/>
      <c r="BC31" s="325"/>
      <c r="BD31" s="325"/>
      <c r="BE31" s="325"/>
      <c r="BF31" s="325"/>
      <c r="BG31" s="313"/>
      <c r="BH31" s="313"/>
      <c r="BI31" s="324"/>
      <c r="BJ31" s="325"/>
      <c r="BK31" s="325"/>
      <c r="BL31" s="325"/>
      <c r="BM31" s="325"/>
      <c r="BN31" s="313"/>
    </row>
    <row r="32" spans="2:67" ht="13.5" thickBot="1">
      <c r="B32" s="10"/>
      <c r="C32" s="326"/>
      <c r="D32" s="450" t="s">
        <v>20</v>
      </c>
      <c r="E32" s="451"/>
      <c r="F32" s="327">
        <f>SUM(F26:F30)</f>
        <v>0.7</v>
      </c>
      <c r="G32" s="312"/>
      <c r="H32" s="8" t="s">
        <v>19</v>
      </c>
      <c r="I32" s="147">
        <f>SUM(I26:I30)</f>
        <v>48.75</v>
      </c>
      <c r="J32" s="312" t="s">
        <v>213</v>
      </c>
      <c r="K32" s="312"/>
      <c r="L32" s="312"/>
      <c r="M32" s="312"/>
      <c r="N32" s="312"/>
      <c r="O32" s="8" t="s">
        <v>19</v>
      </c>
      <c r="P32" s="147">
        <f>SUM(P26:P30)</f>
        <v>61.25</v>
      </c>
      <c r="Q32" s="328"/>
      <c r="R32" s="328"/>
      <c r="S32" s="328"/>
      <c r="T32" s="326" t="s">
        <v>213</v>
      </c>
      <c r="U32" s="312"/>
      <c r="V32" s="8" t="s">
        <v>19</v>
      </c>
      <c r="W32" s="147">
        <f>SUM(W26:W30)</f>
        <v>52.5</v>
      </c>
      <c r="X32" s="328"/>
      <c r="Y32" s="328"/>
      <c r="Z32" s="328"/>
      <c r="AA32" s="328"/>
      <c r="AB32" s="312"/>
      <c r="AC32" s="8" t="s">
        <v>19</v>
      </c>
      <c r="AD32" s="147">
        <f>SUM(AD26:AD30)</f>
        <v>32.5</v>
      </c>
      <c r="AE32" s="328"/>
      <c r="AF32" s="328"/>
      <c r="AG32" s="328"/>
      <c r="AH32" s="312" t="s">
        <v>213</v>
      </c>
      <c r="AI32" s="312"/>
      <c r="AJ32" s="8" t="s">
        <v>19</v>
      </c>
      <c r="AK32" s="147">
        <f>SUM(AK26:AK30)</f>
        <v>56.25</v>
      </c>
      <c r="AL32" s="328"/>
      <c r="AM32" s="328"/>
      <c r="AN32" s="328"/>
      <c r="AO32" s="326" t="s">
        <v>213</v>
      </c>
      <c r="AP32" s="312"/>
      <c r="AQ32" s="8" t="s">
        <v>19</v>
      </c>
      <c r="AR32" s="147">
        <f>SUM(AR26:AR30)</f>
        <v>41.25</v>
      </c>
      <c r="AS32" s="328"/>
      <c r="AT32" s="328"/>
      <c r="AU32" s="328"/>
      <c r="AV32" s="326" t="s">
        <v>213</v>
      </c>
      <c r="AW32" s="312"/>
      <c r="AX32" s="8" t="s">
        <v>19</v>
      </c>
      <c r="AY32" s="147" t="e">
        <f>SUM(AY26:AY30)</f>
        <v>#VALUE!</v>
      </c>
      <c r="AZ32" s="312" t="s">
        <v>213</v>
      </c>
      <c r="BA32" s="312"/>
      <c r="BB32" s="8" t="s">
        <v>19</v>
      </c>
      <c r="BC32" s="147">
        <f>SUM(BC26:BC30)</f>
        <v>41.25</v>
      </c>
      <c r="BD32" s="328"/>
      <c r="BE32" s="328"/>
      <c r="BF32" s="328"/>
      <c r="BG32" s="326" t="s">
        <v>213</v>
      </c>
      <c r="BH32" s="312"/>
      <c r="BI32" s="8" t="s">
        <v>19</v>
      </c>
      <c r="BJ32" s="147">
        <f>SUM(BJ26:BJ30)</f>
        <v>32.5</v>
      </c>
      <c r="BK32" s="328"/>
      <c r="BL32" s="328"/>
      <c r="BM32" s="328"/>
      <c r="BN32" s="326" t="s">
        <v>213</v>
      </c>
    </row>
    <row r="33" ht="13" thickTop="1"/>
  </sheetData>
  <mergeCells count="114">
    <mergeCell ref="C26:D26"/>
    <mergeCell ref="C27:D27"/>
    <mergeCell ref="C28:D28"/>
    <mergeCell ref="C29:D29"/>
    <mergeCell ref="C30:D30"/>
    <mergeCell ref="D32:E32"/>
    <mergeCell ref="BK22:BK24"/>
    <mergeCell ref="BL22:BL24"/>
    <mergeCell ref="BM22:BM24"/>
    <mergeCell ref="AK22:AK24"/>
    <mergeCell ref="AL22:AL24"/>
    <mergeCell ref="AM22:AM24"/>
    <mergeCell ref="AN22:AN24"/>
    <mergeCell ref="AA22:AA24"/>
    <mergeCell ref="AC22:AC24"/>
    <mergeCell ref="AD22:AD24"/>
    <mergeCell ref="AE22:AE24"/>
    <mergeCell ref="AF22:AF24"/>
    <mergeCell ref="AG22:AG24"/>
    <mergeCell ref="T22:T24"/>
    <mergeCell ref="V22:V24"/>
    <mergeCell ref="W22:W24"/>
    <mergeCell ref="X22:X24"/>
    <mergeCell ref="Y22:Y24"/>
    <mergeCell ref="BN22:BN24"/>
    <mergeCell ref="B23:B24"/>
    <mergeCell ref="C23:E24"/>
    <mergeCell ref="F23:F24"/>
    <mergeCell ref="BD22:BD24"/>
    <mergeCell ref="BE22:BE24"/>
    <mergeCell ref="BF22:BF24"/>
    <mergeCell ref="BG22:BG24"/>
    <mergeCell ref="BI22:BI24"/>
    <mergeCell ref="BJ22:BJ24"/>
    <mergeCell ref="AV22:AV24"/>
    <mergeCell ref="AX22:AX24"/>
    <mergeCell ref="AY22:AY24"/>
    <mergeCell ref="AZ22:AZ24"/>
    <mergeCell ref="BB22:BB24"/>
    <mergeCell ref="BC22:BC24"/>
    <mergeCell ref="AO22:AO24"/>
    <mergeCell ref="AQ22:AQ24"/>
    <mergeCell ref="AR22:AR24"/>
    <mergeCell ref="AS22:AS24"/>
    <mergeCell ref="AT22:AT24"/>
    <mergeCell ref="AU22:AU24"/>
    <mergeCell ref="AH22:AH24"/>
    <mergeCell ref="AJ22:AJ24"/>
    <mergeCell ref="Z22:Z24"/>
    <mergeCell ref="M22:M24"/>
    <mergeCell ref="O22:O24"/>
    <mergeCell ref="P22:P24"/>
    <mergeCell ref="Q22:Q24"/>
    <mergeCell ref="R22:R24"/>
    <mergeCell ref="S22:S24"/>
    <mergeCell ref="E22:F22"/>
    <mergeCell ref="H22:H24"/>
    <mergeCell ref="I22:I24"/>
    <mergeCell ref="J22:J24"/>
    <mergeCell ref="K22:K24"/>
    <mergeCell ref="L22:L24"/>
    <mergeCell ref="AC21:AH21"/>
    <mergeCell ref="AJ21:AO21"/>
    <mergeCell ref="AQ21:AV21"/>
    <mergeCell ref="AX21:AZ21"/>
    <mergeCell ref="BB21:BG21"/>
    <mergeCell ref="BI21:BN21"/>
    <mergeCell ref="B17:C17"/>
    <mergeCell ref="B18:C18"/>
    <mergeCell ref="B19:C19"/>
    <mergeCell ref="H21:M21"/>
    <mergeCell ref="O21:T21"/>
    <mergeCell ref="V21:AA21"/>
    <mergeCell ref="B15:C15"/>
    <mergeCell ref="J15:AA15"/>
    <mergeCell ref="AH15:AV15"/>
    <mergeCell ref="AZ15:BN15"/>
    <mergeCell ref="B16:C16"/>
    <mergeCell ref="J16:AA16"/>
    <mergeCell ref="AH16:AV16"/>
    <mergeCell ref="AZ16:BN16"/>
    <mergeCell ref="B13:C13"/>
    <mergeCell ref="J13:AA13"/>
    <mergeCell ref="AH13:AV13"/>
    <mergeCell ref="AZ13:BN13"/>
    <mergeCell ref="B14:C14"/>
    <mergeCell ref="J14:AA14"/>
    <mergeCell ref="AH14:AV14"/>
    <mergeCell ref="AZ14:BN14"/>
    <mergeCell ref="B12:C12"/>
    <mergeCell ref="J12:AA12"/>
    <mergeCell ref="AH12:AV12"/>
    <mergeCell ref="AZ12:BN12"/>
    <mergeCell ref="B9:C9"/>
    <mergeCell ref="J9:AA9"/>
    <mergeCell ref="AH9:AV9"/>
    <mergeCell ref="AZ9:BN9"/>
    <mergeCell ref="H10:H11"/>
    <mergeCell ref="I10:I11"/>
    <mergeCell ref="J10:AA11"/>
    <mergeCell ref="AC10:AC11"/>
    <mergeCell ref="AD10:AD11"/>
    <mergeCell ref="AH10:AV11"/>
    <mergeCell ref="C3:D3"/>
    <mergeCell ref="B6:D6"/>
    <mergeCell ref="H6:AA8"/>
    <mergeCell ref="AC6:AV8"/>
    <mergeCell ref="AX6:BN8"/>
    <mergeCell ref="B7:C7"/>
    <mergeCell ref="B8:C8"/>
    <mergeCell ref="AX10:AX11"/>
    <mergeCell ref="AY10:AY11"/>
    <mergeCell ref="AZ10:BN11"/>
    <mergeCell ref="B11:D11"/>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E9590-D9A0-4E71-8DDF-2352E9579F98}">
  <dimension ref="B1:X29"/>
  <sheetViews>
    <sheetView showGridLines="0" topLeftCell="C4" zoomScaleNormal="100" workbookViewId="0">
      <selection activeCell="J13" sqref="J13"/>
    </sheetView>
  </sheetViews>
  <sheetFormatPr defaultColWidth="8.81640625" defaultRowHeight="12.5"/>
  <cols>
    <col min="1" max="1" width="2.54296875" style="6" customWidth="1"/>
    <col min="2" max="2" width="8.81640625" style="6"/>
    <col min="3" max="3" width="19.1796875" style="6" bestFit="1" customWidth="1"/>
    <col min="4" max="4" width="38.54296875" style="6" customWidth="1"/>
    <col min="5" max="5" width="5.54296875" style="6" hidden="1" customWidth="1"/>
    <col min="6" max="6" width="19.453125" style="6" customWidth="1"/>
    <col min="7" max="7" width="2.453125" style="6" customWidth="1"/>
    <col min="8" max="8" width="18.54296875" style="6" customWidth="1"/>
    <col min="9" max="9" width="3" style="6" customWidth="1"/>
    <col min="10" max="10" width="16.81640625" style="6" customWidth="1"/>
    <col min="11" max="11" width="3" style="6" customWidth="1"/>
    <col min="12" max="12" width="16.81640625" style="6" customWidth="1"/>
    <col min="13" max="13" width="2.453125" style="6" customWidth="1"/>
    <col min="14" max="14" width="20.7265625" style="6" customWidth="1"/>
    <col min="15" max="15" width="3" style="6" customWidth="1"/>
    <col min="16" max="16" width="16.81640625" style="6" customWidth="1"/>
    <col min="17" max="17" width="3" style="6" customWidth="1"/>
    <col min="18" max="18" width="16.81640625" style="6" customWidth="1"/>
    <col min="19" max="19" width="2.453125" style="6" customWidth="1"/>
    <col min="20" max="20" width="16.81640625" style="6" customWidth="1"/>
    <col min="21" max="21" width="3" style="6" customWidth="1"/>
    <col min="22" max="22" width="16.81640625" style="6" customWidth="1"/>
    <col min="23" max="23" width="2.6328125" style="6" customWidth="1"/>
    <col min="24" max="24" width="12" style="6" customWidth="1"/>
    <col min="25" max="16384" width="8.81640625" style="6"/>
  </cols>
  <sheetData>
    <row r="1" spans="2:24" s="23" customFormat="1">
      <c r="F1" s="30"/>
    </row>
    <row r="2" spans="2:24" s="23" customFormat="1" ht="25">
      <c r="C2" s="29" t="s">
        <v>45</v>
      </c>
      <c r="D2" s="29"/>
      <c r="E2" s="28"/>
      <c r="F2" s="28"/>
    </row>
    <row r="3" spans="2:24" s="23" customFormat="1" ht="20">
      <c r="C3" s="382"/>
      <c r="D3" s="382"/>
    </row>
    <row r="4" spans="2:24" ht="13.4" customHeight="1">
      <c r="H4" s="24"/>
      <c r="I4" s="24"/>
      <c r="J4" s="24"/>
      <c r="K4" s="24"/>
      <c r="L4" s="24"/>
      <c r="N4" s="24"/>
      <c r="O4" s="24"/>
      <c r="P4" s="24"/>
      <c r="Q4" s="24"/>
      <c r="R4" s="24"/>
      <c r="T4" s="24"/>
      <c r="U4" s="24"/>
      <c r="V4" s="24"/>
    </row>
    <row r="5" spans="2:24" ht="13.4" customHeight="1">
      <c r="H5" s="24"/>
      <c r="I5" s="24"/>
      <c r="J5" s="24"/>
      <c r="K5" s="24"/>
      <c r="L5" s="24"/>
      <c r="N5" s="24"/>
      <c r="O5" s="24"/>
      <c r="P5" s="24"/>
      <c r="Q5" s="24"/>
      <c r="R5" s="24"/>
      <c r="T5" s="24"/>
      <c r="U5" s="24"/>
      <c r="V5" s="24"/>
    </row>
    <row r="6" spans="2:24" ht="15.5">
      <c r="B6" s="383" t="s">
        <v>43</v>
      </c>
      <c r="C6" s="384"/>
      <c r="D6" s="385"/>
      <c r="E6" s="18"/>
      <c r="F6" s="18"/>
      <c r="H6" s="456" t="s">
        <v>193</v>
      </c>
      <c r="I6" s="456"/>
      <c r="J6" s="456"/>
      <c r="K6" s="457"/>
      <c r="L6" s="457"/>
      <c r="M6" s="457"/>
      <c r="N6" s="457"/>
      <c r="O6" s="457"/>
      <c r="P6" s="457"/>
      <c r="Q6" s="457"/>
      <c r="R6" s="24"/>
    </row>
    <row r="7" spans="2:24" ht="61" customHeight="1">
      <c r="B7" s="387" t="s">
        <v>42</v>
      </c>
      <c r="C7" s="388"/>
      <c r="D7" s="151" t="str">
        <f>'1.Conflict of Interest'!C7</f>
        <v>Patient and System Engagement &amp; Comms</v>
      </c>
      <c r="E7" s="27" t="b">
        <f>ISBLANK(D7)</f>
        <v>0</v>
      </c>
      <c r="F7" s="20">
        <f>VLOOKUP(E7,Validation!B4:C5,2,FALSE)</f>
        <v>0</v>
      </c>
      <c r="H7" s="457"/>
      <c r="I7" s="457"/>
      <c r="J7" s="457"/>
      <c r="K7" s="457"/>
      <c r="L7" s="457"/>
      <c r="M7" s="457"/>
      <c r="N7" s="457"/>
      <c r="O7" s="457"/>
      <c r="P7" s="457"/>
      <c r="Q7" s="457"/>
      <c r="R7" s="24"/>
    </row>
    <row r="8" spans="2:24" ht="27" customHeight="1">
      <c r="B8" s="389" t="s">
        <v>41</v>
      </c>
      <c r="C8" s="390"/>
      <c r="D8" s="210">
        <f>'1.Conflict of Interest'!C8</f>
        <v>44706</v>
      </c>
      <c r="E8" s="25" t="b">
        <f>ISBLANK(D8)</f>
        <v>0</v>
      </c>
      <c r="F8" s="20">
        <f>VLOOKUP(E8,Validation!B6:C7,2,FALSE)</f>
        <v>0</v>
      </c>
      <c r="H8" s="457"/>
      <c r="I8" s="457"/>
      <c r="J8" s="457"/>
      <c r="K8" s="457"/>
      <c r="L8" s="457"/>
      <c r="M8" s="457"/>
      <c r="N8" s="457"/>
      <c r="O8" s="457"/>
      <c r="P8" s="457"/>
      <c r="Q8" s="457"/>
      <c r="R8" s="24"/>
    </row>
    <row r="9" spans="2:24" ht="27" customHeight="1" thickBot="1">
      <c r="B9" s="403" t="s">
        <v>190</v>
      </c>
      <c r="C9" s="404"/>
      <c r="D9" s="141">
        <v>30</v>
      </c>
      <c r="E9" s="21" t="b">
        <f>ISBLANK(D9)</f>
        <v>0</v>
      </c>
      <c r="F9" s="20"/>
    </row>
    <row r="10" spans="2:24" ht="13.4" customHeight="1" thickTop="1"/>
    <row r="11" spans="2:24" ht="82.5" customHeight="1">
      <c r="B11" s="396" t="s">
        <v>39</v>
      </c>
      <c r="C11" s="397"/>
      <c r="D11" s="398"/>
      <c r="E11" s="18"/>
      <c r="F11" s="18"/>
      <c r="H11" s="239" t="s">
        <v>518</v>
      </c>
      <c r="I11" s="209"/>
      <c r="J11" s="208" t="s">
        <v>519</v>
      </c>
      <c r="K11" s="209"/>
      <c r="L11" s="208" t="s">
        <v>520</v>
      </c>
      <c r="N11" s="221" t="s">
        <v>273</v>
      </c>
      <c r="O11" s="209"/>
      <c r="P11" s="221" t="s">
        <v>347</v>
      </c>
      <c r="Q11" s="209"/>
      <c r="R11" s="221" t="s">
        <v>272</v>
      </c>
      <c r="T11" s="221" t="s">
        <v>384</v>
      </c>
      <c r="U11" s="209"/>
      <c r="V11" s="221" t="s">
        <v>385</v>
      </c>
    </row>
    <row r="12" spans="2:24" ht="27" customHeight="1">
      <c r="B12" s="389" t="s">
        <v>38</v>
      </c>
      <c r="C12" s="390"/>
      <c r="D12" s="211" t="s">
        <v>234</v>
      </c>
      <c r="E12" s="6" t="b">
        <f>ISBLANK(D12)</f>
        <v>0</v>
      </c>
      <c r="F12" s="16" t="str">
        <f>VLOOKUP(E12,Validation!B12:C13,2,FALSE)</f>
        <v>Refer to the Conflict of Interest tab</v>
      </c>
      <c r="H12" s="130" t="s">
        <v>191</v>
      </c>
      <c r="I12" s="164"/>
      <c r="J12" s="130" t="s">
        <v>191</v>
      </c>
      <c r="K12" s="115"/>
      <c r="L12" s="130" t="s">
        <v>191</v>
      </c>
      <c r="N12" s="130" t="s">
        <v>191</v>
      </c>
      <c r="O12" s="214"/>
      <c r="P12" s="130" t="s">
        <v>191</v>
      </c>
      <c r="Q12" s="214"/>
      <c r="R12" s="130" t="s">
        <v>191</v>
      </c>
      <c r="T12" s="130" t="s">
        <v>191</v>
      </c>
      <c r="U12" s="214"/>
      <c r="V12" s="130" t="s">
        <v>191</v>
      </c>
      <c r="X12" s="221" t="s">
        <v>274</v>
      </c>
    </row>
    <row r="13" spans="2:24" ht="27" customHeight="1" thickBot="1">
      <c r="B13" s="389" t="s">
        <v>36</v>
      </c>
      <c r="C13" s="390"/>
      <c r="D13" s="211" t="s">
        <v>232</v>
      </c>
      <c r="E13" s="6" t="b">
        <f>ISBLANK(D13)</f>
        <v>0</v>
      </c>
      <c r="F13" s="16" t="str">
        <f>VLOOKUP(E13,Validation!$B$14:$C$15,2,FALSE)</f>
        <v>Refer to the Conflict of Interest tab</v>
      </c>
      <c r="H13" s="159">
        <v>83550</v>
      </c>
      <c r="I13" s="164"/>
      <c r="J13" s="159">
        <v>93143</v>
      </c>
      <c r="K13" s="115"/>
      <c r="L13" s="159">
        <v>91860</v>
      </c>
      <c r="N13" s="159">
        <v>108442</v>
      </c>
      <c r="O13" s="214"/>
      <c r="P13" s="159">
        <v>93030</v>
      </c>
      <c r="Q13" s="214"/>
      <c r="R13" s="159">
        <v>95454</v>
      </c>
      <c r="T13" s="159">
        <v>107389</v>
      </c>
      <c r="U13" s="214"/>
      <c r="V13" s="159">
        <v>71700</v>
      </c>
      <c r="X13" s="159">
        <v>71700</v>
      </c>
    </row>
    <row r="14" spans="2:24" ht="27" customHeight="1">
      <c r="H14" s="115" t="s">
        <v>21</v>
      </c>
      <c r="I14" s="164" t="s">
        <v>21</v>
      </c>
      <c r="J14" s="164" t="s">
        <v>21</v>
      </c>
      <c r="K14" s="115" t="s">
        <v>21</v>
      </c>
      <c r="L14" s="115" t="s">
        <v>21</v>
      </c>
      <c r="N14" s="214" t="s">
        <v>21</v>
      </c>
      <c r="O14" s="214" t="s">
        <v>21</v>
      </c>
      <c r="P14" s="214" t="s">
        <v>21</v>
      </c>
      <c r="Q14" s="214" t="s">
        <v>21</v>
      </c>
      <c r="R14" s="214" t="s">
        <v>21</v>
      </c>
      <c r="T14" s="214" t="s">
        <v>21</v>
      </c>
      <c r="U14" s="214" t="s">
        <v>21</v>
      </c>
      <c r="V14" s="214" t="s">
        <v>21</v>
      </c>
    </row>
    <row r="15" spans="2:24" ht="27" customHeight="1" thickBot="1">
      <c r="C15" s="14"/>
      <c r="D15" s="14"/>
      <c r="E15" s="15"/>
      <c r="F15" s="8" t="s">
        <v>192</v>
      </c>
      <c r="H15" s="142">
        <f>SUM($X$13/H13)*30</f>
        <v>25.745062836624776</v>
      </c>
      <c r="I15" s="142"/>
      <c r="J15" s="142">
        <f>SUM($X$13/J13)*30</f>
        <v>23.093522862694996</v>
      </c>
      <c r="K15" s="142"/>
      <c r="L15" s="142">
        <f>SUM($X$13/L13)*30</f>
        <v>23.416067929457871</v>
      </c>
      <c r="N15" s="142">
        <f>SUM($X$13/N13)*30</f>
        <v>19.835488095018537</v>
      </c>
      <c r="O15" s="142"/>
      <c r="P15" s="142">
        <f>SUM($X$13/P13)*30</f>
        <v>23.121573685907769</v>
      </c>
      <c r="Q15" s="142"/>
      <c r="R15" s="142">
        <f>SUM($X$13/R13)*30</f>
        <v>22.534414482368469</v>
      </c>
      <c r="T15" s="142">
        <f>SUM($X$13/T13)*30</f>
        <v>20.029984449059029</v>
      </c>
      <c r="U15" s="142"/>
      <c r="V15" s="142">
        <f>SUM($X$13/V13)*30</f>
        <v>30</v>
      </c>
    </row>
    <row r="16" spans="2:24" ht="27" customHeight="1" thickTop="1" thickBot="1">
      <c r="B16" s="11"/>
      <c r="C16" s="9"/>
      <c r="D16" s="9"/>
      <c r="E16" s="8" t="s">
        <v>19</v>
      </c>
      <c r="F16" s="454"/>
      <c r="I16" s="12"/>
      <c r="J16" s="137"/>
      <c r="K16" s="12"/>
      <c r="L16" s="137"/>
      <c r="O16" s="12"/>
      <c r="P16" s="137"/>
      <c r="Q16" s="12"/>
      <c r="R16" s="137"/>
      <c r="T16" s="137"/>
      <c r="U16" s="12"/>
      <c r="V16" s="137"/>
    </row>
    <row r="17" spans="2:22" ht="13.5" thickTop="1">
      <c r="B17" s="455"/>
      <c r="C17" s="454"/>
      <c r="D17" s="454"/>
      <c r="E17" s="454"/>
      <c r="F17" s="454"/>
      <c r="G17" s="14"/>
      <c r="I17" s="11"/>
      <c r="J17" s="140"/>
      <c r="K17" s="11"/>
      <c r="L17" s="140"/>
      <c r="M17" s="14"/>
      <c r="O17" s="11"/>
      <c r="P17" s="140"/>
      <c r="Q17" s="11"/>
      <c r="R17" s="140"/>
      <c r="S17" s="14"/>
      <c r="T17" s="140"/>
      <c r="U17" s="11"/>
      <c r="V17" s="140"/>
    </row>
    <row r="18" spans="2:22" ht="13">
      <c r="B18" s="455"/>
      <c r="C18" s="454"/>
      <c r="D18" s="454"/>
      <c r="E18" s="454"/>
      <c r="F18" s="125"/>
      <c r="G18" s="115"/>
      <c r="I18" s="11"/>
      <c r="J18" s="140"/>
      <c r="K18" s="11"/>
      <c r="L18" s="140"/>
      <c r="M18" s="214"/>
      <c r="O18" s="11"/>
      <c r="P18" s="140"/>
      <c r="Q18" s="11"/>
      <c r="R18" s="140"/>
      <c r="S18" s="214"/>
      <c r="T18" s="140"/>
      <c r="U18" s="11"/>
      <c r="V18" s="140"/>
    </row>
    <row r="19" spans="2:22" ht="13.4" customHeight="1">
      <c r="B19" s="124"/>
      <c r="C19" s="7"/>
      <c r="D19" s="121"/>
      <c r="E19" s="125"/>
      <c r="F19" s="128"/>
      <c r="G19" s="13"/>
      <c r="I19" s="11"/>
      <c r="J19" s="140"/>
      <c r="K19" s="11"/>
      <c r="L19" s="140"/>
      <c r="M19" s="13"/>
      <c r="O19" s="11"/>
      <c r="P19" s="140"/>
      <c r="Q19" s="11"/>
      <c r="R19" s="140"/>
      <c r="S19" s="13"/>
      <c r="T19" s="140"/>
      <c r="U19" s="11"/>
      <c r="V19" s="140"/>
    </row>
    <row r="20" spans="2:22" ht="9" customHeight="1">
      <c r="B20" s="126"/>
      <c r="C20" s="453"/>
      <c r="D20" s="453"/>
      <c r="E20" s="453"/>
      <c r="F20" s="128"/>
      <c r="G20" s="115"/>
      <c r="J20" s="140"/>
      <c r="L20" s="140"/>
      <c r="M20" s="214"/>
      <c r="P20" s="140"/>
      <c r="R20" s="140"/>
      <c r="S20" s="214"/>
      <c r="T20" s="140"/>
      <c r="V20" s="140"/>
    </row>
    <row r="21" spans="2:22" ht="9" customHeight="1">
      <c r="B21" s="126"/>
      <c r="C21" s="453"/>
      <c r="D21" s="453"/>
      <c r="E21" s="453"/>
      <c r="F21" s="128"/>
      <c r="G21" s="115" t="s">
        <v>21</v>
      </c>
      <c r="J21" s="140"/>
      <c r="L21" s="140"/>
      <c r="M21" s="214" t="s">
        <v>21</v>
      </c>
      <c r="P21" s="140"/>
      <c r="R21" s="140"/>
      <c r="S21" s="214" t="s">
        <v>21</v>
      </c>
      <c r="T21" s="140"/>
      <c r="V21" s="140"/>
    </row>
    <row r="22" spans="2:22" ht="10.4" customHeight="1">
      <c r="B22" s="126"/>
      <c r="C22" s="453"/>
      <c r="D22" s="453"/>
      <c r="E22" s="453"/>
      <c r="F22" s="128"/>
      <c r="G22" s="115"/>
      <c r="J22" s="132"/>
      <c r="L22" s="132"/>
      <c r="M22" s="214"/>
      <c r="P22" s="132"/>
      <c r="R22" s="132"/>
      <c r="S22" s="214"/>
      <c r="T22" s="132"/>
      <c r="V22" s="132"/>
    </row>
    <row r="23" spans="2:22" ht="39.65" customHeight="1">
      <c r="B23" s="126"/>
      <c r="C23" s="453"/>
      <c r="D23" s="453"/>
      <c r="E23" s="453"/>
      <c r="F23" s="128"/>
      <c r="G23" s="115"/>
      <c r="J23" s="131"/>
      <c r="L23" s="131"/>
      <c r="M23" s="214"/>
      <c r="P23" s="131"/>
      <c r="R23" s="131"/>
      <c r="S23" s="214"/>
      <c r="T23" s="131"/>
      <c r="V23" s="131"/>
    </row>
    <row r="24" spans="2:22" ht="39.65" customHeight="1">
      <c r="B24" s="126"/>
      <c r="C24" s="453"/>
      <c r="D24" s="453"/>
      <c r="E24" s="453"/>
      <c r="F24" s="128"/>
      <c r="G24" s="115"/>
      <c r="J24" s="136"/>
      <c r="L24" s="136"/>
      <c r="M24" s="214"/>
      <c r="P24" s="136"/>
      <c r="R24" s="136"/>
      <c r="S24" s="214"/>
      <c r="T24" s="136"/>
      <c r="V24" s="136"/>
    </row>
    <row r="25" spans="2:22" ht="39.65" customHeight="1">
      <c r="B25" s="126"/>
      <c r="C25" s="453"/>
      <c r="D25" s="453"/>
      <c r="E25" s="453"/>
      <c r="F25" s="122"/>
      <c r="G25" s="115"/>
      <c r="M25" s="214"/>
      <c r="S25" s="214"/>
    </row>
    <row r="26" spans="2:22" ht="39.65" customHeight="1">
      <c r="B26" s="126"/>
      <c r="C26" s="121"/>
      <c r="D26" s="121"/>
      <c r="E26" s="121"/>
      <c r="F26" s="122"/>
      <c r="G26" s="115"/>
      <c r="M26" s="214"/>
      <c r="S26" s="214"/>
    </row>
    <row r="27" spans="2:22" ht="39.65" customHeight="1">
      <c r="B27" s="124"/>
      <c r="C27" s="7"/>
      <c r="D27" s="452"/>
      <c r="E27" s="452"/>
      <c r="G27" s="115"/>
      <c r="M27" s="214"/>
      <c r="S27" s="214"/>
    </row>
    <row r="28" spans="2:22" ht="39.65" customHeight="1">
      <c r="G28" s="115"/>
      <c r="M28" s="214"/>
      <c r="S28" s="214"/>
    </row>
    <row r="29" spans="2:22" s="11" customFormat="1" ht="8.15" customHeight="1">
      <c r="B29" s="6"/>
      <c r="C29" s="6"/>
      <c r="D29" s="6"/>
      <c r="E29" s="6"/>
      <c r="F29" s="6"/>
      <c r="G29" s="9"/>
      <c r="H29" s="6"/>
      <c r="I29" s="6"/>
      <c r="J29" s="6"/>
      <c r="K29" s="6"/>
      <c r="L29" s="6"/>
      <c r="M29" s="9"/>
      <c r="N29" s="6"/>
      <c r="O29" s="6"/>
      <c r="P29" s="6"/>
      <c r="Q29" s="6"/>
      <c r="R29" s="6"/>
      <c r="S29" s="9"/>
      <c r="T29" s="6"/>
      <c r="U29" s="6"/>
      <c r="V29" s="6"/>
    </row>
  </sheetData>
  <mergeCells count="19">
    <mergeCell ref="H6:Q8"/>
    <mergeCell ref="B7:C7"/>
    <mergeCell ref="B8:C8"/>
    <mergeCell ref="B9:C9"/>
    <mergeCell ref="B13:C13"/>
    <mergeCell ref="B11:D11"/>
    <mergeCell ref="B12:C12"/>
    <mergeCell ref="C3:D3"/>
    <mergeCell ref="B6:D6"/>
    <mergeCell ref="C23:E23"/>
    <mergeCell ref="C24:E24"/>
    <mergeCell ref="C25:E25"/>
    <mergeCell ref="B17:B18"/>
    <mergeCell ref="D27:E27"/>
    <mergeCell ref="C21:E21"/>
    <mergeCell ref="C20:E20"/>
    <mergeCell ref="F16:F17"/>
    <mergeCell ref="C17:E18"/>
    <mergeCell ref="C22:E22"/>
  </mergeCell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9" stopIfTrue="1" operator="equal" id="{696F6CC3-9E3A-4D8D-9117-2402EDC5F671}">
            <xm:f>Validation!$C$5</xm:f>
            <x14:dxf>
              <font>
                <color theme="0"/>
              </font>
            </x14:dxf>
          </x14:cfRule>
          <x14:cfRule type="cellIs" priority="10" stopIfTrue="1" operator="equal" id="{9834371A-F3AD-4633-B963-CD00D4BA2290}">
            <xm:f>Validation!$C$4</xm:f>
            <x14:dxf>
              <font>
                <b val="0"/>
                <i/>
                <color rgb="FFC00000"/>
              </font>
            </x14:dxf>
          </x14:cfRule>
          <xm:sqref>F7</xm:sqref>
        </x14:conditionalFormatting>
        <x14:conditionalFormatting xmlns:xm="http://schemas.microsoft.com/office/excel/2006/main">
          <x14:cfRule type="cellIs" priority="7" stopIfTrue="1" operator="equal" id="{5E9C5340-46AA-4082-A61D-8E5D8F0D060A}">
            <xm:f>Validation!$C$7</xm:f>
            <x14:dxf>
              <font>
                <color theme="0"/>
              </font>
            </x14:dxf>
          </x14:cfRule>
          <x14:cfRule type="cellIs" priority="8" stopIfTrue="1" operator="equal" id="{DB50F204-1908-41D6-B2D4-2A744812226F}">
            <xm:f>Validation!$C$6</xm:f>
            <x14:dxf>
              <font>
                <b val="0"/>
                <i/>
                <color rgb="FFC00000"/>
              </font>
            </x14:dxf>
          </x14:cfRule>
          <xm:sqref>F8</xm:sqref>
        </x14:conditionalFormatting>
        <x14:conditionalFormatting xmlns:xm="http://schemas.microsoft.com/office/excel/2006/main">
          <x14:cfRule type="cellIs" priority="5" stopIfTrue="1" operator="equal" id="{F28283FF-6D84-4393-BB58-F3E612D2E30D}">
            <xm:f>Validation!$C$9</xm:f>
            <x14:dxf>
              <font>
                <color theme="0"/>
              </font>
            </x14:dxf>
          </x14:cfRule>
          <x14:cfRule type="cellIs" priority="6" stopIfTrue="1" operator="equal" id="{4219D2D9-1484-445D-AA95-05E80A88BB44}">
            <xm:f>Validation!$C$8</xm:f>
            <x14:dxf>
              <font>
                <b val="0"/>
                <i/>
                <color rgb="FFC00000"/>
              </font>
            </x14:dxf>
          </x14:cfRule>
          <xm:sqref>F9</xm:sqref>
        </x14:conditionalFormatting>
        <x14:conditionalFormatting xmlns:xm="http://schemas.microsoft.com/office/excel/2006/main">
          <x14:cfRule type="cellIs" priority="3" stopIfTrue="1" operator="equal" id="{4167DE10-DEC2-4A41-8D7B-B3296BA4A118}">
            <xm:f>Validation!$C$15</xm:f>
            <x14:dxf>
              <fill>
                <patternFill>
                  <bgColor theme="8" tint="0.79998168889431442"/>
                </patternFill>
              </fill>
              <border>
                <left style="hair">
                  <color auto="1"/>
                </left>
                <right style="hair">
                  <color auto="1"/>
                </right>
                <top style="hair">
                  <color auto="1"/>
                </top>
                <bottom style="hair">
                  <color auto="1"/>
                </bottom>
              </border>
            </x14:dxf>
          </x14:cfRule>
          <x14:cfRule type="cellIs" priority="4" stopIfTrue="1" operator="equal" id="{DF157B21-531F-4A4B-8BCE-04AD6291F590}">
            <xm:f>Validation!$C$14</xm:f>
            <x14:dxf>
              <font>
                <b val="0"/>
                <i/>
                <color rgb="FFC00000"/>
              </font>
            </x14:dxf>
          </x14:cfRule>
          <xm:sqref>F13</xm:sqref>
        </x14:conditionalFormatting>
        <x14:conditionalFormatting xmlns:xm="http://schemas.microsoft.com/office/excel/2006/main">
          <x14:cfRule type="cellIs" priority="1" stopIfTrue="1" operator="equal" id="{72E2CB87-2670-49D6-8F2D-F80E6C790138}">
            <xm:f>Validation!$C$13</xm:f>
            <x14:dxf>
              <font>
                <color auto="1"/>
              </font>
              <fill>
                <patternFill>
                  <bgColor theme="8" tint="0.79998168889431442"/>
                </patternFill>
              </fill>
              <border>
                <left style="hair">
                  <color auto="1"/>
                </left>
                <right style="hair">
                  <color auto="1"/>
                </right>
                <top style="hair">
                  <color auto="1"/>
                </top>
                <bottom style="hair">
                  <color auto="1"/>
                </bottom>
                <vertical/>
                <horizontal/>
              </border>
            </x14:dxf>
          </x14:cfRule>
          <x14:cfRule type="cellIs" priority="2" stopIfTrue="1" operator="equal" id="{19F74545-CCA2-495C-98FE-64E514CF5C7B}">
            <xm:f>Validation!$C$12</xm:f>
            <x14:dxf>
              <font>
                <b val="0"/>
                <i/>
                <color rgb="FFC00000"/>
              </font>
            </x14:dxf>
          </x14:cfRule>
          <xm:sqref>F12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D2E3A-1B97-4FDA-9930-82F032AD234C}">
  <dimension ref="B1:V30"/>
  <sheetViews>
    <sheetView showGridLines="0" workbookViewId="0">
      <selection activeCell="I12" sqref="I12"/>
    </sheetView>
  </sheetViews>
  <sheetFormatPr defaultColWidth="8.81640625" defaultRowHeight="12.5"/>
  <cols>
    <col min="1" max="1" width="2.54296875" style="6" customWidth="1"/>
    <col min="2" max="2" width="8.81640625" style="6"/>
    <col min="3" max="3" width="14.453125" style="6" customWidth="1"/>
    <col min="4" max="4" width="27.54296875" style="6" customWidth="1"/>
    <col min="5" max="5" width="5.54296875" style="6" hidden="1" customWidth="1"/>
    <col min="6" max="6" width="2.453125" style="6" customWidth="1"/>
    <col min="7" max="7" width="18.54296875" style="6" customWidth="1"/>
    <col min="8" max="8" width="3" style="6" customWidth="1"/>
    <col min="9" max="9" width="16.81640625" style="6" customWidth="1"/>
    <col min="10" max="10" width="2.54296875" style="6" customWidth="1"/>
    <col min="11" max="11" width="16.54296875" style="6" customWidth="1"/>
    <col min="12" max="12" width="2.453125" style="6" customWidth="1"/>
    <col min="13" max="13" width="18.54296875" style="6" customWidth="1"/>
    <col min="14" max="14" width="3" style="6" customWidth="1"/>
    <col min="15" max="15" width="16.81640625" style="6" customWidth="1"/>
    <col min="16" max="16" width="2.54296875" style="6" customWidth="1"/>
    <col min="17" max="17" width="16.54296875" style="6" customWidth="1"/>
    <col min="18" max="18" width="2.453125" style="6" customWidth="1"/>
    <col min="19" max="19" width="16.81640625" style="6" customWidth="1"/>
    <col min="20" max="20" width="2.54296875" style="6" customWidth="1"/>
    <col min="21" max="21" width="16.54296875" style="6" customWidth="1"/>
    <col min="22" max="22" width="2.453125" style="6" customWidth="1"/>
    <col min="23" max="16384" width="8.81640625" style="6"/>
  </cols>
  <sheetData>
    <row r="1" spans="2:22" s="23" customFormat="1"/>
    <row r="2" spans="2:22" s="23" customFormat="1" ht="25">
      <c r="C2" s="29" t="s">
        <v>45</v>
      </c>
      <c r="D2" s="29"/>
      <c r="E2" s="28"/>
    </row>
    <row r="3" spans="2:22" s="23" customFormat="1" ht="20">
      <c r="C3" s="382"/>
      <c r="D3" s="382"/>
    </row>
    <row r="4" spans="2:22" ht="13.4" customHeight="1">
      <c r="G4" s="24"/>
      <c r="H4" s="24"/>
      <c r="I4" s="24"/>
      <c r="J4" s="24"/>
      <c r="K4" s="24"/>
      <c r="L4" s="24"/>
      <c r="M4" s="24"/>
      <c r="N4" s="24"/>
      <c r="O4" s="24"/>
      <c r="P4" s="24"/>
      <c r="Q4" s="24"/>
      <c r="R4" s="24"/>
      <c r="S4" s="24"/>
      <c r="T4" s="24"/>
      <c r="U4" s="24"/>
      <c r="V4" s="24"/>
    </row>
    <row r="5" spans="2:22" ht="13.4" customHeight="1">
      <c r="G5" s="24"/>
      <c r="H5" s="24"/>
      <c r="I5" s="24"/>
      <c r="J5" s="24"/>
      <c r="K5" s="24"/>
      <c r="L5" s="24"/>
      <c r="M5" s="24"/>
      <c r="N5" s="24"/>
      <c r="O5" s="24"/>
      <c r="P5" s="24"/>
      <c r="Q5" s="24"/>
      <c r="R5" s="24"/>
      <c r="S5" s="24"/>
      <c r="T5" s="24"/>
      <c r="U5" s="24"/>
      <c r="V5" s="24"/>
    </row>
    <row r="6" spans="2:22" ht="15.65" customHeight="1">
      <c r="B6" s="383" t="s">
        <v>43</v>
      </c>
      <c r="C6" s="384"/>
      <c r="D6" s="385"/>
      <c r="E6" s="18"/>
      <c r="G6" s="456" t="s">
        <v>231</v>
      </c>
      <c r="H6" s="456"/>
      <c r="I6" s="456"/>
      <c r="J6" s="456"/>
      <c r="K6" s="456"/>
      <c r="L6" s="456"/>
      <c r="M6" s="456" t="s">
        <v>231</v>
      </c>
      <c r="N6" s="456"/>
      <c r="O6" s="456"/>
      <c r="P6" s="456"/>
      <c r="Q6" s="456"/>
      <c r="R6" s="456"/>
      <c r="S6" s="456"/>
      <c r="T6" s="456"/>
      <c r="U6" s="456"/>
      <c r="V6" s="456"/>
    </row>
    <row r="7" spans="2:22" ht="88" customHeight="1">
      <c r="B7" s="387" t="s">
        <v>42</v>
      </c>
      <c r="C7" s="388"/>
      <c r="D7" s="151" t="str">
        <f>'3. Commercial Evaluation'!D7</f>
        <v>Patient and System Engagement &amp; Comms</v>
      </c>
      <c r="E7" s="27" t="b">
        <f>ISBLANK(D7)</f>
        <v>0</v>
      </c>
      <c r="G7" s="456"/>
      <c r="H7" s="456"/>
      <c r="I7" s="456"/>
      <c r="J7" s="456"/>
      <c r="K7" s="456"/>
      <c r="L7" s="456"/>
      <c r="M7" s="456"/>
      <c r="N7" s="456"/>
      <c r="O7" s="456"/>
      <c r="P7" s="456"/>
      <c r="Q7" s="456"/>
      <c r="R7" s="456"/>
      <c r="S7" s="456"/>
      <c r="T7" s="456"/>
      <c r="U7" s="456"/>
      <c r="V7" s="456"/>
    </row>
    <row r="8" spans="2:22" ht="27" customHeight="1">
      <c r="B8" s="389" t="s">
        <v>206</v>
      </c>
      <c r="C8" s="390"/>
      <c r="D8" s="210">
        <f>'3. Commercial Evaluation'!D8</f>
        <v>44706</v>
      </c>
      <c r="E8" s="25" t="b">
        <f>ISBLANK(D8)</f>
        <v>0</v>
      </c>
      <c r="G8" s="144"/>
      <c r="H8" s="144"/>
      <c r="I8" s="144"/>
      <c r="J8" s="144"/>
      <c r="K8" s="144"/>
      <c r="L8" s="144"/>
      <c r="M8" s="144"/>
      <c r="N8" s="144"/>
      <c r="O8" s="144"/>
      <c r="P8" s="144"/>
      <c r="Q8" s="144"/>
      <c r="R8" s="144"/>
      <c r="S8" s="144"/>
      <c r="T8" s="144"/>
      <c r="U8" s="144"/>
      <c r="V8" s="144"/>
    </row>
    <row r="9" spans="2:22" ht="27" customHeight="1">
      <c r="B9" s="389" t="s">
        <v>207</v>
      </c>
      <c r="C9" s="390"/>
      <c r="D9" s="212" t="s">
        <v>234</v>
      </c>
      <c r="E9" s="25" t="b">
        <f>ISBLANK(D9)</f>
        <v>0</v>
      </c>
      <c r="G9" s="116"/>
      <c r="H9" s="116"/>
      <c r="I9" s="116"/>
      <c r="J9" s="116"/>
      <c r="K9" s="116"/>
      <c r="L9" s="116"/>
      <c r="M9" s="222"/>
      <c r="N9" s="222"/>
      <c r="O9" s="222"/>
      <c r="P9" s="222"/>
      <c r="Q9" s="222"/>
      <c r="R9" s="222"/>
      <c r="S9" s="222"/>
      <c r="T9" s="222"/>
      <c r="U9" s="222"/>
      <c r="V9" s="222"/>
    </row>
    <row r="10" spans="2:22" ht="27" customHeight="1" thickBot="1">
      <c r="E10" s="21" t="b">
        <f>ISBLANK(#REF!)</f>
        <v>0</v>
      </c>
    </row>
    <row r="11" spans="2:22" ht="13.4" customHeight="1" thickTop="1" thickBot="1">
      <c r="B11" s="463"/>
      <c r="C11" s="463"/>
      <c r="D11" s="463"/>
    </row>
    <row r="12" spans="2:22" ht="86.5" customHeight="1" thickBot="1">
      <c r="B12" s="464" t="s">
        <v>208</v>
      </c>
      <c r="C12" s="462"/>
      <c r="D12" s="461" t="s">
        <v>211</v>
      </c>
      <c r="E12" s="462"/>
      <c r="G12" s="208" t="str">
        <f>'3. Commercial Evaluation'!H11</f>
        <v xml:space="preserve">Basis Social </v>
      </c>
      <c r="H12" s="209"/>
      <c r="I12" s="208" t="str">
        <f>'3. Commercial Evaluation'!J11</f>
        <v>Eastern Academic Health Science Network (Eastern AHSN)</v>
      </c>
      <c r="J12" s="209"/>
      <c r="K12" s="208" t="str">
        <f>'3. Commercial Evaluation'!L11</f>
        <v>C M Monitor (Britain Thinks) Ltd</v>
      </c>
      <c r="L12" s="209"/>
      <c r="M12" s="221" t="str">
        <f>'3. Commercial Evaluation'!N11</f>
        <v>4. NHS Arden &amp; Greater East Midlands Commissioning Support Unit (AGCSU)</v>
      </c>
      <c r="N12" s="209"/>
      <c r="O12" s="221" t="s">
        <v>347</v>
      </c>
      <c r="P12" s="209"/>
      <c r="Q12" s="221" t="s">
        <v>272</v>
      </c>
      <c r="S12" s="221" t="s">
        <v>384</v>
      </c>
      <c r="T12" s="209"/>
      <c r="U12" s="221" t="s">
        <v>385</v>
      </c>
      <c r="V12" s="209"/>
    </row>
    <row r="13" spans="2:22" ht="27" customHeight="1">
      <c r="B13" s="465" t="s">
        <v>209</v>
      </c>
      <c r="C13" s="466"/>
      <c r="D13" s="172">
        <v>0.7</v>
      </c>
      <c r="E13" s="171" t="b">
        <f>ISBLANK(D12)</f>
        <v>0</v>
      </c>
      <c r="F13" s="171"/>
      <c r="G13" s="155">
        <f>'2.Technical Evaluation '!I32</f>
        <v>48.75</v>
      </c>
      <c r="H13" s="157"/>
      <c r="I13" s="155">
        <f>'2.Technical Evaluation '!P32</f>
        <v>61.25</v>
      </c>
      <c r="J13" s="132"/>
      <c r="K13" s="155">
        <f>'2.Technical Evaluation '!W32</f>
        <v>52.5</v>
      </c>
      <c r="L13" s="132"/>
      <c r="M13" s="155">
        <f>'2.Technical Evaluation '!AD32</f>
        <v>32.5</v>
      </c>
      <c r="N13" s="214"/>
      <c r="O13" s="155">
        <f>'2.Technical Evaluation '!AK32</f>
        <v>56.25</v>
      </c>
      <c r="P13" s="132"/>
      <c r="Q13" s="155">
        <f>'2.Technical Evaluation '!AR32</f>
        <v>41.25</v>
      </c>
      <c r="R13" s="132"/>
      <c r="S13" s="155">
        <f>'2.Technical Evaluation '!BC32</f>
        <v>41.25</v>
      </c>
      <c r="T13" s="132"/>
      <c r="U13" s="155">
        <f>'2.Technical Evaluation '!BJ32</f>
        <v>32.5</v>
      </c>
      <c r="V13" s="132"/>
    </row>
    <row r="14" spans="2:22" ht="27" customHeight="1" thickBot="1">
      <c r="B14" s="458" t="s">
        <v>210</v>
      </c>
      <c r="C14" s="459"/>
      <c r="D14" s="172">
        <v>0.3</v>
      </c>
      <c r="E14" s="171" t="b">
        <f>ISBLANK(D13)</f>
        <v>0</v>
      </c>
      <c r="F14" s="171"/>
      <c r="G14" s="170">
        <f>'3. Commercial Evaluation'!H15</f>
        <v>25.745062836624776</v>
      </c>
      <c r="H14" s="169"/>
      <c r="I14" s="170">
        <f>'3. Commercial Evaluation'!J15</f>
        <v>23.093522862694996</v>
      </c>
      <c r="J14" s="168"/>
      <c r="K14" s="170">
        <f>'3. Commercial Evaluation'!L15</f>
        <v>23.416067929457871</v>
      </c>
      <c r="L14" s="168"/>
      <c r="M14" s="170">
        <f>'3. Commercial Evaluation'!N15</f>
        <v>19.835488095018537</v>
      </c>
      <c r="N14" s="169"/>
      <c r="O14" s="170">
        <f>'3. Commercial Evaluation'!P15</f>
        <v>23.121573685907769</v>
      </c>
      <c r="P14" s="168"/>
      <c r="Q14" s="170">
        <f>'3. Commercial Evaluation'!R15</f>
        <v>22.534414482368469</v>
      </c>
      <c r="R14" s="168"/>
      <c r="S14" s="170">
        <f>'3. Commercial Evaluation'!T15</f>
        <v>20.029984449059029</v>
      </c>
      <c r="T14" s="168"/>
      <c r="U14" s="170">
        <f>'3. Commercial Evaluation'!V15</f>
        <v>30</v>
      </c>
      <c r="V14" s="168"/>
    </row>
    <row r="15" spans="2:22" ht="5.15" customHeight="1">
      <c r="B15" s="145"/>
      <c r="C15" s="145"/>
      <c r="D15" s="15"/>
      <c r="E15" s="171"/>
      <c r="F15" s="171"/>
      <c r="G15" s="157" t="s">
        <v>21</v>
      </c>
      <c r="H15" s="157" t="s">
        <v>21</v>
      </c>
      <c r="I15" s="157" t="s">
        <v>21</v>
      </c>
      <c r="J15" s="132"/>
      <c r="K15" s="157" t="s">
        <v>21</v>
      </c>
      <c r="L15" s="132"/>
      <c r="M15" s="214" t="s">
        <v>21</v>
      </c>
      <c r="N15" s="214" t="s">
        <v>21</v>
      </c>
      <c r="O15" s="214" t="s">
        <v>21</v>
      </c>
      <c r="P15" s="132"/>
      <c r="Q15" s="214" t="s">
        <v>21</v>
      </c>
      <c r="R15" s="132"/>
      <c r="S15" s="214" t="s">
        <v>21</v>
      </c>
      <c r="T15" s="132"/>
      <c r="U15" s="214" t="s">
        <v>21</v>
      </c>
      <c r="V15" s="132"/>
    </row>
    <row r="16" spans="2:22" ht="27" customHeight="1" thickBot="1">
      <c r="B16" s="458" t="s">
        <v>212</v>
      </c>
      <c r="C16" s="460"/>
      <c r="D16" s="215">
        <f>D13+D14</f>
        <v>1</v>
      </c>
      <c r="E16" s="15"/>
      <c r="F16" s="171"/>
      <c r="G16" s="156">
        <f>G13+G14</f>
        <v>74.495062836624783</v>
      </c>
      <c r="H16" s="12"/>
      <c r="I16" s="156">
        <f>I13+I14</f>
        <v>84.343522862694996</v>
      </c>
      <c r="J16" s="132"/>
      <c r="K16" s="156">
        <f>K13+K14</f>
        <v>75.916067929457867</v>
      </c>
      <c r="L16" s="132"/>
      <c r="M16" s="156">
        <f>M13+M14</f>
        <v>52.335488095018533</v>
      </c>
      <c r="N16" s="12"/>
      <c r="O16" s="156">
        <f>O13+O14</f>
        <v>79.371573685907777</v>
      </c>
      <c r="P16" s="132"/>
      <c r="Q16" s="156">
        <f>Q13+Q14</f>
        <v>63.784414482368469</v>
      </c>
      <c r="R16" s="132"/>
      <c r="S16" s="156">
        <f>S13+S14</f>
        <v>61.279984449059029</v>
      </c>
      <c r="T16" s="132"/>
      <c r="U16" s="156">
        <f>U13+U14</f>
        <v>62.5</v>
      </c>
      <c r="V16" s="132"/>
    </row>
    <row r="17" spans="2:22" ht="4.5" customHeight="1" thickTop="1" thickBot="1">
      <c r="B17" s="455"/>
      <c r="C17" s="123"/>
      <c r="D17" s="158"/>
      <c r="E17" s="173" t="s">
        <v>19</v>
      </c>
      <c r="F17" s="171"/>
      <c r="G17" s="171"/>
      <c r="H17" s="12"/>
      <c r="I17" s="140"/>
      <c r="J17" s="138"/>
      <c r="K17" s="139"/>
      <c r="L17" s="132"/>
      <c r="M17" s="171"/>
      <c r="N17" s="12"/>
      <c r="O17" s="140"/>
      <c r="P17" s="138"/>
      <c r="Q17" s="139"/>
      <c r="R17" s="132"/>
      <c r="S17" s="140"/>
      <c r="T17" s="138"/>
      <c r="U17" s="139"/>
      <c r="V17" s="132"/>
    </row>
    <row r="18" spans="2:22" ht="26.5" customHeight="1" thickTop="1">
      <c r="B18" s="455"/>
      <c r="C18" s="123"/>
      <c r="D18" s="148" t="s">
        <v>215</v>
      </c>
      <c r="E18" s="158"/>
      <c r="F18" s="15"/>
      <c r="G18" s="154">
        <v>4</v>
      </c>
      <c r="H18" s="174"/>
      <c r="I18" s="149">
        <v>1</v>
      </c>
      <c r="J18" s="138"/>
      <c r="K18" s="150">
        <v>3</v>
      </c>
      <c r="L18" s="132"/>
      <c r="M18" s="154">
        <v>8</v>
      </c>
      <c r="N18" s="174"/>
      <c r="O18" s="149">
        <v>2</v>
      </c>
      <c r="P18" s="138"/>
      <c r="Q18" s="150">
        <v>5</v>
      </c>
      <c r="R18" s="132"/>
      <c r="S18" s="149">
        <v>7</v>
      </c>
      <c r="T18" s="138"/>
      <c r="U18" s="150">
        <v>6</v>
      </c>
      <c r="V18" s="132"/>
    </row>
    <row r="19" spans="2:22" ht="13" customHeight="1">
      <c r="B19" s="124"/>
      <c r="C19" s="7"/>
      <c r="D19" s="121"/>
      <c r="E19" s="123"/>
      <c r="F19" s="117"/>
      <c r="H19" s="11"/>
      <c r="I19" s="140"/>
      <c r="J19" s="138"/>
      <c r="K19" s="139"/>
      <c r="L19" s="132"/>
      <c r="N19" s="11"/>
      <c r="O19" s="140"/>
      <c r="P19" s="138"/>
      <c r="Q19" s="139"/>
      <c r="R19" s="132"/>
      <c r="S19" s="140"/>
      <c r="T19" s="138"/>
      <c r="U19" s="139"/>
      <c r="V19" s="132"/>
    </row>
    <row r="20" spans="2:22" ht="13.4" customHeight="1">
      <c r="B20" s="126"/>
      <c r="C20" s="127"/>
      <c r="D20" s="127"/>
      <c r="E20" s="125"/>
      <c r="F20" s="13"/>
      <c r="H20" s="11"/>
      <c r="I20" s="140"/>
      <c r="J20" s="138"/>
      <c r="K20" s="139"/>
      <c r="L20" s="132"/>
      <c r="N20" s="11"/>
      <c r="O20" s="140"/>
      <c r="P20" s="138"/>
      <c r="Q20" s="139"/>
      <c r="R20" s="132"/>
      <c r="S20" s="140"/>
      <c r="T20" s="138"/>
      <c r="U20" s="139"/>
      <c r="V20" s="132"/>
    </row>
    <row r="21" spans="2:22" ht="9" customHeight="1">
      <c r="B21" s="126"/>
      <c r="C21" s="127"/>
      <c r="D21" s="127"/>
      <c r="E21" s="127"/>
      <c r="F21" s="117"/>
      <c r="I21" s="140"/>
      <c r="J21" s="138"/>
      <c r="K21" s="139"/>
      <c r="L21" s="132"/>
      <c r="O21" s="140"/>
      <c r="P21" s="138"/>
      <c r="Q21" s="139"/>
      <c r="R21" s="132"/>
      <c r="S21" s="140"/>
      <c r="T21" s="138"/>
      <c r="U21" s="139"/>
      <c r="V21" s="132"/>
    </row>
    <row r="22" spans="2:22" ht="9" customHeight="1">
      <c r="B22" s="126"/>
      <c r="C22" s="127"/>
      <c r="D22" s="127"/>
      <c r="E22" s="127"/>
      <c r="F22" s="117" t="s">
        <v>21</v>
      </c>
      <c r="I22" s="140"/>
      <c r="J22" s="138"/>
      <c r="K22" s="139"/>
      <c r="L22" s="132"/>
      <c r="O22" s="140"/>
      <c r="P22" s="138"/>
      <c r="Q22" s="139"/>
      <c r="R22" s="132"/>
      <c r="S22" s="140"/>
      <c r="T22" s="138"/>
      <c r="U22" s="139"/>
      <c r="V22" s="132"/>
    </row>
    <row r="23" spans="2:22" ht="10.4" customHeight="1">
      <c r="B23" s="126"/>
      <c r="C23" s="127"/>
      <c r="D23" s="127"/>
      <c r="E23" s="127"/>
      <c r="F23" s="117"/>
      <c r="I23" s="132"/>
      <c r="J23" s="132"/>
      <c r="K23" s="133"/>
      <c r="L23" s="134"/>
      <c r="O23" s="132"/>
      <c r="P23" s="132"/>
      <c r="Q23" s="133"/>
      <c r="R23" s="134"/>
      <c r="S23" s="132"/>
      <c r="T23" s="132"/>
      <c r="U23" s="133"/>
      <c r="V23" s="134"/>
    </row>
    <row r="24" spans="2:22" ht="39.65" customHeight="1">
      <c r="B24" s="126"/>
      <c r="C24" s="127"/>
      <c r="D24" s="127"/>
      <c r="E24" s="127"/>
      <c r="F24" s="117"/>
      <c r="I24" s="131"/>
      <c r="J24" s="131"/>
      <c r="K24" s="135"/>
      <c r="L24" s="134"/>
      <c r="O24" s="131"/>
      <c r="P24" s="131"/>
      <c r="Q24" s="135"/>
      <c r="R24" s="134"/>
      <c r="S24" s="131"/>
      <c r="T24" s="131"/>
      <c r="U24" s="135"/>
      <c r="V24" s="134"/>
    </row>
    <row r="25" spans="2:22" ht="39.65" customHeight="1">
      <c r="B25" s="126"/>
      <c r="C25" s="127"/>
      <c r="D25" s="127"/>
      <c r="E25" s="127"/>
      <c r="F25" s="117"/>
      <c r="I25" s="136"/>
      <c r="J25" s="136"/>
      <c r="K25" s="136"/>
      <c r="L25" s="136"/>
      <c r="O25" s="136"/>
      <c r="P25" s="136"/>
      <c r="Q25" s="136"/>
      <c r="R25" s="136"/>
      <c r="S25" s="136"/>
      <c r="T25" s="136"/>
      <c r="U25" s="136"/>
      <c r="V25" s="136"/>
    </row>
    <row r="26" spans="2:22" ht="39.65" customHeight="1">
      <c r="B26" s="126"/>
      <c r="C26" s="121"/>
      <c r="D26" s="121"/>
      <c r="E26" s="127"/>
      <c r="F26" s="117"/>
    </row>
    <row r="27" spans="2:22" ht="39.65" customHeight="1">
      <c r="B27" s="124"/>
      <c r="C27" s="7"/>
      <c r="D27" s="129"/>
      <c r="E27" s="121"/>
      <c r="F27" s="117"/>
    </row>
    <row r="28" spans="2:22" ht="39.65" customHeight="1">
      <c r="E28" s="129"/>
      <c r="F28" s="117"/>
    </row>
    <row r="29" spans="2:22" ht="39.65" customHeight="1">
      <c r="F29" s="117"/>
    </row>
    <row r="30" spans="2:22" s="11" customFormat="1" ht="8.15" customHeight="1">
      <c r="B30" s="6"/>
      <c r="C30" s="6"/>
      <c r="D30" s="6"/>
      <c r="E30" s="6"/>
      <c r="F30" s="9"/>
      <c r="G30" s="6"/>
      <c r="H30" s="6"/>
      <c r="I30" s="6"/>
      <c r="J30" s="6"/>
      <c r="K30" s="6"/>
      <c r="L30" s="6"/>
      <c r="M30" s="6"/>
      <c r="N30" s="6"/>
      <c r="O30" s="6"/>
      <c r="P30" s="6"/>
      <c r="Q30" s="6"/>
      <c r="R30" s="6"/>
      <c r="S30" s="6"/>
      <c r="T30" s="6"/>
      <c r="U30" s="6"/>
      <c r="V30" s="6"/>
    </row>
  </sheetData>
  <mergeCells count="15">
    <mergeCell ref="M6:R7"/>
    <mergeCell ref="S6:V7"/>
    <mergeCell ref="G6:L7"/>
    <mergeCell ref="B14:C14"/>
    <mergeCell ref="B16:C16"/>
    <mergeCell ref="D12:E12"/>
    <mergeCell ref="B11:D11"/>
    <mergeCell ref="B12:C12"/>
    <mergeCell ref="B13:C13"/>
    <mergeCell ref="B17:B18"/>
    <mergeCell ref="C3:D3"/>
    <mergeCell ref="B6:D6"/>
    <mergeCell ref="B7:C7"/>
    <mergeCell ref="B8:C8"/>
    <mergeCell ref="B9:C9"/>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D3D98-3631-458C-B3FD-B605B0CE9D0F}">
  <sheetPr>
    <tabColor theme="4" tint="0.59999389629810485"/>
  </sheetPr>
  <dimension ref="C2:T61"/>
  <sheetViews>
    <sheetView tabSelected="1" zoomScale="110" zoomScaleNormal="110" workbookViewId="0">
      <selection activeCell="D8" sqref="D8:E8"/>
    </sheetView>
  </sheetViews>
  <sheetFormatPr defaultColWidth="8.81640625" defaultRowHeight="12.5"/>
  <cols>
    <col min="1" max="1" width="8.81640625" style="6"/>
    <col min="2" max="2" width="1.54296875" style="6" customWidth="1"/>
    <col min="3" max="3" width="33.81640625" style="6" customWidth="1"/>
    <col min="4" max="4" width="24.453125" style="6" customWidth="1"/>
    <col min="5" max="5" width="30.453125" style="6" customWidth="1"/>
    <col min="6" max="6" width="27.81640625" style="6" customWidth="1"/>
    <col min="7" max="7" width="1.453125" style="6" customWidth="1"/>
    <col min="8" max="8" width="19.81640625" style="6" bestFit="1" customWidth="1"/>
    <col min="9" max="16384" width="8.81640625" style="6"/>
  </cols>
  <sheetData>
    <row r="2" spans="3:20" ht="25">
      <c r="C2" s="491" t="s">
        <v>66</v>
      </c>
      <c r="D2" s="491"/>
      <c r="E2" s="491"/>
      <c r="F2" s="491"/>
      <c r="G2" s="79"/>
      <c r="H2" s="207"/>
      <c r="I2" s="207"/>
      <c r="J2" s="207"/>
      <c r="K2" s="207"/>
    </row>
    <row r="3" spans="3:20" ht="20">
      <c r="C3" s="492" t="s">
        <v>171</v>
      </c>
      <c r="D3" s="492"/>
      <c r="E3" s="492"/>
      <c r="F3" s="492"/>
      <c r="G3" s="80"/>
    </row>
    <row r="4" spans="3:20" ht="17.149999999999999" customHeight="1">
      <c r="H4" s="24"/>
      <c r="I4" s="24"/>
      <c r="J4" s="24"/>
      <c r="K4" s="206"/>
      <c r="L4" s="24"/>
      <c r="M4" s="24"/>
      <c r="N4" s="24"/>
      <c r="O4" s="24"/>
      <c r="P4" s="24"/>
      <c r="Q4" s="24"/>
      <c r="R4" s="24"/>
      <c r="S4" s="24"/>
      <c r="T4" s="24"/>
    </row>
    <row r="5" spans="3:20" ht="16" thickBot="1">
      <c r="C5" s="496" t="s">
        <v>82</v>
      </c>
      <c r="D5" s="497"/>
      <c r="E5" s="498"/>
    </row>
    <row r="6" spans="3:20" ht="9" customHeight="1" thickTop="1">
      <c r="C6" s="197"/>
      <c r="D6" s="33"/>
      <c r="E6" s="33"/>
    </row>
    <row r="7" spans="3:20" ht="43.5" customHeight="1">
      <c r="C7" s="35" t="s">
        <v>42</v>
      </c>
      <c r="D7" s="503" t="str">
        <f>'4. Combined Evaluation'!D7</f>
        <v>Patient and System Engagement &amp; Comms</v>
      </c>
      <c r="E7" s="504"/>
    </row>
    <row r="8" spans="3:20" ht="14">
      <c r="C8" s="165" t="s">
        <v>194</v>
      </c>
      <c r="D8" s="501" t="s">
        <v>260</v>
      </c>
      <c r="E8" s="502"/>
    </row>
    <row r="9" spans="3:20" ht="15" thickBot="1">
      <c r="C9" s="166" t="s">
        <v>204</v>
      </c>
      <c r="D9" s="499" t="s">
        <v>236</v>
      </c>
      <c r="E9" s="500"/>
    </row>
    <row r="10" spans="3:20" ht="13" thickTop="1"/>
    <row r="11" spans="3:20" ht="26.5" customHeight="1">
      <c r="C11" s="505" t="s">
        <v>65</v>
      </c>
      <c r="D11" s="505"/>
      <c r="E11" s="505"/>
      <c r="F11" s="505"/>
      <c r="G11" s="167"/>
      <c r="H11" s="81"/>
      <c r="I11" s="81"/>
      <c r="J11" s="81"/>
      <c r="K11" s="81"/>
    </row>
    <row r="12" spans="3:20" ht="20">
      <c r="O12" s="82"/>
    </row>
    <row r="13" spans="3:20" ht="17.149999999999999" customHeight="1" thickBot="1">
      <c r="C13" s="508" t="s">
        <v>81</v>
      </c>
      <c r="D13" s="509"/>
      <c r="E13" s="509"/>
      <c r="F13" s="510"/>
      <c r="G13" s="201"/>
      <c r="O13" s="83"/>
    </row>
    <row r="14" spans="3:20" ht="9" customHeight="1" thickTop="1">
      <c r="C14" s="84"/>
      <c r="O14" s="83"/>
    </row>
    <row r="15" spans="3:20" ht="38.5" customHeight="1">
      <c r="C15" s="489" t="s">
        <v>64</v>
      </c>
      <c r="D15" s="514"/>
      <c r="E15" s="511" t="str">
        <f>D7</f>
        <v>Patient and System Engagement &amp; Comms</v>
      </c>
      <c r="F15" s="512"/>
      <c r="G15" s="200"/>
      <c r="K15" s="83"/>
    </row>
    <row r="16" spans="3:20" ht="28.5" customHeight="1">
      <c r="C16" s="481" t="s">
        <v>205</v>
      </c>
      <c r="D16" s="513"/>
      <c r="E16" s="511" t="s">
        <v>519</v>
      </c>
      <c r="F16" s="512"/>
      <c r="G16" s="200"/>
      <c r="K16" s="85"/>
    </row>
    <row r="17" spans="3:11" ht="14.15" customHeight="1">
      <c r="C17" s="473" t="s">
        <v>195</v>
      </c>
      <c r="D17" s="474"/>
      <c r="E17" s="471" t="s">
        <v>237</v>
      </c>
      <c r="F17" s="472"/>
      <c r="G17" s="200"/>
      <c r="K17" s="85"/>
    </row>
    <row r="18" spans="3:11" ht="14.15" customHeight="1">
      <c r="C18" s="473" t="s">
        <v>63</v>
      </c>
      <c r="D18" s="474"/>
      <c r="E18" s="506" t="s">
        <v>238</v>
      </c>
      <c r="F18" s="507"/>
      <c r="G18" s="205"/>
      <c r="K18" s="83"/>
    </row>
    <row r="19" spans="3:11" ht="5.5" customHeight="1">
      <c r="C19" s="111"/>
      <c r="D19" s="111"/>
      <c r="E19" s="114"/>
      <c r="F19" s="114"/>
      <c r="G19" s="205"/>
      <c r="K19" s="83"/>
    </row>
    <row r="20" spans="3:11" ht="14.15" customHeight="1">
      <c r="C20" s="473" t="s">
        <v>154</v>
      </c>
      <c r="D20" s="474"/>
      <c r="E20" s="493">
        <v>93143</v>
      </c>
      <c r="F20" s="494"/>
      <c r="G20" s="205"/>
      <c r="K20" s="85"/>
    </row>
    <row r="21" spans="3:11" ht="14.15" customHeight="1">
      <c r="C21" s="473" t="s">
        <v>167</v>
      </c>
      <c r="D21" s="474"/>
      <c r="E21" s="493">
        <v>93143</v>
      </c>
      <c r="F21" s="494"/>
      <c r="G21" s="205"/>
      <c r="K21" s="85"/>
    </row>
    <row r="22" spans="3:11" ht="14.15" customHeight="1">
      <c r="C22" s="473" t="s">
        <v>168</v>
      </c>
      <c r="D22" s="474"/>
      <c r="E22" s="493" t="s">
        <v>232</v>
      </c>
      <c r="F22" s="494"/>
      <c r="G22" s="205"/>
      <c r="K22" s="85"/>
    </row>
    <row r="23" spans="3:11" ht="14.15" customHeight="1">
      <c r="C23" s="473" t="s">
        <v>169</v>
      </c>
      <c r="D23" s="474"/>
      <c r="E23" s="493" t="s">
        <v>232</v>
      </c>
      <c r="F23" s="494"/>
      <c r="G23" s="205"/>
      <c r="K23" s="85"/>
    </row>
    <row r="24" spans="3:11" ht="14.15" customHeight="1">
      <c r="C24" s="473" t="s">
        <v>170</v>
      </c>
      <c r="D24" s="474"/>
      <c r="E24" s="493" t="s">
        <v>232</v>
      </c>
      <c r="F24" s="494"/>
      <c r="G24" s="205"/>
      <c r="K24" s="85"/>
    </row>
    <row r="25" spans="3:11" ht="5.5" customHeight="1">
      <c r="C25" s="111"/>
      <c r="D25" s="111"/>
      <c r="E25" s="113"/>
      <c r="F25" s="113"/>
      <c r="G25" s="205"/>
      <c r="K25" s="85"/>
    </row>
    <row r="26" spans="3:11" ht="5.5" customHeight="1">
      <c r="C26" s="111"/>
      <c r="D26" s="111"/>
      <c r="E26" s="112"/>
      <c r="F26" s="112"/>
      <c r="G26" s="205"/>
      <c r="K26" s="85"/>
    </row>
    <row r="27" spans="3:11" ht="14.15" customHeight="1">
      <c r="C27" s="473" t="s">
        <v>198</v>
      </c>
      <c r="D27" s="474"/>
      <c r="E27" s="506" t="s">
        <v>226</v>
      </c>
      <c r="F27" s="507"/>
      <c r="G27" s="205"/>
      <c r="K27" s="83"/>
    </row>
    <row r="28" spans="3:11" ht="14.15" customHeight="1">
      <c r="C28" s="473" t="s">
        <v>94</v>
      </c>
      <c r="D28" s="474"/>
      <c r="E28" s="467" t="s">
        <v>261</v>
      </c>
      <c r="F28" s="468"/>
      <c r="G28" s="200"/>
      <c r="K28" s="85"/>
    </row>
    <row r="29" spans="3:11" ht="14.15" customHeight="1">
      <c r="C29" s="473" t="s">
        <v>78</v>
      </c>
      <c r="D29" s="474"/>
      <c r="E29" s="495">
        <v>44725</v>
      </c>
      <c r="F29" s="484"/>
      <c r="G29" s="200"/>
      <c r="K29" s="83"/>
    </row>
    <row r="30" spans="3:11" ht="14.15" customHeight="1">
      <c r="C30" s="473" t="s">
        <v>79</v>
      </c>
      <c r="D30" s="474"/>
      <c r="E30" s="495">
        <v>44803</v>
      </c>
      <c r="F30" s="484"/>
      <c r="G30" s="200"/>
      <c r="K30" s="85"/>
    </row>
    <row r="31" spans="3:11" ht="14.15" customHeight="1">
      <c r="C31" s="473" t="s">
        <v>62</v>
      </c>
      <c r="D31" s="474"/>
      <c r="E31" s="506" t="s">
        <v>232</v>
      </c>
      <c r="F31" s="507"/>
      <c r="G31" s="205"/>
      <c r="K31" s="83"/>
    </row>
    <row r="32" spans="3:11" ht="14.15" customHeight="1">
      <c r="C32" s="473" t="s">
        <v>80</v>
      </c>
      <c r="D32" s="474"/>
      <c r="E32" s="486" t="s">
        <v>232</v>
      </c>
      <c r="F32" s="484"/>
      <c r="G32" s="200"/>
      <c r="K32" s="83"/>
    </row>
    <row r="33" spans="3:11" ht="32.15" customHeight="1">
      <c r="C33" s="473" t="s">
        <v>84</v>
      </c>
      <c r="D33" s="474"/>
      <c r="E33" s="486" t="s">
        <v>235</v>
      </c>
      <c r="F33" s="484"/>
      <c r="G33" s="200"/>
      <c r="K33" s="83"/>
    </row>
    <row r="34" spans="3:11" ht="14.15" customHeight="1">
      <c r="C34" s="473" t="s">
        <v>120</v>
      </c>
      <c r="D34" s="474"/>
      <c r="E34" s="471" t="s">
        <v>232</v>
      </c>
      <c r="F34" s="472"/>
      <c r="G34" s="200"/>
      <c r="K34" s="83"/>
    </row>
    <row r="35" spans="3:11" ht="14.15" customHeight="1">
      <c r="C35" s="473" t="s">
        <v>85</v>
      </c>
      <c r="D35" s="474"/>
      <c r="E35" s="486" t="s">
        <v>232</v>
      </c>
      <c r="F35" s="484"/>
      <c r="G35" s="200"/>
      <c r="K35" s="83"/>
    </row>
    <row r="36" spans="3:11" ht="14.15" customHeight="1">
      <c r="C36" s="473" t="s">
        <v>86</v>
      </c>
      <c r="D36" s="474"/>
      <c r="E36" s="475" t="s">
        <v>232</v>
      </c>
      <c r="F36" s="476"/>
      <c r="G36" s="200"/>
      <c r="K36" s="83"/>
    </row>
    <row r="37" spans="3:11" ht="4.5" customHeight="1">
      <c r="C37" s="109"/>
      <c r="D37" s="109"/>
      <c r="E37" s="110"/>
      <c r="F37" s="110"/>
      <c r="G37" s="200"/>
      <c r="K37" s="85"/>
    </row>
    <row r="38" spans="3:11" ht="16.399999999999999" customHeight="1">
      <c r="C38" s="520" t="s">
        <v>161</v>
      </c>
      <c r="D38" s="108" t="s">
        <v>164</v>
      </c>
      <c r="E38" s="471" t="s">
        <v>256</v>
      </c>
      <c r="F38" s="472"/>
      <c r="G38" s="200"/>
      <c r="K38" s="85"/>
    </row>
    <row r="39" spans="3:11" ht="16" customHeight="1">
      <c r="C39" s="521"/>
      <c r="D39" s="108" t="s">
        <v>165</v>
      </c>
      <c r="E39" s="518" t="s">
        <v>259</v>
      </c>
      <c r="F39" s="519"/>
      <c r="G39" s="200"/>
      <c r="K39" s="85"/>
    </row>
    <row r="40" spans="3:11" ht="16.399999999999999" customHeight="1">
      <c r="C40" s="522"/>
      <c r="D40" s="108" t="s">
        <v>166</v>
      </c>
      <c r="E40" s="471">
        <v>7730381906</v>
      </c>
      <c r="F40" s="472"/>
      <c r="G40" s="200"/>
      <c r="K40" s="85"/>
    </row>
    <row r="41" spans="3:11" ht="16.399999999999999" customHeight="1">
      <c r="C41" s="563" t="s">
        <v>162</v>
      </c>
      <c r="D41" s="564" t="s">
        <v>164</v>
      </c>
      <c r="E41" s="565" t="s">
        <v>256</v>
      </c>
      <c r="F41" s="566"/>
      <c r="G41" s="200"/>
      <c r="K41" s="85"/>
    </row>
    <row r="42" spans="3:11" ht="16.399999999999999" customHeight="1">
      <c r="C42" s="567"/>
      <c r="D42" s="564" t="s">
        <v>165</v>
      </c>
      <c r="E42" s="568" t="s">
        <v>259</v>
      </c>
      <c r="F42" s="566"/>
      <c r="G42" s="200"/>
      <c r="K42" s="85"/>
    </row>
    <row r="43" spans="3:11" ht="16.399999999999999" customHeight="1">
      <c r="C43" s="569"/>
      <c r="D43" s="564" t="s">
        <v>166</v>
      </c>
      <c r="E43" s="565">
        <v>7730381906</v>
      </c>
      <c r="F43" s="566"/>
      <c r="G43" s="200"/>
      <c r="K43" s="85"/>
    </row>
    <row r="44" spans="3:11" ht="16.399999999999999" customHeight="1">
      <c r="C44" s="563" t="s">
        <v>163</v>
      </c>
      <c r="D44" s="564" t="s">
        <v>164</v>
      </c>
      <c r="E44" s="570" t="s">
        <v>256</v>
      </c>
      <c r="F44" s="571"/>
      <c r="G44" s="200"/>
      <c r="K44" s="85"/>
    </row>
    <row r="45" spans="3:11" ht="16.399999999999999" customHeight="1">
      <c r="C45" s="567"/>
      <c r="D45" s="564" t="s">
        <v>165</v>
      </c>
      <c r="E45" s="572" t="s">
        <v>259</v>
      </c>
      <c r="F45" s="573"/>
      <c r="G45" s="200"/>
      <c r="K45" s="85"/>
    </row>
    <row r="46" spans="3:11" ht="16.399999999999999" customHeight="1" thickBot="1">
      <c r="C46" s="574"/>
      <c r="D46" s="575" t="s">
        <v>166</v>
      </c>
      <c r="E46" s="570">
        <v>7730381906</v>
      </c>
      <c r="F46" s="571"/>
      <c r="G46" s="200"/>
      <c r="K46" s="85"/>
    </row>
    <row r="47" spans="3:11" ht="9" customHeight="1" thickTop="1">
      <c r="C47" s="88"/>
      <c r="D47" s="204"/>
      <c r="E47" s="204"/>
      <c r="F47" s="204"/>
      <c r="G47" s="204"/>
      <c r="K47" s="85"/>
    </row>
    <row r="48" spans="3:11" ht="15.65" customHeight="1" thickBot="1">
      <c r="C48" s="515" t="s">
        <v>83</v>
      </c>
      <c r="D48" s="516"/>
      <c r="E48" s="516"/>
      <c r="F48" s="517"/>
      <c r="G48" s="203"/>
      <c r="K48" s="85"/>
    </row>
    <row r="49" spans="3:15" ht="9" customHeight="1" thickTop="1">
      <c r="C49" s="203"/>
      <c r="D49" s="203"/>
      <c r="E49" s="203"/>
      <c r="F49" s="203"/>
      <c r="G49" s="203"/>
      <c r="K49" s="85"/>
    </row>
    <row r="50" spans="3:15" ht="130.5" customHeight="1" thickBot="1">
      <c r="C50" s="523" t="s">
        <v>524</v>
      </c>
      <c r="D50" s="524"/>
      <c r="E50" s="524"/>
      <c r="F50" s="525"/>
      <c r="G50" s="202"/>
      <c r="K50" s="86"/>
    </row>
    <row r="51" spans="3:15" ht="9" customHeight="1" thickTop="1">
      <c r="C51" s="198" t="s">
        <v>245</v>
      </c>
      <c r="D51" s="191"/>
      <c r="E51" s="191"/>
      <c r="F51" s="191"/>
      <c r="G51" s="191"/>
      <c r="K51" s="86"/>
    </row>
    <row r="52" spans="3:15" ht="15.65" customHeight="1" thickBot="1">
      <c r="C52" s="508" t="s">
        <v>87</v>
      </c>
      <c r="D52" s="509"/>
      <c r="E52" s="509"/>
      <c r="F52" s="510"/>
      <c r="G52" s="201"/>
      <c r="O52" s="83"/>
    </row>
    <row r="53" spans="3:15" ht="9" customHeight="1" thickTop="1">
      <c r="C53" s="84"/>
      <c r="O53" s="83"/>
    </row>
    <row r="54" spans="3:15" ht="14.15" customHeight="1">
      <c r="C54" s="489" t="s">
        <v>88</v>
      </c>
      <c r="D54" s="490"/>
      <c r="E54" s="487" t="s">
        <v>61</v>
      </c>
      <c r="F54" s="488"/>
      <c r="G54" s="200"/>
      <c r="K54" s="83"/>
    </row>
    <row r="55" spans="3:15" ht="14.15" customHeight="1">
      <c r="C55" s="481" t="s">
        <v>196</v>
      </c>
      <c r="D55" s="482"/>
      <c r="E55" s="486" t="s">
        <v>249</v>
      </c>
      <c r="F55" s="484"/>
      <c r="G55" s="200"/>
      <c r="H55" s="87" t="str">
        <f>VLOOKUP($E$54,[1]Validation!$B$26:$C$28,2,FALSE)</f>
        <v>Response Required</v>
      </c>
      <c r="K55" s="85"/>
    </row>
    <row r="56" spans="3:15" ht="14.15" customHeight="1">
      <c r="C56" s="481" t="s">
        <v>250</v>
      </c>
      <c r="D56" s="482"/>
      <c r="E56" s="483">
        <v>112000</v>
      </c>
      <c r="F56" s="484"/>
      <c r="G56" s="200"/>
      <c r="H56" s="87" t="str">
        <f>VLOOKUP($E$54,[1]Validation!$B$26:$C$28,2,FALSE)</f>
        <v>Response Required</v>
      </c>
      <c r="K56" s="85"/>
    </row>
    <row r="57" spans="3:15" ht="14.15" customHeight="1">
      <c r="C57" s="473" t="s">
        <v>130</v>
      </c>
      <c r="D57" s="485"/>
      <c r="E57" s="486" t="s">
        <v>247</v>
      </c>
      <c r="F57" s="484"/>
      <c r="G57" s="200"/>
      <c r="H57" s="87" t="str">
        <f>VLOOKUP($E$54,[1]Validation!$B$26:$C$28,2,FALSE)</f>
        <v>Response Required</v>
      </c>
      <c r="K57" s="83"/>
    </row>
    <row r="58" spans="3:15" ht="14.15" customHeight="1" thickBot="1">
      <c r="C58" s="477" t="s">
        <v>93</v>
      </c>
      <c r="D58" s="478"/>
      <c r="E58" s="479">
        <v>44679</v>
      </c>
      <c r="F58" s="480"/>
      <c r="G58" s="199"/>
      <c r="H58" s="87" t="str">
        <f>VLOOKUP($E$54,[1]Validation!$B$26:$C$28,2,FALSE)</f>
        <v>Response Required</v>
      </c>
      <c r="K58" s="85"/>
    </row>
    <row r="59" spans="3:15" ht="9" customHeight="1" thickTop="1">
      <c r="C59" s="198"/>
      <c r="D59" s="191"/>
      <c r="E59" s="191"/>
      <c r="F59" s="191"/>
      <c r="G59" s="191"/>
      <c r="K59" s="86"/>
    </row>
    <row r="60" spans="3:15" ht="26.5" customHeight="1">
      <c r="C60" s="469"/>
      <c r="D60" s="470"/>
      <c r="E60" s="470"/>
      <c r="F60" s="470"/>
      <c r="G60" s="191"/>
      <c r="K60" s="86"/>
    </row>
    <row r="61" spans="3:15" ht="9" customHeight="1">
      <c r="C61" s="198"/>
      <c r="D61" s="191"/>
      <c r="E61" s="191"/>
      <c r="F61" s="191"/>
      <c r="G61" s="191"/>
      <c r="K61" s="86"/>
    </row>
  </sheetData>
  <mergeCells count="72">
    <mergeCell ref="E27:F27"/>
    <mergeCell ref="C48:F48"/>
    <mergeCell ref="C52:F52"/>
    <mergeCell ref="E38:F38"/>
    <mergeCell ref="E39:F39"/>
    <mergeCell ref="E41:F41"/>
    <mergeCell ref="E42:F42"/>
    <mergeCell ref="E46:F46"/>
    <mergeCell ref="C44:C46"/>
    <mergeCell ref="E44:F44"/>
    <mergeCell ref="E45:F45"/>
    <mergeCell ref="E40:F40"/>
    <mergeCell ref="E43:F43"/>
    <mergeCell ref="C41:C43"/>
    <mergeCell ref="C38:C40"/>
    <mergeCell ref="C50:F50"/>
    <mergeCell ref="C21:D21"/>
    <mergeCell ref="C22:D22"/>
    <mergeCell ref="C23:D23"/>
    <mergeCell ref="C24:D24"/>
    <mergeCell ref="E21:F21"/>
    <mergeCell ref="E22:F22"/>
    <mergeCell ref="E23:F23"/>
    <mergeCell ref="E24:F24"/>
    <mergeCell ref="C11:F11"/>
    <mergeCell ref="C31:D31"/>
    <mergeCell ref="E31:F31"/>
    <mergeCell ref="C28:D28"/>
    <mergeCell ref="C13:F13"/>
    <mergeCell ref="E15:F15"/>
    <mergeCell ref="C18:D18"/>
    <mergeCell ref="C16:D16"/>
    <mergeCell ref="C20:D20"/>
    <mergeCell ref="E18:F18"/>
    <mergeCell ref="C27:D27"/>
    <mergeCell ref="C15:D15"/>
    <mergeCell ref="C17:D17"/>
    <mergeCell ref="E17:F17"/>
    <mergeCell ref="E30:F30"/>
    <mergeCell ref="C29:D29"/>
    <mergeCell ref="E54:F54"/>
    <mergeCell ref="C54:D54"/>
    <mergeCell ref="C2:F2"/>
    <mergeCell ref="C3:F3"/>
    <mergeCell ref="C33:D33"/>
    <mergeCell ref="E32:F32"/>
    <mergeCell ref="E33:F33"/>
    <mergeCell ref="C30:D30"/>
    <mergeCell ref="C32:D32"/>
    <mergeCell ref="E20:F20"/>
    <mergeCell ref="E16:F16"/>
    <mergeCell ref="E29:F29"/>
    <mergeCell ref="C5:E5"/>
    <mergeCell ref="D9:E9"/>
    <mergeCell ref="D8:E8"/>
    <mergeCell ref="D7:E7"/>
    <mergeCell ref="E28:F28"/>
    <mergeCell ref="C60:F60"/>
    <mergeCell ref="E34:F34"/>
    <mergeCell ref="C34:D34"/>
    <mergeCell ref="E36:F36"/>
    <mergeCell ref="C36:D36"/>
    <mergeCell ref="C58:D58"/>
    <mergeCell ref="E58:F58"/>
    <mergeCell ref="C56:D56"/>
    <mergeCell ref="E56:F56"/>
    <mergeCell ref="C57:D57"/>
    <mergeCell ref="E57:F57"/>
    <mergeCell ref="C55:D55"/>
    <mergeCell ref="E55:F55"/>
    <mergeCell ref="C35:D35"/>
    <mergeCell ref="E35:F35"/>
  </mergeCells>
  <conditionalFormatting sqref="D7:E7">
    <cfRule type="cellIs" dxfId="0" priority="1" operator="equal">
      <formula>0</formula>
    </cfRule>
  </conditionalFormatting>
  <hyperlinks>
    <hyperlink ref="E42" r:id="rId1" xr:uid="{273181FE-51A9-4C34-BC8C-0B2CE2BB25C0}"/>
    <hyperlink ref="E39" r:id="rId2" xr:uid="{4B66718A-C0CB-4430-9C94-8E9886AC74B7}"/>
    <hyperlink ref="E45" r:id="rId3" xr:uid="{B101D28B-C9E5-4846-B6B0-5C0C5A70C200}"/>
  </hyperlinks>
  <pageMargins left="0.67" right="0.36" top="0.75" bottom="0.75" header="0.3" footer="0.3"/>
  <pageSetup paperSize="9" scale="78" orientation="portrait" r:id="rId4"/>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4F7C9-4FE5-4BD2-AF36-A9B701F5B416}">
  <sheetPr>
    <tabColor rgb="FFFFC000"/>
  </sheetPr>
  <dimension ref="A1:I147"/>
  <sheetViews>
    <sheetView topLeftCell="A12" workbookViewId="0">
      <selection activeCell="C151" sqref="C151"/>
    </sheetView>
  </sheetViews>
  <sheetFormatPr defaultRowHeight="14.5"/>
  <cols>
    <col min="2" max="2" width="18.453125" customWidth="1"/>
    <col min="3" max="3" width="72" customWidth="1"/>
    <col min="4" max="4" width="16.453125" customWidth="1"/>
    <col min="5" max="5" width="24.26953125" customWidth="1"/>
    <col min="6" max="7" width="16.453125" customWidth="1"/>
  </cols>
  <sheetData>
    <row r="1" spans="1:8" ht="15.5">
      <c r="B1" s="232"/>
      <c r="C1" s="558" t="s">
        <v>248</v>
      </c>
      <c r="D1" s="558"/>
      <c r="E1" s="558"/>
      <c r="F1" s="558"/>
    </row>
    <row r="2" spans="1:8" ht="15.5">
      <c r="B2" s="232"/>
      <c r="C2" s="559"/>
      <c r="D2" s="559"/>
      <c r="E2" s="559"/>
      <c r="F2" s="559"/>
    </row>
    <row r="3" spans="1:8" ht="15.5">
      <c r="B3" s="232"/>
      <c r="C3" s="233" t="s">
        <v>262</v>
      </c>
      <c r="D3" s="233" t="s">
        <v>263</v>
      </c>
      <c r="E3" s="233" t="s">
        <v>264</v>
      </c>
      <c r="F3" s="233" t="s">
        <v>212</v>
      </c>
    </row>
    <row r="4" spans="1:8" ht="15.5" customHeight="1">
      <c r="A4" s="552" t="s">
        <v>275</v>
      </c>
      <c r="B4" s="553"/>
      <c r="C4" s="234" t="s">
        <v>276</v>
      </c>
      <c r="D4" s="235">
        <v>900</v>
      </c>
      <c r="E4" s="234">
        <v>8.5</v>
      </c>
      <c r="F4" s="236">
        <f>SUM(D4*E4)</f>
        <v>7650</v>
      </c>
    </row>
    <row r="5" spans="1:8" ht="15.5">
      <c r="A5" s="552"/>
      <c r="B5" s="553"/>
      <c r="C5" s="234" t="s">
        <v>277</v>
      </c>
      <c r="D5" s="235">
        <v>750</v>
      </c>
      <c r="E5" s="234">
        <v>30</v>
      </c>
      <c r="F5" s="236">
        <f>SUM(D5*E5)</f>
        <v>22500</v>
      </c>
    </row>
    <row r="6" spans="1:8" ht="15.5">
      <c r="A6" s="552"/>
      <c r="B6" s="553"/>
      <c r="C6" s="234" t="s">
        <v>278</v>
      </c>
      <c r="D6" s="235">
        <v>600</v>
      </c>
      <c r="E6" s="234">
        <v>31</v>
      </c>
      <c r="F6" s="236">
        <f>SUM(D6*E6)</f>
        <v>18600</v>
      </c>
    </row>
    <row r="7" spans="1:8" ht="15.5">
      <c r="A7" s="552"/>
      <c r="B7" s="553"/>
      <c r="C7" s="234" t="s">
        <v>279</v>
      </c>
      <c r="D7" s="235">
        <v>450</v>
      </c>
      <c r="E7" s="234">
        <v>22</v>
      </c>
      <c r="F7" s="236">
        <f>SUM(D7*E7)</f>
        <v>9900</v>
      </c>
    </row>
    <row r="8" spans="1:8" ht="15.5">
      <c r="A8" s="552"/>
      <c r="B8" s="553"/>
      <c r="C8" s="234" t="s">
        <v>280</v>
      </c>
      <c r="D8" s="235">
        <v>375</v>
      </c>
      <c r="E8" s="234">
        <v>23</v>
      </c>
      <c r="F8" s="236">
        <f>SUM(D8*E8)</f>
        <v>8625</v>
      </c>
    </row>
    <row r="9" spans="1:8" ht="15.5">
      <c r="A9" s="552"/>
      <c r="B9" s="553"/>
      <c r="C9" s="234" t="s">
        <v>281</v>
      </c>
      <c r="D9" s="235"/>
      <c r="E9" s="234"/>
      <c r="F9" s="236">
        <v>1800</v>
      </c>
    </row>
    <row r="10" spans="1:8" ht="15.5">
      <c r="A10" s="552"/>
      <c r="B10" s="553"/>
      <c r="C10" s="234" t="s">
        <v>282</v>
      </c>
      <c r="D10" s="235"/>
      <c r="E10" s="234"/>
      <c r="F10" s="236">
        <v>14475</v>
      </c>
    </row>
    <row r="11" spans="1:8" ht="15.5">
      <c r="A11" s="552"/>
      <c r="B11" s="553"/>
      <c r="C11" s="560" t="s">
        <v>265</v>
      </c>
      <c r="D11" s="560"/>
      <c r="E11" s="560"/>
      <c r="F11" s="237">
        <f>SUM(F4:F10)</f>
        <v>83550</v>
      </c>
    </row>
    <row r="12" spans="1:8" ht="15.5">
      <c r="A12" s="552"/>
      <c r="B12" s="553"/>
      <c r="C12" s="561" t="s">
        <v>266</v>
      </c>
      <c r="D12" s="561"/>
      <c r="E12" s="561"/>
      <c r="F12" s="561"/>
    </row>
    <row r="13" spans="1:8" ht="48.5" customHeight="1">
      <c r="A13" s="552"/>
      <c r="B13" s="553"/>
      <c r="C13" s="562" t="s">
        <v>283</v>
      </c>
      <c r="D13" s="562"/>
      <c r="E13" s="562"/>
      <c r="F13" s="562"/>
    </row>
    <row r="14" spans="1:8" ht="15.5" customHeight="1">
      <c r="A14" s="554" t="s">
        <v>325</v>
      </c>
      <c r="B14" s="251"/>
      <c r="C14" s="252" t="s">
        <v>262</v>
      </c>
      <c r="D14" s="252" t="s">
        <v>263</v>
      </c>
      <c r="E14" s="252" t="s">
        <v>264</v>
      </c>
      <c r="F14" s="252" t="s">
        <v>212</v>
      </c>
    </row>
    <row r="15" spans="1:8" ht="15.5">
      <c r="A15" s="554"/>
      <c r="B15" s="557" t="s">
        <v>299</v>
      </c>
      <c r="C15" s="253" t="s">
        <v>300</v>
      </c>
      <c r="D15" s="254">
        <v>1050</v>
      </c>
      <c r="E15" s="253">
        <v>2</v>
      </c>
      <c r="F15" s="255">
        <f t="shared" ref="F15:F16" si="0">D15*E15</f>
        <v>2100</v>
      </c>
    </row>
    <row r="16" spans="1:8" ht="15.5">
      <c r="A16" s="554"/>
      <c r="B16" s="557"/>
      <c r="C16" s="253" t="s">
        <v>301</v>
      </c>
      <c r="D16" s="254">
        <v>1050</v>
      </c>
      <c r="E16" s="253">
        <v>25</v>
      </c>
      <c r="F16" s="255">
        <f t="shared" si="0"/>
        <v>26250</v>
      </c>
      <c r="H16" s="246"/>
    </row>
    <row r="17" spans="1:9" ht="15.5">
      <c r="A17" s="554"/>
      <c r="B17" s="557"/>
      <c r="C17" s="253" t="s">
        <v>302</v>
      </c>
      <c r="D17" s="254">
        <v>245</v>
      </c>
      <c r="E17" s="253">
        <v>20</v>
      </c>
      <c r="F17" s="255">
        <f>D17*E17</f>
        <v>4900</v>
      </c>
      <c r="H17" s="246"/>
    </row>
    <row r="18" spans="1:9" ht="15.5">
      <c r="A18" s="554"/>
      <c r="B18" s="557"/>
      <c r="C18" s="253"/>
      <c r="D18" s="254"/>
      <c r="E18" s="253"/>
      <c r="F18" s="255"/>
    </row>
    <row r="19" spans="1:9" ht="15.5">
      <c r="A19" s="554"/>
      <c r="B19" s="557"/>
      <c r="C19" s="253"/>
      <c r="D19" s="254"/>
      <c r="E19" s="253"/>
      <c r="F19" s="255"/>
      <c r="H19" s="246"/>
    </row>
    <row r="20" spans="1:9" ht="24.65" customHeight="1">
      <c r="A20" s="554"/>
      <c r="B20" s="557"/>
      <c r="C20" s="551"/>
      <c r="D20" s="551"/>
      <c r="E20" s="551"/>
      <c r="F20" s="256">
        <f>SUM(F15:F19)</f>
        <v>33250</v>
      </c>
      <c r="H20" s="246"/>
      <c r="I20" s="247"/>
    </row>
    <row r="21" spans="1:9" ht="15.5">
      <c r="A21" s="554"/>
      <c r="B21" s="557"/>
      <c r="C21" s="555" t="s">
        <v>303</v>
      </c>
      <c r="D21" s="555"/>
      <c r="E21" s="555"/>
      <c r="F21" s="555"/>
      <c r="H21" s="246"/>
    </row>
    <row r="22" spans="1:9" ht="21.65" customHeight="1">
      <c r="A22" s="554"/>
      <c r="B22" s="557"/>
      <c r="C22" s="555"/>
      <c r="D22" s="555"/>
      <c r="E22" s="555"/>
      <c r="F22" s="555"/>
      <c r="H22" s="248"/>
    </row>
    <row r="23" spans="1:9" ht="15.4" customHeight="1">
      <c r="A23" s="554"/>
      <c r="B23" s="556" t="s">
        <v>304</v>
      </c>
      <c r="C23" s="253" t="s">
        <v>305</v>
      </c>
      <c r="D23" s="254">
        <v>600</v>
      </c>
      <c r="E23" s="253">
        <v>4</v>
      </c>
      <c r="F23" s="255">
        <f t="shared" ref="F23:F24" si="1">D23*E23</f>
        <v>2400</v>
      </c>
      <c r="G23" s="249"/>
      <c r="H23" s="246"/>
    </row>
    <row r="24" spans="1:9" ht="15.5">
      <c r="A24" s="554"/>
      <c r="B24" s="556"/>
      <c r="C24" s="253" t="s">
        <v>306</v>
      </c>
      <c r="D24" s="254">
        <v>200</v>
      </c>
      <c r="E24" s="253">
        <v>33</v>
      </c>
      <c r="F24" s="255">
        <f t="shared" si="1"/>
        <v>6600</v>
      </c>
    </row>
    <row r="25" spans="1:9" ht="15.5">
      <c r="A25" s="554"/>
      <c r="B25" s="556"/>
      <c r="C25" s="253" t="s">
        <v>307</v>
      </c>
      <c r="D25" s="254">
        <v>250</v>
      </c>
      <c r="E25" s="253">
        <v>60</v>
      </c>
      <c r="F25" s="255">
        <f>D25*E25</f>
        <v>15000</v>
      </c>
    </row>
    <row r="26" spans="1:9" ht="15.5">
      <c r="A26" s="554"/>
      <c r="B26" s="556"/>
      <c r="C26" s="253" t="s">
        <v>308</v>
      </c>
      <c r="D26" s="254">
        <v>200</v>
      </c>
      <c r="E26" s="253">
        <v>15</v>
      </c>
      <c r="F26" s="255">
        <f>D26*E26</f>
        <v>3000</v>
      </c>
    </row>
    <row r="27" spans="1:9" ht="15.5">
      <c r="A27" s="554"/>
      <c r="B27" s="556"/>
      <c r="C27" s="253"/>
      <c r="D27" s="254"/>
      <c r="E27" s="253"/>
      <c r="F27" s="255"/>
    </row>
    <row r="28" spans="1:9" ht="15.5">
      <c r="A28" s="554"/>
      <c r="B28" s="556"/>
      <c r="C28" s="551"/>
      <c r="D28" s="551"/>
      <c r="E28" s="551"/>
      <c r="F28" s="256">
        <f>SUM(F23:F27)</f>
        <v>27000</v>
      </c>
      <c r="H28" s="246"/>
    </row>
    <row r="29" spans="1:9" ht="15.5">
      <c r="A29" s="554"/>
      <c r="B29" s="556"/>
      <c r="C29" s="555" t="s">
        <v>266</v>
      </c>
      <c r="D29" s="555"/>
      <c r="E29" s="555"/>
      <c r="F29" s="555"/>
    </row>
    <row r="30" spans="1:9" ht="15.5">
      <c r="A30" s="554"/>
      <c r="B30" s="556"/>
      <c r="C30" s="555"/>
      <c r="D30" s="555"/>
      <c r="E30" s="555"/>
      <c r="F30" s="555"/>
    </row>
    <row r="31" spans="1:9" ht="15.5">
      <c r="A31" s="554"/>
      <c r="B31" s="556" t="s">
        <v>309</v>
      </c>
      <c r="C31" s="253" t="s">
        <v>310</v>
      </c>
      <c r="D31" s="254">
        <v>795</v>
      </c>
      <c r="E31" s="253">
        <v>10</v>
      </c>
      <c r="F31" s="255">
        <f t="shared" ref="F31:F32" si="2">D31*E31</f>
        <v>7950</v>
      </c>
    </row>
    <row r="32" spans="1:9" ht="15.5">
      <c r="A32" s="554"/>
      <c r="B32" s="556"/>
      <c r="C32" s="253" t="s">
        <v>311</v>
      </c>
      <c r="D32" s="254">
        <v>270</v>
      </c>
      <c r="E32" s="253">
        <v>15</v>
      </c>
      <c r="F32" s="255">
        <f t="shared" si="2"/>
        <v>4050</v>
      </c>
    </row>
    <row r="33" spans="1:6" ht="15.5">
      <c r="A33" s="554"/>
      <c r="B33" s="556"/>
      <c r="C33" s="253"/>
      <c r="D33" s="254"/>
      <c r="E33" s="253"/>
      <c r="F33" s="255">
        <f>D33*E33</f>
        <v>0</v>
      </c>
    </row>
    <row r="34" spans="1:6" ht="15.5">
      <c r="A34" s="554"/>
      <c r="B34" s="556"/>
      <c r="C34" s="253"/>
      <c r="D34" s="254"/>
      <c r="E34" s="253"/>
      <c r="F34" s="255">
        <f>D34*E34</f>
        <v>0</v>
      </c>
    </row>
    <row r="35" spans="1:6" ht="15.5">
      <c r="A35" s="554"/>
      <c r="B35" s="556"/>
      <c r="C35" s="253"/>
      <c r="D35" s="254"/>
      <c r="E35" s="253"/>
      <c r="F35" s="255"/>
    </row>
    <row r="36" spans="1:6" ht="15.5">
      <c r="A36" s="554"/>
      <c r="B36" s="556"/>
      <c r="C36" s="551"/>
      <c r="D36" s="551"/>
      <c r="E36" s="551"/>
      <c r="F36" s="256">
        <f>SUM(F31:F35)</f>
        <v>12000</v>
      </c>
    </row>
    <row r="37" spans="1:6" ht="15.5">
      <c r="A37" s="554"/>
      <c r="B37" s="556"/>
      <c r="C37" s="555" t="s">
        <v>312</v>
      </c>
      <c r="D37" s="555"/>
      <c r="E37" s="555"/>
      <c r="F37" s="555"/>
    </row>
    <row r="38" spans="1:6" ht="15.5">
      <c r="A38" s="554"/>
      <c r="B38" s="556"/>
      <c r="C38" s="555"/>
      <c r="D38" s="555"/>
      <c r="E38" s="555"/>
      <c r="F38" s="555"/>
    </row>
    <row r="39" spans="1:6" ht="15.5">
      <c r="A39" s="554"/>
      <c r="B39" s="556" t="s">
        <v>313</v>
      </c>
      <c r="C39" s="253" t="s">
        <v>314</v>
      </c>
      <c r="D39" s="254">
        <v>980</v>
      </c>
      <c r="E39" s="253">
        <v>2.75</v>
      </c>
      <c r="F39" s="255">
        <v>2695</v>
      </c>
    </row>
    <row r="40" spans="1:6" ht="15.5">
      <c r="A40" s="554"/>
      <c r="B40" s="556"/>
      <c r="C40" s="253" t="s">
        <v>315</v>
      </c>
      <c r="D40" s="254">
        <v>850</v>
      </c>
      <c r="E40" s="253">
        <v>4</v>
      </c>
      <c r="F40" s="255">
        <v>3400</v>
      </c>
    </row>
    <row r="41" spans="1:6" ht="15.5">
      <c r="A41" s="554"/>
      <c r="B41" s="556"/>
      <c r="C41" s="253" t="s">
        <v>316</v>
      </c>
      <c r="D41" s="254">
        <v>650</v>
      </c>
      <c r="E41" s="253">
        <v>5</v>
      </c>
      <c r="F41" s="255">
        <v>3250</v>
      </c>
    </row>
    <row r="42" spans="1:6" ht="15.5">
      <c r="A42" s="554"/>
      <c r="B42" s="556"/>
      <c r="C42" s="253" t="s">
        <v>317</v>
      </c>
      <c r="D42" s="254">
        <v>350</v>
      </c>
      <c r="E42" s="253">
        <v>5</v>
      </c>
      <c r="F42" s="255">
        <v>1750</v>
      </c>
    </row>
    <row r="43" spans="1:6" ht="15.5">
      <c r="A43" s="554"/>
      <c r="B43" s="556"/>
      <c r="C43" s="253"/>
      <c r="D43" s="254"/>
      <c r="E43" s="253"/>
      <c r="F43" s="255"/>
    </row>
    <row r="44" spans="1:6" ht="15.5">
      <c r="A44" s="554"/>
      <c r="B44" s="556"/>
      <c r="C44" s="551"/>
      <c r="D44" s="551"/>
      <c r="E44" s="551"/>
      <c r="F44" s="256">
        <f>SUM(F39:F43)</f>
        <v>11095</v>
      </c>
    </row>
    <row r="45" spans="1:6" ht="15.5">
      <c r="A45" s="554"/>
      <c r="B45" s="556"/>
      <c r="C45" s="555" t="s">
        <v>312</v>
      </c>
      <c r="D45" s="555"/>
      <c r="E45" s="555"/>
      <c r="F45" s="555"/>
    </row>
    <row r="46" spans="1:6" ht="15.5">
      <c r="A46" s="554"/>
      <c r="B46" s="556"/>
      <c r="C46" s="555"/>
      <c r="D46" s="555"/>
      <c r="E46" s="555"/>
      <c r="F46" s="555"/>
    </row>
    <row r="47" spans="1:6" ht="15.5">
      <c r="A47" s="554"/>
      <c r="B47" s="556" t="s">
        <v>318</v>
      </c>
      <c r="C47" s="253" t="s">
        <v>319</v>
      </c>
      <c r="D47" s="254">
        <v>70</v>
      </c>
      <c r="E47" s="253">
        <v>82</v>
      </c>
      <c r="F47" s="255">
        <f>D47*E47</f>
        <v>5740</v>
      </c>
    </row>
    <row r="48" spans="1:6" ht="15.5">
      <c r="A48" s="554"/>
      <c r="B48" s="556"/>
      <c r="C48" s="253" t="s">
        <v>320</v>
      </c>
      <c r="D48" s="254">
        <v>150</v>
      </c>
      <c r="E48" s="253">
        <v>3</v>
      </c>
      <c r="F48" s="255">
        <f t="shared" ref="F48" si="3">D48*E48</f>
        <v>450</v>
      </c>
    </row>
    <row r="49" spans="1:6" ht="15.5">
      <c r="A49" s="554"/>
      <c r="B49" s="556"/>
      <c r="C49" s="253" t="s">
        <v>321</v>
      </c>
      <c r="D49" s="254"/>
      <c r="E49" s="253"/>
      <c r="F49" s="255">
        <v>328</v>
      </c>
    </row>
    <row r="50" spans="1:6" ht="15.5">
      <c r="A50" s="554"/>
      <c r="B50" s="556"/>
      <c r="C50" s="253"/>
      <c r="D50" s="254"/>
      <c r="E50" s="253"/>
      <c r="F50" s="255">
        <f>D50*E50</f>
        <v>0</v>
      </c>
    </row>
    <row r="51" spans="1:6" ht="15.5">
      <c r="A51" s="554"/>
      <c r="B51" s="556"/>
      <c r="C51" s="253"/>
      <c r="D51" s="254"/>
      <c r="E51" s="253"/>
      <c r="F51" s="255"/>
    </row>
    <row r="52" spans="1:6" ht="15.5">
      <c r="A52" s="554"/>
      <c r="B52" s="556"/>
      <c r="C52" s="551"/>
      <c r="D52" s="551"/>
      <c r="E52" s="551"/>
      <c r="F52" s="256">
        <f>SUM(F47:F51)</f>
        <v>6518</v>
      </c>
    </row>
    <row r="53" spans="1:6" ht="15.5">
      <c r="A53" s="554"/>
      <c r="B53" s="556"/>
      <c r="C53" s="555" t="s">
        <v>322</v>
      </c>
      <c r="D53" s="555"/>
      <c r="E53" s="555"/>
      <c r="F53" s="555"/>
    </row>
    <row r="54" spans="1:6" ht="15.5">
      <c r="A54" s="554"/>
      <c r="B54" s="556"/>
      <c r="C54" s="555"/>
      <c r="D54" s="555"/>
      <c r="E54" s="555"/>
      <c r="F54" s="555"/>
    </row>
    <row r="55" spans="1:6" ht="15.5">
      <c r="A55" s="554"/>
      <c r="B55" s="257"/>
      <c r="C55" s="258" t="s">
        <v>323</v>
      </c>
      <c r="D55" s="254">
        <v>40</v>
      </c>
      <c r="E55" s="253">
        <v>82</v>
      </c>
      <c r="F55" s="255">
        <f t="shared" ref="F55:F56" si="4">D55*E55</f>
        <v>3280</v>
      </c>
    </row>
    <row r="56" spans="1:6" ht="15.5">
      <c r="A56" s="554"/>
      <c r="B56" s="257"/>
      <c r="C56" s="253"/>
      <c r="D56" s="254"/>
      <c r="E56" s="253"/>
      <c r="F56" s="255">
        <f t="shared" si="4"/>
        <v>0</v>
      </c>
    </row>
    <row r="57" spans="1:6" ht="15.5">
      <c r="A57" s="554"/>
      <c r="B57" s="257"/>
      <c r="C57" s="253"/>
      <c r="D57" s="254"/>
      <c r="E57" s="253"/>
      <c r="F57" s="255">
        <f>D57*E57</f>
        <v>0</v>
      </c>
    </row>
    <row r="58" spans="1:6" ht="15.5">
      <c r="A58" s="554"/>
      <c r="B58" s="257"/>
      <c r="C58" s="253"/>
      <c r="D58" s="254"/>
      <c r="E58" s="253"/>
      <c r="F58" s="255">
        <f>D58*E58</f>
        <v>0</v>
      </c>
    </row>
    <row r="59" spans="1:6" ht="32.65" customHeight="1">
      <c r="A59" s="554"/>
      <c r="B59" s="257"/>
      <c r="C59" s="550" t="s">
        <v>324</v>
      </c>
      <c r="D59" s="550"/>
      <c r="E59" s="550"/>
      <c r="F59" s="550"/>
    </row>
    <row r="60" spans="1:6" ht="15.5">
      <c r="A60" s="554"/>
      <c r="B60" s="257"/>
      <c r="C60" s="551" t="s">
        <v>265</v>
      </c>
      <c r="D60" s="551"/>
      <c r="E60" s="551"/>
      <c r="F60" s="256">
        <f>F55+F52+F44+F36+F28+F20</f>
        <v>93143</v>
      </c>
    </row>
    <row r="61" spans="1:6" ht="15.5">
      <c r="A61" s="259"/>
      <c r="B61" s="260"/>
      <c r="C61" s="261" t="s">
        <v>262</v>
      </c>
      <c r="D61" s="261" t="s">
        <v>263</v>
      </c>
      <c r="E61" s="261" t="s">
        <v>264</v>
      </c>
      <c r="F61" s="261" t="s">
        <v>212</v>
      </c>
    </row>
    <row r="62" spans="1:6" ht="15.5" customHeight="1">
      <c r="A62" s="548" t="s">
        <v>326</v>
      </c>
      <c r="B62" s="549"/>
      <c r="C62" s="262" t="s">
        <v>327</v>
      </c>
      <c r="D62" s="263">
        <v>1200</v>
      </c>
      <c r="E62" s="262">
        <v>8</v>
      </c>
      <c r="F62" s="264">
        <f>D62*E62</f>
        <v>9600</v>
      </c>
    </row>
    <row r="63" spans="1:6" ht="15.5">
      <c r="A63" s="548"/>
      <c r="B63" s="549"/>
      <c r="C63" s="262" t="s">
        <v>328</v>
      </c>
      <c r="D63" s="263">
        <v>1000</v>
      </c>
      <c r="E63" s="262">
        <v>16</v>
      </c>
      <c r="F63" s="264">
        <f t="shared" ref="F63:F67" si="5">D63*E63</f>
        <v>16000</v>
      </c>
    </row>
    <row r="64" spans="1:6" ht="15.5">
      <c r="A64" s="548"/>
      <c r="B64" s="549"/>
      <c r="C64" s="262" t="s">
        <v>329</v>
      </c>
      <c r="D64" s="263">
        <v>600</v>
      </c>
      <c r="E64" s="262">
        <v>28</v>
      </c>
      <c r="F64" s="264">
        <f t="shared" si="5"/>
        <v>16800</v>
      </c>
    </row>
    <row r="65" spans="1:6" ht="15.5">
      <c r="A65" s="548"/>
      <c r="B65" s="549"/>
      <c r="C65" s="262" t="s">
        <v>330</v>
      </c>
      <c r="D65" s="263">
        <v>500</v>
      </c>
      <c r="E65" s="262">
        <v>25</v>
      </c>
      <c r="F65" s="264">
        <f t="shared" si="5"/>
        <v>12500</v>
      </c>
    </row>
    <row r="66" spans="1:6" ht="15.5">
      <c r="A66" s="548"/>
      <c r="B66" s="549"/>
      <c r="C66" s="262" t="s">
        <v>279</v>
      </c>
      <c r="D66" s="263">
        <v>400</v>
      </c>
      <c r="E66" s="262">
        <v>25</v>
      </c>
      <c r="F66" s="264">
        <f t="shared" si="5"/>
        <v>10000</v>
      </c>
    </row>
    <row r="67" spans="1:6" ht="15.5">
      <c r="A67" s="548"/>
      <c r="B67" s="549"/>
      <c r="C67" s="262" t="s">
        <v>331</v>
      </c>
      <c r="D67" s="263">
        <v>350</v>
      </c>
      <c r="E67" s="262">
        <v>8</v>
      </c>
      <c r="F67" s="264">
        <f t="shared" si="5"/>
        <v>2800</v>
      </c>
    </row>
    <row r="68" spans="1:6" ht="15.5">
      <c r="A68" s="548"/>
      <c r="B68" s="549"/>
      <c r="C68" s="262" t="s">
        <v>332</v>
      </c>
      <c r="D68" s="263" t="s">
        <v>333</v>
      </c>
      <c r="E68" s="265" t="s">
        <v>333</v>
      </c>
      <c r="F68" s="264">
        <v>24160</v>
      </c>
    </row>
    <row r="69" spans="1:6" ht="15.5">
      <c r="A69" s="548"/>
      <c r="B69" s="549"/>
      <c r="C69" s="546" t="s">
        <v>265</v>
      </c>
      <c r="D69" s="546"/>
      <c r="E69" s="546"/>
      <c r="F69" s="266">
        <f>SUM(F62:F68)</f>
        <v>91860</v>
      </c>
    </row>
    <row r="70" spans="1:6" ht="15.5">
      <c r="A70" s="548"/>
      <c r="B70" s="549"/>
      <c r="C70" s="547" t="s">
        <v>334</v>
      </c>
      <c r="D70" s="547"/>
      <c r="E70" s="547"/>
      <c r="F70" s="547"/>
    </row>
    <row r="71" spans="1:6" ht="15.5">
      <c r="A71" s="548"/>
      <c r="B71" s="549"/>
      <c r="C71" s="547" t="s">
        <v>267</v>
      </c>
      <c r="D71" s="547"/>
      <c r="E71" s="547"/>
      <c r="F71" s="547"/>
    </row>
    <row r="72" spans="1:6" ht="15.5">
      <c r="A72" s="544" t="s">
        <v>335</v>
      </c>
      <c r="B72" s="545"/>
      <c r="C72" s="267" t="s">
        <v>262</v>
      </c>
      <c r="D72" s="267" t="s">
        <v>263</v>
      </c>
      <c r="E72" s="267" t="s">
        <v>264</v>
      </c>
      <c r="F72" s="267" t="s">
        <v>212</v>
      </c>
    </row>
    <row r="73" spans="1:6" ht="15.5" customHeight="1">
      <c r="A73" s="544"/>
      <c r="B73" s="545"/>
      <c r="C73" s="268" t="s">
        <v>336</v>
      </c>
      <c r="D73" s="269">
        <v>727</v>
      </c>
      <c r="E73" s="268">
        <v>27</v>
      </c>
      <c r="F73" s="270">
        <v>19629</v>
      </c>
    </row>
    <row r="74" spans="1:6" ht="15.5">
      <c r="A74" s="544"/>
      <c r="B74" s="545"/>
      <c r="C74" s="268" t="s">
        <v>337</v>
      </c>
      <c r="D74" s="269">
        <v>460</v>
      </c>
      <c r="E74" s="268">
        <v>55</v>
      </c>
      <c r="F74" s="270">
        <v>25300</v>
      </c>
    </row>
    <row r="75" spans="1:6" ht="15.5">
      <c r="A75" s="544"/>
      <c r="B75" s="545"/>
      <c r="C75" s="268" t="s">
        <v>338</v>
      </c>
      <c r="D75" s="269">
        <v>391</v>
      </c>
      <c r="E75" s="268">
        <v>52.5</v>
      </c>
      <c r="F75" s="270">
        <v>20527.5</v>
      </c>
    </row>
    <row r="76" spans="1:6" ht="15.5">
      <c r="A76" s="544"/>
      <c r="B76" s="545"/>
      <c r="C76" s="268" t="s">
        <v>339</v>
      </c>
      <c r="D76" s="269">
        <v>245</v>
      </c>
      <c r="E76" s="268">
        <v>11</v>
      </c>
      <c r="F76" s="270">
        <v>2695</v>
      </c>
    </row>
    <row r="77" spans="1:6" ht="15.5">
      <c r="A77" s="544"/>
      <c r="B77" s="545"/>
      <c r="C77" s="268" t="s">
        <v>340</v>
      </c>
      <c r="D77" s="269">
        <v>213</v>
      </c>
      <c r="E77" s="268">
        <v>30</v>
      </c>
      <c r="F77" s="270">
        <v>6390</v>
      </c>
    </row>
    <row r="78" spans="1:6" ht="15.5">
      <c r="A78" s="544"/>
      <c r="B78" s="545"/>
      <c r="C78" s="268" t="s">
        <v>341</v>
      </c>
      <c r="D78" s="269">
        <v>480</v>
      </c>
      <c r="E78" s="268">
        <v>5</v>
      </c>
      <c r="F78" s="270">
        <v>2400</v>
      </c>
    </row>
    <row r="79" spans="1:6" ht="15.5">
      <c r="A79" s="544"/>
      <c r="B79" s="545"/>
      <c r="C79" s="268"/>
      <c r="D79" s="269"/>
      <c r="E79" s="268"/>
      <c r="F79" s="270"/>
    </row>
    <row r="80" spans="1:6" ht="15.5">
      <c r="A80" s="544"/>
      <c r="B80" s="545"/>
      <c r="C80" s="268" t="s">
        <v>342</v>
      </c>
      <c r="D80" s="269"/>
      <c r="E80" s="268"/>
      <c r="F80" s="270">
        <v>5250</v>
      </c>
    </row>
    <row r="81" spans="1:6" ht="15.5">
      <c r="A81" s="544"/>
      <c r="B81" s="545"/>
      <c r="C81" s="268" t="s">
        <v>343</v>
      </c>
      <c r="D81" s="269"/>
      <c r="E81" s="268"/>
      <c r="F81" s="270">
        <v>8750</v>
      </c>
    </row>
    <row r="82" spans="1:6" ht="15.5">
      <c r="A82" s="544"/>
      <c r="B82" s="545"/>
      <c r="C82" s="268" t="s">
        <v>344</v>
      </c>
      <c r="D82" s="269"/>
      <c r="E82" s="268"/>
      <c r="F82" s="270">
        <v>10000</v>
      </c>
    </row>
    <row r="83" spans="1:6" ht="15.5">
      <c r="A83" s="544"/>
      <c r="B83" s="545"/>
      <c r="C83" s="268" t="s">
        <v>345</v>
      </c>
      <c r="D83" s="269"/>
      <c r="E83" s="268"/>
      <c r="F83" s="270">
        <v>3750</v>
      </c>
    </row>
    <row r="84" spans="1:6" ht="15.5">
      <c r="A84" s="544"/>
      <c r="B84" s="545"/>
      <c r="C84" s="268" t="s">
        <v>346</v>
      </c>
      <c r="D84" s="269"/>
      <c r="E84" s="268"/>
      <c r="F84" s="270">
        <v>3750</v>
      </c>
    </row>
    <row r="85" spans="1:6" ht="15.5">
      <c r="A85" s="544"/>
      <c r="B85" s="545"/>
      <c r="C85" s="268"/>
      <c r="D85" s="269"/>
      <c r="E85" s="268"/>
      <c r="F85" s="270"/>
    </row>
    <row r="86" spans="1:6" ht="15.5">
      <c r="A86" s="544"/>
      <c r="B86" s="545"/>
      <c r="C86" s="542" t="s">
        <v>265</v>
      </c>
      <c r="D86" s="542"/>
      <c r="E86" s="542"/>
      <c r="F86" s="271">
        <f>SUM(F73:F85)</f>
        <v>108441.5</v>
      </c>
    </row>
    <row r="87" spans="1:6" ht="15.5">
      <c r="A87" s="544"/>
      <c r="B87" s="545"/>
      <c r="C87" s="543" t="s">
        <v>266</v>
      </c>
      <c r="D87" s="543"/>
      <c r="E87" s="543"/>
      <c r="F87" s="543"/>
    </row>
    <row r="88" spans="1:6" ht="15.5">
      <c r="A88" s="544"/>
      <c r="B88" s="545"/>
      <c r="C88" s="543" t="s">
        <v>267</v>
      </c>
      <c r="D88" s="543"/>
      <c r="E88" s="543"/>
      <c r="F88" s="543"/>
    </row>
    <row r="89" spans="1:6" ht="15.5">
      <c r="A89" s="540" t="s">
        <v>354</v>
      </c>
      <c r="B89" s="541"/>
      <c r="C89" s="272" t="s">
        <v>262</v>
      </c>
      <c r="D89" s="272" t="s">
        <v>263</v>
      </c>
      <c r="E89" s="272" t="s">
        <v>264</v>
      </c>
      <c r="F89" s="272" t="s">
        <v>212</v>
      </c>
    </row>
    <row r="90" spans="1:6" ht="15.5" customHeight="1">
      <c r="A90" s="540"/>
      <c r="B90" s="541"/>
      <c r="C90" s="273" t="s">
        <v>348</v>
      </c>
      <c r="D90" s="274">
        <v>1300</v>
      </c>
      <c r="E90" s="273">
        <v>7.75</v>
      </c>
      <c r="F90" s="275">
        <f>D90*E90</f>
        <v>10075</v>
      </c>
    </row>
    <row r="91" spans="1:6" ht="15.5">
      <c r="A91" s="540"/>
      <c r="B91" s="541"/>
      <c r="C91" s="273" t="s">
        <v>349</v>
      </c>
      <c r="D91" s="274">
        <v>1100</v>
      </c>
      <c r="E91" s="273">
        <v>8</v>
      </c>
      <c r="F91" s="275">
        <f t="shared" ref="F91:F94" si="6">D91*E91</f>
        <v>8800</v>
      </c>
    </row>
    <row r="92" spans="1:6" ht="15.5">
      <c r="A92" s="540"/>
      <c r="B92" s="541"/>
      <c r="C92" s="273" t="s">
        <v>350</v>
      </c>
      <c r="D92" s="274">
        <v>900</v>
      </c>
      <c r="E92" s="273">
        <v>14</v>
      </c>
      <c r="F92" s="275">
        <f t="shared" si="6"/>
        <v>12600</v>
      </c>
    </row>
    <row r="93" spans="1:6" ht="15.5">
      <c r="A93" s="540"/>
      <c r="B93" s="541"/>
      <c r="C93" s="273" t="s">
        <v>351</v>
      </c>
      <c r="D93" s="274">
        <v>750</v>
      </c>
      <c r="E93" s="273">
        <v>18</v>
      </c>
      <c r="F93" s="275">
        <f t="shared" si="6"/>
        <v>13500</v>
      </c>
    </row>
    <row r="94" spans="1:6" ht="15.5">
      <c r="A94" s="540"/>
      <c r="B94" s="541"/>
      <c r="C94" s="273" t="s">
        <v>352</v>
      </c>
      <c r="D94" s="274">
        <v>500</v>
      </c>
      <c r="E94" s="273">
        <v>9.75</v>
      </c>
      <c r="F94" s="275">
        <f t="shared" si="6"/>
        <v>4875</v>
      </c>
    </row>
    <row r="95" spans="1:6" ht="15.5">
      <c r="A95" s="540"/>
      <c r="B95" s="541"/>
      <c r="C95" s="276" t="s">
        <v>353</v>
      </c>
      <c r="D95" s="274"/>
      <c r="E95" s="273"/>
      <c r="F95" s="275">
        <v>43180</v>
      </c>
    </row>
    <row r="96" spans="1:6" ht="15.5">
      <c r="A96" s="540"/>
      <c r="B96" s="541"/>
      <c r="C96" s="538" t="s">
        <v>265</v>
      </c>
      <c r="D96" s="538"/>
      <c r="E96" s="538"/>
      <c r="F96" s="277">
        <f>SUM(F90:F95)</f>
        <v>93030</v>
      </c>
    </row>
    <row r="97" spans="1:6" ht="15.5">
      <c r="A97" s="540"/>
      <c r="B97" s="541"/>
      <c r="C97" s="539" t="s">
        <v>266</v>
      </c>
      <c r="D97" s="539"/>
      <c r="E97" s="539"/>
      <c r="F97" s="539"/>
    </row>
    <row r="98" spans="1:6" ht="15.5">
      <c r="A98" s="540"/>
      <c r="B98" s="541"/>
      <c r="C98" s="539" t="s">
        <v>267</v>
      </c>
      <c r="D98" s="539"/>
      <c r="E98" s="539"/>
      <c r="F98" s="539"/>
    </row>
    <row r="99" spans="1:6" ht="15.5">
      <c r="A99" s="536" t="s">
        <v>356</v>
      </c>
      <c r="B99" s="537"/>
      <c r="C99" s="278" t="s">
        <v>355</v>
      </c>
      <c r="D99" s="278" t="s">
        <v>263</v>
      </c>
      <c r="E99" s="278" t="s">
        <v>264</v>
      </c>
      <c r="F99" s="278" t="s">
        <v>212</v>
      </c>
    </row>
    <row r="100" spans="1:6" ht="15.5" customHeight="1">
      <c r="A100" s="536"/>
      <c r="B100" s="537"/>
      <c r="C100" s="279" t="s">
        <v>357</v>
      </c>
      <c r="D100" s="280">
        <v>950</v>
      </c>
      <c r="E100" s="279">
        <v>10</v>
      </c>
      <c r="F100" s="281">
        <f>D100*E100</f>
        <v>9500</v>
      </c>
    </row>
    <row r="101" spans="1:6" ht="15.5">
      <c r="A101" s="536"/>
      <c r="B101" s="537"/>
      <c r="C101" s="279" t="s">
        <v>358</v>
      </c>
      <c r="D101" s="280">
        <v>750</v>
      </c>
      <c r="E101" s="279">
        <v>22</v>
      </c>
      <c r="F101" s="281">
        <f t="shared" ref="F101:F106" si="7">D101*E101</f>
        <v>16500</v>
      </c>
    </row>
    <row r="102" spans="1:6" ht="15.5">
      <c r="A102" s="536"/>
      <c r="B102" s="537"/>
      <c r="C102" s="279" t="s">
        <v>359</v>
      </c>
      <c r="D102" s="280">
        <v>600</v>
      </c>
      <c r="E102" s="279">
        <v>16</v>
      </c>
      <c r="F102" s="281">
        <f t="shared" si="7"/>
        <v>9600</v>
      </c>
    </row>
    <row r="103" spans="1:6" ht="15.5">
      <c r="A103" s="536"/>
      <c r="B103" s="537"/>
      <c r="C103" s="282" t="s">
        <v>359</v>
      </c>
      <c r="D103" s="280">
        <v>600</v>
      </c>
      <c r="E103" s="279">
        <v>18</v>
      </c>
      <c r="F103" s="281">
        <f t="shared" si="7"/>
        <v>10800</v>
      </c>
    </row>
    <row r="104" spans="1:6" ht="15.5">
      <c r="A104" s="536"/>
      <c r="B104" s="537"/>
      <c r="C104" s="279" t="s">
        <v>360</v>
      </c>
      <c r="D104" s="280">
        <v>500</v>
      </c>
      <c r="E104" s="279">
        <v>20</v>
      </c>
      <c r="F104" s="281">
        <f t="shared" si="7"/>
        <v>10000</v>
      </c>
    </row>
    <row r="105" spans="1:6" ht="15.5">
      <c r="A105" s="536"/>
      <c r="B105" s="537"/>
      <c r="C105" s="279" t="s">
        <v>361</v>
      </c>
      <c r="D105" s="280">
        <v>500</v>
      </c>
      <c r="E105" s="279">
        <v>10</v>
      </c>
      <c r="F105" s="281">
        <f t="shared" si="7"/>
        <v>5000</v>
      </c>
    </row>
    <row r="106" spans="1:6" ht="15.5">
      <c r="A106" s="536"/>
      <c r="B106" s="537"/>
      <c r="C106" s="279" t="s">
        <v>362</v>
      </c>
      <c r="D106" s="280">
        <v>450</v>
      </c>
      <c r="E106" s="279">
        <v>10</v>
      </c>
      <c r="F106" s="281">
        <f t="shared" si="7"/>
        <v>4500</v>
      </c>
    </row>
    <row r="107" spans="1:6" ht="15.5">
      <c r="A107" s="536"/>
      <c r="B107" s="537"/>
      <c r="C107" s="278" t="s">
        <v>363</v>
      </c>
      <c r="D107" s="280"/>
      <c r="E107" s="279"/>
      <c r="F107" s="281"/>
    </row>
    <row r="108" spans="1:6" ht="15.5">
      <c r="A108" s="536"/>
      <c r="B108" s="537"/>
      <c r="C108" s="279" t="s">
        <v>364</v>
      </c>
      <c r="D108" s="280"/>
      <c r="E108" s="279"/>
      <c r="F108" s="281">
        <v>6720</v>
      </c>
    </row>
    <row r="109" spans="1:6" ht="15.5">
      <c r="A109" s="536"/>
      <c r="B109" s="537"/>
      <c r="C109" s="279" t="s">
        <v>365</v>
      </c>
      <c r="D109" s="280"/>
      <c r="E109" s="279"/>
      <c r="F109" s="281">
        <v>4500</v>
      </c>
    </row>
    <row r="110" spans="1:6" ht="15.5">
      <c r="A110" s="536"/>
      <c r="B110" s="537"/>
      <c r="C110" s="279" t="s">
        <v>366</v>
      </c>
      <c r="D110" s="280"/>
      <c r="E110" s="279"/>
      <c r="F110" s="281">
        <v>2425</v>
      </c>
    </row>
    <row r="111" spans="1:6" ht="15.5">
      <c r="A111" s="536"/>
      <c r="B111" s="537"/>
      <c r="C111" s="530" t="s">
        <v>265</v>
      </c>
      <c r="D111" s="531"/>
      <c r="E111" s="532"/>
      <c r="F111" s="283">
        <f>SUM(F100:F110)</f>
        <v>79545</v>
      </c>
    </row>
    <row r="112" spans="1:6" ht="15.5">
      <c r="A112" s="536"/>
      <c r="B112" s="537"/>
      <c r="C112" s="530" t="s">
        <v>367</v>
      </c>
      <c r="D112" s="531"/>
      <c r="E112" s="532"/>
      <c r="F112" s="283">
        <f>F111*1.2</f>
        <v>95454</v>
      </c>
    </row>
    <row r="113" spans="1:6" ht="15.5">
      <c r="A113" s="536"/>
      <c r="B113" s="537"/>
      <c r="C113" s="533" t="s">
        <v>266</v>
      </c>
      <c r="D113" s="534"/>
      <c r="E113" s="534"/>
      <c r="F113" s="535"/>
    </row>
    <row r="114" spans="1:6" ht="15.5">
      <c r="A114" s="536"/>
      <c r="B114" s="537"/>
      <c r="C114" s="533" t="s">
        <v>267</v>
      </c>
      <c r="D114" s="534"/>
      <c r="E114" s="534"/>
      <c r="F114" s="535"/>
    </row>
    <row r="115" spans="1:6" ht="15.5">
      <c r="A115" s="526" t="s">
        <v>368</v>
      </c>
      <c r="B115" s="526"/>
      <c r="C115" s="233" t="s">
        <v>262</v>
      </c>
      <c r="D115" s="233" t="s">
        <v>263</v>
      </c>
      <c r="E115" s="233" t="s">
        <v>264</v>
      </c>
      <c r="F115" s="284" t="s">
        <v>212</v>
      </c>
    </row>
    <row r="116" spans="1:6" ht="15.5" customHeight="1">
      <c r="A116" s="526"/>
      <c r="B116" s="526"/>
      <c r="C116" s="234" t="s">
        <v>369</v>
      </c>
      <c r="D116" s="235">
        <v>1014</v>
      </c>
      <c r="E116" s="234">
        <v>10</v>
      </c>
      <c r="F116" s="285">
        <v>10140</v>
      </c>
    </row>
    <row r="117" spans="1:6" ht="15.5">
      <c r="A117" s="526"/>
      <c r="B117" s="526"/>
      <c r="C117" s="234" t="s">
        <v>370</v>
      </c>
      <c r="D117" s="235">
        <v>1014</v>
      </c>
      <c r="E117" s="234">
        <v>10</v>
      </c>
      <c r="F117" s="285">
        <v>10140</v>
      </c>
    </row>
    <row r="118" spans="1:6" ht="15.5">
      <c r="A118" s="526"/>
      <c r="B118" s="526"/>
      <c r="C118" s="234" t="s">
        <v>371</v>
      </c>
      <c r="D118" s="235">
        <v>712</v>
      </c>
      <c r="E118" s="234">
        <v>8</v>
      </c>
      <c r="F118" s="285">
        <v>5696</v>
      </c>
    </row>
    <row r="119" spans="1:6" ht="15.5">
      <c r="A119" s="526"/>
      <c r="B119" s="526"/>
      <c r="C119" s="234" t="s">
        <v>372</v>
      </c>
      <c r="D119" s="235">
        <v>592</v>
      </c>
      <c r="E119" s="234">
        <v>53</v>
      </c>
      <c r="F119" s="285">
        <v>31376</v>
      </c>
    </row>
    <row r="120" spans="1:6" ht="15.5">
      <c r="A120" s="526"/>
      <c r="B120" s="526"/>
      <c r="C120" s="234" t="s">
        <v>373</v>
      </c>
      <c r="D120" s="235">
        <v>508</v>
      </c>
      <c r="E120" s="234">
        <v>32.5</v>
      </c>
      <c r="F120" s="285">
        <v>16510</v>
      </c>
    </row>
    <row r="121" spans="1:6" ht="15.5">
      <c r="A121" s="526"/>
      <c r="B121" s="526"/>
      <c r="C121" s="234" t="s">
        <v>374</v>
      </c>
      <c r="D121" s="235">
        <v>346</v>
      </c>
      <c r="E121" s="234">
        <v>2</v>
      </c>
      <c r="F121" s="285">
        <v>692</v>
      </c>
    </row>
    <row r="122" spans="1:6" ht="15.5">
      <c r="A122" s="526"/>
      <c r="B122" s="526"/>
      <c r="C122" s="234" t="s">
        <v>375</v>
      </c>
      <c r="D122" s="286">
        <v>237</v>
      </c>
      <c r="E122" s="250">
        <v>8</v>
      </c>
      <c r="F122" s="287">
        <v>1896</v>
      </c>
    </row>
    <row r="123" spans="1:6" ht="15.5">
      <c r="A123" s="526"/>
      <c r="B123" s="526"/>
      <c r="C123" s="288" t="s">
        <v>376</v>
      </c>
      <c r="D123" s="289">
        <v>513</v>
      </c>
      <c r="E123" s="250">
        <v>3</v>
      </c>
      <c r="F123" s="287">
        <v>1539</v>
      </c>
    </row>
    <row r="124" spans="1:6" ht="15.5">
      <c r="A124" s="526"/>
      <c r="B124" s="526"/>
      <c r="C124" s="290" t="s">
        <v>377</v>
      </c>
      <c r="D124" s="238"/>
      <c r="E124" s="238"/>
      <c r="F124" s="285"/>
    </row>
    <row r="125" spans="1:6" ht="31">
      <c r="A125" s="526"/>
      <c r="B125" s="526"/>
      <c r="C125" s="291" t="s">
        <v>378</v>
      </c>
      <c r="D125" s="292"/>
      <c r="E125" s="238"/>
      <c r="F125" s="285">
        <v>3000</v>
      </c>
    </row>
    <row r="126" spans="1:6" ht="31">
      <c r="A126" s="526"/>
      <c r="B126" s="526"/>
      <c r="C126" s="291" t="s">
        <v>379</v>
      </c>
      <c r="D126" s="238"/>
      <c r="E126" s="238"/>
      <c r="F126" s="285">
        <v>6400</v>
      </c>
    </row>
    <row r="127" spans="1:6" ht="15.5">
      <c r="A127" s="526"/>
      <c r="B127" s="526"/>
      <c r="C127" s="291" t="s">
        <v>380</v>
      </c>
      <c r="D127" s="238"/>
      <c r="E127" s="238"/>
      <c r="F127" s="285">
        <v>1600</v>
      </c>
    </row>
    <row r="128" spans="1:6" ht="15.5">
      <c r="A128" s="526"/>
      <c r="B128" s="526"/>
      <c r="C128" s="291" t="s">
        <v>381</v>
      </c>
      <c r="D128" s="238"/>
      <c r="E128" s="238"/>
      <c r="F128" s="285">
        <v>14667</v>
      </c>
    </row>
    <row r="129" spans="1:6" ht="31">
      <c r="A129" s="526"/>
      <c r="B129" s="526"/>
      <c r="C129" s="291" t="s">
        <v>382</v>
      </c>
      <c r="D129" s="238"/>
      <c r="E129" s="238"/>
      <c r="F129" s="285">
        <v>3333</v>
      </c>
    </row>
    <row r="130" spans="1:6" ht="15.5">
      <c r="A130" s="526"/>
      <c r="B130" s="526"/>
      <c r="C130" s="291" t="s">
        <v>383</v>
      </c>
      <c r="D130" s="238"/>
      <c r="E130" s="238"/>
      <c r="F130" s="285">
        <v>400</v>
      </c>
    </row>
    <row r="131" spans="1:6" ht="31">
      <c r="A131" s="526"/>
      <c r="B131" s="526"/>
      <c r="C131" s="293"/>
      <c r="D131" s="238"/>
      <c r="E131" s="294" t="s">
        <v>265</v>
      </c>
      <c r="F131" s="285">
        <f>SUM(F116:F130)</f>
        <v>107389</v>
      </c>
    </row>
    <row r="132" spans="1:6" ht="15.5">
      <c r="A132" s="526"/>
      <c r="B132" s="526"/>
      <c r="C132" s="295"/>
      <c r="D132" s="296"/>
      <c r="E132" s="296"/>
      <c r="F132" s="285"/>
    </row>
    <row r="133" spans="1:6" ht="15.5">
      <c r="A133" s="526"/>
      <c r="B133" s="526"/>
      <c r="C133" s="297" t="s">
        <v>267</v>
      </c>
      <c r="D133" s="298"/>
      <c r="E133" s="298"/>
      <c r="F133" s="298"/>
    </row>
    <row r="134" spans="1:6" ht="15.5">
      <c r="A134" s="528" t="s">
        <v>284</v>
      </c>
      <c r="B134" s="529"/>
      <c r="C134" s="233" t="s">
        <v>262</v>
      </c>
      <c r="D134" s="233" t="s">
        <v>263</v>
      </c>
      <c r="E134" s="233" t="s">
        <v>264</v>
      </c>
      <c r="F134" s="233" t="s">
        <v>212</v>
      </c>
    </row>
    <row r="135" spans="1:6" ht="15.5" customHeight="1">
      <c r="A135" s="528"/>
      <c r="B135" s="529"/>
      <c r="C135" s="243" t="s">
        <v>285</v>
      </c>
      <c r="D135" s="244">
        <v>500</v>
      </c>
      <c r="E135" s="244">
        <v>80</v>
      </c>
      <c r="F135" s="244">
        <f t="shared" ref="F135:F136" si="8">D135*E135</f>
        <v>40000</v>
      </c>
    </row>
    <row r="136" spans="1:6" ht="15.5">
      <c r="A136" s="528"/>
      <c r="B136" s="529"/>
      <c r="C136" s="243" t="s">
        <v>286</v>
      </c>
      <c r="D136" s="244">
        <v>500</v>
      </c>
      <c r="E136" s="244">
        <v>10</v>
      </c>
      <c r="F136" s="244">
        <f t="shared" si="8"/>
        <v>5000</v>
      </c>
    </row>
    <row r="137" spans="1:6" ht="15.5">
      <c r="A137" s="528"/>
      <c r="B137" s="529"/>
      <c r="C137" s="243" t="s">
        <v>287</v>
      </c>
      <c r="D137" s="244">
        <v>100</v>
      </c>
      <c r="E137" s="244">
        <v>80</v>
      </c>
      <c r="F137" s="244">
        <f>E137*E137</f>
        <v>6400</v>
      </c>
    </row>
    <row r="138" spans="1:6" ht="15.5">
      <c r="A138" s="528"/>
      <c r="B138" s="529"/>
      <c r="C138" s="243" t="s">
        <v>288</v>
      </c>
      <c r="D138" s="244"/>
      <c r="E138" s="244"/>
      <c r="F138" s="244">
        <f>SUM(F135:F137)</f>
        <v>51400</v>
      </c>
    </row>
    <row r="139" spans="1:6" ht="15.5">
      <c r="A139" s="528"/>
      <c r="B139" s="529"/>
      <c r="C139" s="243"/>
      <c r="D139" s="244"/>
      <c r="E139" s="244"/>
      <c r="F139" s="244"/>
    </row>
    <row r="140" spans="1:6" ht="15.5">
      <c r="A140" s="528"/>
      <c r="B140" s="529"/>
      <c r="C140" s="243" t="s">
        <v>289</v>
      </c>
      <c r="D140" s="244"/>
      <c r="E140" s="244"/>
      <c r="F140" s="244"/>
    </row>
    <row r="141" spans="1:6" ht="15.5">
      <c r="A141" s="528"/>
      <c r="B141" s="529"/>
      <c r="C141" s="243" t="s">
        <v>290</v>
      </c>
      <c r="D141" s="244" t="s">
        <v>291</v>
      </c>
      <c r="E141" s="244" t="s">
        <v>292</v>
      </c>
      <c r="F141" s="244" t="s">
        <v>20</v>
      </c>
    </row>
    <row r="142" spans="1:6" ht="15.5">
      <c r="A142" s="528"/>
      <c r="B142" s="529"/>
      <c r="C142" s="243" t="s">
        <v>293</v>
      </c>
      <c r="D142" s="244">
        <v>200</v>
      </c>
      <c r="E142" s="244">
        <v>7</v>
      </c>
      <c r="F142" s="244">
        <f t="shared" ref="F142:F143" si="9">D142*E142</f>
        <v>1400</v>
      </c>
    </row>
    <row r="143" spans="1:6" ht="15.5">
      <c r="A143" s="528"/>
      <c r="B143" s="529"/>
      <c r="C143" s="243" t="s">
        <v>294</v>
      </c>
      <c r="D143" s="244">
        <v>100</v>
      </c>
      <c r="E143" s="244">
        <v>14</v>
      </c>
      <c r="F143" s="244">
        <f t="shared" si="9"/>
        <v>1400</v>
      </c>
    </row>
    <row r="144" spans="1:6" ht="15.5">
      <c r="A144" s="528"/>
      <c r="B144" s="529"/>
      <c r="C144" s="243" t="s">
        <v>295</v>
      </c>
      <c r="D144" s="244">
        <v>50</v>
      </c>
      <c r="E144" s="244">
        <v>250</v>
      </c>
      <c r="F144" s="244">
        <f t="shared" ref="F144:F145" si="10">E144*D144</f>
        <v>12500</v>
      </c>
    </row>
    <row r="145" spans="1:6" ht="15.5">
      <c r="A145" s="528"/>
      <c r="B145" s="529"/>
      <c r="C145" s="243" t="s">
        <v>296</v>
      </c>
      <c r="D145" s="244">
        <v>5000</v>
      </c>
      <c r="E145" s="244">
        <v>1</v>
      </c>
      <c r="F145" s="244">
        <f t="shared" si="10"/>
        <v>5000</v>
      </c>
    </row>
    <row r="146" spans="1:6" ht="15.5">
      <c r="A146" s="528"/>
      <c r="B146" s="529"/>
      <c r="C146" s="243" t="s">
        <v>297</v>
      </c>
      <c r="D146" s="244"/>
      <c r="E146" s="244"/>
      <c r="F146" s="244">
        <f>SUM(F142:F145)</f>
        <v>20300</v>
      </c>
    </row>
    <row r="147" spans="1:6" ht="15.5">
      <c r="A147" s="528"/>
      <c r="B147" s="529"/>
      <c r="C147" s="527" t="s">
        <v>298</v>
      </c>
      <c r="D147" s="527"/>
      <c r="E147" s="527"/>
      <c r="F147" s="245">
        <f>F138+F146</f>
        <v>71700</v>
      </c>
    </row>
  </sheetData>
  <mergeCells count="49">
    <mergeCell ref="C1:F1"/>
    <mergeCell ref="C2:F2"/>
    <mergeCell ref="C11:E11"/>
    <mergeCell ref="C12:F12"/>
    <mergeCell ref="C13:F13"/>
    <mergeCell ref="B31:B38"/>
    <mergeCell ref="C36:E36"/>
    <mergeCell ref="C37:F37"/>
    <mergeCell ref="C38:F38"/>
    <mergeCell ref="B39:B46"/>
    <mergeCell ref="C44:E44"/>
    <mergeCell ref="A4:B13"/>
    <mergeCell ref="A14:A60"/>
    <mergeCell ref="C45:F45"/>
    <mergeCell ref="C46:F46"/>
    <mergeCell ref="B47:B54"/>
    <mergeCell ref="C52:E52"/>
    <mergeCell ref="C53:F53"/>
    <mergeCell ref="C54:F54"/>
    <mergeCell ref="B15:B22"/>
    <mergeCell ref="C20:E20"/>
    <mergeCell ref="C21:F21"/>
    <mergeCell ref="C22:F22"/>
    <mergeCell ref="B23:B30"/>
    <mergeCell ref="C28:E28"/>
    <mergeCell ref="C29:F29"/>
    <mergeCell ref="C30:F30"/>
    <mergeCell ref="C69:E69"/>
    <mergeCell ref="C70:F70"/>
    <mergeCell ref="C71:F71"/>
    <mergeCell ref="A62:B71"/>
    <mergeCell ref="C59:F59"/>
    <mergeCell ref="C60:E60"/>
    <mergeCell ref="C96:E96"/>
    <mergeCell ref="C97:F97"/>
    <mergeCell ref="C98:F98"/>
    <mergeCell ref="A89:B98"/>
    <mergeCell ref="C86:E86"/>
    <mergeCell ref="C87:F87"/>
    <mergeCell ref="C88:F88"/>
    <mergeCell ref="A72:B88"/>
    <mergeCell ref="A115:B133"/>
    <mergeCell ref="C147:E147"/>
    <mergeCell ref="A134:B147"/>
    <mergeCell ref="C111:E111"/>
    <mergeCell ref="C112:E112"/>
    <mergeCell ref="C113:F113"/>
    <mergeCell ref="C114:F114"/>
    <mergeCell ref="A99:B11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3:D103"/>
  <sheetViews>
    <sheetView topLeftCell="A43" workbookViewId="0">
      <selection activeCell="G32" sqref="G32"/>
    </sheetView>
  </sheetViews>
  <sheetFormatPr defaultColWidth="8.81640625" defaultRowHeight="12.5"/>
  <cols>
    <col min="1" max="1" width="8.81640625" style="5"/>
    <col min="2" max="2" width="33.453125" style="5" customWidth="1"/>
    <col min="3" max="3" width="31" style="5" customWidth="1"/>
    <col min="4" max="16384" width="8.81640625" style="5"/>
  </cols>
  <sheetData>
    <row r="3" spans="2:3" ht="13">
      <c r="B3" s="78" t="s">
        <v>43</v>
      </c>
    </row>
    <row r="4" spans="2:3">
      <c r="B4" s="5" t="b">
        <v>1</v>
      </c>
      <c r="C4" s="77" t="s">
        <v>76</v>
      </c>
    </row>
    <row r="5" spans="2:3">
      <c r="B5" s="5" t="b">
        <v>0</v>
      </c>
      <c r="C5" s="5">
        <v>0</v>
      </c>
    </row>
    <row r="6" spans="2:3">
      <c r="B6" s="5" t="b">
        <v>1</v>
      </c>
      <c r="C6" s="77" t="s">
        <v>75</v>
      </c>
    </row>
    <row r="7" spans="2:3">
      <c r="B7" s="5" t="b">
        <v>0</v>
      </c>
      <c r="C7" s="5">
        <v>0</v>
      </c>
    </row>
    <row r="8" spans="2:3">
      <c r="B8" s="5" t="b">
        <v>1</v>
      </c>
      <c r="C8" s="77" t="s">
        <v>74</v>
      </c>
    </row>
    <row r="9" spans="2:3">
      <c r="B9" s="5" t="b">
        <v>0</v>
      </c>
      <c r="C9" s="5">
        <v>0</v>
      </c>
    </row>
    <row r="11" spans="2:3" ht="13">
      <c r="B11" s="78" t="s">
        <v>73</v>
      </c>
    </row>
    <row r="12" spans="2:3">
      <c r="B12" s="5" t="b">
        <v>1</v>
      </c>
      <c r="C12" s="77" t="s">
        <v>72</v>
      </c>
    </row>
    <row r="13" spans="2:3">
      <c r="B13" s="5" t="b">
        <v>0</v>
      </c>
      <c r="C13" s="77" t="s">
        <v>77</v>
      </c>
    </row>
    <row r="14" spans="2:3">
      <c r="B14" s="5" t="b">
        <v>1</v>
      </c>
      <c r="C14" s="77" t="s">
        <v>71</v>
      </c>
    </row>
    <row r="15" spans="2:3">
      <c r="B15" s="5" t="b">
        <v>0</v>
      </c>
      <c r="C15" s="77" t="s">
        <v>77</v>
      </c>
    </row>
    <row r="18" spans="2:4" ht="13">
      <c r="B18" s="78" t="s">
        <v>70</v>
      </c>
    </row>
    <row r="19" spans="2:4">
      <c r="B19" s="5" t="b">
        <v>1</v>
      </c>
      <c r="C19" s="120" t="s">
        <v>69</v>
      </c>
    </row>
    <row r="20" spans="2:4">
      <c r="B20" s="5" t="b">
        <v>0</v>
      </c>
      <c r="C20" s="77">
        <v>0</v>
      </c>
    </row>
    <row r="21" spans="2:4">
      <c r="B21" s="77" t="s">
        <v>46</v>
      </c>
      <c r="C21" s="5">
        <v>0</v>
      </c>
    </row>
    <row r="22" spans="2:4">
      <c r="B22" s="77" t="s">
        <v>61</v>
      </c>
      <c r="C22" s="120" t="s">
        <v>189</v>
      </c>
    </row>
    <row r="23" spans="2:4">
      <c r="B23" s="77" t="s">
        <v>68</v>
      </c>
      <c r="C23" s="77" t="s">
        <v>67</v>
      </c>
    </row>
    <row r="25" spans="2:4" ht="13">
      <c r="B25" s="78" t="s">
        <v>89</v>
      </c>
    </row>
    <row r="26" spans="2:4">
      <c r="B26" s="77" t="s">
        <v>46</v>
      </c>
    </row>
    <row r="27" spans="2:4">
      <c r="B27" s="77" t="s">
        <v>61</v>
      </c>
      <c r="C27" s="77" t="s">
        <v>91</v>
      </c>
    </row>
    <row r="28" spans="2:4">
      <c r="B28" s="77" t="s">
        <v>68</v>
      </c>
      <c r="C28" s="77" t="s">
        <v>90</v>
      </c>
      <c r="D28" s="120" t="s">
        <v>230</v>
      </c>
    </row>
    <row r="31" spans="2:4">
      <c r="B31" s="77" t="s">
        <v>95</v>
      </c>
      <c r="C31" s="77" t="s">
        <v>96</v>
      </c>
    </row>
    <row r="32" spans="2:4">
      <c r="C32" s="120" t="s">
        <v>224</v>
      </c>
    </row>
    <row r="33" spans="3:3">
      <c r="C33" s="120" t="s">
        <v>199</v>
      </c>
    </row>
    <row r="34" spans="3:3">
      <c r="C34" s="120" t="s">
        <v>200</v>
      </c>
    </row>
    <row r="35" spans="3:3">
      <c r="C35" s="77" t="s">
        <v>97</v>
      </c>
    </row>
    <row r="36" spans="3:3">
      <c r="C36" s="120" t="s">
        <v>201</v>
      </c>
    </row>
    <row r="37" spans="3:3">
      <c r="C37" s="77" t="s">
        <v>98</v>
      </c>
    </row>
    <row r="38" spans="3:3">
      <c r="C38" s="120" t="s">
        <v>222</v>
      </c>
    </row>
    <row r="39" spans="3:3">
      <c r="C39" s="120" t="s">
        <v>223</v>
      </c>
    </row>
    <row r="40" spans="3:3">
      <c r="C40" s="120" t="s">
        <v>216</v>
      </c>
    </row>
    <row r="41" spans="3:3">
      <c r="C41" s="120" t="s">
        <v>217</v>
      </c>
    </row>
    <row r="42" spans="3:3">
      <c r="C42" s="120" t="s">
        <v>218</v>
      </c>
    </row>
    <row r="43" spans="3:3">
      <c r="C43" s="120" t="s">
        <v>219</v>
      </c>
    </row>
    <row r="44" spans="3:3">
      <c r="C44" s="120" t="s">
        <v>220</v>
      </c>
    </row>
    <row r="45" spans="3:3">
      <c r="C45" s="120" t="s">
        <v>221</v>
      </c>
    </row>
    <row r="46" spans="3:3">
      <c r="C46" s="120" t="s">
        <v>226</v>
      </c>
    </row>
    <row r="47" spans="3:3">
      <c r="C47" s="77" t="s">
        <v>99</v>
      </c>
    </row>
    <row r="48" spans="3:3">
      <c r="C48" s="120" t="s">
        <v>225</v>
      </c>
    </row>
    <row r="49" spans="2:3">
      <c r="C49" s="120" t="s">
        <v>227</v>
      </c>
    </row>
    <row r="50" spans="2:3">
      <c r="C50" s="120" t="s">
        <v>229</v>
      </c>
    </row>
    <row r="51" spans="2:3">
      <c r="C51" s="120" t="s">
        <v>228</v>
      </c>
    </row>
    <row r="52" spans="2:3">
      <c r="B52" s="77" t="s">
        <v>100</v>
      </c>
      <c r="C52" s="77" t="s">
        <v>96</v>
      </c>
    </row>
    <row r="53" spans="2:3">
      <c r="C53" s="120" t="s">
        <v>197</v>
      </c>
    </row>
    <row r="54" spans="2:3">
      <c r="C54" s="77" t="s">
        <v>101</v>
      </c>
    </row>
    <row r="55" spans="2:3">
      <c r="C55" s="77" t="s">
        <v>102</v>
      </c>
    </row>
    <row r="56" spans="2:3">
      <c r="C56" s="77" t="s">
        <v>103</v>
      </c>
    </row>
    <row r="57" spans="2:3">
      <c r="C57" s="77" t="s">
        <v>104</v>
      </c>
    </row>
    <row r="58" spans="2:3">
      <c r="C58" s="77" t="s">
        <v>105</v>
      </c>
    </row>
    <row r="59" spans="2:3">
      <c r="C59" s="77" t="s">
        <v>106</v>
      </c>
    </row>
    <row r="60" spans="2:3">
      <c r="C60" s="77" t="s">
        <v>107</v>
      </c>
    </row>
    <row r="61" spans="2:3">
      <c r="C61" s="77" t="s">
        <v>108</v>
      </c>
    </row>
    <row r="62" spans="2:3">
      <c r="C62" s="77" t="s">
        <v>109</v>
      </c>
    </row>
    <row r="63" spans="2:3">
      <c r="B63" s="77" t="s">
        <v>110</v>
      </c>
      <c r="C63" s="77" t="s">
        <v>96</v>
      </c>
    </row>
    <row r="64" spans="2:3">
      <c r="C64" s="77" t="s">
        <v>61</v>
      </c>
    </row>
    <row r="65" spans="2:3">
      <c r="C65" s="77" t="s">
        <v>68</v>
      </c>
    </row>
    <row r="66" spans="2:3">
      <c r="B66" s="77" t="s">
        <v>111</v>
      </c>
      <c r="C66" s="77" t="s">
        <v>96</v>
      </c>
    </row>
    <row r="67" spans="2:3">
      <c r="C67" s="77" t="s">
        <v>112</v>
      </c>
    </row>
    <row r="68" spans="2:3">
      <c r="C68" s="77" t="s">
        <v>113</v>
      </c>
    </row>
    <row r="69" spans="2:3">
      <c r="C69" s="77" t="s">
        <v>114</v>
      </c>
    </row>
    <row r="70" spans="2:3">
      <c r="C70" s="77" t="s">
        <v>115</v>
      </c>
    </row>
    <row r="71" spans="2:3">
      <c r="C71" s="77" t="s">
        <v>116</v>
      </c>
    </row>
    <row r="72" spans="2:3">
      <c r="C72" s="77" t="s">
        <v>117</v>
      </c>
    </row>
    <row r="73" spans="2:3">
      <c r="C73" s="77" t="s">
        <v>118</v>
      </c>
    </row>
    <row r="74" spans="2:3">
      <c r="C74" s="77" t="s">
        <v>119</v>
      </c>
    </row>
    <row r="75" spans="2:3">
      <c r="B75" s="77" t="s">
        <v>121</v>
      </c>
      <c r="C75" s="77" t="s">
        <v>96</v>
      </c>
    </row>
    <row r="76" spans="2:3">
      <c r="C76" s="77" t="s">
        <v>61</v>
      </c>
    </row>
    <row r="77" spans="2:3">
      <c r="C77" s="77" t="s">
        <v>68</v>
      </c>
    </row>
    <row r="78" spans="2:3">
      <c r="B78" s="5" t="s">
        <v>122</v>
      </c>
      <c r="C78" s="77" t="s">
        <v>96</v>
      </c>
    </row>
    <row r="79" spans="2:3">
      <c r="C79" s="77" t="s">
        <v>123</v>
      </c>
    </row>
    <row r="80" spans="2:3">
      <c r="C80" s="77" t="s">
        <v>124</v>
      </c>
    </row>
    <row r="81" spans="2:3">
      <c r="C81" s="77" t="s">
        <v>125</v>
      </c>
    </row>
    <row r="82" spans="2:3">
      <c r="C82" s="77" t="s">
        <v>126</v>
      </c>
    </row>
    <row r="83" spans="2:3">
      <c r="C83" s="77" t="s">
        <v>127</v>
      </c>
    </row>
    <row r="84" spans="2:3">
      <c r="C84" s="77" t="s">
        <v>128</v>
      </c>
    </row>
    <row r="85" spans="2:3">
      <c r="C85" s="77" t="s">
        <v>129</v>
      </c>
    </row>
    <row r="86" spans="2:3">
      <c r="B86" s="5" t="s">
        <v>92</v>
      </c>
      <c r="C86" s="77" t="s">
        <v>96</v>
      </c>
    </row>
    <row r="87" spans="2:3">
      <c r="C87" s="77" t="s">
        <v>61</v>
      </c>
    </row>
    <row r="88" spans="2:3">
      <c r="C88" s="77" t="s">
        <v>68</v>
      </c>
    </row>
    <row r="89" spans="2:3">
      <c r="C89" s="77" t="s">
        <v>123</v>
      </c>
    </row>
    <row r="90" spans="2:3">
      <c r="B90" s="77" t="s">
        <v>131</v>
      </c>
      <c r="C90" s="77" t="s">
        <v>96</v>
      </c>
    </row>
    <row r="91" spans="2:3">
      <c r="C91" s="77" t="s">
        <v>132</v>
      </c>
    </row>
    <row r="92" spans="2:3">
      <c r="C92" s="77" t="s">
        <v>133</v>
      </c>
    </row>
    <row r="93" spans="2:3">
      <c r="C93" s="77" t="s">
        <v>134</v>
      </c>
    </row>
    <row r="94" spans="2:3">
      <c r="C94" s="77" t="s">
        <v>135</v>
      </c>
    </row>
    <row r="95" spans="2:3">
      <c r="C95" s="77" t="s">
        <v>136</v>
      </c>
    </row>
    <row r="96" spans="2:3">
      <c r="B96" s="5" t="s">
        <v>159</v>
      </c>
      <c r="C96" s="5" t="s">
        <v>96</v>
      </c>
    </row>
    <row r="97" spans="2:3">
      <c r="C97" s="5" t="s">
        <v>155</v>
      </c>
    </row>
    <row r="98" spans="2:3">
      <c r="C98" s="5" t="s">
        <v>156</v>
      </c>
    </row>
    <row r="99" spans="2:3">
      <c r="C99" s="5" t="s">
        <v>157</v>
      </c>
    </row>
    <row r="100" spans="2:3">
      <c r="C100" s="5" t="s">
        <v>158</v>
      </c>
    </row>
    <row r="101" spans="2:3">
      <c r="B101" s="5" t="s">
        <v>160</v>
      </c>
      <c r="C101" s="77" t="s">
        <v>96</v>
      </c>
    </row>
    <row r="102" spans="2:3">
      <c r="C102" s="77" t="s">
        <v>61</v>
      </c>
    </row>
    <row r="103" spans="2:3">
      <c r="C103" s="77" t="s">
        <v>68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43C292D78658469C24E1E52530C696" ma:contentTypeVersion="4" ma:contentTypeDescription="Create a new document." ma:contentTypeScope="" ma:versionID="1411d73077dd89a54f3834327efa5c5d">
  <xsd:schema xmlns:xsd="http://www.w3.org/2001/XMLSchema" xmlns:xs="http://www.w3.org/2001/XMLSchema" xmlns:p="http://schemas.microsoft.com/office/2006/metadata/properties" xmlns:ns3="f5176e04-d5ed-456c-97d3-752876a1ff6f" targetNamespace="http://schemas.microsoft.com/office/2006/metadata/properties" ma:root="true" ma:fieldsID="1febfa42148e9eb04f2bec7401e2c4f7" ns3:_="">
    <xsd:import namespace="f5176e04-d5ed-456c-97d3-752876a1ff6f"/>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176e04-d5ed-456c-97d3-752876a1ff6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6952C5-D41A-4328-9D8A-4D2C045941CA}">
  <ds:schemaRef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f5176e04-d5ed-456c-97d3-752876a1ff6f"/>
    <ds:schemaRef ds:uri="http://www.w3.org/XML/1998/namespace"/>
  </ds:schemaRefs>
</ds:datastoreItem>
</file>

<file path=customXml/itemProps2.xml><?xml version="1.0" encoding="utf-8"?>
<ds:datastoreItem xmlns:ds="http://schemas.openxmlformats.org/officeDocument/2006/customXml" ds:itemID="{D7F0024B-34B4-4BAC-B6DB-B079C8A23D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176e04-d5ed-456c-97d3-752876a1ff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27C56DF-DD64-409E-AA57-6B2078C5D07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Guidance </vt:lpstr>
      <vt:lpstr>1.Conflict of Interest</vt:lpstr>
      <vt:lpstr>Evaluation (Old)</vt:lpstr>
      <vt:lpstr>2.Technical Evaluation </vt:lpstr>
      <vt:lpstr>3. Commercial Evaluation</vt:lpstr>
      <vt:lpstr>4. Combined Evaluation</vt:lpstr>
      <vt:lpstr>5.Contract Award Report</vt:lpstr>
      <vt:lpstr>Commercial Breakdown </vt:lpstr>
      <vt:lpstr>Validation</vt:lpstr>
      <vt:lpstr>'1.Conflict of Interest'!Print_Area</vt:lpstr>
      <vt:lpstr>'5.Contract Award Report'!Print_Area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Campan, Andrew</dc:creator>
  <cp:lastModifiedBy>Meena Valambhia</cp:lastModifiedBy>
  <cp:lastPrinted>2022-06-06T12:27:14Z</cp:lastPrinted>
  <dcterms:created xsi:type="dcterms:W3CDTF">2018-11-06T17:25:15Z</dcterms:created>
  <dcterms:modified xsi:type="dcterms:W3CDTF">2022-06-06T12:28:05Z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0x0101007943C292D78658469C24E1E52530C696</vt:lpwstr>
  </property>
</Properties>
</file>