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mc:AlternateContent xmlns:mc="http://schemas.openxmlformats.org/markup-compatibility/2006">
    <mc:Choice Requires="x15">
      <x15ac:absPath xmlns:x15ac="http://schemas.microsoft.com/office/spreadsheetml/2010/11/ac" url="C:\Users\laura.birrell1\Desktop\Customer Reports CF Inbox\"/>
    </mc:Choice>
  </mc:AlternateContent>
  <xr:revisionPtr revIDLastSave="0" documentId="13_ncr:1_{AE0BA3F9-9D41-4D06-A79A-F8733DEEB181}" xr6:coauthVersionLast="47" xr6:coauthVersionMax="47" xr10:uidLastSave="{00000000-0000-0000-0000-000000000000}"/>
  <workbookProtection workbookAlgorithmName="SHA-512" workbookHashValue="5PXStL0S3+orB7AqIaeX2mQjjqsCCzla0FKIqqSTb+5RQLocfKDIiDm1CRZ45iUnPYub22tyvxxOzu7Izs0fVA==" workbookSaltValue="nv4cnt4W7H56Snr1zPVdtA==" workbookSpinCount="100000" lockStructure="1"/>
  <bookViews>
    <workbookView xWindow="-110" yWindow="-110" windowWidth="19420" windowHeight="1042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 i="35" l="1"/>
  <c r="K15" i="35"/>
  <c r="L15" i="35"/>
  <c r="H13" i="41"/>
  <c r="H12" i="41"/>
  <c r="H11" i="41"/>
  <c r="H10" i="41"/>
  <c r="D32" i="35" l="1"/>
  <c r="D33" i="35"/>
  <c r="D34" i="35"/>
  <c r="D31" i="35"/>
  <c r="E32" i="35"/>
  <c r="E33" i="35"/>
  <c r="E34"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N18" i="27"/>
  <c r="O21" i="27"/>
  <c r="P21" i="27"/>
  <c r="P144" i="27" s="1"/>
  <c r="Q21" i="27"/>
  <c r="Q144" i="27" s="1"/>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Q28" i="27" s="1"/>
  <c r="Y27" i="27"/>
  <c r="Z27" i="27"/>
  <c r="Z28" i="27" s="1"/>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V34" i="27" s="1"/>
  <c r="V43" i="27" s="1"/>
  <c r="V47" i="27" s="1"/>
  <c r="V50" i="27" s="1"/>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O36" i="27"/>
  <c r="P36" i="27"/>
  <c r="Q36" i="27"/>
  <c r="Y36" i="27"/>
  <c r="Z36" i="27"/>
  <c r="AA36" i="27"/>
  <c r="O37" i="27"/>
  <c r="P37" i="27"/>
  <c r="Q37" i="27"/>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G109" i="27"/>
  <c r="J109" i="27"/>
  <c r="K109" i="27"/>
  <c r="L109" i="27"/>
  <c r="L111" i="27" s="1"/>
  <c r="T109" i="27"/>
  <c r="U109" i="27"/>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J134" i="27"/>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T144" i="27"/>
  <c r="U144" i="27"/>
  <c r="V144" i="27"/>
  <c r="AA144" i="27"/>
  <c r="O145" i="27"/>
  <c r="P145" i="27"/>
  <c r="P147" i="27" s="1"/>
  <c r="Q145" i="27"/>
  <c r="Y145" i="27"/>
  <c r="Y147" i="27" s="1"/>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O61" i="27" l="1"/>
  <c r="T111" i="27"/>
  <c r="I92" i="48"/>
  <c r="G111" i="27"/>
  <c r="E136" i="27"/>
  <c r="Q173" i="27"/>
  <c r="J136" i="27"/>
  <c r="P173" i="27"/>
  <c r="U111" i="27"/>
  <c r="G136" i="27"/>
  <c r="O28" i="27"/>
  <c r="F111" i="27"/>
  <c r="AA61" i="27"/>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O111" i="27" s="1"/>
  <c r="Z91" i="27"/>
  <c r="Z111" i="27" s="1"/>
  <c r="F142" i="27"/>
  <c r="Y73" i="27"/>
  <c r="Q151" i="27"/>
  <c r="Y151" i="27"/>
  <c r="Z147" i="27"/>
  <c r="Q147" i="27"/>
  <c r="T142" i="27"/>
  <c r="O134" i="27"/>
  <c r="Q134" i="27"/>
  <c r="Z134" i="27"/>
  <c r="Z129" i="27"/>
  <c r="Z136" i="27" s="1"/>
  <c r="Q129" i="27"/>
  <c r="Y109" i="27"/>
  <c r="P109" i="27"/>
  <c r="AA109" i="27"/>
  <c r="AA113" i="27" s="1"/>
  <c r="J113" i="27"/>
  <c r="P91" i="27"/>
  <c r="P111" i="27" s="1"/>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G113" i="27"/>
  <c r="Z73" i="27"/>
  <c r="O73" i="27"/>
  <c r="O142" i="27" s="1"/>
  <c r="Q73" i="27"/>
  <c r="L142" i="27"/>
  <c r="P61" i="27"/>
  <c r="Y61" i="27"/>
  <c r="Y173" i="27"/>
  <c r="Q34" i="27"/>
  <c r="Q43" i="27" s="1"/>
  <c r="Q47" i="27" s="1"/>
  <c r="Q50" i="27" s="1"/>
  <c r="O34" i="27"/>
  <c r="O43" i="27" s="1"/>
  <c r="O47" i="27" s="1"/>
  <c r="O50" i="27" s="1"/>
  <c r="P73" i="27"/>
  <c r="F113" i="27"/>
  <c r="E142" i="27"/>
  <c r="P50" i="27"/>
  <c r="P129" i="27"/>
  <c r="P136" i="27" s="1"/>
  <c r="K142" i="27"/>
  <c r="Y144" i="27"/>
  <c r="U142" i="27"/>
  <c r="G142" i="27"/>
  <c r="E113" i="27"/>
  <c r="L113" i="27"/>
  <c r="K111" i="27"/>
  <c r="P151" i="27"/>
  <c r="AA142" i="27"/>
  <c r="K113" i="27"/>
  <c r="V111" i="27"/>
  <c r="J111" i="27"/>
  <c r="AA151" i="27"/>
  <c r="Z144" i="27"/>
  <c r="B8" i="61"/>
  <c r="I25" i="58" s="1"/>
  <c r="A8" i="61"/>
  <c r="H25" i="58" s="1"/>
  <c r="C6" i="61"/>
  <c r="C4" i="61"/>
  <c r="C3" i="61"/>
  <c r="C2" i="61"/>
  <c r="Y142" i="27" l="1"/>
  <c r="Q142"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AB72" i="48" s="1"/>
  <c r="X72" i="48"/>
  <c r="AC72" i="48" s="1"/>
  <c r="R73" i="48"/>
  <c r="AA73" i="48" s="1"/>
  <c r="U73" i="48"/>
  <c r="AB73" i="48" s="1"/>
  <c r="X73" i="48"/>
  <c r="AC73" i="48" s="1"/>
  <c r="R69" i="48"/>
  <c r="AA69" i="48" s="1"/>
  <c r="U69" i="48"/>
  <c r="AB69" i="48" s="1"/>
  <c r="X69" i="48"/>
  <c r="AC69" i="48" s="1"/>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Q157" i="27"/>
  <c r="Q169" i="27" s="1"/>
  <c r="P157" i="27"/>
  <c r="P169"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B130" i="48"/>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88" i="48"/>
  <c r="AH129" i="48"/>
  <c r="AH88" i="48"/>
  <c r="J64" i="48"/>
  <c r="AQ58" i="48"/>
  <c r="AH64" i="48"/>
  <c r="AK88" i="48"/>
  <c r="A60" i="27"/>
  <c r="A70" i="27"/>
  <c r="G76" i="48"/>
  <c r="G142" i="48" s="1"/>
  <c r="G112" i="48"/>
  <c r="AK49" i="48"/>
  <c r="AR49" i="48" s="1"/>
  <c r="AJ50" i="48"/>
  <c r="AJ53" i="48" s="1"/>
  <c r="AR58" i="48"/>
  <c r="AK64" i="48"/>
  <c r="AH49" i="48"/>
  <c r="AQ49" i="48" s="1"/>
  <c r="AG50" i="48"/>
  <c r="AG53" i="48" s="1"/>
  <c r="AQ26" i="48"/>
  <c r="AH32" i="48"/>
  <c r="AH39" i="48" s="1"/>
  <c r="AH43" i="48" s="1"/>
  <c r="AN49" i="48"/>
  <c r="AS49" i="48" s="1"/>
  <c r="AM50" i="48"/>
  <c r="AM53" i="48" s="1"/>
  <c r="AK76" i="48"/>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AS122" i="48"/>
  <c r="AR122" i="48"/>
  <c r="AQ122" i="48"/>
  <c r="G122" i="48"/>
  <c r="AS64" i="48"/>
  <c r="AS120" i="48" s="1"/>
  <c r="AR64" i="48"/>
  <c r="AR120" i="48" s="1"/>
  <c r="AQ64" i="48"/>
  <c r="AQ120" i="48" s="1"/>
  <c r="AS57" i="48"/>
  <c r="AR57" i="48"/>
  <c r="AQ57" i="48"/>
  <c r="G57" i="48"/>
  <c r="G154" i="48" l="1"/>
  <c r="AS105" i="48"/>
  <c r="AQ105" i="48"/>
  <c r="AR105" i="48"/>
  <c r="AQ43" i="48"/>
  <c r="AQ50" i="48" s="1"/>
  <c r="AS43" i="48"/>
  <c r="AS50" i="48" s="1"/>
  <c r="AR114" i="48"/>
  <c r="AS114" i="48"/>
  <c r="AQ114" i="48"/>
  <c r="AS130" i="48"/>
  <c r="G141" i="48"/>
  <c r="G153" i="48" s="1"/>
  <c r="G114" i="48"/>
  <c r="AQ92" i="48"/>
  <c r="AR92" i="48"/>
  <c r="AS92" i="48"/>
  <c r="AQ90" i="48"/>
  <c r="AS90" i="48"/>
  <c r="AR90" i="48"/>
  <c r="AR130" i="48"/>
  <c r="AQ130" i="48"/>
  <c r="G140" i="48"/>
  <c r="G152" i="48"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9" i="3" l="1"/>
  <c r="H19" i="3"/>
  <c r="E19" i="37" l="1"/>
  <c r="G19" i="3"/>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H21" i="37" l="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<sst xmlns="http://schemas.openxmlformats.org/spreadsheetml/2006/main" count="1957" uniqueCount="487">
  <si>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</si>
  <si>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</si>
  <si>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</si>
  <si>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</si>
  <si>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</si>
  <si>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</si>
  <si>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</si>
  <si>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</si>
  <si>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</si>
  <si>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</si>
  <si>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</si>
  <si>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</si>
  <si>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</si>
  <si>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</si>
  <si>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</si>
  <si>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</si>
  <si>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</si>
  <si>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</si>
  <si>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</si>
  <si>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</si>
  <si>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</si>
  <si>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</si>
  <si>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</si>
  <si>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</si>
  <si>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</si>
  <si>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</si>
  <si>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</si>
  <si>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</si>
  <si>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</si>
  <si>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</si>
  <si>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</si>
  <si>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</si>
  <si>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</si>
  <si>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</si>
  <si>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</si>
  <si>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</si>
  <si>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</si>
  <si>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</si>
  <si>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</si>
  <si>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</si>
  <si>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</si>
  <si>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</si>
  <si>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</si>
  <si>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</si>
  <si>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</si>
  <si>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</si>
  <si>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</si>
  <si>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</si>
  <si>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</si>
  <si>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</si>
  <si>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</si>
  <si>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</si>
  <si>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</si>
  <si>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</si>
  <si>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</si>
  <si>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</si>
  <si>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</si>
  <si>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</si>
  <si>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</si>
  <si>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</si>
  <si>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</si>
  <si>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</si>
  <si>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</si>
  <si>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</si>
  <si>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</si>
  <si>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</si>
  <si>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</si>
  <si>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</si>
  <si>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</si>
  <si>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</si>
  <si>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</si>
  <si>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</si>
  <si>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</si>
  <si>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</si>
  <si>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</si>
  <si>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</si>
  <si>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</si>
  <si>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</si>
  <si>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</si>
  <si>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</si>
  <si>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</si>
  <si>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</si>
  <si>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</si>
  <si>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</si>
  <si>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</si>
  <si>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</si>
  <si>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</si>
  <si>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</si>
  <si>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</si>
  <si>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</si>
  <si>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</si>
  <si>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</si>
  <si>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</si>
  <si>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</si>
  <si>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</si>
  <si>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</si>
  <si>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</si>
  <si>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</si>
  <si>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</si>
  <si>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</si>
  <si>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</si>
  <si>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</si>
  <si>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</si>
  <si>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</si>
  <si>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</si>
  <si>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</si>
  <si>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</si>
  <si>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</si>
  <si>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</si>
  <si>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</si>
  <si>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</si>
  <si>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</si>
  <si>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</si>
  <si>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</si>
  <si>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</si>
  <si>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</si>
  <si>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</si>
  <si>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</si>
  <si>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</si>
  <si>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</si>
  <si>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</si>
  <si>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</si>
  <si>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</si>
  <si>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</si>
  <si>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</si>
  <si>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</si>
  <si>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</si>
  <si>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</si>
  <si>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</si>
  <si>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</si>
  <si>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</si>
  <si>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</si>
  <si>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</si>
  <si>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</si>
  <si>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</si>
  <si>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</si>
  <si>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</si>
  <si>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</si>
  <si>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</si>
  <si>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</si>
  <si>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</si>
  <si>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</si>
  <si>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</si>
  <si>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</si>
  <si>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</si>
  <si>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</si>
  <si>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</si>
  <si>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</si>
  <si>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</si>
  <si>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</si>
  <si>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</si>
  <si>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</si>
  <si>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</si>
  <si>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</si>
  <si>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</si>
  <si>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</si>
  <si>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</si>
  <si>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</si>
  <si>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</si>
  <si>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</si>
  <si>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</si>
  <si>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</si>
  <si>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</si>
  <si>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</si>
  <si>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</si>
  <si>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</si>
  <si>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</si>
  <si>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</si>
  <si>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</si>
  <si>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</si>
  <si>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</si>
  <si>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</si>
  <si>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</si>
  <si>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</si>
  <si>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</si>
  <si>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</si>
  <si>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</si>
  <si>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</si>
  <si>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</si>
  <si>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</si>
  <si>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</si>
  <si>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</si>
  <si>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</si>
  <si>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</si>
  <si>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</si>
  <si>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</si>
  <si>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</si>
  <si>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</si>
  <si>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</si>
  <si>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</si>
  <si>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</si>
  <si>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</si>
  <si>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</si>
  <si>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</si>
  <si>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</si>
  <si>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</si>
  <si>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</si>
  <si>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</si>
  <si>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</si>
  <si>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</si>
  <si>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</si>
  <si>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</si>
  <si>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</si>
  <si>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</si>
  <si>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</si>
  <si>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</si>
  <si>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</si>
  <si>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</si>
  <si>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</si>
  <si>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</si>
  <si>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</si>
  <si>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</si>
  <si>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</si>
  <si>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</si>
  <si>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</si>
  <si>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</si>
  <si>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</si>
  <si>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</si>
  <si>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</si>
  <si>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</si>
  <si>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</si>
  <si>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</si>
  <si>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</si>
  <si>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</si>
  <si>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</si>
  <si>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</si>
  <si>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</si>
  <si>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</si>
  <si>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</si>
  <si>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</si>
  <si>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</si>
  <si>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</si>
  <si>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</si>
  <si>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</si>
  <si>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</si>
  <si>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</si>
  <si>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</si>
  <si>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</si>
  <si>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</si>
  <si>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</si>
  <si>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</si>
  <si>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</si>
  <si>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</si>
  <si>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</si>
  <si>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</si>
  <si>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</si>
  <si>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</si>
  <si>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</si>
  <si>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</si>
  <si>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</si>
  <si>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</si>
  <si>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</si>
  <si>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</si>
  <si>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</si>
  <si>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</si>
  <si>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</si>
  <si>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</si>
  <si>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</si>
  <si>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</si>
  <si>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</si>
  <si>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</si>
  <si>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</si>
  <si>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</si>
  <si>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</si>
  <si>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</si>
  <si>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</si>
  <si>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</si>
  <si>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</si>
  <si>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</si>
  <si>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</si>
  <si>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</si>
  <si>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</si>
  <si>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</si>
  <si>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</si>
  <si>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</si>
  <si>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</si>
  <si>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</si>
  <si>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</si>
  <si>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</si>
  <si>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</si>
  <si>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</si>
  <si>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</si>
  <si>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</si>
  <si>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</si>
  <si>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</si>
  <si>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</si>
  <si>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</si>
  <si>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</si>
  <si>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</si>
  <si>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</si>
  <si>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</si>
  <si>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</si>
  <si>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</si>
  <si>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</si>
  <si>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</si>
  <si>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</si>
  <si>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</si>
  <si>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</si>
  <si>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</si>
  <si>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</si>
  <si>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</si>
  <si>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</si>
  <si>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</si>
  <si>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</si>
  <si>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</si>
  <si>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</si>
  <si>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</si>
  <si>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</si>
  <si>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</si>
  <si>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</si>
  <si>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</si>
  <si>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</si>
  <si>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</si>
  <si>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</si>
  <si>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</si>
  <si>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</si>
  <si>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</si>
  <si>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</si>
  <si>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</si>
  <si>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</si>
  <si>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</si>
  <si>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</si>
  <si>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</si>
  <si>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</si>
  <si>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</si>
  <si>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</si>
  <si>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</si>
  <si>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</si>
  <si>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</si>
  <si>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</si>
  <si>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</si>
  <si>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</si>
  <si>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</si>
  <si>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</si>
  <si>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</si>
  <si>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</si>
  <si>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</si>
  <si>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</si>
  <si>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</si>
  <si>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</si>
  <si>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</si>
  <si>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</si>
  <si>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</si>
  <si>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</si>
  <si>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</si>
  <si>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</si>
  <si>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</si>
  <si>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</si>
  <si>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</si>
  <si>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</si>
  <si>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</si>
  <si>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</si>
  <si>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</si>
  <si>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</si>
  <si>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</si>
  <si>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</si>
  <si>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</si>
  <si>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</si>
  <si>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</si>
  <si>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</si>
  <si>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</si>
  <si>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</si>
  <si>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</si>
  <si>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</si>
  <si>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</si>
  <si>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</si>
  <si>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</si>
  <si>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</si>
  <si>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</si>
  <si>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</si>
  <si>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</si>
  <si>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</si>
  <si>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</si>
  <si>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</si>
  <si>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</si>
  <si>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</si>
  <si>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</si>
  <si>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</si>
  <si>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</si>
  <si>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</si>
  <si>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</si>
  <si>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</si>
  <si>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</si>
  <si>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</si>
  <si>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</si>
  <si>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</si>
  <si>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</si>
  <si>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</si>
  <si>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</si>
  <si>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</si>
  <si>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</si>
  <si>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</si>
  <si>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</si>
  <si>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</si>
  <si>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</si>
  <si>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</si>
  <si>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</si>
  <si>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</si>
  <si>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</si>
  <si>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</si>
  <si>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</si>
  <si>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</si>
  <si>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</si>
  <si>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</si>
  <si>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</si>
  <si>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</si>
  <si>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</si>
  <si>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</si>
  <si>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</si>
  <si>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</si>
  <si>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</si>
  <si>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</si>
  <si>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</si>
  <si>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</si>
  <si>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</si>
  <si>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</si>
  <si>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</si>
  <si>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</si>
  <si>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</si>
  <si>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</si>
  <si>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</si>
  <si>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</si>
  <si>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</si>
  <si>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</si>
  <si>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</si>
  <si>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</si>
  <si>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</si>
  <si>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</si>
  <si>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</si>
  <si>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</si>
  <si>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</si>
  <si>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</si>
  <si>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</si>
  <si>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</si>
  <si>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</si>
  <si>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</si>
  <si>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</si>
  <si>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</si>
  <si>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</si>
  <si>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</si>
  <si>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</si>
  <si>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</si>
  <si>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</si>
  <si>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</si>
  <si>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</si>
  <si>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</si>
  <si>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</si>
  <si>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</si>
  <si>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</si>
  <si>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</si>
  <si>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</si>
  <si>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</si>
  <si>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</si>
  <si>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</si>
  <si>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</si>
  <si>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</si>
  <si>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</si>
  <si>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</si>
  <si>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</si>
  <si>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</si>
  <si>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</si>
  <si>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</si>
  <si>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</si>
  <si>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</si>
  <si>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</si>
  <si>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</si>
  <si>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</si>
  <si>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</si>
  <si>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</si>
  <si>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</si>
  <si>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</si>
  <si>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</si>
  <si>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</si>
  <si>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</si>
  <si>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</si>
  <si>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</si>
  <si>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</si>
  <si>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</si>
  <si>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</si>
  <si>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</si>
  <si>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6310 Financial Viability Risk Assessment Template</t>
  </si>
  <si>
    <t>RM 6310</t>
  </si>
  <si>
    <t>Audit and Assurance Services Two (A&amp;AS2)</t>
  </si>
  <si>
    <t>Lot 1 Internal Audit and Assurance</t>
  </si>
  <si>
    <t>Lot 2 External Audit</t>
  </si>
  <si>
    <t>Lot 3 Counter Fraud and Investigation</t>
  </si>
  <si>
    <t>Lot 4 Other independent 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</si>
</sst>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2" tint="-9.9978637043366805E-2"/>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hair">
        <color theme="0" tint="-0.499984740745262"/>
      </left>
      <right style="hair">
        <color theme="0" tint="-0.499984740745262"/>
      </right>
      <top style="hair">
        <color theme="0" tint="-0.499984740745262"/>
      </top>
      <bottom style="thin">
        <color indexed="64"/>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9">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70" fillId="5" borderId="0" xfId="18" applyFont="1" applyFill="1" applyBorder="1" applyAlignment="1">
      <alignment horizontal="left" vertical="center" wrapText="1"/>
      <protection locked="0"/>
    </xf>
    <xf numFmtId="0" fontId="70" fillId="9" borderId="42" xfId="18" applyFont="1" applyBorder="1" applyAlignment="1">
      <alignment horizontal="left" vertical="center" wrapText="1"/>
      <protection locked="0"/>
    </xf>
    <xf numFmtId="175" fontId="12" fillId="22" borderId="13" xfId="30" applyFill="1" applyAlignment="1">
      <alignment horizontal="center" vertical="center"/>
    </xf>
    <xf numFmtId="174" fontId="12" fillId="22" borderId="13" xfId="28" applyFill="1" applyAlignment="1">
      <alignment horizontal="center" vertical="center"/>
    </xf>
    <xf numFmtId="173" fontId="12" fillId="22" borderId="13" xfId="27" applyFill="1" applyAlignment="1">
      <alignment horizontal="center" vertic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XdQKrqcGpt20RZY8dm6CS1qb+p58g8GUv5OQCabvH194Rk8TsshxVsZ2g2HOBl6sinfUkF+6wmIv1sILAsFo9Q==" saltValue="Pi6ocQk3HlOQGZHCJmZoEg=="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20"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7" lockText="1" noThreeD="1"/>
</file>

<file path=xl/ctrlProps/ctrlProp3.xml><?xml version="1.0" encoding="utf-8"?>
<formControlPr xmlns="http://schemas.microsoft.com/office/spreadsheetml/2009/9/main" objectType="CheckBox" fmlaLink="$H$18" lockText="1" noThreeD="1"/>
</file>

<file path=xl/ctrlProps/ctrlProp4.xml><?xml version="1.0" encoding="utf-8"?>
<formControlPr xmlns="http://schemas.microsoft.com/office/spreadsheetml/2009/9/main" objectType="CheckBox" fmlaLink="$H$19"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RM6310 Audit and Assurance Services Two (A&amp;AS2)</a:t>
          </a:r>
        </a:p>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730250</xdr:colOff>
          <xdr:row>26</xdr:row>
          <xdr:rowOff>25400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25</xdr:row>
          <xdr:rowOff>152400</xdr:rowOff>
        </xdr:from>
        <xdr:to>
          <xdr:col>7</xdr:col>
          <xdr:colOff>730250</xdr:colOff>
          <xdr:row>27</xdr:row>
          <xdr:rowOff>25400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71"/>
  <sheetViews>
    <sheetView showGridLines="0" zoomScale="80" zoomScaleNormal="80" workbookViewId="0">
      <pane ySplit="9" topLeftCell="A10" activePane="bottomLeft" state="frozen"/>
      <selection activeCell="A9" sqref="A9"/>
      <selection pane="bottomLeft" activeCell="A23" sqref="A23:XFD23"/>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6310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6" t="str">
        <f>HYPERLINK("#'Contents'!A1",sysChkWord)</f>
        <v>All Checks OK</v>
      </c>
      <c r="D5" s="256"/>
      <c r="E5" s="256"/>
      <c r="F5" s="109"/>
      <c r="G5" s="109"/>
      <c r="H5" s="109"/>
      <c r="I5" s="109"/>
      <c r="J5" s="109"/>
      <c r="K5" s="109"/>
    </row>
    <row r="6" spans="1:11" ht="12.5" x14ac:dyDescent="0.25">
      <c r="A6" s="109"/>
      <c r="B6" s="114"/>
      <c r="C6" s="255" t="str">
        <f>HYPERLINK("#'Contents'!A1","Click for Contents")</f>
        <v>Click for Contents</v>
      </c>
      <c r="D6" s="255"/>
      <c r="E6" s="25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468</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sheetData>
  <sheetProtection algorithmName="SHA-512" hashValue="vmxg7RWIJpD1w64eUvH8ZWdrMfpmWBG62y4byvwvFjEsNWW3Ths7pNeNHdepf7r1n+Xq9tLtPoqBve/+TSiVzw==" saltValue="A5+gGIxJP2ub7AdcS05x1g=="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B11" sqref="B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6310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9" t="s">
        <v>1</v>
      </c>
      <c r="D10" s="289"/>
      <c r="E10" s="289"/>
      <c r="F10" s="289"/>
      <c r="G10" s="290"/>
      <c r="H10" s="312" t="str">
        <f>CHOOSE('Bidder Instructions'!$E$39,'1.1b Lead Financial Input'!AP$18,'1.1a Lead Financial Input'!X$18)</f>
        <v>Ultimate Parent Name</v>
      </c>
      <c r="I10" s="312"/>
      <c r="J10" s="312"/>
      <c r="K10" s="312"/>
      <c r="L10" s="312"/>
      <c r="M10" s="312"/>
      <c r="N10" s="312"/>
      <c r="O10" s="312"/>
      <c r="P10" s="312"/>
      <c r="Q10" s="312"/>
      <c r="R10" s="312"/>
    </row>
    <row r="11" spans="1:19" ht="15.5" x14ac:dyDescent="0.35">
      <c r="A11" s="3"/>
      <c r="B11" s="3"/>
      <c r="C11" s="289" t="s">
        <v>0</v>
      </c>
      <c r="D11" s="289"/>
      <c r="E11" s="289"/>
      <c r="F11" s="289"/>
      <c r="G11" s="290"/>
      <c r="H11" s="312">
        <f>'2.1 Lead Ancillary Input '!D60</f>
        <v>0</v>
      </c>
      <c r="I11" s="312"/>
      <c r="J11" s="312"/>
      <c r="K11" s="312"/>
      <c r="L11" s="312"/>
      <c r="M11" s="312"/>
      <c r="N11" s="312"/>
      <c r="O11" s="312"/>
      <c r="P11" s="312"/>
      <c r="Q11" s="312"/>
      <c r="R11" s="312"/>
    </row>
    <row r="12" spans="1:19" ht="15.5" x14ac:dyDescent="0.35">
      <c r="A12" s="3"/>
      <c r="B12" s="3"/>
      <c r="C12" s="289" t="s">
        <v>46</v>
      </c>
      <c r="D12" s="289"/>
      <c r="E12" s="289"/>
      <c r="F12" s="289"/>
      <c r="G12" s="290"/>
      <c r="H12" s="312">
        <f>'2.1 Lead Ancillary Input '!D61</f>
        <v>0</v>
      </c>
      <c r="I12" s="312"/>
      <c r="J12" s="312"/>
      <c r="K12" s="312"/>
      <c r="L12" s="312"/>
      <c r="M12" s="312"/>
      <c r="N12" s="312"/>
      <c r="O12" s="312"/>
      <c r="P12" s="312"/>
      <c r="Q12" s="312"/>
      <c r="R12" s="312"/>
    </row>
    <row r="13" spans="1:19" ht="15.5" x14ac:dyDescent="0.35">
      <c r="A13" s="3"/>
      <c r="B13" s="3"/>
      <c r="C13" s="289" t="s">
        <v>47</v>
      </c>
      <c r="D13" s="289"/>
      <c r="E13" s="289"/>
      <c r="F13" s="289"/>
      <c r="G13" s="290"/>
      <c r="H13" s="312">
        <f>'2.1 Lead Ancillary Input '!D62</f>
        <v>0</v>
      </c>
      <c r="I13" s="312"/>
      <c r="J13" s="312"/>
      <c r="K13" s="312"/>
      <c r="L13" s="312"/>
      <c r="M13" s="312"/>
      <c r="N13" s="312"/>
      <c r="O13" s="312"/>
      <c r="P13" s="312"/>
      <c r="Q13" s="312"/>
      <c r="R13" s="312"/>
    </row>
    <row r="14" spans="1:19" ht="15.5" x14ac:dyDescent="0.35">
      <c r="A14" s="3"/>
      <c r="B14" s="3"/>
      <c r="C14" s="289" t="s">
        <v>64</v>
      </c>
      <c r="D14" s="289"/>
      <c r="E14" s="289"/>
      <c r="F14" s="289"/>
      <c r="G14" s="290"/>
      <c r="H14" s="313" t="str">
        <f>CHOOSE('Bidder Instructions'!$E$39,'1.1b Lead Financial Input'!AS$21,'1.1a Lead Financial Input'!AA$21)</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10" t="s">
        <v>400</v>
      </c>
      <c r="O18" s="310"/>
      <c r="P18" s="310"/>
      <c r="Q18" s="310"/>
      <c r="R18" s="310"/>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11"/>
      <c r="O19" s="311"/>
      <c r="P19" s="311"/>
      <c r="Q19" s="311"/>
      <c r="R19" s="311"/>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11"/>
      <c r="O20" s="311"/>
      <c r="P20" s="311"/>
      <c r="Q20" s="311"/>
      <c r="R20" s="311"/>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11"/>
      <c r="O21" s="311"/>
      <c r="P21" s="311"/>
      <c r="Q21" s="311"/>
      <c r="R21" s="311"/>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11"/>
      <c r="O22" s="311"/>
      <c r="P22" s="311"/>
      <c r="Q22" s="311"/>
      <c r="R22" s="311"/>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8"/>
      <c r="O23" s="308"/>
      <c r="P23" s="308"/>
      <c r="Q23" s="308"/>
      <c r="R23" s="309"/>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8"/>
      <c r="O24" s="308"/>
      <c r="P24" s="308"/>
      <c r="Q24" s="308"/>
      <c r="R24" s="309"/>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8"/>
      <c r="O25" s="308"/>
      <c r="P25" s="308"/>
      <c r="Q25" s="308"/>
      <c r="R25" s="309"/>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11"/>
      <c r="O26" s="311"/>
      <c r="P26" s="311"/>
      <c r="Q26" s="311"/>
      <c r="R26" s="311"/>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11"/>
      <c r="O27" s="311"/>
      <c r="P27" s="311"/>
      <c r="Q27" s="311"/>
      <c r="R27" s="31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Zde/75ezxLpKEB5+O2/YFd9Ouyl5ytY+PvGpLq6x0wH5vEPoikPXlZJ8DtC+sb1b3TES+Q2qsnykKab376F90A==" saltValue="tpW31coLjZo7PhmWdc5+7A=="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6310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5" t="s">
        <v>1</v>
      </c>
      <c r="D10" s="315"/>
      <c r="E10" s="315"/>
      <c r="F10" s="315"/>
      <c r="G10" s="315"/>
      <c r="H10" s="312" t="e">
        <f>'1.2a Alternative Guarantor'!E15:G15</f>
        <v>#VALUE!</v>
      </c>
      <c r="I10" s="312"/>
      <c r="J10" s="312"/>
      <c r="K10" s="312"/>
      <c r="L10" s="312"/>
      <c r="M10" s="312"/>
      <c r="N10" s="312"/>
      <c r="O10" s="312"/>
      <c r="P10" s="312"/>
      <c r="Q10" s="312"/>
      <c r="R10" s="312"/>
    </row>
    <row r="11" spans="1:19" ht="15.5" x14ac:dyDescent="0.35">
      <c r="A11" s="3"/>
      <c r="B11" s="3"/>
      <c r="C11" s="315" t="s">
        <v>46</v>
      </c>
      <c r="D11" s="315"/>
      <c r="E11" s="315"/>
      <c r="F11" s="315"/>
      <c r="G11" s="315"/>
      <c r="H11" s="312">
        <f>'1.2a Alternative Guarantor'!E16</f>
        <v>0</v>
      </c>
      <c r="I11" s="312"/>
      <c r="J11" s="312"/>
      <c r="K11" s="312"/>
      <c r="L11" s="312"/>
      <c r="M11" s="312"/>
      <c r="N11" s="312"/>
      <c r="O11" s="312"/>
      <c r="P11" s="312"/>
      <c r="Q11" s="312"/>
      <c r="R11" s="312"/>
    </row>
    <row r="12" spans="1:19" ht="15.5" x14ac:dyDescent="0.35">
      <c r="A12" s="3"/>
      <c r="B12" s="3"/>
      <c r="C12" s="315" t="s">
        <v>47</v>
      </c>
      <c r="D12" s="315"/>
      <c r="E12" s="315"/>
      <c r="F12" s="315"/>
      <c r="G12" s="315"/>
      <c r="H12" s="312">
        <f>'1.2a Alternative Guarantor'!E17</f>
        <v>0</v>
      </c>
      <c r="I12" s="312"/>
      <c r="J12" s="312"/>
      <c r="K12" s="312"/>
      <c r="L12" s="312"/>
      <c r="M12" s="312"/>
      <c r="N12" s="312"/>
      <c r="O12" s="312"/>
      <c r="P12" s="312"/>
      <c r="Q12" s="312"/>
      <c r="R12" s="312"/>
    </row>
    <row r="13" spans="1:19" ht="15.5" x14ac:dyDescent="0.35">
      <c r="A13" s="3"/>
      <c r="B13" s="3"/>
      <c r="C13" s="315" t="s">
        <v>64</v>
      </c>
      <c r="D13" s="315"/>
      <c r="E13" s="315"/>
      <c r="F13" s="315"/>
      <c r="G13" s="315"/>
      <c r="H13" s="313" t="str">
        <f>'1.2a Alternative Guarantor'!G21</f>
        <v>31/XX/20XX</v>
      </c>
      <c r="I13" s="313"/>
      <c r="J13" s="313"/>
      <c r="K13" s="313"/>
      <c r="L13" s="313"/>
      <c r="M13" s="313"/>
      <c r="N13" s="313"/>
      <c r="O13" s="313"/>
      <c r="P13" s="313"/>
      <c r="Q13" s="313"/>
      <c r="R13" s="313"/>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4" t="s">
        <v>3</v>
      </c>
      <c r="D17" s="314"/>
      <c r="E17" s="7" t="s">
        <v>58</v>
      </c>
      <c r="F17" s="7"/>
      <c r="G17" s="7" t="s">
        <v>57</v>
      </c>
      <c r="H17" s="155" t="s">
        <v>59</v>
      </c>
      <c r="I17" s="155"/>
      <c r="J17" s="155" t="s">
        <v>60</v>
      </c>
      <c r="K17" s="155" t="s">
        <v>61</v>
      </c>
      <c r="L17" s="155"/>
      <c r="M17" s="155" t="s">
        <v>62</v>
      </c>
      <c r="N17" s="310" t="s">
        <v>400</v>
      </c>
      <c r="O17" s="310"/>
      <c r="P17" s="310"/>
      <c r="Q17" s="310"/>
      <c r="R17" s="310"/>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11"/>
      <c r="O18" s="311"/>
      <c r="P18" s="311"/>
      <c r="Q18" s="311"/>
      <c r="R18" s="311"/>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11"/>
      <c r="O19" s="311"/>
      <c r="P19" s="311"/>
      <c r="Q19" s="311"/>
      <c r="R19" s="311"/>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11"/>
      <c r="O20" s="311"/>
      <c r="P20" s="311"/>
      <c r="Q20" s="311"/>
      <c r="R20" s="311"/>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11"/>
      <c r="O21" s="311"/>
      <c r="P21" s="311"/>
      <c r="Q21" s="311"/>
      <c r="R21" s="311"/>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8"/>
      <c r="O22" s="308"/>
      <c r="P22" s="308"/>
      <c r="Q22" s="308"/>
      <c r="R22" s="309"/>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8"/>
      <c r="O23" s="308"/>
      <c r="P23" s="308"/>
      <c r="Q23" s="308"/>
      <c r="R23" s="309"/>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8"/>
      <c r="O24" s="308"/>
      <c r="P24" s="308"/>
      <c r="Q24" s="308"/>
      <c r="R24" s="309"/>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11"/>
      <c r="O25" s="311"/>
      <c r="P25" s="311"/>
      <c r="Q25" s="311"/>
      <c r="R25" s="311"/>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11"/>
      <c r="O26" s="311"/>
      <c r="P26" s="311"/>
      <c r="Q26" s="311"/>
      <c r="R26" s="311"/>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6310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6" t="s">
        <v>161</v>
      </c>
      <c r="I18" s="316"/>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kWUaUU83+3GQrSqg5h0FfjaMoaBmjO+TZIziUd+zyPdyu6jIDuJWPZV8xX7YkaBvnTmd7qPA9y5upL265wzzBw==" saltValue="SpxaPj4G6QuHIqlbHSq+3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F29" sqref="F29"/>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6310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5" t="str">
        <f>HYPERLINK("#'Contents'!A1","Click for Contents")</f>
        <v>Click for Contents</v>
      </c>
      <c r="D6" s="25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7" t="s">
        <v>404</v>
      </c>
      <c r="E13" s="317"/>
      <c r="F13" s="317"/>
      <c r="G13" s="317"/>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480</v>
      </c>
      <c r="G17" s="97" t="s">
        <v>340</v>
      </c>
      <c r="H17"/>
    </row>
    <row r="18" spans="1:8" ht="12" x14ac:dyDescent="0.25">
      <c r="A18" s="80"/>
      <c r="B18" s="80"/>
      <c r="C18" s="80"/>
      <c r="D18" s="80"/>
      <c r="E18" s="93" t="s">
        <v>252</v>
      </c>
      <c r="F18" s="206" t="s">
        <v>465</v>
      </c>
      <c r="G18" s="97" t="s">
        <v>394</v>
      </c>
      <c r="H18"/>
    </row>
    <row r="19" spans="1:8" ht="12" x14ac:dyDescent="0.25">
      <c r="A19" s="80"/>
      <c r="B19" s="80"/>
      <c r="C19" s="80"/>
      <c r="D19" s="80"/>
      <c r="E19" s="93" t="s">
        <v>322</v>
      </c>
      <c r="F19" s="207" t="s">
        <v>466</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467</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45636</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9" activePane="bottomLeft" state="frozen"/>
      <selection pane="bottomLeft" activeCell="F2" sqref="F2"/>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6310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5" t="str">
        <f>HYPERLINK("#'Contents'!A1","Click for Contents")</f>
        <v>Click for Contents</v>
      </c>
      <c r="D6" s="25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8" t="s">
        <v>414</v>
      </c>
      <c r="E13" s="318"/>
      <c r="F13" s="318"/>
      <c r="G13" s="318"/>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15" activePane="bottomLeft" state="frozen"/>
      <selection activeCell="A9" sqref="A9"/>
      <selection pane="bottomLeft" activeCell="L16" sqref="L16"/>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6310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5" t="str">
        <f>HYPERLINK("#'Contents'!A1","Click for Contents")</f>
        <v>Click for Contents</v>
      </c>
      <c r="D6" s="25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9" t="s">
        <v>453</v>
      </c>
      <c r="E12" s="259"/>
      <c r="F12" s="259"/>
      <c r="G12" s="259"/>
      <c r="H12" s="259"/>
      <c r="I12" s="259"/>
      <c r="J12" s="259"/>
      <c r="K12" s="259"/>
    </row>
    <row r="13" spans="1:12" ht="56" customHeight="1" x14ac:dyDescent="0.35">
      <c r="C13" s="180"/>
      <c r="D13" s="257" t="s">
        <v>452</v>
      </c>
      <c r="E13" s="265"/>
      <c r="F13" s="265"/>
      <c r="G13" s="265"/>
      <c r="H13" s="265"/>
      <c r="I13" s="265"/>
      <c r="J13" s="265"/>
      <c r="K13" s="265"/>
    </row>
    <row r="14" spans="1:12" ht="51" customHeight="1" x14ac:dyDescent="0.35">
      <c r="C14" s="180"/>
      <c r="D14" s="257" t="s">
        <v>389</v>
      </c>
      <c r="E14" s="257"/>
      <c r="F14" s="257"/>
      <c r="G14" s="257"/>
      <c r="H14" s="257"/>
      <c r="I14" s="257"/>
      <c r="J14" s="257"/>
      <c r="K14" s="257"/>
    </row>
    <row r="15" spans="1:12" ht="48" customHeight="1" x14ac:dyDescent="0.35">
      <c r="C15" s="180"/>
      <c r="D15" s="259" t="s">
        <v>371</v>
      </c>
      <c r="E15" s="259"/>
      <c r="F15" s="259"/>
      <c r="G15" s="259"/>
      <c r="H15" s="259"/>
      <c r="I15" s="259"/>
      <c r="J15" s="259"/>
      <c r="K15" s="259"/>
    </row>
    <row r="16" spans="1:12" s="219" customFormat="1" ht="48" customHeight="1" x14ac:dyDescent="0.35">
      <c r="C16" s="220"/>
      <c r="D16" s="259" t="s">
        <v>454</v>
      </c>
      <c r="E16" s="259"/>
      <c r="F16" s="259"/>
      <c r="G16" s="259"/>
      <c r="H16" s="259"/>
      <c r="I16" s="259"/>
      <c r="J16" s="259"/>
      <c r="K16" s="259"/>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7" t="s">
        <v>456</v>
      </c>
      <c r="E21" s="263"/>
      <c r="F21" s="263"/>
      <c r="G21" s="263"/>
      <c r="H21" s="263"/>
      <c r="I21" s="263"/>
      <c r="J21" s="263"/>
      <c r="K21" s="263"/>
    </row>
    <row r="22" spans="3:11" ht="83" customHeight="1" outlineLevel="1" x14ac:dyDescent="0.25">
      <c r="C22" s="182" t="s">
        <v>92</v>
      </c>
      <c r="D22" s="257" t="s">
        <v>457</v>
      </c>
      <c r="E22" s="264"/>
      <c r="F22" s="264"/>
      <c r="G22" s="264"/>
      <c r="H22" s="264"/>
      <c r="I22" s="264"/>
      <c r="J22" s="264"/>
      <c r="K22" s="264"/>
    </row>
    <row r="23" spans="3:11" s="27" customFormat="1" ht="31" customHeight="1" outlineLevel="1" x14ac:dyDescent="0.25">
      <c r="C23" s="182" t="s">
        <v>93</v>
      </c>
      <c r="D23" s="259" t="s">
        <v>436</v>
      </c>
      <c r="E23" s="259"/>
      <c r="F23" s="259"/>
      <c r="G23" s="259"/>
      <c r="H23" s="259"/>
      <c r="I23" s="259"/>
      <c r="J23" s="57" t="s">
        <v>146</v>
      </c>
      <c r="K23" s="211" t="s">
        <v>105</v>
      </c>
    </row>
    <row r="24" spans="3:11" ht="39.5" customHeight="1" outlineLevel="1" x14ac:dyDescent="0.35">
      <c r="C24" s="180"/>
      <c r="D24" s="271" t="s">
        <v>458</v>
      </c>
      <c r="E24" s="272"/>
      <c r="F24" s="272"/>
      <c r="G24" s="272"/>
      <c r="H24" s="272"/>
      <c r="I24" s="27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7" t="s">
        <v>326</v>
      </c>
      <c r="E28" s="278"/>
      <c r="F28" s="278"/>
      <c r="G28" s="278"/>
      <c r="H28" s="278"/>
      <c r="I28" s="278"/>
      <c r="J28" s="278"/>
      <c r="K28" s="278"/>
    </row>
    <row r="29" spans="3:11" ht="76.75" customHeight="1" outlineLevel="1" x14ac:dyDescent="0.35">
      <c r="C29" s="180" t="s">
        <v>94</v>
      </c>
      <c r="D29" s="59" t="s">
        <v>327</v>
      </c>
      <c r="E29" s="273" t="s">
        <v>459</v>
      </c>
      <c r="F29" s="279"/>
      <c r="G29" s="279"/>
      <c r="H29" s="279"/>
      <c r="I29" s="279"/>
      <c r="J29" s="279"/>
      <c r="K29" s="279"/>
    </row>
    <row r="30" spans="3:11" ht="76.75" customHeight="1" outlineLevel="1" x14ac:dyDescent="0.35">
      <c r="C30" s="180" t="s">
        <v>95</v>
      </c>
      <c r="D30" s="128" t="s">
        <v>463</v>
      </c>
      <c r="E30" s="273" t="s">
        <v>464</v>
      </c>
      <c r="F30" s="274"/>
      <c r="G30" s="274"/>
      <c r="H30" s="274"/>
      <c r="I30" s="274"/>
      <c r="J30" s="274"/>
      <c r="K30" s="274"/>
    </row>
    <row r="31" spans="3:11" ht="76.75" customHeight="1" outlineLevel="1" x14ac:dyDescent="0.35">
      <c r="C31" s="180" t="s">
        <v>96</v>
      </c>
      <c r="D31" s="60" t="s">
        <v>462</v>
      </c>
      <c r="E31" s="273" t="s">
        <v>461</v>
      </c>
      <c r="F31" s="274"/>
      <c r="G31" s="274"/>
      <c r="H31" s="274"/>
      <c r="I31" s="274"/>
      <c r="J31" s="274"/>
      <c r="K31" s="27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6" t="s">
        <v>328</v>
      </c>
      <c r="E43" s="267"/>
      <c r="F43" s="35"/>
      <c r="G43" s="35"/>
      <c r="H43" s="35"/>
      <c r="I43" s="35"/>
      <c r="J43" s="35"/>
      <c r="K43" s="35"/>
    </row>
    <row r="44" spans="3:11" ht="93" customHeight="1" outlineLevel="1" x14ac:dyDescent="0.35">
      <c r="C44" s="180"/>
      <c r="D44" s="280" t="s">
        <v>390</v>
      </c>
      <c r="E44" s="281"/>
      <c r="F44" s="281"/>
      <c r="G44" s="281"/>
      <c r="H44" s="281"/>
      <c r="I44" s="281"/>
      <c r="J44" s="281"/>
      <c r="K44" s="281"/>
    </row>
    <row r="45" spans="3:11" ht="27.5" customHeight="1" outlineLevel="1" x14ac:dyDescent="0.35">
      <c r="C45" s="180"/>
      <c r="D45" s="275" t="s">
        <v>98</v>
      </c>
      <c r="E45" s="260" t="s">
        <v>385</v>
      </c>
      <c r="F45" s="261"/>
      <c r="G45" s="261"/>
      <c r="H45" s="261"/>
      <c r="I45" s="261"/>
      <c r="J45" s="261"/>
      <c r="K45" s="261"/>
    </row>
    <row r="46" spans="3:11" ht="50.5" customHeight="1" outlineLevel="1" x14ac:dyDescent="0.35">
      <c r="C46" s="180"/>
      <c r="D46" s="276"/>
      <c r="E46" s="260" t="s">
        <v>437</v>
      </c>
      <c r="F46" s="282"/>
      <c r="G46" s="282"/>
      <c r="H46" s="282"/>
      <c r="I46" s="282"/>
      <c r="J46" s="282"/>
      <c r="K46" s="282"/>
    </row>
    <row r="47" spans="3:11" ht="15.5" outlineLevel="1" x14ac:dyDescent="0.35">
      <c r="C47" s="180"/>
      <c r="D47" s="1"/>
      <c r="E47" s="58"/>
      <c r="F47" s="58"/>
      <c r="G47" s="58"/>
      <c r="H47" s="58"/>
      <c r="I47" s="58"/>
      <c r="J47" s="58"/>
      <c r="K47" s="58"/>
    </row>
    <row r="48" spans="3:11" ht="34.5" customHeight="1" outlineLevel="1" x14ac:dyDescent="0.35">
      <c r="C48" s="180"/>
      <c r="D48" s="275" t="s">
        <v>99</v>
      </c>
      <c r="E48" s="260" t="s">
        <v>479</v>
      </c>
      <c r="F48" s="261"/>
      <c r="G48" s="261"/>
      <c r="H48" s="261"/>
      <c r="I48" s="261"/>
      <c r="J48" s="261"/>
      <c r="K48" s="261"/>
    </row>
    <row r="49" spans="3:11" ht="98" customHeight="1" outlineLevel="1" x14ac:dyDescent="0.35">
      <c r="C49" s="180"/>
      <c r="D49" s="276"/>
      <c r="E49" s="260" t="s">
        <v>446</v>
      </c>
      <c r="F49" s="261"/>
      <c r="G49" s="261"/>
      <c r="H49" s="261"/>
      <c r="I49" s="261"/>
      <c r="J49" s="261"/>
      <c r="K49" s="261"/>
    </row>
    <row r="50" spans="3:11" ht="7" customHeight="1" outlineLevel="1" x14ac:dyDescent="0.35">
      <c r="C50" s="180"/>
      <c r="D50" s="56"/>
      <c r="E50" s="58"/>
      <c r="F50" s="58"/>
      <c r="G50" s="58"/>
      <c r="H50" s="58"/>
      <c r="I50" s="58"/>
      <c r="J50" s="58"/>
      <c r="K50" s="58"/>
    </row>
    <row r="51" spans="3:11" ht="48.5" customHeight="1" outlineLevel="1" x14ac:dyDescent="0.35">
      <c r="C51" s="180"/>
      <c r="D51" s="275" t="s">
        <v>438</v>
      </c>
      <c r="E51" s="260" t="s">
        <v>444</v>
      </c>
      <c r="F51" s="261"/>
      <c r="G51" s="261"/>
      <c r="H51" s="261"/>
      <c r="I51" s="261"/>
      <c r="J51" s="261"/>
      <c r="K51" s="261"/>
    </row>
    <row r="52" spans="3:11" ht="27.5" customHeight="1" outlineLevel="1" x14ac:dyDescent="0.35">
      <c r="C52" s="180"/>
      <c r="D52" s="276"/>
      <c r="E52" s="260" t="s">
        <v>386</v>
      </c>
      <c r="F52" s="261"/>
      <c r="G52" s="261"/>
      <c r="H52" s="261"/>
      <c r="I52" s="261"/>
      <c r="J52" s="261"/>
      <c r="K52" s="261"/>
    </row>
    <row r="53" spans="3:11" ht="34.5" customHeight="1" outlineLevel="1" x14ac:dyDescent="0.35">
      <c r="C53" s="180"/>
      <c r="D53" s="280" t="s">
        <v>439</v>
      </c>
      <c r="E53" s="281"/>
      <c r="F53" s="281"/>
      <c r="G53" s="281"/>
      <c r="H53" s="281"/>
      <c r="I53" s="281"/>
      <c r="J53" s="281"/>
      <c r="K53" s="281"/>
    </row>
    <row r="54" spans="3:11" ht="15.5" outlineLevel="1" x14ac:dyDescent="0.35">
      <c r="C54" s="180"/>
      <c r="D54" s="34"/>
      <c r="E54" s="35"/>
      <c r="F54" s="35"/>
      <c r="G54" s="35"/>
      <c r="H54" s="228"/>
      <c r="I54" s="35"/>
      <c r="J54" s="35"/>
      <c r="K54" s="35"/>
    </row>
    <row r="55" spans="3:11" ht="23.5" customHeight="1" outlineLevel="1" x14ac:dyDescent="0.35">
      <c r="C55" s="180"/>
      <c r="D55" s="268" t="s">
        <v>329</v>
      </c>
      <c r="E55" s="269"/>
      <c r="F55" s="35"/>
      <c r="G55" s="35"/>
      <c r="H55" s="35"/>
      <c r="I55" s="35"/>
      <c r="J55" s="35"/>
      <c r="K55" s="35"/>
    </row>
    <row r="56" spans="3:11" ht="31.5" customHeight="1" outlineLevel="1" x14ac:dyDescent="0.35">
      <c r="C56" s="180"/>
      <c r="D56" s="257" t="s">
        <v>382</v>
      </c>
      <c r="E56" s="262"/>
      <c r="F56" s="262"/>
      <c r="G56" s="262"/>
      <c r="H56" s="262"/>
      <c r="I56" s="262"/>
      <c r="J56" s="262"/>
      <c r="K56" s="262"/>
    </row>
    <row r="57" spans="3:11" ht="31.5" customHeight="1" outlineLevel="1" x14ac:dyDescent="0.35">
      <c r="C57" s="180"/>
      <c r="D57" s="257" t="s">
        <v>331</v>
      </c>
      <c r="E57" s="262"/>
      <c r="F57" s="262"/>
      <c r="G57" s="262"/>
      <c r="H57" s="262"/>
      <c r="I57" s="262"/>
      <c r="J57" s="262"/>
      <c r="K57" s="262"/>
    </row>
    <row r="58" spans="3:11" s="219" customFormat="1" ht="31.5" customHeight="1" outlineLevel="1" x14ac:dyDescent="0.35">
      <c r="C58" s="220"/>
      <c r="D58" s="36" t="s">
        <v>478</v>
      </c>
      <c r="E58" s="234"/>
      <c r="F58" s="234"/>
      <c r="G58" s="234"/>
      <c r="H58" s="234"/>
      <c r="I58" s="234"/>
      <c r="J58" s="234"/>
      <c r="K58" s="234"/>
    </row>
    <row r="59" spans="3:11" ht="31.5" customHeight="1" outlineLevel="1" x14ac:dyDescent="0.35">
      <c r="C59" s="180"/>
      <c r="D59" s="257" t="s">
        <v>308</v>
      </c>
      <c r="E59" s="262"/>
      <c r="F59" s="262"/>
      <c r="G59" s="262"/>
      <c r="H59" s="262"/>
      <c r="I59" s="262"/>
      <c r="J59" s="262"/>
      <c r="K59" s="262"/>
    </row>
    <row r="60" spans="3:11" ht="15.5" outlineLevel="1" x14ac:dyDescent="0.35">
      <c r="C60" s="180"/>
      <c r="D60" s="34"/>
      <c r="E60" s="35"/>
      <c r="F60" s="35"/>
      <c r="G60" s="35"/>
      <c r="H60" s="35"/>
      <c r="I60" s="35"/>
      <c r="J60" s="35"/>
      <c r="K60" s="35"/>
    </row>
    <row r="61" spans="3:11" ht="23.5" customHeight="1" outlineLevel="1" x14ac:dyDescent="0.35">
      <c r="C61" s="180"/>
      <c r="D61" s="270" t="s">
        <v>330</v>
      </c>
      <c r="E61" s="267"/>
      <c r="F61" s="35"/>
      <c r="G61" s="35"/>
      <c r="H61" s="35"/>
      <c r="I61" s="35"/>
      <c r="J61" s="35"/>
      <c r="K61" s="35"/>
    </row>
    <row r="62" spans="3:11" ht="8.5" customHeight="1" outlineLevel="1" x14ac:dyDescent="0.35">
      <c r="C62" s="180"/>
      <c r="D62" s="257"/>
      <c r="E62" s="262"/>
      <c r="F62" s="262"/>
      <c r="G62" s="262"/>
      <c r="H62" s="262"/>
      <c r="I62" s="262"/>
      <c r="J62" s="262"/>
      <c r="K62" s="262"/>
    </row>
    <row r="63" spans="3:11" ht="31.5" customHeight="1" outlineLevel="1" x14ac:dyDescent="0.35">
      <c r="C63" s="180"/>
      <c r="D63" s="257" t="s">
        <v>312</v>
      </c>
      <c r="E63" s="262"/>
      <c r="F63" s="262"/>
      <c r="G63" s="262"/>
      <c r="H63" s="262"/>
      <c r="I63" s="262"/>
      <c r="J63" s="262"/>
      <c r="K63" s="262"/>
    </row>
    <row r="64" spans="3:11" ht="89.5" customHeight="1" outlineLevel="1" x14ac:dyDescent="0.35">
      <c r="C64" s="180"/>
      <c r="D64" s="280" t="s">
        <v>313</v>
      </c>
      <c r="E64" s="281"/>
      <c r="F64" s="281"/>
      <c r="G64" s="281"/>
      <c r="H64" s="281"/>
      <c r="I64" s="281"/>
      <c r="J64" s="281"/>
      <c r="K64" s="281"/>
    </row>
    <row r="65" spans="1:12" ht="49" customHeight="1" outlineLevel="1" x14ac:dyDescent="0.35">
      <c r="C65" s="180"/>
      <c r="D65" s="257" t="s">
        <v>387</v>
      </c>
      <c r="E65" s="265"/>
      <c r="F65" s="265"/>
      <c r="G65" s="265"/>
      <c r="H65" s="265"/>
      <c r="I65" s="265"/>
      <c r="J65" s="265"/>
      <c r="K65" s="26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7" t="s">
        <v>381</v>
      </c>
      <c r="E68" s="258"/>
      <c r="F68" s="258"/>
      <c r="G68" s="258"/>
      <c r="H68" s="258"/>
      <c r="I68" s="258"/>
      <c r="J68" s="258"/>
      <c r="K68" s="258"/>
    </row>
    <row r="69" spans="1:12" s="27" customFormat="1" ht="90.5" hidden="1" customHeight="1" x14ac:dyDescent="0.35">
      <c r="C69" s="180"/>
      <c r="D69" s="257" t="s">
        <v>398</v>
      </c>
      <c r="E69" s="258"/>
      <c r="F69" s="258"/>
      <c r="G69" s="258"/>
      <c r="H69" s="258"/>
      <c r="I69" s="258"/>
      <c r="J69" s="258"/>
      <c r="K69" s="25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89" ht="14.5" customHeight="1" x14ac:dyDescent="0.25"/>
  </sheetData>
  <sheetProtection algorithmName="SHA-512" hashValue="UBOZEE/QyfSkqGbMdKeo6DBG+4+mXzqFP0M7rZl3nAjxWwuyYHLQV0vm0M6qH8W6v19JYMZAb69D1cZb10Y6gQ==" saltValue="6QhBkRhyspYHPj0rPW/xag==" spinCount="100000" sheet="1" objects="1" scenarios="1"/>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topLeftCell="B1" zoomScale="80" zoomScaleNormal="80" workbookViewId="0">
      <pane ySplit="8" topLeftCell="A10" activePane="bottomLeft" state="frozen"/>
      <selection activeCell="A9" sqref="A9"/>
      <selection pane="bottomLeft" activeCell="H24" sqref="H24"/>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6310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49</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0.05</v>
      </c>
      <c r="F16" s="141"/>
      <c r="G16" s="143">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5" x14ac:dyDescent="0.35">
      <c r="B17" s="27"/>
      <c r="C17" s="139" t="s">
        <v>68</v>
      </c>
      <c r="D17" s="139" t="s">
        <v>383</v>
      </c>
      <c r="E17" s="141"/>
      <c r="F17" s="141"/>
      <c r="G17" s="141"/>
      <c r="H17" s="142" t="s">
        <v>49</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469</v>
      </c>
      <c r="E30" s="243" t="s">
        <v>471</v>
      </c>
      <c r="F30" s="243" t="s">
        <v>470</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Internal Audit and Assurance</v>
      </c>
      <c r="E31" s="248" t="str">
        <f>IF('2.1 Lead Ancillary Input '!H16=TRUE,"YES","")</f>
        <v/>
      </c>
      <c r="F31" s="249">
        <v>2800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Lot 2 External Audit</v>
      </c>
      <c r="E32" s="248" t="str">
        <f>IF('2.1 Lead Ancillary Input '!H17=TRUE,"YES","")</f>
        <v/>
      </c>
      <c r="F32" s="249">
        <v>666</v>
      </c>
      <c r="G32" s="26"/>
      <c r="H32" s="26"/>
      <c r="I32" s="26"/>
      <c r="J32" s="26"/>
      <c r="K32" s="26"/>
      <c r="L32" s="26"/>
      <c r="M32" s="26"/>
      <c r="N32" s="26"/>
      <c r="O32" s="26"/>
      <c r="P32" s="26"/>
      <c r="Q32" s="26"/>
      <c r="R32" s="26"/>
      <c r="S32" s="26"/>
      <c r="T32" s="26"/>
      <c r="U32" s="26"/>
      <c r="V32" s="26"/>
    </row>
    <row r="33" spans="1:22" s="219" customFormat="1" ht="14" x14ac:dyDescent="0.3">
      <c r="C33" s="39"/>
      <c r="D33" s="29" t="str">
        <f>'2.1 Lead Ancillary Input '!G18</f>
        <v>Lot 3 Counter Fraud and Investigation</v>
      </c>
      <c r="E33" s="248" t="str">
        <f>IF('2.1 Lead Ancillary Input '!H18=TRUE,"YES","")</f>
        <v/>
      </c>
      <c r="F33" s="249">
        <v>3200</v>
      </c>
      <c r="G33" s="26"/>
      <c r="H33" s="26"/>
      <c r="I33" s="26"/>
      <c r="J33" s="26"/>
      <c r="K33" s="26"/>
      <c r="L33" s="26"/>
      <c r="M33" s="26"/>
      <c r="N33" s="26"/>
      <c r="O33" s="26"/>
      <c r="P33" s="26"/>
      <c r="Q33" s="26"/>
      <c r="R33" s="26"/>
      <c r="S33" s="26"/>
      <c r="T33" s="26"/>
      <c r="U33" s="26"/>
      <c r="V33" s="26"/>
    </row>
    <row r="34" spans="1:22" s="219" customFormat="1" ht="14" x14ac:dyDescent="0.3">
      <c r="C34" s="39"/>
      <c r="D34" s="29" t="str">
        <f>'2.1 Lead Ancillary Input '!G19</f>
        <v>Lot 4 Other independent assurance</v>
      </c>
      <c r="E34" s="248" t="str">
        <f>IF('2.1 Lead Ancillary Input '!H19=TRUE,"YES","")</f>
        <v/>
      </c>
      <c r="F34" s="249">
        <v>567000</v>
      </c>
      <c r="G34" s="26"/>
      <c r="H34" s="26"/>
      <c r="I34" s="26"/>
      <c r="J34" s="26"/>
      <c r="K34" s="26"/>
      <c r="L34" s="26"/>
      <c r="M34" s="26"/>
      <c r="N34" s="26"/>
      <c r="O34" s="26"/>
      <c r="P34" s="26"/>
      <c r="Q34" s="26"/>
      <c r="R34" s="26"/>
      <c r="S34" s="26"/>
      <c r="T34" s="26"/>
      <c r="U34" s="26"/>
      <c r="V34" s="26"/>
    </row>
    <row r="35" spans="1:22" s="219" customFormat="1" ht="14" x14ac:dyDescent="0.3">
      <c r="C35" s="39"/>
      <c r="D35" s="29"/>
      <c r="E35" s="248"/>
      <c r="F35" s="249"/>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4" x14ac:dyDescent="0.3">
      <c r="C38" s="39"/>
      <c r="D38" s="29"/>
      <c r="E38" s="248"/>
      <c r="F38" s="249"/>
      <c r="G38" s="26"/>
      <c r="H38" s="26"/>
      <c r="I38" s="26"/>
      <c r="J38" s="26"/>
      <c r="K38" s="26"/>
      <c r="L38" s="26"/>
      <c r="M38" s="26"/>
      <c r="N38" s="26"/>
      <c r="O38" s="26"/>
      <c r="P38" s="26"/>
      <c r="Q38" s="26"/>
      <c r="R38" s="26"/>
      <c r="S38" s="26"/>
      <c r="T38" s="26"/>
      <c r="U38" s="26"/>
      <c r="V38" s="26"/>
    </row>
    <row r="39" spans="1:22" s="219" customFormat="1" ht="14" x14ac:dyDescent="0.3">
      <c r="C39" s="39"/>
      <c r="D39" s="29"/>
      <c r="E39" s="248"/>
      <c r="F39" s="249"/>
      <c r="G39" s="26"/>
      <c r="H39" s="26"/>
      <c r="I39" s="26"/>
      <c r="J39" s="26"/>
      <c r="K39" s="26"/>
      <c r="L39" s="26"/>
      <c r="M39" s="26"/>
      <c r="N39" s="26"/>
      <c r="O39" s="26"/>
      <c r="P39" s="26"/>
      <c r="Q39" s="26"/>
      <c r="R39" s="26"/>
      <c r="S39" s="26"/>
      <c r="T39" s="26"/>
      <c r="U39" s="26"/>
      <c r="V39" s="26"/>
    </row>
    <row r="40" spans="1:22" s="219" customFormat="1" ht="14" x14ac:dyDescent="0.3">
      <c r="C40" s="39"/>
      <c r="D40" s="29"/>
      <c r="E40" s="248"/>
      <c r="F40" s="249"/>
      <c r="G40" s="26"/>
      <c r="H40" s="26"/>
      <c r="I40" s="26"/>
      <c r="J40" s="26"/>
      <c r="K40" s="26"/>
      <c r="L40" s="26"/>
      <c r="M40" s="26"/>
      <c r="N40" s="26"/>
      <c r="O40" s="26"/>
      <c r="P40" s="26"/>
      <c r="Q40" s="26"/>
      <c r="R40" s="26"/>
      <c r="S40" s="26"/>
      <c r="T40" s="26"/>
      <c r="U40" s="26"/>
      <c r="V40" s="26"/>
    </row>
    <row r="41" spans="1:22" s="219" customFormat="1" ht="14" x14ac:dyDescent="0.3">
      <c r="C41" s="39"/>
      <c r="D41" s="29"/>
      <c r="E41" s="248"/>
      <c r="F41" s="249"/>
      <c r="G41" s="26"/>
      <c r="H41" s="26"/>
      <c r="I41" s="26"/>
      <c r="J41" s="26"/>
      <c r="K41" s="26"/>
      <c r="L41" s="26"/>
      <c r="M41" s="26"/>
      <c r="N41" s="26"/>
      <c r="O41" s="26"/>
      <c r="P41" s="26"/>
      <c r="Q41" s="26"/>
      <c r="R41" s="26"/>
      <c r="S41" s="26"/>
      <c r="T41" s="26"/>
      <c r="U41" s="26"/>
      <c r="V41" s="26"/>
    </row>
    <row r="42" spans="1:22" s="219" customFormat="1" ht="14" x14ac:dyDescent="0.3">
      <c r="C42" s="39"/>
      <c r="D42" s="29"/>
      <c r="E42" s="248"/>
      <c r="F42" s="249"/>
      <c r="G42" s="26"/>
      <c r="H42" s="26"/>
      <c r="I42" s="26"/>
      <c r="J42" s="26"/>
      <c r="K42" s="26"/>
      <c r="L42" s="26"/>
      <c r="M42" s="26"/>
      <c r="N42" s="26"/>
      <c r="O42" s="26"/>
      <c r="P42" s="26"/>
      <c r="Q42" s="26"/>
      <c r="R42" s="26"/>
      <c r="S42" s="26"/>
      <c r="T42" s="26"/>
      <c r="U42" s="26"/>
      <c r="V42" s="26"/>
    </row>
    <row r="43" spans="1:22" s="219" customFormat="1" ht="25" customHeight="1" x14ac:dyDescent="0.25">
      <c r="C43" s="283"/>
      <c r="D43" s="283"/>
      <c r="E43" s="283"/>
      <c r="F43" s="283"/>
      <c r="G43" s="283"/>
      <c r="H43" s="283"/>
      <c r="I43" s="283"/>
      <c r="J43" s="283"/>
      <c r="K43" s="283"/>
      <c r="L43" s="283"/>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algorithmName="SHA-512" hashValue="jR8xdM+gJLhh7+oF9EOIDNvH4F6MVolfmSY6o7d/sMHuwACsjoy1X3faqKVEAAQPFRDA572Iu12rycUgD2ZEBw==" saltValue="WwfahMX8BBHvxe4jE7OCXg==" spinCount="100000" sheet="1" objects="1" scenarios="1"/>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79"/>
  <sheetViews>
    <sheetView showGridLines="0" zoomScale="70" zoomScaleNormal="70" zoomScaleSheetLayoutView="80" workbookViewId="0">
      <pane ySplit="8" topLeftCell="A139" activePane="bottomLeft" state="frozen"/>
      <selection activeCell="A9" sqref="A9"/>
      <selection pane="bottomLeft" activeCell="A161" sqref="A161"/>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6310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5" t="str">
        <f>HYPERLINK("#'Contents'!A1","Click for Contents")</f>
        <v>Click for Contents</v>
      </c>
      <c r="E6" s="255"/>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252"/>
      <c r="F156" s="252"/>
      <c r="G156" s="252"/>
      <c r="H156" s="27"/>
      <c r="I156" s="146"/>
      <c r="J156" s="27"/>
      <c r="K156" s="27"/>
      <c r="L156" s="27"/>
      <c r="M156" s="27"/>
      <c r="N156" s="91" t="s">
        <v>163</v>
      </c>
      <c r="O156" s="252"/>
      <c r="P156" s="252"/>
      <c r="Q156" s="252"/>
      <c r="R156" s="27"/>
      <c r="S156" s="146"/>
      <c r="T156" s="27"/>
      <c r="U156" s="27"/>
      <c r="V156" s="27"/>
      <c r="W156" s="27"/>
      <c r="X156" s="91" t="s">
        <v>163</v>
      </c>
      <c r="Y156" s="150" t="e">
        <f t="shared" ref="Y156:AA156" si="142">Y26/Y152</f>
        <v>#DIV/0!</v>
      </c>
      <c r="Z156" s="150" t="e">
        <f t="shared" si="142"/>
        <v>#DIV/0!</v>
      </c>
      <c r="AA156" s="150" t="e">
        <f t="shared" si="142"/>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3">IF(O26=0,0,IF(O36&lt;0,(O34+O36)/O26,O34/O26))</f>
        <v>0</v>
      </c>
      <c r="P157" s="151">
        <f t="shared" si="143"/>
        <v>0</v>
      </c>
      <c r="Q157" s="151">
        <f t="shared" si="143"/>
        <v>0</v>
      </c>
      <c r="R157" s="27"/>
      <c r="S157" s="146"/>
      <c r="T157" s="27"/>
      <c r="U157" s="27"/>
      <c r="V157" s="27"/>
      <c r="W157" s="27"/>
      <c r="X157" s="91" t="s">
        <v>67</v>
      </c>
      <c r="Y157" s="151">
        <f t="shared" ref="Y157:AA157" si="144">IF(Y26=0,0,IF(Y36&lt;0,(Y34+Y36)/Y26,Y34/Y26))</f>
        <v>0</v>
      </c>
      <c r="Z157" s="151">
        <f t="shared" si="144"/>
        <v>0</v>
      </c>
      <c r="AA157" s="151">
        <f t="shared" si="144"/>
        <v>0</v>
      </c>
      <c r="AB157" s="27"/>
    </row>
    <row r="158" spans="1:28" ht="11.5" x14ac:dyDescent="0.25">
      <c r="A158" s="144"/>
      <c r="B158" s="144"/>
      <c r="C158" s="27"/>
      <c r="D158" s="91" t="s">
        <v>249</v>
      </c>
      <c r="E158" s="254"/>
      <c r="F158" s="254"/>
      <c r="G158" s="254"/>
      <c r="H158" s="27"/>
      <c r="I158" s="146"/>
      <c r="J158" s="27"/>
      <c r="K158" s="27"/>
      <c r="L158" s="27"/>
      <c r="M158" s="27"/>
      <c r="N158" s="91" t="s">
        <v>249</v>
      </c>
      <c r="O158" s="254"/>
      <c r="P158" s="254"/>
      <c r="Q158" s="254"/>
      <c r="R158" s="27"/>
      <c r="S158" s="146"/>
      <c r="T158" s="27"/>
      <c r="U158" s="27"/>
      <c r="V158" s="27"/>
      <c r="W158" s="27"/>
      <c r="X158" s="91" t="s">
        <v>249</v>
      </c>
      <c r="Y158" s="151" t="str">
        <f t="shared" ref="Y158:AA158" si="145">IF(OR(Y147=0,Y151=0),"N/A",IF((Y147/(Y117+Y116+Y123+Y115 +Y118 +Y126+  Y101+Y96+Y97+Y94+Y102+Y103 - Y89-Y88-Y85-Y87))&lt;0,0,((Y147/(Y117+Y116+Y123+Y115 +Y118 +Y126+  Y101+Y96+Y97+Y94+Y102+Y103 - Y89-Y88-Y85-Y87)))))</f>
        <v>N/A</v>
      </c>
      <c r="Z158" s="151" t="str">
        <f t="shared" si="145"/>
        <v>N/A</v>
      </c>
      <c r="AA158" s="151" t="str">
        <f t="shared" si="145"/>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6">IF((O117+O116+O123+O115 +O118 +O126+  O101+O96+O97+O94+O102+O103 - O89-O88-O85-O87)/(O34+   IF(O36&lt;0,O36,0)   -   O52)&lt;0,0,(O117+O116+O123+O115 +O118 +O126+  O101+O96+O97+O94+O102+O103 - O89-O88-O85-O87)/(O34+IF(O36&lt;0,O36,0) -O52))</f>
        <v>#DIV/0!</v>
      </c>
      <c r="P159" s="150" t="e">
        <f t="shared" si="146"/>
        <v>#DIV/0!</v>
      </c>
      <c r="Q159" s="150" t="e">
        <f t="shared" si="146"/>
        <v>#DIV/0!</v>
      </c>
      <c r="R159" s="27"/>
      <c r="S159" s="146"/>
      <c r="T159" s="27"/>
      <c r="U159" s="27"/>
      <c r="V159" s="27"/>
      <c r="W159" s="27"/>
      <c r="X159" s="91" t="s">
        <v>76</v>
      </c>
      <c r="Y159" s="150" t="e">
        <f t="shared" ref="Y159:AA159" si="147">IF((Y117+Y116+Y123+Y115 +Y118 +Y126+  Y101+Y96+Y97+Y94+Y102+Y103 - Y89-Y88-Y85-Y87)/(Y34+   IF(Y36&lt;0,Y36,0)   -   Y52)&lt;0,0,(Y117+Y116+Y123+Y115 +Y118 +Y126+  Y101+Y96+Y97+Y94+Y102+Y103 - Y89-Y88-Y85-Y87)/(Y34+IF(Y36&lt;0,Y36,0) -Y52))</f>
        <v>#DIV/0!</v>
      </c>
      <c r="Z159" s="150" t="e">
        <f t="shared" si="147"/>
        <v>#DIV/0!</v>
      </c>
      <c r="AA159" s="150" t="e">
        <f t="shared" si="147"/>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48">IF(((F117+F116+F123+F115 +F118 +F126+  F101+F96+F97+F94+F102+F103 - F89-F88-F85-F87)-(F70-F119))/(F34+IF(F36&lt;0,F36,0)-F52)&lt;0,0,((F117+F116+F123+F115 +F118 +F126+  F101+F96+F97+F94+F102+F103 - F89-F88-F85-F87)-(F70-F119))/(F34+IF(F36&lt;0,F36,0)-F52))</f>
        <v>#DIV/0!</v>
      </c>
      <c r="G160" s="150" t="e">
        <f t="shared" si="148"/>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49">IF(((P117+P116+P123+P115 +P118 +P126+  P101+P96+P97+P94+P102+P103 - P89-P88-P85-P87)-(P70-P119))/(P34+IF(P36&lt;0,P36,0)-P52)&lt;0,0,((P117+P116+P123+P115 +P118 +P126+  P101+P96+P97+P94+P102+P103 - P89-P88-P85-P87)-(P70-P119))/(P34+IF(P36&lt;0,P36,0)-P52))</f>
        <v>#DIV/0!</v>
      </c>
      <c r="Q160" s="150" t="e">
        <f t="shared" si="149"/>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0">IF(((Z117+Z116+Z123+Z115 +Z118 +Z126+  Z101+Z96+Z97+Z94+Z102+Z103 - Z89-Z88-Z85-Z87)-(Z70-Z119))/(Z34+IF(Z36&lt;0,Z36,0)-Z52)&lt;0,0,((Z117+Z116+Z123+Z115 +Z118 +Z126+  Z101+Z96+Z97+Z94+Z102+Z103 - Z89-Z88-Z85-Z87)-(Z70-Z119))/(Z34+IF(Z36&lt;0,Z36,0)-Z52))</f>
        <v>#DIV/0!</v>
      </c>
      <c r="AA160" s="150" t="e">
        <f t="shared" si="150"/>
        <v>#DIV/0!</v>
      </c>
    </row>
    <row r="161" spans="1:28" ht="11.5" x14ac:dyDescent="0.25">
      <c r="A161" s="144"/>
      <c r="B161" s="144"/>
      <c r="C161" s="27"/>
      <c r="D161" s="91" t="s">
        <v>74</v>
      </c>
      <c r="E161" s="150" t="e">
        <f>(E34+ IF(E36&lt;0,E36,0) +E40)/-(E37+E38)</f>
        <v>#DIV/0!</v>
      </c>
      <c r="F161" s="150" t="e">
        <f t="shared" ref="F161:G161" si="151">(F34+ IF(F36&lt;0,F36,0) +F40)/-(F37+F38)</f>
        <v>#DIV/0!</v>
      </c>
      <c r="G161" s="150" t="e">
        <f t="shared" si="151"/>
        <v>#DIV/0!</v>
      </c>
      <c r="H161" s="27"/>
      <c r="I161" s="146"/>
      <c r="J161" s="27"/>
      <c r="K161" s="27"/>
      <c r="L161" s="27"/>
      <c r="M161" s="27"/>
      <c r="N161" s="91" t="s">
        <v>74</v>
      </c>
      <c r="O161" s="150" t="e">
        <f t="shared" ref="O161:Q161" si="152">(O34+ IF(O36&lt;0,O36,0) +O40)/-(O37+O38)</f>
        <v>#DIV/0!</v>
      </c>
      <c r="P161" s="150" t="e">
        <f t="shared" si="152"/>
        <v>#DIV/0!</v>
      </c>
      <c r="Q161" s="150" t="e">
        <f t="shared" si="152"/>
        <v>#DIV/0!</v>
      </c>
      <c r="R161" s="27"/>
      <c r="S161" s="146"/>
      <c r="T161" s="27"/>
      <c r="U161" s="27"/>
      <c r="V161" s="27"/>
      <c r="W161" s="27"/>
      <c r="X161" s="91" t="s">
        <v>74</v>
      </c>
      <c r="Y161" s="150" t="e">
        <f t="shared" ref="Y161:AA161" si="153">(Y34+ IF(Y36&lt;0,Y36,0) +Y40)/-(Y37+Y38)</f>
        <v>#DIV/0!</v>
      </c>
      <c r="Z161" s="150" t="e">
        <f t="shared" si="153"/>
        <v>#DIV/0!</v>
      </c>
      <c r="AA161" s="150" t="e">
        <f t="shared" si="153"/>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4">(O91-O75)/O109</f>
        <v>#DIV/0!</v>
      </c>
      <c r="P162" s="150" t="e">
        <f t="shared" si="154"/>
        <v>#DIV/0!</v>
      </c>
      <c r="Q162" s="150" t="e">
        <f t="shared" si="154"/>
        <v>#DIV/0!</v>
      </c>
      <c r="R162" s="27"/>
      <c r="S162" s="146"/>
      <c r="T162" s="27"/>
      <c r="U162" s="27"/>
      <c r="V162" s="27"/>
      <c r="W162" s="27"/>
      <c r="X162" s="91" t="s">
        <v>77</v>
      </c>
      <c r="Y162" s="150" t="e">
        <f t="shared" ref="Y162:AA162" si="155">(Y91-Y75)/Y109</f>
        <v>#DIV/0!</v>
      </c>
      <c r="Z162" s="150" t="e">
        <f t="shared" si="155"/>
        <v>#DIV/0!</v>
      </c>
      <c r="AA162" s="150" t="e">
        <f t="shared" si="155"/>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6">O134</f>
        <v>0</v>
      </c>
      <c r="P163" s="150">
        <f t="shared" si="156"/>
        <v>0</v>
      </c>
      <c r="Q163" s="150">
        <f t="shared" si="156"/>
        <v>0</v>
      </c>
      <c r="R163" s="27"/>
      <c r="S163" s="146"/>
      <c r="T163" s="27"/>
      <c r="U163" s="27"/>
      <c r="V163" s="27"/>
      <c r="W163" s="27"/>
      <c r="X163" s="91" t="s">
        <v>78</v>
      </c>
      <c r="Y163" s="150">
        <f t="shared" ref="Y163:AA163" si="157">Y134</f>
        <v>0</v>
      </c>
      <c r="Z163" s="150">
        <f t="shared" si="157"/>
        <v>0</v>
      </c>
      <c r="AA163" s="150">
        <f t="shared" si="157"/>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58">(O81+O82+O66+O67+O138)/(O58+O57+O59+O60+O91)</f>
        <v>#DIV/0!</v>
      </c>
      <c r="P164" s="151" t="e">
        <f t="shared" si="158"/>
        <v>#DIV/0!</v>
      </c>
      <c r="Q164" s="151" t="e">
        <f t="shared" si="158"/>
        <v>#DIV/0!</v>
      </c>
      <c r="R164" s="27"/>
      <c r="S164" s="146"/>
      <c r="T164" s="27"/>
      <c r="U164" s="27"/>
      <c r="V164" s="27"/>
      <c r="W164" s="27"/>
      <c r="X164" s="91" t="s">
        <v>79</v>
      </c>
      <c r="Y164" s="151" t="e">
        <f t="shared" ref="Y164:AA164" si="159">(Y81+Y82+Y66+Y67+Y138)/(Y58+Y57+Y59+Y60+Y91)</f>
        <v>#DIV/0!</v>
      </c>
      <c r="Z164" s="151" t="e">
        <f t="shared" si="159"/>
        <v>#DIV/0!</v>
      </c>
      <c r="AA164" s="151" t="e">
        <f t="shared" si="159"/>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253"/>
      <c r="F168" s="253"/>
      <c r="G168" s="253"/>
      <c r="H168" s="27"/>
      <c r="I168" s="146"/>
      <c r="J168" s="27"/>
      <c r="K168" s="27"/>
      <c r="L168" s="27"/>
      <c r="M168" s="27"/>
      <c r="N168" s="91" t="s">
        <v>163</v>
      </c>
      <c r="O168" s="253"/>
      <c r="P168" s="253"/>
      <c r="Q168" s="253"/>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253"/>
      <c r="F170" s="253"/>
      <c r="G170" s="253"/>
      <c r="H170" s="27"/>
      <c r="I170" s="146"/>
      <c r="J170" s="27"/>
      <c r="K170" s="27"/>
      <c r="L170" s="27"/>
      <c r="M170" s="27"/>
      <c r="N170" s="27" t="s">
        <v>249</v>
      </c>
      <c r="O170" s="253"/>
      <c r="P170" s="253"/>
      <c r="Q170" s="253"/>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sheetData>
  <sheetProtection algorithmName="SHA-512" hashValue="C9hB2vACUpM5QwsTTcsbiws0vB05K6LPx41mkKxZhdBImOnVYa0Ztxo6RsB4Nzqmt79QCTpPm1HY1tbruGYx3w==" saltValue="QJrwpmDKPXqXXyhLF+LPR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57"/>
  <sheetViews>
    <sheetView showGridLines="0" zoomScale="60" zoomScaleNormal="60" zoomScaleSheetLayoutView="80" workbookViewId="0">
      <pane ySplit="8" topLeftCell="A104" activePane="bottomLeft" state="frozen"/>
      <selection activeCell="A9" sqref="A9"/>
      <selection pane="bottomLeft" activeCell="A104" sqref="A104"/>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6310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5" t="str">
        <f>HYPERLINK("#'Contents'!A1","Click for Contents")</f>
        <v>Click for Contents</v>
      </c>
      <c r="E7" s="25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252"/>
      <c r="H134" s="45"/>
      <c r="I134" s="45"/>
      <c r="J134" s="252"/>
      <c r="K134" s="45"/>
      <c r="L134" s="45"/>
      <c r="M134" s="252"/>
      <c r="N134" s="27"/>
      <c r="O134" s="42"/>
      <c r="P134" s="79"/>
      <c r="Q134" s="79"/>
      <c r="R134" s="156"/>
      <c r="S134" s="157"/>
      <c r="T134" s="157"/>
      <c r="U134" s="156"/>
      <c r="V134" s="157"/>
      <c r="W134" s="157"/>
      <c r="X134" s="156"/>
      <c r="Y134" s="27"/>
      <c r="Z134" s="91" t="s">
        <v>163</v>
      </c>
      <c r="AA134" s="252"/>
      <c r="AB134" s="252"/>
      <c r="AC134" s="252"/>
      <c r="AD134" s="27"/>
      <c r="AE134" s="27"/>
      <c r="AF134" s="27"/>
      <c r="AG134" s="27"/>
      <c r="AH134" s="27"/>
      <c r="AI134" s="27"/>
      <c r="AJ134" s="27"/>
      <c r="AK134" s="27"/>
      <c r="AL134" s="27"/>
      <c r="AM134" s="27"/>
      <c r="AN134" s="27"/>
      <c r="AO134" s="27"/>
      <c r="AP134" s="91" t="s">
        <v>163</v>
      </c>
      <c r="AQ134" s="252"/>
      <c r="AR134" s="252"/>
      <c r="AS134" s="252"/>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7">IF(AA32=0,0,AA39/AA32)</f>
        <v>0</v>
      </c>
      <c r="AB135" s="151">
        <f t="shared" si="377"/>
        <v>0</v>
      </c>
      <c r="AC135" s="151">
        <f t="shared" si="377"/>
        <v>0</v>
      </c>
      <c r="AD135" s="27"/>
      <c r="AE135" s="27"/>
      <c r="AF135" s="27"/>
      <c r="AG135" s="27"/>
      <c r="AH135" s="27"/>
      <c r="AI135" s="27"/>
      <c r="AJ135" s="27"/>
      <c r="AK135" s="27"/>
      <c r="AL135" s="27"/>
      <c r="AM135" s="27"/>
      <c r="AN135" s="27"/>
      <c r="AO135" s="27"/>
      <c r="AP135" s="91" t="s">
        <v>67</v>
      </c>
      <c r="AQ135" s="151">
        <f t="shared" ref="AQ135:AS135" si="378">IF(AQ32=0,0,AQ39/AQ32)</f>
        <v>0</v>
      </c>
      <c r="AR135" s="151">
        <f t="shared" si="378"/>
        <v>0</v>
      </c>
      <c r="AS135" s="151">
        <f t="shared" si="378"/>
        <v>0</v>
      </c>
      <c r="AT135" s="27"/>
    </row>
    <row r="136" spans="1:46" ht="11.5" x14ac:dyDescent="0.25">
      <c r="A136" s="144"/>
      <c r="C136" s="27"/>
      <c r="D136" s="91" t="s">
        <v>249</v>
      </c>
      <c r="E136" s="27"/>
      <c r="F136" s="27"/>
      <c r="G136" s="254"/>
      <c r="H136" s="45"/>
      <c r="I136" s="45"/>
      <c r="J136" s="254"/>
      <c r="K136" s="45"/>
      <c r="L136" s="45"/>
      <c r="M136" s="254"/>
      <c r="N136" s="27"/>
      <c r="O136" s="42"/>
      <c r="P136" s="79"/>
      <c r="Q136" s="79"/>
      <c r="R136" s="159"/>
      <c r="S136" s="157"/>
      <c r="T136" s="157"/>
      <c r="U136" s="159"/>
      <c r="V136" s="157"/>
      <c r="W136" s="157"/>
      <c r="X136" s="159"/>
      <c r="Y136" s="27"/>
      <c r="Z136" s="91" t="s">
        <v>249</v>
      </c>
      <c r="AA136" s="254"/>
      <c r="AB136" s="254"/>
      <c r="AC136" s="254"/>
      <c r="AD136" s="27"/>
      <c r="AE136" s="27"/>
      <c r="AF136" s="27"/>
      <c r="AG136" s="27"/>
      <c r="AH136" s="27"/>
      <c r="AI136" s="27"/>
      <c r="AJ136" s="27"/>
      <c r="AK136" s="27"/>
      <c r="AL136" s="27"/>
      <c r="AM136" s="27"/>
      <c r="AN136" s="27"/>
      <c r="AO136" s="27"/>
      <c r="AP136" s="91" t="s">
        <v>249</v>
      </c>
      <c r="AQ136" s="254"/>
      <c r="AR136" s="254"/>
      <c r="AS136" s="254"/>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79">IF(   (AA78+AA79+AA85+AA87+AA94+AA95+AA100+AA102-AA74)/(AA$39-AA$55)   &lt;=  0,  0,  (AA78+AA79+AA85+AA87+AA94+AA95+AA100+AA102-AA74)/(AA$39-AA$55)  )</f>
        <v>#DIV/0!</v>
      </c>
      <c r="AB137" s="150" t="e">
        <f t="shared" si="379"/>
        <v>#DIV/0!</v>
      </c>
      <c r="AC137" s="150" t="e">
        <f t="shared" si="379"/>
        <v>#DIV/0!</v>
      </c>
      <c r="AD137" s="27"/>
      <c r="AE137" s="27"/>
      <c r="AF137" s="27"/>
      <c r="AG137" s="27"/>
      <c r="AH137" s="27"/>
      <c r="AI137" s="27"/>
      <c r="AJ137" s="27"/>
      <c r="AK137" s="27"/>
      <c r="AL137" s="27"/>
      <c r="AM137" s="27"/>
      <c r="AN137" s="27"/>
      <c r="AO137" s="27"/>
      <c r="AP137" s="91" t="s">
        <v>76</v>
      </c>
      <c r="AQ137" s="150" t="e">
        <f t="shared" ref="AQ137:AS137" si="380">IF(   (AQ78+AQ79+AQ85+AQ87+AQ94+AQ95+AQ100+AQ102-AQ74)/(AQ$39-AQ$55)   &lt;=  0,  0,  (AQ78+AQ79+AQ85+AQ87+AQ94+AQ95+AQ100+AQ102-AQ74)/(AQ$39-AQ$55)  )</f>
        <v>#DIV/0!</v>
      </c>
      <c r="AR137" s="150" t="e">
        <f t="shared" si="380"/>
        <v>#DIV/0!</v>
      </c>
      <c r="AS137" s="150" t="e">
        <f t="shared" si="380"/>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1">IF(   (AA78+AA79+AA85+AA87+AA94+AA95+AA100+AA102-AA74-(AA61-AA96))/(AA39-AA55)   &lt;=  0,  0,  (AA78+AA79+AA85+AA87+AA94+AA95+AA100+AA102-AA74-(AA61-AA96))/(AA39-AA55)  )</f>
        <v>#DIV/0!</v>
      </c>
      <c r="AB138" s="150" t="e">
        <f t="shared" si="381"/>
        <v>#DIV/0!</v>
      </c>
      <c r="AC138" s="150" t="e">
        <f t="shared" si="381"/>
        <v>#DIV/0!</v>
      </c>
      <c r="AD138" s="27"/>
      <c r="AE138" s="27"/>
      <c r="AF138" s="27"/>
      <c r="AG138" s="27"/>
      <c r="AH138" s="27"/>
      <c r="AI138" s="27"/>
      <c r="AJ138" s="27"/>
      <c r="AK138" s="27"/>
      <c r="AL138" s="27"/>
      <c r="AM138" s="27"/>
      <c r="AN138" s="27"/>
      <c r="AO138" s="27"/>
      <c r="AP138" s="91" t="s">
        <v>80</v>
      </c>
      <c r="AQ138" s="150" t="e">
        <f t="shared" ref="AQ138:AR138" si="382">IF(   (AQ78+AQ79+AQ85+AQ87+AQ94+AQ95+AQ100+AQ102-AQ74-(AQ61-AQ96))/(AQ39-AQ55)   &lt;=  0,  0,  (AQ78+AQ79+AQ85+AQ87+AQ94+AQ95+AQ100+AQ102-AQ74-(AQ61-AQ96))/(AQ39-AQ55)  )</f>
        <v>#DIV/0!</v>
      </c>
      <c r="AR138" s="150" t="e">
        <f t="shared" si="382"/>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3">AA39/-(AA45+AA30)</f>
        <v>#DIV/0!</v>
      </c>
      <c r="AB139" s="150" t="e">
        <f t="shared" si="383"/>
        <v>#DIV/0!</v>
      </c>
      <c r="AC139" s="150" t="e">
        <f t="shared" si="383"/>
        <v>#DIV/0!</v>
      </c>
      <c r="AD139" s="27"/>
      <c r="AE139" s="27"/>
      <c r="AF139" s="27"/>
      <c r="AG139" s="27"/>
      <c r="AH139" s="27"/>
      <c r="AI139" s="27"/>
      <c r="AJ139" s="27"/>
      <c r="AK139" s="27"/>
      <c r="AL139" s="27"/>
      <c r="AM139" s="27"/>
      <c r="AN139" s="27"/>
      <c r="AO139" s="27"/>
      <c r="AP139" s="91" t="s">
        <v>74</v>
      </c>
      <c r="AQ139" s="150" t="e">
        <f t="shared" ref="AQ139:AS139" si="384">AQ39/-(AQ45+AQ30)</f>
        <v>#DIV/0!</v>
      </c>
      <c r="AR139" s="150" t="e">
        <f t="shared" si="384"/>
        <v>#DIV/0!</v>
      </c>
      <c r="AS139" s="150" t="e">
        <f t="shared" si="384"/>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5">(AA76-AA66)/AA88</f>
        <v>#DIV/0!</v>
      </c>
      <c r="AB140" s="150" t="e">
        <f t="shared" si="385"/>
        <v>#DIV/0!</v>
      </c>
      <c r="AC140" s="150" t="e">
        <f t="shared" si="385"/>
        <v>#DIV/0!</v>
      </c>
      <c r="AD140" s="27"/>
      <c r="AE140" s="27"/>
      <c r="AF140" s="27"/>
      <c r="AG140" s="27"/>
      <c r="AH140" s="27"/>
      <c r="AI140" s="27"/>
      <c r="AJ140" s="27"/>
      <c r="AK140" s="27"/>
      <c r="AL140" s="27"/>
      <c r="AM140" s="27"/>
      <c r="AN140" s="27"/>
      <c r="AO140" s="27"/>
      <c r="AP140" s="91" t="s">
        <v>77</v>
      </c>
      <c r="AQ140" s="150" t="e">
        <f t="shared" ref="AQ140:AS140" si="386">(AQ76-AQ66)/AQ88</f>
        <v>#DIV/0!</v>
      </c>
      <c r="AR140" s="150" t="e">
        <f t="shared" si="386"/>
        <v>#DIV/0!</v>
      </c>
      <c r="AS140" s="150" t="e">
        <f t="shared" si="386"/>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87">AA112</f>
        <v>0</v>
      </c>
      <c r="AB141" s="150">
        <f t="shared" si="387"/>
        <v>0</v>
      </c>
      <c r="AC141" s="150">
        <f t="shared" si="387"/>
        <v>0</v>
      </c>
      <c r="AD141" s="27"/>
      <c r="AE141" s="27"/>
      <c r="AF141" s="27"/>
      <c r="AG141" s="27"/>
      <c r="AH141" s="27"/>
      <c r="AI141" s="27"/>
      <c r="AJ141" s="27"/>
      <c r="AK141" s="27"/>
      <c r="AL141" s="27"/>
      <c r="AM141" s="27"/>
      <c r="AN141" s="27"/>
      <c r="AO141" s="27"/>
      <c r="AP141" s="91" t="s">
        <v>78</v>
      </c>
      <c r="AQ141" s="150">
        <f t="shared" ref="AQ141:AS141" si="388">AQ112</f>
        <v>0</v>
      </c>
      <c r="AR141" s="150">
        <f t="shared" si="388"/>
        <v>0</v>
      </c>
      <c r="AS141" s="150">
        <f t="shared" si="388"/>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89">(AA116+AA62+AA73)/(AA58+AA60+AA59+AA76)</f>
        <v>#DIV/0!</v>
      </c>
      <c r="AB142" s="151" t="e">
        <f t="shared" si="389"/>
        <v>#DIV/0!</v>
      </c>
      <c r="AC142" s="151" t="e">
        <f t="shared" si="389"/>
        <v>#DIV/0!</v>
      </c>
      <c r="AD142" s="27"/>
      <c r="AE142" s="27"/>
      <c r="AF142" s="27"/>
      <c r="AG142" s="27"/>
      <c r="AH142" s="27"/>
      <c r="AI142" s="27"/>
      <c r="AJ142" s="27"/>
      <c r="AK142" s="27"/>
      <c r="AL142" s="27"/>
      <c r="AM142" s="27"/>
      <c r="AN142" s="27"/>
      <c r="AO142" s="27"/>
      <c r="AP142" s="91" t="s">
        <v>79</v>
      </c>
      <c r="AQ142" s="151" t="e">
        <f t="shared" ref="AQ142:AS142" si="390">(AQ116+AQ62+AQ73)/(AQ58+AQ60+AQ59+AQ76)</f>
        <v>#DIV/0!</v>
      </c>
      <c r="AR142" s="151" t="e">
        <f t="shared" si="390"/>
        <v>#DIV/0!</v>
      </c>
      <c r="AS142" s="151" t="e">
        <f t="shared" si="390"/>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253"/>
      <c r="H146" s="45"/>
      <c r="I146" s="45"/>
      <c r="J146" s="253"/>
      <c r="K146" s="45"/>
      <c r="L146" s="45"/>
      <c r="M146" s="253"/>
      <c r="N146" s="27"/>
      <c r="O146" s="42"/>
      <c r="P146" s="79"/>
      <c r="Q146" s="79"/>
      <c r="R146" s="164"/>
      <c r="S146" s="157"/>
      <c r="T146" s="157"/>
      <c r="U146" s="164"/>
      <c r="V146" s="157"/>
      <c r="W146" s="157"/>
      <c r="X146" s="164"/>
      <c r="Y146" s="27"/>
      <c r="Z146" s="91" t="s">
        <v>163</v>
      </c>
      <c r="AA146" s="253"/>
      <c r="AB146" s="253"/>
      <c r="AC146" s="253"/>
      <c r="AD146" s="27"/>
      <c r="AE146" s="27"/>
      <c r="AF146" s="27"/>
      <c r="AG146" s="27"/>
      <c r="AH146" s="27"/>
      <c r="AI146" s="27"/>
      <c r="AJ146" s="27"/>
      <c r="AK146" s="27"/>
      <c r="AL146" s="27"/>
      <c r="AM146" s="27"/>
      <c r="AN146" s="27"/>
      <c r="AO146" s="27"/>
      <c r="AP146" s="91" t="s">
        <v>163</v>
      </c>
      <c r="AQ146" s="253"/>
      <c r="AR146" s="253"/>
      <c r="AS146" s="253"/>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253"/>
      <c r="H148" s="45"/>
      <c r="I148" s="45"/>
      <c r="J148" s="253"/>
      <c r="K148" s="45"/>
      <c r="L148" s="45"/>
      <c r="M148" s="253"/>
      <c r="N148" s="27"/>
      <c r="O148" s="42"/>
      <c r="P148" s="79"/>
      <c r="Q148" s="79"/>
      <c r="R148" s="164"/>
      <c r="S148" s="157"/>
      <c r="T148" s="157"/>
      <c r="U148" s="164"/>
      <c r="V148" s="157"/>
      <c r="W148" s="157"/>
      <c r="X148" s="164"/>
      <c r="Y148" s="27"/>
      <c r="Z148" s="27" t="s">
        <v>249</v>
      </c>
      <c r="AA148" s="253"/>
      <c r="AB148" s="253"/>
      <c r="AC148" s="253"/>
      <c r="AD148" s="27"/>
      <c r="AE148" s="27"/>
      <c r="AF148" s="27"/>
      <c r="AG148" s="27"/>
      <c r="AH148" s="27"/>
      <c r="AI148" s="27"/>
      <c r="AJ148" s="27"/>
      <c r="AK148" s="27"/>
      <c r="AL148" s="27"/>
      <c r="AM148" s="27"/>
      <c r="AN148" s="27"/>
      <c r="AO148" s="27"/>
      <c r="AP148" s="27" t="s">
        <v>249</v>
      </c>
      <c r="AQ148" s="253"/>
      <c r="AR148" s="253"/>
      <c r="AS148" s="253"/>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sheetData>
  <sheetProtection algorithmName="SHA-512" hashValue="zMij7ucBB3eLqEnZbqWnqXAIyvMx6fHPUlN29LTTBY69+OtVx8uYx+JvNc7dJ91WdLM8QIYWslNqFcxomds3Yw==" saltValue="a4NeIa+KRg6jPdIa2TNgyQ=="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6310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5" t="str">
        <f>HYPERLINK("#'Contents'!A1","Click for Contents")</f>
        <v>Click for Contents</v>
      </c>
      <c r="E6" s="255"/>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4" t="s">
        <v>451</v>
      </c>
      <c r="F15" s="285"/>
      <c r="G15" s="286"/>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4"/>
      <c r="F18" s="285"/>
      <c r="G18" s="286"/>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A16" sqref="A16"/>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6310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5" t="str">
        <f>HYPERLINK("#'Contents'!A1","Click for Contents")</f>
        <v>Click for Contents</v>
      </c>
      <c r="D6" s="255"/>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472</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473</v>
      </c>
      <c r="H12" s="236" t="s">
        <v>481</v>
      </c>
      <c r="I12" s="196"/>
    </row>
    <row r="13" spans="1:10" ht="14.5" x14ac:dyDescent="0.35">
      <c r="A13" s="31"/>
      <c r="B13" s="31"/>
      <c r="C13" s="31" t="s">
        <v>46</v>
      </c>
      <c r="D13" s="105"/>
      <c r="E13" s="197"/>
      <c r="G13" s="244" t="s">
        <v>474</v>
      </c>
      <c r="H13" s="287" t="s">
        <v>482</v>
      </c>
      <c r="I13" s="288"/>
    </row>
    <row r="14" spans="1:10" ht="14.5" x14ac:dyDescent="0.35">
      <c r="A14" s="31"/>
      <c r="B14" s="31"/>
      <c r="C14" s="31" t="s">
        <v>47</v>
      </c>
      <c r="D14" s="95"/>
      <c r="E14" s="197"/>
      <c r="G14" s="197"/>
      <c r="H14" s="197"/>
      <c r="I14" s="197"/>
    </row>
    <row r="15" spans="1:10" ht="14.5" x14ac:dyDescent="0.35">
      <c r="A15" s="31"/>
      <c r="B15" s="31"/>
      <c r="C15" s="31" t="s">
        <v>53</v>
      </c>
      <c r="D15" s="95"/>
      <c r="E15" s="198"/>
      <c r="G15" s="245" t="s">
        <v>475</v>
      </c>
      <c r="H15" s="197" t="s">
        <v>476</v>
      </c>
      <c r="I15" s="197"/>
    </row>
    <row r="16" spans="1:10" ht="14.5" x14ac:dyDescent="0.35">
      <c r="A16" s="31"/>
      <c r="B16" s="31"/>
      <c r="C16" s="31" t="s">
        <v>45</v>
      </c>
      <c r="D16" s="132"/>
      <c r="E16" s="198"/>
      <c r="G16" s="246" t="s">
        <v>483</v>
      </c>
      <c r="H16" s="247"/>
      <c r="I16" s="197"/>
    </row>
    <row r="17" spans="1:9" ht="14.5" x14ac:dyDescent="0.35">
      <c r="A17" s="31"/>
      <c r="B17" s="31"/>
      <c r="C17" s="31" t="s">
        <v>54</v>
      </c>
      <c r="D17" s="96"/>
      <c r="E17" s="198"/>
      <c r="G17" s="246" t="s">
        <v>484</v>
      </c>
      <c r="H17" s="247"/>
      <c r="I17" s="197"/>
    </row>
    <row r="18" spans="1:9" ht="14.5" x14ac:dyDescent="0.35">
      <c r="A18" s="31"/>
      <c r="B18" s="31"/>
      <c r="C18" s="31" t="s">
        <v>90</v>
      </c>
      <c r="D18" s="31"/>
      <c r="E18" s="195"/>
      <c r="G18" s="246" t="s">
        <v>485</v>
      </c>
      <c r="H18" s="247"/>
      <c r="I18" s="197"/>
    </row>
    <row r="19" spans="1:9" ht="14.5" x14ac:dyDescent="0.35">
      <c r="A19" s="31"/>
      <c r="B19" s="31"/>
      <c r="C19" s="32">
        <v>1</v>
      </c>
      <c r="D19" s="95"/>
      <c r="E19" s="198"/>
      <c r="G19" s="246" t="s">
        <v>486</v>
      </c>
      <c r="H19" s="251" t="b">
        <v>0</v>
      </c>
      <c r="I19" s="197"/>
    </row>
    <row r="20" spans="1:9" ht="14.5" x14ac:dyDescent="0.35">
      <c r="A20" s="31"/>
      <c r="B20" s="31"/>
      <c r="C20" s="32">
        <v>2</v>
      </c>
      <c r="D20" s="95"/>
      <c r="E20" s="198"/>
      <c r="G20" s="246"/>
      <c r="H20" s="250" t="b">
        <v>0</v>
      </c>
      <c r="I20" s="197"/>
    </row>
    <row r="21" spans="1:9" ht="14.5" x14ac:dyDescent="0.35">
      <c r="A21" s="31"/>
      <c r="B21" s="31"/>
      <c r="C21" s="32">
        <v>3</v>
      </c>
      <c r="D21" s="95"/>
      <c r="E21" s="198"/>
      <c r="G21" s="246"/>
      <c r="H21" s="250" t="b">
        <v>0</v>
      </c>
      <c r="I21" s="197"/>
    </row>
    <row r="22" spans="1:9" ht="14.5" x14ac:dyDescent="0.35">
      <c r="A22" s="31"/>
      <c r="B22" s="31"/>
      <c r="C22" s="32">
        <v>4</v>
      </c>
      <c r="D22" s="95"/>
      <c r="E22" s="198"/>
      <c r="G22" s="246"/>
      <c r="H22" s="250" t="b">
        <v>0</v>
      </c>
      <c r="I22" s="197"/>
    </row>
    <row r="23" spans="1:9" ht="14.5" x14ac:dyDescent="0.35">
      <c r="A23" s="31"/>
      <c r="B23" s="31"/>
      <c r="C23" s="32">
        <v>5</v>
      </c>
      <c r="D23" s="95"/>
      <c r="E23" s="198"/>
      <c r="G23" s="246"/>
      <c r="H23" s="250" t="b">
        <v>0</v>
      </c>
      <c r="I23" s="197"/>
    </row>
    <row r="24" spans="1:9" ht="14.5" x14ac:dyDescent="0.35">
      <c r="A24" s="31"/>
      <c r="B24" s="31"/>
      <c r="C24" s="31" t="s">
        <v>55</v>
      </c>
      <c r="D24" s="95"/>
      <c r="E24" s="198"/>
      <c r="G24" s="246"/>
      <c r="H24" s="250" t="b">
        <v>0</v>
      </c>
      <c r="I24" s="197"/>
    </row>
    <row r="25" spans="1:9" s="27" customFormat="1" ht="14.5" x14ac:dyDescent="0.35">
      <c r="A25" s="31"/>
      <c r="B25" s="31"/>
      <c r="C25" s="31" t="s">
        <v>132</v>
      </c>
      <c r="D25" s="190"/>
      <c r="E25" s="203"/>
      <c r="F25" s="219"/>
      <c r="G25" s="246"/>
      <c r="H25" s="250" t="b">
        <v>0</v>
      </c>
      <c r="I25" s="197"/>
    </row>
    <row r="26" spans="1:9" ht="14.5" x14ac:dyDescent="0.35">
      <c r="A26" s="31"/>
      <c r="B26" s="31"/>
      <c r="C26" s="31" t="s">
        <v>56</v>
      </c>
      <c r="D26" s="31"/>
      <c r="E26" s="195"/>
      <c r="G26" s="246"/>
      <c r="H26" s="250" t="b">
        <v>0</v>
      </c>
      <c r="I26" s="197"/>
    </row>
    <row r="27" spans="1:9" ht="14.5" x14ac:dyDescent="0.35">
      <c r="A27" s="31"/>
      <c r="B27" s="31"/>
      <c r="C27" s="32">
        <v>1</v>
      </c>
      <c r="D27" s="95"/>
      <c r="E27" s="198"/>
      <c r="G27" s="246"/>
      <c r="H27" s="250" t="b">
        <v>0</v>
      </c>
      <c r="I27" s="197"/>
    </row>
    <row r="28" spans="1:9" x14ac:dyDescent="0.25">
      <c r="A28" s="31"/>
      <c r="B28" s="31"/>
      <c r="C28" s="33">
        <v>2</v>
      </c>
      <c r="D28" s="95"/>
      <c r="E28" s="198"/>
      <c r="G28" s="31"/>
      <c r="H28" s="31"/>
      <c r="I28" s="31"/>
    </row>
    <row r="29" spans="1:9" ht="14.5" x14ac:dyDescent="0.35">
      <c r="A29" s="31"/>
      <c r="B29" s="31"/>
      <c r="C29" s="33">
        <v>3</v>
      </c>
      <c r="D29" s="95"/>
      <c r="E29" s="198"/>
      <c r="G29" s="213" t="s">
        <v>477</v>
      </c>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ceAM0R+coDW/S/EL2jE2idLPU9EtDZlR993mZg/ybZBDW7VVBM1dKiBFvpc4mCUR4pfg6oKRqmNgI15m8mNWkA==" saltValue="r9w7dNIzA3XGiXULYZ73Qw==" spinCount="100000" sheet="1" objects="1" scenarios="1"/>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2" r:id="rId4"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69" r:id="rId5"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6"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7"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730250</xdr:colOff>
                    <xdr:row>26</xdr:row>
                    <xdr:rowOff>25400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25</xdr:row>
                    <xdr:rowOff>152400</xdr:rowOff>
                  </from>
                  <to>
                    <xdr:col>7</xdr:col>
                    <xdr:colOff>730250</xdr:colOff>
                    <xdr:row>27</xdr:row>
                    <xdr:rowOff>25400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6310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9" t="s">
        <v>1</v>
      </c>
      <c r="D10" s="289"/>
      <c r="E10" s="289"/>
      <c r="F10" s="289"/>
      <c r="G10" s="290"/>
      <c r="H10" s="301" t="str">
        <f>CHOOSE('Bidder Instructions'!$E$39,'1.1b Lead Financial Input'!D$18,'1.1a Lead Financial Input'!D$18)</f>
        <v>Lead Bidder Name</v>
      </c>
      <c r="I10" s="302"/>
      <c r="J10" s="302"/>
      <c r="K10" s="302"/>
      <c r="L10" s="302"/>
      <c r="M10" s="302"/>
      <c r="N10" s="302"/>
      <c r="O10" s="302"/>
      <c r="P10" s="302"/>
      <c r="Q10" s="302"/>
      <c r="R10" s="303"/>
    </row>
    <row r="11" spans="1:19" ht="15.5" x14ac:dyDescent="0.35">
      <c r="A11" s="3"/>
      <c r="B11" s="3"/>
      <c r="C11" s="289" t="s">
        <v>0</v>
      </c>
      <c r="D11" s="289"/>
      <c r="E11" s="289"/>
      <c r="F11" s="289"/>
      <c r="G11" s="290"/>
      <c r="H11" s="301">
        <f>'2.1 Lead Ancillary Input '!D12</f>
        <v>0</v>
      </c>
      <c r="I11" s="302"/>
      <c r="J11" s="302"/>
      <c r="K11" s="302"/>
      <c r="L11" s="302"/>
      <c r="M11" s="302"/>
      <c r="N11" s="302"/>
      <c r="O11" s="302"/>
      <c r="P11" s="302"/>
      <c r="Q11" s="302"/>
      <c r="R11" s="303"/>
    </row>
    <row r="12" spans="1:19" ht="15.5" x14ac:dyDescent="0.35">
      <c r="A12" s="3"/>
      <c r="B12" s="3"/>
      <c r="C12" s="289" t="s">
        <v>46</v>
      </c>
      <c r="D12" s="289"/>
      <c r="E12" s="289"/>
      <c r="F12" s="289"/>
      <c r="G12" s="290"/>
      <c r="H12" s="301">
        <f>'2.1 Lead Ancillary Input '!D13</f>
        <v>0</v>
      </c>
      <c r="I12" s="302"/>
      <c r="J12" s="302"/>
      <c r="K12" s="302"/>
      <c r="L12" s="302"/>
      <c r="M12" s="302"/>
      <c r="N12" s="302"/>
      <c r="O12" s="302"/>
      <c r="P12" s="302"/>
      <c r="Q12" s="302"/>
      <c r="R12" s="303"/>
    </row>
    <row r="13" spans="1:19" ht="15.5" x14ac:dyDescent="0.35">
      <c r="A13" s="3"/>
      <c r="B13" s="3"/>
      <c r="C13" s="289" t="s">
        <v>47</v>
      </c>
      <c r="D13" s="289"/>
      <c r="E13" s="289"/>
      <c r="F13" s="289"/>
      <c r="G13" s="290"/>
      <c r="H13" s="301">
        <f>'2.1 Lead Ancillary Input '!D14</f>
        <v>0</v>
      </c>
      <c r="I13" s="302"/>
      <c r="J13" s="302"/>
      <c r="K13" s="302"/>
      <c r="L13" s="302"/>
      <c r="M13" s="302"/>
      <c r="N13" s="302"/>
      <c r="O13" s="302"/>
      <c r="P13" s="302"/>
      <c r="Q13" s="302"/>
      <c r="R13" s="303"/>
    </row>
    <row r="14" spans="1:19" ht="15.5" x14ac:dyDescent="0.35">
      <c r="A14" s="3"/>
      <c r="B14" s="3"/>
      <c r="C14" s="289" t="s">
        <v>64</v>
      </c>
      <c r="D14" s="289"/>
      <c r="E14" s="289"/>
      <c r="F14" s="289"/>
      <c r="G14" s="290"/>
      <c r="H14" s="304" t="str">
        <f>CHOOSE('Bidder Instructions'!$E$39,'1.1b Lead Financial Input'!M$21,'1.1a Lead Financial Input'!G$21)</f>
        <v>31/XX/20XX</v>
      </c>
      <c r="I14" s="305"/>
      <c r="J14" s="305"/>
      <c r="K14" s="305"/>
      <c r="L14" s="305"/>
      <c r="M14" s="305"/>
      <c r="N14" s="305"/>
      <c r="O14" s="305"/>
      <c r="P14" s="305"/>
      <c r="Q14" s="305"/>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1" t="s">
        <v>3</v>
      </c>
      <c r="D18" s="292"/>
      <c r="E18" s="7" t="s">
        <v>58</v>
      </c>
      <c r="F18" s="7"/>
      <c r="G18" s="7" t="s">
        <v>57</v>
      </c>
      <c r="H18" s="155" t="s">
        <v>59</v>
      </c>
      <c r="I18" s="155"/>
      <c r="J18" s="155" t="s">
        <v>60</v>
      </c>
      <c r="K18" s="155" t="s">
        <v>61</v>
      </c>
      <c r="L18" s="155"/>
      <c r="M18" s="155" t="s">
        <v>62</v>
      </c>
      <c r="N18" s="295" t="s">
        <v>400</v>
      </c>
      <c r="O18" s="296"/>
      <c r="P18" s="296"/>
      <c r="Q18" s="296"/>
      <c r="R18" s="297"/>
    </row>
    <row r="19" spans="1:18" ht="141" customHeight="1" x14ac:dyDescent="0.3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f>CHOOSE('Bidder Instructions'!$E$39,'1.1b Lead Financial Input'!G146,'1.1a Lead Financial Input'!E168)</f>
        <v>0</v>
      </c>
      <c r="I19" s="223">
        <f>CHOOSE('Bidder Instructions'!$E$39,'1.1b Lead Financial Input'!J146,'1.1a Lead Financial Input'!F168)</f>
        <v>0</v>
      </c>
      <c r="J19" s="223">
        <f>CHOOSE('Bidder Instructions'!$E$39,'1.1b Lead Financial Input'!M146,'1.1a Lead Financial Input'!G168)</f>
        <v>0</v>
      </c>
      <c r="K19" s="9"/>
      <c r="L19" s="9"/>
      <c r="M19" s="9"/>
      <c r="N19" s="298"/>
      <c r="O19" s="299"/>
      <c r="P19" s="299"/>
      <c r="Q19" s="299"/>
      <c r="R19" s="300"/>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3"/>
      <c r="O20" s="294"/>
      <c r="P20" s="294"/>
      <c r="Q20" s="294"/>
      <c r="R20" s="288"/>
    </row>
    <row r="21" spans="1:18" ht="141" customHeight="1" x14ac:dyDescent="0.35">
      <c r="A21" s="3"/>
      <c r="B21" s="3"/>
      <c r="C21" s="165" t="s">
        <v>68</v>
      </c>
      <c r="D21" s="165" t="s">
        <v>249</v>
      </c>
      <c r="E21" s="167">
        <f>CHOOSE('Bidder Instructions'!$E$39,'1.1b Lead Financial Input'!G136,'1.1a Lead Financial Input'!E158)</f>
        <v>0</v>
      </c>
      <c r="F21" s="167">
        <f>CHOOSE('Bidder Instructions'!$E$39,'1.1b Lead Financial Input'!J136,'1.1a Lead Financial Input'!F158)</f>
        <v>0</v>
      </c>
      <c r="G21" s="167">
        <f>CHOOSE('Bidder Instructions'!$E$39,'1.1b Lead Financial Input'!M136,'1.1a Lead Financial Input'!G158)</f>
        <v>0</v>
      </c>
      <c r="H21" s="223">
        <f>CHOOSE('Bidder Instructions'!$E$39,'1.1b Lead Financial Input'!G148,'1.1a Lead Financial Input'!E170)</f>
        <v>0</v>
      </c>
      <c r="I21" s="223">
        <f>CHOOSE('Bidder Instructions'!$E$39,'1.1b Lead Financial Input'!J148,'1.1a Lead Financial Input'!F170)</f>
        <v>0</v>
      </c>
      <c r="J21" s="223">
        <f>CHOOSE('Bidder Instructions'!$E$39,'1.1b Lead Financial Input'!M148,'1.1a Lead Financial Input'!G170)</f>
        <v>0</v>
      </c>
      <c r="K21" s="9"/>
      <c r="L21" s="9"/>
      <c r="M21" s="9"/>
      <c r="N21" s="293"/>
      <c r="O21" s="294"/>
      <c r="P21" s="294"/>
      <c r="Q21" s="294"/>
      <c r="R21" s="288"/>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3"/>
      <c r="O22" s="294"/>
      <c r="P22" s="294"/>
      <c r="Q22" s="294"/>
      <c r="R22" s="288"/>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7"/>
      <c r="O23" s="308"/>
      <c r="P23" s="308"/>
      <c r="Q23" s="308"/>
      <c r="R23" s="309"/>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7"/>
      <c r="O24" s="308"/>
      <c r="P24" s="308"/>
      <c r="Q24" s="308"/>
      <c r="R24" s="309"/>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7"/>
      <c r="O25" s="308"/>
      <c r="P25" s="308"/>
      <c r="Q25" s="308"/>
      <c r="R25" s="309"/>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3"/>
      <c r="O26" s="294"/>
      <c r="P26" s="294"/>
      <c r="Q26" s="294"/>
      <c r="R26" s="288"/>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3"/>
      <c r="O27" s="294"/>
      <c r="P27" s="294"/>
      <c r="Q27" s="294"/>
      <c r="R27" s="28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UCjXzGKLFpaLzCHzQQJmw1Byne97vAH+x+bYGJVnB3wtMWuN2rgWmIUu7JridA0gvjP12iX0oIXDMh448O1SFg==" saltValue="6iFhgAJHLGrawBxgrQV1KA=="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6310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9" t="s">
        <v>1</v>
      </c>
      <c r="D10" s="289"/>
      <c r="E10" s="289"/>
      <c r="F10" s="289"/>
      <c r="G10" s="290"/>
      <c r="H10" s="312" t="str">
        <f>CHOOSE('Bidder Instructions'!$E$39,'1.1b Lead Financial Input'!Z$18,'1.1a Lead Financial Input'!N$18)</f>
        <v>Immediate Parent Name</v>
      </c>
      <c r="I10" s="312"/>
      <c r="J10" s="312"/>
      <c r="K10" s="312"/>
      <c r="L10" s="312"/>
      <c r="M10" s="312"/>
      <c r="N10" s="312"/>
      <c r="O10" s="312"/>
      <c r="P10" s="312"/>
      <c r="Q10" s="312"/>
      <c r="R10" s="312"/>
    </row>
    <row r="11" spans="1:19" ht="15.5" x14ac:dyDescent="0.35">
      <c r="A11" s="3"/>
      <c r="B11" s="3"/>
      <c r="C11" s="289" t="s">
        <v>0</v>
      </c>
      <c r="D11" s="289"/>
      <c r="E11" s="289"/>
      <c r="F11" s="289"/>
      <c r="G11" s="290"/>
      <c r="H11" s="312">
        <f>'2.1 Lead Ancillary Input '!D36</f>
        <v>0</v>
      </c>
      <c r="I11" s="312"/>
      <c r="J11" s="312"/>
      <c r="K11" s="312"/>
      <c r="L11" s="312"/>
      <c r="M11" s="312"/>
      <c r="N11" s="312"/>
      <c r="O11" s="312"/>
      <c r="P11" s="312"/>
      <c r="Q11" s="312"/>
      <c r="R11" s="312"/>
    </row>
    <row r="12" spans="1:19" ht="15.5" x14ac:dyDescent="0.35">
      <c r="A12" s="3"/>
      <c r="B12" s="3"/>
      <c r="C12" s="289" t="s">
        <v>46</v>
      </c>
      <c r="D12" s="289"/>
      <c r="E12" s="289"/>
      <c r="F12" s="289"/>
      <c r="G12" s="290"/>
      <c r="H12" s="312">
        <f>'2.1 Lead Ancillary Input '!D37</f>
        <v>0</v>
      </c>
      <c r="I12" s="312"/>
      <c r="J12" s="312"/>
      <c r="K12" s="312"/>
      <c r="L12" s="312"/>
      <c r="M12" s="312"/>
      <c r="N12" s="312"/>
      <c r="O12" s="312"/>
      <c r="P12" s="312"/>
      <c r="Q12" s="312"/>
      <c r="R12" s="312"/>
    </row>
    <row r="13" spans="1:19" ht="15.5" x14ac:dyDescent="0.35">
      <c r="A13" s="3"/>
      <c r="B13" s="3"/>
      <c r="C13" s="289" t="s">
        <v>47</v>
      </c>
      <c r="D13" s="289"/>
      <c r="E13" s="289"/>
      <c r="F13" s="289"/>
      <c r="G13" s="290"/>
      <c r="H13" s="312">
        <f>'2.1 Lead Ancillary Input '!D38</f>
        <v>0</v>
      </c>
      <c r="I13" s="312"/>
      <c r="J13" s="312"/>
      <c r="K13" s="312"/>
      <c r="L13" s="312"/>
      <c r="M13" s="312"/>
      <c r="N13" s="312"/>
      <c r="O13" s="312"/>
      <c r="P13" s="312"/>
      <c r="Q13" s="312"/>
      <c r="R13" s="312"/>
    </row>
    <row r="14" spans="1:19" ht="15.5" x14ac:dyDescent="0.35">
      <c r="A14" s="3"/>
      <c r="B14" s="3"/>
      <c r="C14" s="289" t="s">
        <v>64</v>
      </c>
      <c r="D14" s="289"/>
      <c r="E14" s="289"/>
      <c r="F14" s="289"/>
      <c r="G14" s="290"/>
      <c r="H14" s="313" t="str">
        <f>CHOOSE('Bidder Instructions'!$E$39,'1.1b Lead Financial Input'!AC$21,'1.1a Lead Financial Input'!Q$21)</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1" t="s">
        <v>3</v>
      </c>
      <c r="D18" s="292"/>
      <c r="E18" s="7" t="s">
        <v>58</v>
      </c>
      <c r="F18" s="7"/>
      <c r="G18" s="7" t="s">
        <v>57</v>
      </c>
      <c r="H18" s="155" t="s">
        <v>59</v>
      </c>
      <c r="I18" s="155"/>
      <c r="J18" s="155" t="s">
        <v>60</v>
      </c>
      <c r="K18" s="155" t="s">
        <v>61</v>
      </c>
      <c r="L18" s="155"/>
      <c r="M18" s="155" t="s">
        <v>62</v>
      </c>
      <c r="N18" s="310" t="s">
        <v>400</v>
      </c>
      <c r="O18" s="310"/>
      <c r="P18" s="310"/>
      <c r="Q18" s="310"/>
      <c r="R18" s="310"/>
    </row>
    <row r="19" spans="1:18" ht="141" customHeight="1" x14ac:dyDescent="0.3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f>CHOOSE('Bidder Instructions'!$E$39,'1.1b Lead Financial Input'!AA146,'1.1a Lead Financial Input'!O168)</f>
        <v>0</v>
      </c>
      <c r="I19" s="223">
        <f>CHOOSE('Bidder Instructions'!$E$39,'1.1b Lead Financial Input'!AB146,'1.1a Lead Financial Input'!P168)</f>
        <v>0</v>
      </c>
      <c r="J19" s="223">
        <f>CHOOSE('Bidder Instructions'!$E$39,'1.1b Lead Financial Input'!AC146,'1.1a Lead Financial Input'!Q168)</f>
        <v>0</v>
      </c>
      <c r="K19" s="9"/>
      <c r="L19" s="9"/>
      <c r="M19" s="9"/>
      <c r="N19" s="311"/>
      <c r="O19" s="311"/>
      <c r="P19" s="311"/>
      <c r="Q19" s="311"/>
      <c r="R19" s="311"/>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11"/>
      <c r="O20" s="311"/>
      <c r="P20" s="311"/>
      <c r="Q20" s="311"/>
      <c r="R20" s="311"/>
    </row>
    <row r="21" spans="1:18" ht="141" customHeight="1" x14ac:dyDescent="0.35">
      <c r="A21" s="3"/>
      <c r="B21" s="3"/>
      <c r="C21" s="165" t="s">
        <v>68</v>
      </c>
      <c r="D21" s="165" t="s">
        <v>249</v>
      </c>
      <c r="E21" s="167">
        <f>CHOOSE('Bidder Instructions'!$E$39,'1.1b Lead Financial Input'!AA136,'1.1a Lead Financial Input'!O158)</f>
        <v>0</v>
      </c>
      <c r="F21" s="167">
        <f>CHOOSE('Bidder Instructions'!$E$39,'1.1b Lead Financial Input'!AB136,'1.1a Lead Financial Input'!P158)</f>
        <v>0</v>
      </c>
      <c r="G21" s="167">
        <f>CHOOSE('Bidder Instructions'!$E$39,'1.1b Lead Financial Input'!AC136,'1.1a Lead Financial Input'!Q158)</f>
        <v>0</v>
      </c>
      <c r="H21" s="223">
        <f>CHOOSE('Bidder Instructions'!$E$39,'1.1b Lead Financial Input'!AA148,'1.1a Lead Financial Input'!O170)</f>
        <v>0</v>
      </c>
      <c r="I21" s="223">
        <f>CHOOSE('Bidder Instructions'!$E$39,'1.1b Lead Financial Input'!AB148,'1.1a Lead Financial Input'!P170)</f>
        <v>0</v>
      </c>
      <c r="J21" s="223">
        <f>CHOOSE('Bidder Instructions'!$E$39,'1.1b Lead Financial Input'!AC148,'1.1a Lead Financial Input'!Q170)</f>
        <v>0</v>
      </c>
      <c r="K21" s="9"/>
      <c r="L21" s="9"/>
      <c r="M21" s="9"/>
      <c r="N21" s="311"/>
      <c r="O21" s="311"/>
      <c r="P21" s="311"/>
      <c r="Q21" s="311"/>
      <c r="R21" s="311"/>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11"/>
      <c r="O22" s="311"/>
      <c r="P22" s="311"/>
      <c r="Q22" s="311"/>
      <c r="R22" s="311"/>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8"/>
      <c r="O23" s="308"/>
      <c r="P23" s="308"/>
      <c r="Q23" s="308"/>
      <c r="R23" s="309"/>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8"/>
      <c r="O24" s="308"/>
      <c r="P24" s="308"/>
      <c r="Q24" s="308"/>
      <c r="R24" s="309"/>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8"/>
      <c r="O25" s="308"/>
      <c r="P25" s="308"/>
      <c r="Q25" s="308"/>
      <c r="R25" s="309"/>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11"/>
      <c r="O26" s="311"/>
      <c r="P26" s="311"/>
      <c r="Q26" s="311"/>
      <c r="R26" s="311"/>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11"/>
      <c r="O27" s="311"/>
      <c r="P27" s="311"/>
      <c r="Q27" s="311"/>
      <c r="R27" s="31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JUD4dee9qjpy2if25TIISMEgnxpTAWPr0XqGsRkAW9fzR+6QfYz1Uq7XJPLO3d6F/UW9Ej9g9H63IVCgsW/O+A==" saltValue="cPccsXwdp4r3J5BojDjpdA=="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Laura Birrell1</cp:lastModifiedBy>
  <cp:lastPrinted>2018-12-06T08:37:15Z</cp:lastPrinted>
  <dcterms:created xsi:type="dcterms:W3CDTF">2016-11-14T11:09:32Z</dcterms:created>
  <dcterms:modified xsi:type="dcterms:W3CDTF">2024-12-10T14:34:29Z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